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PRIHODI 2023" sheetId="1" state="visible" r:id="rId2"/>
    <sheet name="RASHODI 2023" sheetId="2" state="visible" r:id="rId3"/>
    <sheet name="IZVORI" sheetId="3" state="visible" r:id="rId4"/>
    <sheet name="OPĆI DIO" sheetId="4" state="visible" r:id="rId5"/>
  </sheets>
  <definedNames>
    <definedName function="false" hidden="false" localSheetId="0" name="_xlnm.Print_Area" vbProcedure="false">'PRIHODI 2023'!$A$1:$BG$86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<sst xmlns="http://schemas.openxmlformats.org/spreadsheetml/2006/main" count="1078" uniqueCount="586">
  <si>
    <t xml:space="preserve">OPĆINA TORDINCI</t>
  </si>
  <si>
    <t xml:space="preserve">PRIHODI</t>
  </si>
  <si>
    <t xml:space="preserve">01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</si>
  <si>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</si>
  <si>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</si>
  <si>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</si>
  <si>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</si>
  <si>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</si>
  <si>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</si>
  <si>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OS.RAČUN</t>
  </si>
  <si>
    <t xml:space="preserve">2012.</t>
  </si>
  <si>
    <t xml:space="preserve">2013.</t>
  </si>
  <si>
    <t xml:space="preserve">PROCJENA 2013</t>
  </si>
  <si>
    <t xml:space="preserve">2014.</t>
  </si>
  <si>
    <t xml:space="preserve">PROCJENA 2014</t>
  </si>
  <si>
    <t xml:space="preserve">2015.</t>
  </si>
  <si>
    <t xml:space="preserve">IZVRŠENJE I-VI</t>
  </si>
  <si>
    <t xml:space="preserve">2016.</t>
  </si>
  <si>
    <t xml:space="preserve">2018.</t>
  </si>
  <si>
    <t xml:space="preserve">5/4</t>
  </si>
  <si>
    <t xml:space="preserve">2017.</t>
  </si>
  <si>
    <t xml:space="preserve">2019.</t>
  </si>
  <si>
    <t xml:space="preserve">izvršenje I-VI</t>
  </si>
  <si>
    <t xml:space="preserve">I REBALANS</t>
  </si>
  <si>
    <t xml:space="preserve">2020.</t>
  </si>
  <si>
    <t xml:space="preserve">REBALANS</t>
  </si>
  <si>
    <t xml:space="preserve">POVEĆANJE</t>
  </si>
  <si>
    <t xml:space="preserve">SMANJENJE</t>
  </si>
  <si>
    <t xml:space="preserve">REBALANS 2020.</t>
  </si>
  <si>
    <t xml:space="preserve">IZVRŠENJE I-VIII</t>
  </si>
  <si>
    <t xml:space="preserve">%</t>
  </si>
  <si>
    <t xml:space="preserve">IZVRŠENJE</t>
  </si>
  <si>
    <t xml:space="preserve">PLAN 2021.</t>
  </si>
  <si>
    <t xml:space="preserve">2022.</t>
  </si>
  <si>
    <t xml:space="preserve">PLAN 2022. </t>
  </si>
  <si>
    <t xml:space="preserve">PLAN 2022. EUR</t>
  </si>
  <si>
    <t xml:space="preserve">PLAN 2023.</t>
  </si>
  <si>
    <t xml:space="preserve">PLAN 2023. EUR</t>
  </si>
  <si>
    <t xml:space="preserve">PLAN 2024. KN </t>
  </si>
  <si>
    <t xml:space="preserve">IZVRŠENJE I - VIII</t>
  </si>
  <si>
    <t xml:space="preserve">PLAN 2025. KN </t>
  </si>
  <si>
    <t xml:space="preserve">POVEĆANJE </t>
  </si>
  <si>
    <t xml:space="preserve">NOVI PLAN</t>
  </si>
  <si>
    <t xml:space="preserve">UKUPNO PRORAČUN</t>
  </si>
  <si>
    <t xml:space="preserve">Prihodi poslovanja</t>
  </si>
  <si>
    <t xml:space="preserve">Izvor 1.1.</t>
  </si>
  <si>
    <t xml:space="preserve">Prihodi od poreza</t>
  </si>
  <si>
    <t xml:space="preserve">Porez i prirez na dohodak</t>
  </si>
  <si>
    <t xml:space="preserve">Porez i prirez na dohodak od nesamostalnog rada </t>
  </si>
  <si>
    <t xml:space="preserve">Porez i prirez na dohodak od nesamostalnog rada i dr.</t>
  </si>
  <si>
    <t xml:space="preserve">Porez na dohodak po osnovi kamata</t>
  </si>
  <si>
    <t xml:space="preserve">Porez na dohodak - fiskalno izravnanje</t>
  </si>
  <si>
    <t xml:space="preserve">Porez na dohodak od obrta i slobodnih zanimanja</t>
  </si>
  <si>
    <t xml:space="preserve">Porez i prirez na dohodak od drugih sam. djelatnosti</t>
  </si>
  <si>
    <t xml:space="preserve">Porez i prirez na dohodak od imovine i imovinskih prava</t>
  </si>
  <si>
    <t xml:space="preserve">Porez i prirez na dohodak od kapitala </t>
  </si>
  <si>
    <t xml:space="preserve">Porez i prirez na dohodak od dividendi i udjela u dobiti</t>
  </si>
  <si>
    <t xml:space="preserve"> </t>
  </si>
  <si>
    <t xml:space="preserve">Povrat poreza po godišnjoj prijavi</t>
  </si>
  <si>
    <t xml:space="preserve">Porez na imovinu</t>
  </si>
  <si>
    <t xml:space="preserve">Povremeni porezi na imovinu</t>
  </si>
  <si>
    <t xml:space="preserve">Porez na promet nekretnina</t>
  </si>
  <si>
    <t xml:space="preserve">Porezi na robu i usluge</t>
  </si>
  <si>
    <t xml:space="preserve">Porez na promet</t>
  </si>
  <si>
    <t xml:space="preserve">Posebni porezi na promet i potrošnju</t>
  </si>
  <si>
    <t xml:space="preserve">Porez na korištenje dobara ili izvođenje kativnosti</t>
  </si>
  <si>
    <t xml:space="preserve">Porez na tvrtku odnosno naziv tvrtke</t>
  </si>
  <si>
    <t xml:space="preserve">Izvor 5.2.</t>
  </si>
  <si>
    <t xml:space="preserve">Pomoći</t>
  </si>
  <si>
    <t xml:space="preserve">Pomoći iz proračuna</t>
  </si>
  <si>
    <t xml:space="preserve">Tekuće pomoći iz proračuna</t>
  </si>
  <si>
    <t xml:space="preserve">Tekuće pomoći iz državnog proračuna - komp. Mjere</t>
  </si>
  <si>
    <t xml:space="preserve">Tekuće pomoći iz državnog proračuna - fiskal.izravnanje</t>
  </si>
  <si>
    <t xml:space="preserve">Tekuće pomoći Ministarstvo rada …. (ogrjev)</t>
  </si>
  <si>
    <t xml:space="preserve">Tekuće pomoći iz državnog proračuna -MDOMSP</t>
  </si>
  <si>
    <t xml:space="preserve">Tekuće pomoći iz županijskog proračuna</t>
  </si>
  <si>
    <t xml:space="preserve">Kapitalne pomoći iz proračuna</t>
  </si>
  <si>
    <t xml:space="preserve">Kapitalne pomoći Minist. regionalnog razvoja-ceste</t>
  </si>
  <si>
    <t xml:space="preserve">Kapitalne pomoći PPNM - centar naselja</t>
  </si>
  <si>
    <t xml:space="preserve">Kapitalne pomoći SNV - videonadzor</t>
  </si>
  <si>
    <t xml:space="preserve">Kapitalne pomoći Ministarstvo graditeljstva - JR</t>
  </si>
  <si>
    <t xml:space="preserve">Kapitalne pomoći VSŽ</t>
  </si>
  <si>
    <t xml:space="preserve">Pomoći od ostal. Subjekata unutar općeg proračuna</t>
  </si>
  <si>
    <t xml:space="preserve">Tekuće pomoći HZZ</t>
  </si>
  <si>
    <t xml:space="preserve">Kapitalne pomoći -Fond za zaštitu okoliša</t>
  </si>
  <si>
    <t xml:space="preserve">Izvor 5.3.</t>
  </si>
  <si>
    <t xml:space="preserve">Pomoći temeljem prijenosa EU sredstava</t>
  </si>
  <si>
    <t xml:space="preserve">Program "Zaželi"</t>
  </si>
  <si>
    <t xml:space="preserve">Projekt EU - Izgradnja dječjeg vrtića</t>
  </si>
  <si>
    <t xml:space="preserve">Projekt Prekogranična suradnja</t>
  </si>
  <si>
    <t xml:space="preserve">Agencija - Projekt LAG groblje</t>
  </si>
  <si>
    <t xml:space="preserve">Izvor 4.3.</t>
  </si>
  <si>
    <t xml:space="preserve">Prihodi od imovine</t>
  </si>
  <si>
    <t xml:space="preserve">Prihodi od kamata</t>
  </si>
  <si>
    <t xml:space="preserve">Prihodi od nefinancijske imovine</t>
  </si>
  <si>
    <t xml:space="preserve">Naknade za koncesije </t>
  </si>
  <si>
    <t xml:space="preserve">Naknada za dimlnjačarsku koncesiju i ostale</t>
  </si>
  <si>
    <t xml:space="preserve">Koncesija za površinu</t>
  </si>
  <si>
    <t xml:space="preserve">Naknada za koncesiju zbrinjavanja otpada</t>
  </si>
  <si>
    <t xml:space="preserve">Naknada za koncesiju - plin, nafta</t>
  </si>
  <si>
    <t xml:space="preserve">Prihodi od iznajmljivanja imovine</t>
  </si>
  <si>
    <t xml:space="preserve">Prihodi od zakupa polj. Zemlj.</t>
  </si>
  <si>
    <t xml:space="preserve">Naknada za javne površine - HT</t>
  </si>
  <si>
    <t xml:space="preserve">Spomenička renta</t>
  </si>
  <si>
    <t xml:space="preserve">Zakup javnih površina</t>
  </si>
  <si>
    <t xml:space="preserve">Zakup poslovnog prostora</t>
  </si>
  <si>
    <t xml:space="preserve">Prihodi od prodaje roba i usluga</t>
  </si>
  <si>
    <t xml:space="preserve">Administrativni (upravne) pristojbe</t>
  </si>
  <si>
    <t xml:space="preserve">Županijske, gradske i druge naknade</t>
  </si>
  <si>
    <t xml:space="preserve">Gradske i općinske upravne pristojbe</t>
  </si>
  <si>
    <t xml:space="preserve">Ostale naknade (naknada za grobno mjesto)</t>
  </si>
  <si>
    <t xml:space="preserve">Naknada za ugovorenu služnost</t>
  </si>
  <si>
    <t xml:space="preserve">Naknada za zadr. Nezakon. Izgradnje</t>
  </si>
  <si>
    <t xml:space="preserve">Prihodi po posebnim propisima</t>
  </si>
  <si>
    <t xml:space="preserve">Vodni doprinos</t>
  </si>
  <si>
    <t xml:space="preserve">Ostali nespomenuti prihodi</t>
  </si>
  <si>
    <t xml:space="preserve">Ostali prihodi - Croatia osiguranje</t>
  </si>
  <si>
    <t xml:space="preserve">Komunalni doprinosi i druge naknade</t>
  </si>
  <si>
    <t xml:space="preserve">Komunalni doprinosi</t>
  </si>
  <si>
    <t xml:space="preserve">Komunalne naknade</t>
  </si>
  <si>
    <t xml:space="preserve">Izvor 6.1</t>
  </si>
  <si>
    <t xml:space="preserve">Prihodi od donacija</t>
  </si>
  <si>
    <t xml:space="preserve">Izvor 6.3</t>
  </si>
  <si>
    <t xml:space="preserve">Prihodi od doacija od prav.i fiz. osoba izvan proračuna</t>
  </si>
  <si>
    <t xml:space="preserve">Kapitalne donacije ZVO</t>
  </si>
  <si>
    <t xml:space="preserve">Izvor 9.1.</t>
  </si>
  <si>
    <t xml:space="preserve">Višak prihoda</t>
  </si>
  <si>
    <t xml:space="preserve">RASHODI</t>
  </si>
  <si>
    <t xml:space="preserve">II POSEBNI DIO</t>
  </si>
  <si>
    <t xml:space="preserve">Šifra </t>
  </si>
  <si>
    <t xml:space="preserve">IZVORI</t>
  </si>
  <si>
    <t xml:space="preserve">BROJ RČ</t>
  </si>
  <si>
    <t xml:space="preserve">VRSTA RASHODA I IZDATAKA</t>
  </si>
  <si>
    <t xml:space="preserve">PROCJENA </t>
  </si>
  <si>
    <t xml:space="preserve">PROCJENA 2015.</t>
  </si>
  <si>
    <t xml:space="preserve">Indeks 16/15</t>
  </si>
  <si>
    <t xml:space="preserve">2020. </t>
  </si>
  <si>
    <t xml:space="preserve">REBALANS 2020</t>
  </si>
  <si>
    <t xml:space="preserve">PLAN 2022.</t>
  </si>
  <si>
    <t xml:space="preserve">POVEČANJE</t>
  </si>
  <si>
    <t xml:space="preserve">UKUPNO RASHODI I IZDACI</t>
  </si>
  <si>
    <t xml:space="preserve">RAZDJEL </t>
  </si>
  <si>
    <t xml:space="preserve">001  OPĆINSKO VIJEĆE I OPĆINSKI NAČELNIK I TIJELA SAMOUPRAVE</t>
  </si>
  <si>
    <t xml:space="preserve">Glava 001 01</t>
  </si>
  <si>
    <t xml:space="preserve">Općinsko vijeće</t>
  </si>
  <si>
    <t xml:space="preserve">P1001</t>
  </si>
  <si>
    <t xml:space="preserve">Program 01: Donošenje akata i mjera iz djelokruga predstavničkog, izvršnog tijela</t>
  </si>
  <si>
    <t xml:space="preserve">A1001 01</t>
  </si>
  <si>
    <t xml:space="preserve">Aktivnost:</t>
  </si>
  <si>
    <t xml:space="preserve">Redovni rad Općinskog vijeća</t>
  </si>
  <si>
    <t xml:space="preserve">Funkcijska klasifikacija: 0111  Izvršna i zakonodavna tijela</t>
  </si>
  <si>
    <t xml:space="preserve">UKUPNO</t>
  </si>
  <si>
    <t xml:space="preserve">Izvor</t>
  </si>
  <si>
    <t xml:space="preserve">1.1.</t>
  </si>
  <si>
    <t xml:space="preserve">Rashodi poslovanja</t>
  </si>
  <si>
    <t xml:space="preserve">Materijalni rashodi</t>
  </si>
  <si>
    <t xml:space="preserve">Ostali nespomenuti rashodi poslovanja</t>
  </si>
  <si>
    <t xml:space="preserve">Naknade za rad predstavničkih tijela</t>
  </si>
  <si>
    <t xml:space="preserve">Naknade članovima povjerenstva</t>
  </si>
  <si>
    <t xml:space="preserve">Lokalni izbori - izbori nacionalnih manjina</t>
  </si>
  <si>
    <t xml:space="preserve">Premije osiguranja imovine</t>
  </si>
  <si>
    <t xml:space="preserve">A1001 02</t>
  </si>
  <si>
    <t xml:space="preserve">Potpora radu političkih stranaka</t>
  </si>
  <si>
    <t xml:space="preserve">Donacije i ostali rashodi</t>
  </si>
  <si>
    <t xml:space="preserve">Tekuće donacije</t>
  </si>
  <si>
    <t xml:space="preserve">Tekuće donacije u novcu - političkim strankama</t>
  </si>
  <si>
    <t xml:space="preserve">Glava 001 03</t>
  </si>
  <si>
    <t xml:space="preserve">Jedinstveni upravni odjel</t>
  </si>
  <si>
    <t xml:space="preserve">P1002</t>
  </si>
  <si>
    <t xml:space="preserve">Program 02:</t>
  </si>
  <si>
    <t xml:space="preserve">Donošenje i provedba akata i mjera iz djelokruga</t>
  </si>
  <si>
    <t xml:space="preserve">A1002 01</t>
  </si>
  <si>
    <t xml:space="preserve">Administrativno, tehničko i stručno osoblje</t>
  </si>
  <si>
    <t xml:space="preserve">Izvor  </t>
  </si>
  <si>
    <t xml:space="preserve">5.2.</t>
  </si>
  <si>
    <t xml:space="preserve">5.3.</t>
  </si>
  <si>
    <t xml:space="preserve">Pomoći EU</t>
  </si>
  <si>
    <t xml:space="preserve">4.3.</t>
  </si>
  <si>
    <t xml:space="preserve">Namjenski prihodi</t>
  </si>
  <si>
    <t xml:space="preserve">6.1.</t>
  </si>
  <si>
    <t xml:space="preserve">Donacije </t>
  </si>
  <si>
    <t xml:space="preserve">Rashodi za zaposlene</t>
  </si>
  <si>
    <t xml:space="preserve">Plaće</t>
  </si>
  <si>
    <t xml:space="preserve">Plaće za redovni rad</t>
  </si>
  <si>
    <t xml:space="preserve">Plaće za javne radove</t>
  </si>
  <si>
    <t xml:space="preserve">Ostali rashodi za zaposlene</t>
  </si>
  <si>
    <t xml:space="preserve">Ostali rashodi za zaposlene JR</t>
  </si>
  <si>
    <t xml:space="preserve">Topli obrok</t>
  </si>
  <si>
    <t xml:space="preserve">Doprinosi na plaće</t>
  </si>
  <si>
    <t xml:space="preserve">Doprinosi za zdravstveno osiguranje</t>
  </si>
  <si>
    <t xml:space="preserve">Doprinosi za zdravstveno osiguranje JR</t>
  </si>
  <si>
    <t xml:space="preserve">01,43,52,53</t>
  </si>
  <si>
    <t xml:space="preserve">Naknade troškova zaposlenima (službeni put)</t>
  </si>
  <si>
    <t xml:space="preserve">Dnevnice za službeni put</t>
  </si>
  <si>
    <t xml:space="preserve">Naknada za prijevoz u zemlji</t>
  </si>
  <si>
    <t xml:space="preserve">Naknade za prijevoz na posao i s posla</t>
  </si>
  <si>
    <t xml:space="preserve">Naknade za prijevoz na posao i s posla JR</t>
  </si>
  <si>
    <t xml:space="preserve">Stručno usavršavanje zaposlenika</t>
  </si>
  <si>
    <t xml:space="preserve">Rashodi za materijal i energiju</t>
  </si>
  <si>
    <t xml:space="preserve">Uredski materijal</t>
  </si>
  <si>
    <t xml:space="preserve">Materijal i sredstva za čišćenje</t>
  </si>
  <si>
    <t xml:space="preserve">Literatura</t>
  </si>
  <si>
    <t xml:space="preserve">Energija - javna rasvjeta</t>
  </si>
  <si>
    <t xml:space="preserve">Plin - lož ulje</t>
  </si>
  <si>
    <t xml:space="preserve">Motorni benzin sl. auto</t>
  </si>
  <si>
    <t xml:space="preserve">Motorni benzin - kosačice</t>
  </si>
  <si>
    <t xml:space="preserve">Motorni benzin - traktor</t>
  </si>
  <si>
    <t xml:space="preserve">Sitan inventar i auto gume</t>
  </si>
  <si>
    <t xml:space="preserve">Zaštitna oprema - maske COVID 19</t>
  </si>
  <si>
    <t xml:space="preserve">Službena i radna odjeća</t>
  </si>
  <si>
    <t xml:space="preserve">Rashodi za usluge</t>
  </si>
  <si>
    <t xml:space="preserve">Usuge telefona</t>
  </si>
  <si>
    <t xml:space="preserve">Poštarina</t>
  </si>
  <si>
    <t xml:space="preserve">Usluge tek. i invest.održavanja građevinskih objekata</t>
  </si>
  <si>
    <t xml:space="preserve">Usluge tek. i invest. održavanja septičke jame</t>
  </si>
  <si>
    <t xml:space="preserve">Tekuće održavanje cesta</t>
  </si>
  <si>
    <t xml:space="preserve">Usluge tek. i invest.održavanja postrojenja i opreme</t>
  </si>
  <si>
    <t xml:space="preserve">Usluge tek. i invest.održavanja prijevoznih sredstava</t>
  </si>
  <si>
    <t xml:space="preserve">Tekuće održavanje javnih površina</t>
  </si>
  <si>
    <t xml:space="preserve">Usluge čišćenjadivljih deponija</t>
  </si>
  <si>
    <t xml:space="preserve">Usluge čišćenja</t>
  </si>
  <si>
    <t xml:space="preserve">Hortikultura</t>
  </si>
  <si>
    <t xml:space="preserve">Aerofotogrametrijsko snimanje polj. Zemljišta </t>
  </si>
  <si>
    <t xml:space="preserve">Najam reciklažnog dvorišta</t>
  </si>
  <si>
    <t xml:space="preserve">Najam opreme - fotokopirni</t>
  </si>
  <si>
    <t xml:space="preserve">Usluge promidžbe i informiranja</t>
  </si>
  <si>
    <t xml:space="preserve">Objava oglasa</t>
  </si>
  <si>
    <t xml:space="preserve">Održavanje WEB stranice</t>
  </si>
  <si>
    <t xml:space="preserve">Iznošenje i odvoz smeća</t>
  </si>
  <si>
    <t xml:space="preserve">Utrošena voda</t>
  </si>
  <si>
    <t xml:space="preserve">Deratizacija </t>
  </si>
  <si>
    <t xml:space="preserve">Dezinsekcija komaraca i stršljenova</t>
  </si>
  <si>
    <t xml:space="preserve">Animalni otpad</t>
  </si>
  <si>
    <t xml:space="preserve">WIFI - optima</t>
  </si>
  <si>
    <t xml:space="preserve">Liječnički pregledi</t>
  </si>
  <si>
    <t xml:space="preserve">Troškovi zaštite životinja</t>
  </si>
  <si>
    <t xml:space="preserve">Ugovori o djelu</t>
  </si>
  <si>
    <t xml:space="preserve">Izrada projektnih dokumentacija</t>
  </si>
  <si>
    <t xml:space="preserve">Izrada procjene rizika</t>
  </si>
  <si>
    <t xml:space="preserve">Istražni radovi - odvodnja i pro.</t>
  </si>
  <si>
    <t xml:space="preserve">Program zaštite divljači</t>
  </si>
  <si>
    <t xml:space="preserve">Srategija razvoja općine</t>
  </si>
  <si>
    <t xml:space="preserve">Strategija upravljanja imovinom</t>
  </si>
  <si>
    <t xml:space="preserve">Ostale intelektualne usluge</t>
  </si>
  <si>
    <t xml:space="preserve">Arhiv</t>
  </si>
  <si>
    <t xml:space="preserve">Računalne usluge</t>
  </si>
  <si>
    <t xml:space="preserve">1% prihoda od poreza na dohodak</t>
  </si>
  <si>
    <t xml:space="preserve">Grafičke i tiskarske usluge</t>
  </si>
  <si>
    <t xml:space="preserve">Usluge pri registarciji prijev. Sred.</t>
  </si>
  <si>
    <t xml:space="preserve">Ostale nespomenute usluge - analiza polj. zemljišta</t>
  </si>
  <si>
    <t xml:space="preserve">Reprezentacija</t>
  </si>
  <si>
    <t xml:space="preserve">Naknada zbog nezapošljavanja invalida</t>
  </si>
  <si>
    <t xml:space="preserve">Naknada za smanjenje miješanog otpada</t>
  </si>
  <si>
    <t xml:space="preserve">Vijenci, cvijeće, svijeće</t>
  </si>
  <si>
    <t xml:space="preserve">Sredstva za realizaciju EU projekata</t>
  </si>
  <si>
    <t xml:space="preserve">A1002 02</t>
  </si>
  <si>
    <t xml:space="preserve">Bankarske usluge i usluge platnog prometa</t>
  </si>
  <si>
    <t xml:space="preserve">Financijski rashodi</t>
  </si>
  <si>
    <t xml:space="preserve">Ostali financijski rashodi</t>
  </si>
  <si>
    <t xml:space="preserve">Bankarske usluge, usluge platnog prometa i Fine</t>
  </si>
  <si>
    <t xml:space="preserve">Hrvatska pošta - uslge naplate</t>
  </si>
  <si>
    <t xml:space="preserve">5% državni proračun</t>
  </si>
  <si>
    <t xml:space="preserve">K1002 01</t>
  </si>
  <si>
    <t xml:space="preserve">Kapitalni projekt</t>
  </si>
  <si>
    <t xml:space="preserve">Nabava dugotrajne imovine</t>
  </si>
  <si>
    <t xml:space="preserve">Donacija</t>
  </si>
  <si>
    <t xml:space="preserve">9.1.</t>
  </si>
  <si>
    <t xml:space="preserve">Rashodi za nabavu nefinancijske imovine</t>
  </si>
  <si>
    <t xml:space="preserve">Zemljište </t>
  </si>
  <si>
    <t xml:space="preserve">Kupovina zemljišta</t>
  </si>
  <si>
    <t xml:space="preserve">Zemljište - za potrebe Općine</t>
  </si>
  <si>
    <t xml:space="preserve">5.2.,5.3.,6.1.,9.1.</t>
  </si>
  <si>
    <t xml:space="preserve">Rashodi za nabavu proizvedene dugotrajne imovine</t>
  </si>
  <si>
    <t xml:space="preserve">Postrojenja i oprema</t>
  </si>
  <si>
    <t xml:space="preserve">Računala i računalna oprema</t>
  </si>
  <si>
    <t xml:space="preserve">Uredski namještaj</t>
  </si>
  <si>
    <t xml:space="preserve">Ostala uredska oprema</t>
  </si>
  <si>
    <t xml:space="preserve">TV prijemnik</t>
  </si>
  <si>
    <t xml:space="preserve">Oprema za grijanje i hlađenje</t>
  </si>
  <si>
    <t xml:space="preserve">Sportska oprema</t>
  </si>
  <si>
    <t xml:space="preserve">Video nazdzor</t>
  </si>
  <si>
    <t xml:space="preserve">Uređaji</t>
  </si>
  <si>
    <t xml:space="preserve">Dječje igralište</t>
  </si>
  <si>
    <t xml:space="preserve">Urbano komunalna oprema</t>
  </si>
  <si>
    <t xml:space="preserve">Nematerijalna proizvedena imovina</t>
  </si>
  <si>
    <t xml:space="preserve">Računalni program</t>
  </si>
  <si>
    <t xml:space="preserve">Projektne dokumentacije</t>
  </si>
  <si>
    <t xml:space="preserve">Prostorni plan</t>
  </si>
  <si>
    <t xml:space="preserve">P 1003</t>
  </si>
  <si>
    <t xml:space="preserve">Program 03:</t>
  </si>
  <si>
    <t xml:space="preserve">Protupožarna i civilna zaštita</t>
  </si>
  <si>
    <t xml:space="preserve">A1003 01</t>
  </si>
  <si>
    <t xml:space="preserve">Protupožarna zaštita</t>
  </si>
  <si>
    <t xml:space="preserve">Funkcijska klasifikacija: 0320 Usluge protupožarne zaštite</t>
  </si>
  <si>
    <t xml:space="preserve">A1003 02</t>
  </si>
  <si>
    <t xml:space="preserve">Civilna zaštita</t>
  </si>
  <si>
    <t xml:space="preserve">Funkcijska organizacija: 0360 Rashodi za javni red i sigurnost</t>
  </si>
  <si>
    <t xml:space="preserve">Namjnski prihodi</t>
  </si>
  <si>
    <t xml:space="preserve">P1004</t>
  </si>
  <si>
    <t xml:space="preserve">Program 04:</t>
  </si>
  <si>
    <t xml:space="preserve">Javne potrebe u obrazovanju općine Negoslavci</t>
  </si>
  <si>
    <t xml:space="preserve">A1004 01</t>
  </si>
  <si>
    <t xml:space="preserve">Predškola</t>
  </si>
  <si>
    <t xml:space="preserve">Funkcijska klasifikacija: 0912 Predškolsko obrazovanje</t>
  </si>
  <si>
    <t xml:space="preserve">Ostali rashodi</t>
  </si>
  <si>
    <t xml:space="preserve">Tekuće donacije - Predškola</t>
  </si>
  <si>
    <t xml:space="preserve">Obuća za djecu u vrtiću</t>
  </si>
  <si>
    <t xml:space="preserve">Pribor, bojanke i dr. predškola</t>
  </si>
  <si>
    <t xml:space="preserve">Tekuće donacije - Predškola-prehrana</t>
  </si>
  <si>
    <t xml:space="preserve">A1004 02</t>
  </si>
  <si>
    <t xml:space="preserve">Sufinan.javnog prijevoza srednješk.učenika</t>
  </si>
  <si>
    <t xml:space="preserve">Funkcijska kklasifikacija: 092 Srednješkolsko obrazovanje</t>
  </si>
  <si>
    <t xml:space="preserve">Naknade građanima i kućanstvima</t>
  </si>
  <si>
    <t xml:space="preserve">Ostale naknada građanima i kućanstvima</t>
  </si>
  <si>
    <t xml:space="preserve">Prijevoz učenika</t>
  </si>
  <si>
    <t xml:space="preserve">A1004 03</t>
  </si>
  <si>
    <t xml:space="preserve">Osnovno školstvo</t>
  </si>
  <si>
    <t xml:space="preserve">Funkcijska klasifikacija: 0913 Osnovnoškolsko obrazovanje</t>
  </si>
  <si>
    <t xml:space="preserve">Tekuće pomoći -OŠ</t>
  </si>
  <si>
    <t xml:space="preserve">Tekuće pomoći -OŠ prehrana učenika</t>
  </si>
  <si>
    <t xml:space="preserve">Sufinanciranje školske prehrane</t>
  </si>
  <si>
    <t xml:space="preserve">Sufinanciranje ekskurzije učenicima</t>
  </si>
  <si>
    <t xml:space="preserve">1.1,4.3,9.1.</t>
  </si>
  <si>
    <t xml:space="preserve">Radne bilježnice za učenike</t>
  </si>
  <si>
    <t xml:space="preserve">Škola plivanja</t>
  </si>
  <si>
    <t xml:space="preserve">Ostale naknade u naravi</t>
  </si>
  <si>
    <t xml:space="preserve">Obuća za učenike OŠ</t>
  </si>
  <si>
    <t xml:space="preserve">P1005</t>
  </si>
  <si>
    <t xml:space="preserve">Program 05:</t>
  </si>
  <si>
    <t xml:space="preserve">Održavanje objekat i uređaja kom. infrastrukture</t>
  </si>
  <si>
    <t xml:space="preserve">K1005 01</t>
  </si>
  <si>
    <t xml:space="preserve">Održavanje komunalne infrastrukture</t>
  </si>
  <si>
    <t xml:space="preserve">Funkcijska klasifikacija: 0660 Rashodi vezani uz stan.i kom.po</t>
  </si>
  <si>
    <t xml:space="preserve">4.3,5.3,6.1,9.1.</t>
  </si>
  <si>
    <t xml:space="preserve">Rahodi za nabavu proizdene dugotrajne imovine</t>
  </si>
  <si>
    <t xml:space="preserve">Građevinski objekti</t>
  </si>
  <si>
    <t xml:space="preserve">Ostali građevinski objekti Dom kulture</t>
  </si>
  <si>
    <t xml:space="preserve">Sanacija pješačkih staza</t>
  </si>
  <si>
    <t xml:space="preserve">Renoviranje etno kuće - Dom kulture</t>
  </si>
  <si>
    <t xml:space="preserve">Uređenje NK Negoslavci - obnova svlačionica</t>
  </si>
  <si>
    <t xml:space="preserve">Uređenje malonogometnog igrališta</t>
  </si>
  <si>
    <t xml:space="preserve">Uređenje groblja (parking i ograda-Minist. Polj.)</t>
  </si>
  <si>
    <t xml:space="preserve">K1005 02</t>
  </si>
  <si>
    <t xml:space="preserve">Kapitalni projekt: Obnova centra općine</t>
  </si>
  <si>
    <t xml:space="preserve">Funkcijska klasifikacija: 0660 Rashodi vezani uz stan.i kom. Pogod.</t>
  </si>
  <si>
    <t xml:space="preserve">5.3,6.1.</t>
  </si>
  <si>
    <t xml:space="preserve">Centar općine PPNM</t>
  </si>
  <si>
    <t xml:space="preserve">Uređenje centra - faza II</t>
  </si>
  <si>
    <t xml:space="preserve">Uređenje Lovačkog doma</t>
  </si>
  <si>
    <t xml:space="preserve">A1005 01</t>
  </si>
  <si>
    <t xml:space="preserve">Materijal i dijelovi za održavanje javne rasvjete</t>
  </si>
  <si>
    <t xml:space="preserve">Funkcijska klasifikacija: 0640 Ulična rasvjeta</t>
  </si>
  <si>
    <t xml:space="preserve">4.3,9.1.</t>
  </si>
  <si>
    <t xml:space="preserve">Rashodi za materijal i energijau</t>
  </si>
  <si>
    <t xml:space="preserve">Materijal za održavanje javne rasvjete</t>
  </si>
  <si>
    <t xml:space="preserve">Usluge tek.i inves.održavanja javne rasvjete</t>
  </si>
  <si>
    <t xml:space="preserve">P1006</t>
  </si>
  <si>
    <t xml:space="preserve">Program 06:</t>
  </si>
  <si>
    <t xml:space="preserve">Izgradnja objekata i urđ. Komunalne infrastr.i opremanje</t>
  </si>
  <si>
    <t xml:space="preserve">K1006 01</t>
  </si>
  <si>
    <t xml:space="preserve">Izgradnja plinovoda, vodovoda i kanla.</t>
  </si>
  <si>
    <t xml:space="preserve">5.3,9.1.</t>
  </si>
  <si>
    <t xml:space="preserve">Izgradnja nerazvrstanih cesta</t>
  </si>
  <si>
    <t xml:space="preserve">Izgradnja parkinga PORLZ</t>
  </si>
  <si>
    <t xml:space="preserve">Plinovod, vodovod i kanalizacije </t>
  </si>
  <si>
    <t xml:space="preserve">Divlja deponija GRABOVO</t>
  </si>
  <si>
    <t xml:space="preserve">Izgradnja dječjeg vrtića</t>
  </si>
  <si>
    <t xml:space="preserve">Javna rasvjeta</t>
  </si>
  <si>
    <t xml:space="preserve">K1006 02</t>
  </si>
  <si>
    <t xml:space="preserve">Opremanje komunalnom opremom</t>
  </si>
  <si>
    <t xml:space="preserve">Edukacija - komunalni otpad</t>
  </si>
  <si>
    <t xml:space="preserve">Oprema za odlaganje komunalnog otpada</t>
  </si>
  <si>
    <t xml:space="preserve">Oprema</t>
  </si>
  <si>
    <t xml:space="preserve">Priključci za kombinirani stroj (traktor)</t>
  </si>
  <si>
    <t xml:space="preserve">P1007 </t>
  </si>
  <si>
    <t xml:space="preserve">Program 07</t>
  </si>
  <si>
    <t xml:space="preserve">Program javnih potreba u so. skrbi općine Neg.</t>
  </si>
  <si>
    <t xml:space="preserve">A1007 01</t>
  </si>
  <si>
    <t xml:space="preserve">Pomoć u novcu pojedincima i obiteljima</t>
  </si>
  <si>
    <t xml:space="preserve">Funkcijska klasifikacija: 1070 - Socijalna pomoć stanovništvu …</t>
  </si>
  <si>
    <t xml:space="preserve">Ostale naknade građanima i kućanstvima</t>
  </si>
  <si>
    <t xml:space="preserve">Pomoć obiteljima i kućanstvima</t>
  </si>
  <si>
    <t xml:space="preserve">Pomoć i njega u kući - jednokratne pomoći</t>
  </si>
  <si>
    <t xml:space="preserve">Jednokratne pomoći umirovljenicima</t>
  </si>
  <si>
    <t xml:space="preserve">Paketi za potrebite</t>
  </si>
  <si>
    <t xml:space="preserve">Sufinanciranje prijevoza građana</t>
  </si>
  <si>
    <t xml:space="preserve">A1007 02</t>
  </si>
  <si>
    <t xml:space="preserve">Pomoć u novcu pojedincima i obit. - đaci i paketići</t>
  </si>
  <si>
    <t xml:space="preserve">Pomoć obiteljima za đake prvake</t>
  </si>
  <si>
    <t xml:space="preserve">Sportska nagrada</t>
  </si>
  <si>
    <t xml:space="preserve">Ostale naknade - dječji paketići</t>
  </si>
  <si>
    <t xml:space="preserve">K1007 01</t>
  </si>
  <si>
    <t xml:space="preserve">Kapitalni projekt: Energetska učinkovitost u zgradarstvu</t>
  </si>
  <si>
    <t xml:space="preserve">Funkcijska klasifikacija: 1070 -  pomoć stanovništvu …</t>
  </si>
  <si>
    <t xml:space="preserve">Kapitalne donacije</t>
  </si>
  <si>
    <t xml:space="preserve">Kapitalne pomoći za obnovu građ. Objekata</t>
  </si>
  <si>
    <t xml:space="preserve">A1007 03</t>
  </si>
  <si>
    <t xml:space="preserve">Crveni križ</t>
  </si>
  <si>
    <t xml:space="preserve">Tekuće donacija Crveni križ</t>
  </si>
  <si>
    <t xml:space="preserve">P1008</t>
  </si>
  <si>
    <t xml:space="preserve">Program 08:</t>
  </si>
  <si>
    <t xml:space="preserve">Program javnih potreba u kulturi</t>
  </si>
  <si>
    <t xml:space="preserve">A1008 01</t>
  </si>
  <si>
    <t xml:space="preserve">Vjerske zajednice - pomoć u radu</t>
  </si>
  <si>
    <t xml:space="preserve">Funkcijska klasifikacija: 0840 Religijske i druge službe zajednice</t>
  </si>
  <si>
    <t xml:space="preserve">5.2,9.1.</t>
  </si>
  <si>
    <t xml:space="preserve">Tekuće donacije vjerskim zajednicama</t>
  </si>
  <si>
    <t xml:space="preserve">Tekuće donacije ostalim vjerskim zajednicama</t>
  </si>
  <si>
    <t xml:space="preserve">Kapitalne donacije vjerskim zajednicama</t>
  </si>
  <si>
    <t xml:space="preserve">A1008 02</t>
  </si>
  <si>
    <t xml:space="preserve">Djelatnost kulturno-umjetničkih društava</t>
  </si>
  <si>
    <t xml:space="preserve">Funkcijska klasifikacija: 0820 - Službe kulture</t>
  </si>
  <si>
    <t xml:space="preserve">Tekuće donacije KUD Bekrija</t>
  </si>
  <si>
    <t xml:space="preserve">A1008 03</t>
  </si>
  <si>
    <t xml:space="preserve">Kulturne manifestacije</t>
  </si>
  <si>
    <t xml:space="preserve">Tekuće donacija za kulturne manifestacije</t>
  </si>
  <si>
    <t xml:space="preserve">A1008 04</t>
  </si>
  <si>
    <t xml:space="preserve">Zajedničko veće općina</t>
  </si>
  <si>
    <t xml:space="preserve">Tekuće donacije za rad ZVO</t>
  </si>
  <si>
    <t xml:space="preserve">A1008 05</t>
  </si>
  <si>
    <t xml:space="preserve">Udruge </t>
  </si>
  <si>
    <t xml:space="preserve">Tekuće pomoći proračunima</t>
  </si>
  <si>
    <t xml:space="preserve">Tekuće pomoći VSŽ</t>
  </si>
  <si>
    <t xml:space="preserve">Tekuće pomoći proračunskim korisnicima</t>
  </si>
  <si>
    <t xml:space="preserve">Tekuće pomoći - BIBLIOBUS</t>
  </si>
  <si>
    <t xml:space="preserve">Tekuće donacije LAG Srijem</t>
  </si>
  <si>
    <t xml:space="preserve">Tekuće donacije nacionalnim manjinama</t>
  </si>
  <si>
    <t xml:space="preserve">Tekuće donacije LD FAZAN</t>
  </si>
  <si>
    <t xml:space="preserve">Tekuće donacije ŠRU DOBRA VODA</t>
  </si>
  <si>
    <t xml:space="preserve">Tekuće donacije UŽ NEGOSLAVČANKE</t>
  </si>
  <si>
    <t xml:space="preserve">Tekuće donacije UMIROVLJ.SREMAC</t>
  </si>
  <si>
    <t xml:space="preserve">Tekuće donacije VSŽ </t>
  </si>
  <si>
    <t xml:space="preserve">Tekuće donacije Glas potrošača</t>
  </si>
  <si>
    <t xml:space="preserve">Tekuće donacija ostalim neprofitnim organizacijama</t>
  </si>
  <si>
    <t xml:space="preserve">Projekt prekogranične suradnje IPA (projekt centar)</t>
  </si>
  <si>
    <t xml:space="preserve">P1009</t>
  </si>
  <si>
    <t xml:space="preserve">Program 09:</t>
  </si>
  <si>
    <t xml:space="preserve">Javne potrebe u športu</t>
  </si>
  <si>
    <t xml:space="preserve">A1009 01</t>
  </si>
  <si>
    <t xml:space="preserve">Aktinost:</t>
  </si>
  <si>
    <t xml:space="preserve">Tekuće donacije sportskim udrugama</t>
  </si>
  <si>
    <t xml:space="preserve">Funkcijska klasifikacija: 0810 Službe rekreacije i sporta</t>
  </si>
  <si>
    <t xml:space="preserve">Tekuće donacije športskim organizacijama </t>
  </si>
  <si>
    <t xml:space="preserve">Tekuće donacije šahovski klub</t>
  </si>
  <si>
    <t xml:space="preserve">Tekuće donacije PLKON</t>
  </si>
  <si>
    <t xml:space="preserve">Tekuće donacije za sportske manifestacije</t>
  </si>
  <si>
    <t xml:space="preserve">P1010</t>
  </si>
  <si>
    <t xml:space="preserve">Program 10:</t>
  </si>
  <si>
    <t xml:space="preserve">Demografske mjere Općine Negoslavci</t>
  </si>
  <si>
    <t xml:space="preserve">A1010 01</t>
  </si>
  <si>
    <t xml:space="preserve">Funkcijska klasifikacija: 0620 Razvoj zajednice</t>
  </si>
  <si>
    <t xml:space="preserve">Pomoć za novorođeno dijete</t>
  </si>
  <si>
    <t xml:space="preserve">Stipendije i školarine</t>
  </si>
  <si>
    <t xml:space="preserve">Naknade za pomoć mladim obiteljima</t>
  </si>
  <si>
    <t xml:space="preserve">Kapitalne pomoći</t>
  </si>
  <si>
    <t xml:space="preserve">Naknade za pomoć poduzetnicima na području Općine</t>
  </si>
  <si>
    <t xml:space="preserve">P1011</t>
  </si>
  <si>
    <t xml:space="preserve">Program 11:</t>
  </si>
  <si>
    <t xml:space="preserve">A1011 01</t>
  </si>
  <si>
    <t xml:space="preserve">Aktinost: </t>
  </si>
  <si>
    <t xml:space="preserve">Rashodi za zaposlene-javni radovi</t>
  </si>
  <si>
    <t xml:space="preserve">.</t>
  </si>
  <si>
    <t xml:space="preserve">Plaća za zaposlene Zaželi</t>
  </si>
  <si>
    <t xml:space="preserve">Regres</t>
  </si>
  <si>
    <t xml:space="preserve">Prijevoz na službenom putu</t>
  </si>
  <si>
    <t xml:space="preserve">Privatni automobil u službene svrhe</t>
  </si>
  <si>
    <t xml:space="preserve">Kućanske i osnovne higijenske potrepštine</t>
  </si>
  <si>
    <t xml:space="preserve">Promičbeni mateijral</t>
  </si>
  <si>
    <t xml:space="preserve">Laboratorijske usluge</t>
  </si>
  <si>
    <t xml:space="preserve">R</t>
  </si>
  <si>
    <t xml:space="preserve">P</t>
  </si>
  <si>
    <t xml:space="preserve">1,1,</t>
  </si>
  <si>
    <t xml:space="preserve">Funkcijska klasifikacija</t>
  </si>
  <si>
    <t xml:space="preserve"> NOVI PLAN 2022.</t>
  </si>
  <si>
    <t xml:space="preserve">PLAN 2024. EUR</t>
  </si>
  <si>
    <t xml:space="preserve">0111</t>
  </si>
  <si>
    <t xml:space="preserve">Izvršna i zakonodavna tijela</t>
  </si>
  <si>
    <t xml:space="preserve">0320</t>
  </si>
  <si>
    <t xml:space="preserve">Usluge protupožarne zaštite</t>
  </si>
  <si>
    <t xml:space="preserve">0360</t>
  </si>
  <si>
    <t xml:space="preserve">Rashodi za javni red i sigurnost</t>
  </si>
  <si>
    <t xml:space="preserve">0620</t>
  </si>
  <si>
    <t xml:space="preserve">Razvoj zajednice</t>
  </si>
  <si>
    <t xml:space="preserve">0640</t>
  </si>
  <si>
    <t xml:space="preserve">Ulična rasvjeta</t>
  </si>
  <si>
    <t xml:space="preserve">0660</t>
  </si>
  <si>
    <t xml:space="preserve">Rashodi vezani uz stanovanje i komunalnu infrastrukturu</t>
  </si>
  <si>
    <t xml:space="preserve">0810</t>
  </si>
  <si>
    <t xml:space="preserve">Službe rekreacije i sporta</t>
  </si>
  <si>
    <t xml:space="preserve">0820</t>
  </si>
  <si>
    <t xml:space="preserve">Službe kulture</t>
  </si>
  <si>
    <t xml:space="preserve">0840</t>
  </si>
  <si>
    <t xml:space="preserve">Religijske i druge službe zajednice</t>
  </si>
  <si>
    <t xml:space="preserve">0912</t>
  </si>
  <si>
    <t xml:space="preserve">Predškolsko obrazovanje</t>
  </si>
  <si>
    <t xml:space="preserve">0913</t>
  </si>
  <si>
    <t xml:space="preserve">Osnovnoškolsko obrazovanje</t>
  </si>
  <si>
    <t xml:space="preserve">0920</t>
  </si>
  <si>
    <t xml:space="preserve">Srednješkoslko obraovanje</t>
  </si>
  <si>
    <t xml:space="preserve">Socijalna pomoć stanovništvu</t>
  </si>
  <si>
    <t xml:space="preserve">PRORAČUN OPĆINE NEGOSLAVCI  ZA 2023. GODINU I PROJEKCIJE ZA 2024.-2025.GODINU</t>
  </si>
  <si>
    <t xml:space="preserve">PRIHODI I RASHDI PREMA IZVORIMA FINANCIRANJA</t>
  </si>
  <si>
    <t xml:space="preserve">Račun / opis</t>
  </si>
  <si>
    <t xml:space="preserve">PLAN 2024.</t>
  </si>
  <si>
    <t xml:space="preserve">PLAN 2025.</t>
  </si>
  <si>
    <t xml:space="preserve">PRIHODI I RASHODI PREMA IZVORIMA FINANCIRANJA</t>
  </si>
  <si>
    <t xml:space="preserve">1</t>
  </si>
  <si>
    <t xml:space="preserve">2</t>
  </si>
  <si>
    <t xml:space="preserve">3</t>
  </si>
  <si>
    <t xml:space="preserve"> SVEUKUPNI PRIHODI</t>
  </si>
  <si>
    <t xml:space="preserve">Izvor 1. Opći prihodi i primici</t>
  </si>
  <si>
    <t xml:space="preserve">Izvor 1.1. Opći prihodi i primici</t>
  </si>
  <si>
    <t xml:space="preserve">Izvor 3. Vlastiti prihodi</t>
  </si>
  <si>
    <t xml:space="preserve">Izvor 3.1. Vlastiti prihodi</t>
  </si>
  <si>
    <t xml:space="preserve">Izvor 4. Prihodi za posebne namjene</t>
  </si>
  <si>
    <t xml:space="preserve">Izvor 4.3. Prihodi od nefinancijske imovine</t>
  </si>
  <si>
    <t xml:space="preserve">Izvor 5. Pomoći</t>
  </si>
  <si>
    <t xml:space="preserve">Izvor 5.2. Pomoći EU</t>
  </si>
  <si>
    <t xml:space="preserve">Izvor 5.3. Ostale pomoći</t>
  </si>
  <si>
    <t xml:space="preserve">Izvor 6. Donacije</t>
  </si>
  <si>
    <t xml:space="preserve">Izvor 6.1. Donacije</t>
  </si>
  <si>
    <t xml:space="preserve">Izvor 7. Prihodi od prodaje nefinancijske imovine</t>
  </si>
  <si>
    <t xml:space="preserve">Izvor 7.1. Prihodi od prodaje ili zamjene nefinancijske imovine</t>
  </si>
  <si>
    <t xml:space="preserve">Izvor 7.2. Prih.od pro.nef. imovine i nad. štete s osnova osig. PK</t>
  </si>
  <si>
    <t xml:space="preserve">Izvor 8. Namjenski primici</t>
  </si>
  <si>
    <t xml:space="preserve">Izvor 8.1. Namjenski primici</t>
  </si>
  <si>
    <t xml:space="preserve">Izvor 9. Višak prihoda</t>
  </si>
  <si>
    <t xml:space="preserve">Izvor 9.1. Višak prihoda</t>
  </si>
  <si>
    <t xml:space="preserve"> SVEUKUPNI RASHODI</t>
  </si>
  <si>
    <t xml:space="preserve">OPĆINA NEGOSLAVCI</t>
  </si>
  <si>
    <t xml:space="preserve">I IZMJENE I DOPUNE PRORAČUNA OPĆINE NEGOSLAVCI ZA 2023. GODINU</t>
  </si>
  <si>
    <t xml:space="preserve">I OPĆI DIO</t>
  </si>
  <si>
    <t xml:space="preserve">BR.</t>
  </si>
  <si>
    <t xml:space="preserve">VRSTA PRIHODA /IZDATAKA</t>
  </si>
  <si>
    <t xml:space="preserve">IZVRŠENJE 2017</t>
  </si>
  <si>
    <t xml:space="preserve">PLAN 2018</t>
  </si>
  <si>
    <t xml:space="preserve">PLAN 2019</t>
  </si>
  <si>
    <t xml:space="preserve">II REBALANS</t>
  </si>
  <si>
    <t xml:space="preserve">III REBALANS</t>
  </si>
  <si>
    <t xml:space="preserve">II REBALANS 2018</t>
  </si>
  <si>
    <t xml:space="preserve">INDEKS 19/18</t>
  </si>
  <si>
    <t xml:space="preserve">INDEKS 20/19</t>
  </si>
  <si>
    <t xml:space="preserve">2022. KN</t>
  </si>
  <si>
    <t xml:space="preserve">2022. EUR</t>
  </si>
  <si>
    <t xml:space="preserve">2023. EUR</t>
  </si>
  <si>
    <t xml:space="preserve">2024. EUR</t>
  </si>
  <si>
    <t xml:space="preserve">2025. EUR</t>
  </si>
  <si>
    <t xml:space="preserve">PRIHODI UKUPNO</t>
  </si>
  <si>
    <t xml:space="preserve">PRIHODI POSLOVANJA</t>
  </si>
  <si>
    <t xml:space="preserve">Izvor 01</t>
  </si>
  <si>
    <t xml:space="preserve">Opći prihodi</t>
  </si>
  <si>
    <t xml:space="preserve">Izvor 43</t>
  </si>
  <si>
    <t xml:space="preserve">Prihodi za posebne namjene</t>
  </si>
  <si>
    <t xml:space="preserve">Izvor 52</t>
  </si>
  <si>
    <t xml:space="preserve">Izvor 53</t>
  </si>
  <si>
    <t xml:space="preserve">EU pomoći</t>
  </si>
  <si>
    <t xml:space="preserve">Izvor 61</t>
  </si>
  <si>
    <t xml:space="preserve">Donacije</t>
  </si>
  <si>
    <t xml:space="preserve">PRIHODI OD PRODAJE NEFINANCIJSKE IMOVINE</t>
  </si>
  <si>
    <t xml:space="preserve">RASHODI UKUPNO</t>
  </si>
  <si>
    <t xml:space="preserve">RASHODI  POSLOVANJA</t>
  </si>
  <si>
    <t xml:space="preserve">Izvor 91</t>
  </si>
  <si>
    <t xml:space="preserve">RASHODI ZA NABAVU NEFINANCIJSKE IMOVINE</t>
  </si>
  <si>
    <t xml:space="preserve">VIŠAK/MANJAK</t>
  </si>
  <si>
    <t xml:space="preserve">UKUPAN DONOS VIŠKA/MANJKA IZ PRETHODNE(IH) GODINA</t>
  </si>
  <si>
    <t xml:space="preserve">VIŠAK/MANJAK IZ PRETHODNE(IH) GODINE KOJI ĆE SE POKRITI/RASPOREDITI</t>
  </si>
  <si>
    <t xml:space="preserve">PRIMICI OD FINANCIJSKE IMOVINE I ZADUŽIVANJA</t>
  </si>
  <si>
    <t xml:space="preserve">IZDACI ZA FINANCIJSKU IMOVINU I OTPLATE ZAJMOVA</t>
  </si>
  <si>
    <t xml:space="preserve">NETO FINANCIRANJE</t>
  </si>
  <si>
    <t xml:space="preserve">A. RAČUN PRIHODA IRASHODA</t>
  </si>
  <si>
    <t xml:space="preserve">6.        Prihodi poslovanja</t>
  </si>
  <si>
    <t xml:space="preserve">61       Prihodi od poreza</t>
  </si>
  <si>
    <t xml:space="preserve">Prihodi od administrativnih pristojbi i po posebnim propisima</t>
  </si>
  <si>
    <t xml:space="preserve">Prihodi od prodaje proizvoda i usluga i prihodi od donacija</t>
  </si>
  <si>
    <t xml:space="preserve">Prihodi od prodaje nefinancijske imovine</t>
  </si>
  <si>
    <t xml:space="preserve">Prihodi od prodaje neproizvedene imovine</t>
  </si>
  <si>
    <t xml:space="preserve">Prihodi od prodaje materijalne imovine</t>
  </si>
  <si>
    <t xml:space="preserve">Prihodi od prodaje  proizvedene dugotrajne imovine</t>
  </si>
  <si>
    <t xml:space="preserve">Prihodi od prodaje građevinskih objekata</t>
  </si>
  <si>
    <t xml:space="preserve">Naknade građanima i kužćanstvima na temelju osiguranja</t>
  </si>
  <si>
    <t xml:space="preserve">B. RAČUN ZADUŽIVANJA/FINANCIRANJA</t>
  </si>
  <si>
    <t xml:space="preserve">Primici od financiranja imovine i zaduživanja</t>
  </si>
  <si>
    <t xml:space="preserve">Izdaci za financijsku imovinu i otplate zajmova</t>
  </si>
  <si>
    <t xml:space="preserve">C. RASPOLOŽIVA SREDSTVA IZ PRETHODNIH GODINA (VIŠAK PRIHODA I REZERVIRANJA)</t>
  </si>
  <si>
    <t xml:space="preserve">Vlastiti izvori</t>
  </si>
  <si>
    <t xml:space="preserve">Rezultat poslovanja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</si>
</sst>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;[RED]#,##0.00"/>
    <numFmt numFmtId="166" formatCode="@"/>
    <numFmt numFmtId="167" formatCode="0;[RED]0"/>
    <numFmt numFmtId="168" formatCode="#,##0.0000000;[RED]#,##0.0000000"/>
    <numFmt numFmtId="169" formatCode="d/mmm"/>
    <numFmt numFmtId="170" formatCode="#,##0.00"/>
    <numFmt numFmtId="171" formatCode="0.000000;[RED]0.000000"/>
    <numFmt numFmtId="172" formatCode="#,##0"/>
  </numFmts>
  <fonts count="29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S Sans Serif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9"/>
      <name val="Arial"/>
      <family val="2"/>
      <charset val="1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i val="true"/>
      <sz val="9"/>
      <name val="Arial"/>
      <family val="2"/>
      <charset val="238"/>
    </font>
    <font>
      <b val="true"/>
      <i val="true"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9"/>
      <color rgb="FF000000"/>
      <name val="Arial Narrow"/>
      <family val="2"/>
      <charset val="238"/>
    </font>
    <font>
      <b val="true"/>
      <sz val="10"/>
      <color rgb="FF000000"/>
      <name val="Times New Roman"/>
      <family val="1"/>
      <charset val="238"/>
    </font>
    <font>
      <b val="true"/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C6D9F1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FFCC99"/>
      </patternFill>
    </fill>
    <fill>
      <patternFill patternType="solid">
        <fgColor rgb="FFC6D9F1"/>
        <bgColor rgb="FFD9D9D9"/>
      </patternFill>
    </fill>
    <fill>
      <patternFill patternType="solid">
        <fgColor rgb="FFFFC000"/>
        <bgColor rgb="FFFF9900"/>
      </patternFill>
    </fill>
    <fill>
      <patternFill patternType="solid">
        <fgColor rgb="FFE6B9B8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FCD5B5"/>
      </patternFill>
    </fill>
    <fill>
      <patternFill patternType="solid">
        <fgColor rgb="FFC0C0C0"/>
        <bgColor rgb="FFE6B9B8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4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3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4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4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5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4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4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4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4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6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7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2" fillId="4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3" fillId="8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5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9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9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3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5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9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2" fillId="9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7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2" fillId="7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4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8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3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7" borderId="1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7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1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10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11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1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11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11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2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2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7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3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2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2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2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6" fillId="0" borderId="0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23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0" fillId="0" borderId="24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0" fillId="0" borderId="4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0" fillId="0" borderId="5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1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0" fillId="0" borderId="11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0" fillId="0" borderId="12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0" fillId="0" borderId="5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4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0" fillId="0" borderId="15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2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21" fillId="0" borderId="21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1" fillId="0" borderId="25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0" fillId="0" borderId="18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20" fillId="0" borderId="0" xfId="22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22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70" fontId="6" fillId="0" borderId="0" xfId="22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1" fillId="0" borderId="0" xfId="22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0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25" fillId="0" borderId="8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2" fontId="23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23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23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6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3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25" fillId="0" borderId="11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2" fontId="23" fillId="0" borderId="1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23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23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6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25" fillId="0" borderId="1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26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23" fillId="0" borderId="1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3" fillId="0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25" fillId="0" borderId="15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2" fontId="23" fillId="0" borderId="15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2" fontId="23" fillId="0" borderId="1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2" fontId="26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6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3" fillId="0" borderId="15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26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2" fontId="23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26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26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2" fontId="23" fillId="0" borderId="8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2" fontId="23" fillId="0" borderId="8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23" fillId="0" borderId="8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2" fontId="23" fillId="0" borderId="8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2" fontId="26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2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23" fillId="0" borderId="15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2" fontId="23" fillId="0" borderId="1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23" fillId="0" borderId="15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23" fillId="0" borderId="1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3" fillId="0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8" fillId="0" borderId="1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3" fillId="0" borderId="1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2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1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1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9" fillId="1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9" fillId="1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9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9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Obično 2" xfId="20"/>
    <cellStyle name="Obično 3" xfId="21"/>
    <cellStyle name="Obično 3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D9D9D9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6B9B8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X349"/>
  <sheetViews>
    <sheetView showFormulas="false" showGridLines="true" showRowColHeaders="true" showZeros="true" rightToLeft="false" tabSelected="false" showOutlineSymbols="true" defaultGridColor="true" view="normal" topLeftCell="H35" colorId="64" zoomScale="100" zoomScaleNormal="100" zoomScalePageLayoutView="115" workbookViewId="0">
      <selection pane="topLeft" activeCell="AR68" activeCellId="0" sqref="AR68"/>
    </sheetView>
  </sheetViews>
  <sheetFormatPr defaultColWidth="8.6796875" defaultRowHeight="12.75" zeroHeight="false" outlineLevelRow="0" outlineLevelCol="0"/>
  <cols>
    <col collapsed="false" customWidth="true" hidden="true" outlineLevel="0" max="1" min="1" style="0" width="2.42"/>
    <col collapsed="false" customWidth="true" hidden="true" outlineLevel="0" max="4" min="2" style="0" width="2.57"/>
    <col collapsed="false" customWidth="true" hidden="true" outlineLevel="0" max="5" min="5" style="0" width="3"/>
    <col collapsed="false" customWidth="true" hidden="true" outlineLevel="0" max="6" min="6" style="0" width="2.71"/>
    <col collapsed="false" customWidth="true" hidden="true" outlineLevel="0" max="7" min="7" style="0" width="3.57"/>
    <col collapsed="false" customWidth="true" hidden="false" outlineLevel="0" max="8" min="8" style="0" width="8.29"/>
    <col collapsed="false" customWidth="true" hidden="false" outlineLevel="0" max="9" min="9" style="1" width="7"/>
    <col collapsed="false" customWidth="true" hidden="false" outlineLevel="0" max="10" min="10" style="0" width="45.57"/>
    <col collapsed="false" customWidth="true" hidden="true" outlineLevel="0" max="11" min="11" style="2" width="11.71"/>
    <col collapsed="false" customWidth="true" hidden="true" outlineLevel="0" max="12" min="12" style="2" width="11.85"/>
    <col collapsed="false" customWidth="true" hidden="true" outlineLevel="0" max="13" min="13" style="2" width="11.57"/>
    <col collapsed="false" customWidth="true" hidden="true" outlineLevel="0" max="14" min="14" style="2" width="11.71"/>
    <col collapsed="false" customWidth="true" hidden="true" outlineLevel="0" max="15" min="15" style="2" width="11.85"/>
    <col collapsed="false" customWidth="true" hidden="true" outlineLevel="0" max="16" min="16" style="2" width="12.29"/>
    <col collapsed="false" customWidth="true" hidden="true" outlineLevel="0" max="20" min="17" style="2" width="13.86"/>
    <col collapsed="false" customWidth="true" hidden="true" outlineLevel="0" max="21" min="21" style="3" width="6.57"/>
    <col collapsed="false" customWidth="true" hidden="true" outlineLevel="0" max="22" min="22" style="3" width="11.71"/>
    <col collapsed="false" customWidth="true" hidden="true" outlineLevel="0" max="23" min="23" style="2" width="13.71"/>
    <col collapsed="false" customWidth="true" hidden="true" outlineLevel="0" max="24" min="24" style="2" width="13.29"/>
    <col collapsed="false" customWidth="true" hidden="true" outlineLevel="0" max="25" min="25" style="2" width="18.71"/>
    <col collapsed="false" customWidth="true" hidden="true" outlineLevel="0" max="26" min="26" style="2" width="15.14"/>
    <col collapsed="false" customWidth="true" hidden="true" outlineLevel="0" max="31" min="27" style="4" width="14.71"/>
    <col collapsed="false" customWidth="true" hidden="true" outlineLevel="0" max="32" min="32" style="4" width="14.57"/>
    <col collapsed="false" customWidth="true" hidden="true" outlineLevel="0" max="33" min="33" style="2" width="13.86"/>
    <col collapsed="false" customWidth="true" hidden="true" outlineLevel="0" max="34" min="34" style="2" width="4.86"/>
    <col collapsed="false" customWidth="true" hidden="true" outlineLevel="0" max="35" min="35" style="2" width="15.42"/>
    <col collapsed="false" customWidth="true" hidden="true" outlineLevel="0" max="36" min="36" style="2" width="12.29"/>
    <col collapsed="false" customWidth="true" hidden="true" outlineLevel="0" max="37" min="37" style="2" width="16"/>
    <col collapsed="false" customWidth="true" hidden="true" outlineLevel="0" max="39" min="38" style="2" width="12.86"/>
    <col collapsed="false" customWidth="true" hidden="true" outlineLevel="0" max="40" min="40" style="2" width="13.15"/>
    <col collapsed="false" customWidth="true" hidden="true" outlineLevel="0" max="41" min="41" style="0" width="12.42"/>
    <col collapsed="false" customWidth="true" hidden="false" outlineLevel="0" max="42" min="42" style="5" width="12.42"/>
    <col collapsed="false" customWidth="true" hidden="true" outlineLevel="0" max="43" min="43" style="2" width="13.71"/>
    <col collapsed="false" customWidth="true" hidden="false" outlineLevel="0" max="44" min="44" style="6" width="13.71"/>
    <col collapsed="false" customWidth="true" hidden="true" outlineLevel="0" max="45" min="45" style="2" width="14.42"/>
    <col collapsed="false" customWidth="true" hidden="false" outlineLevel="0" max="46" min="46" style="6" width="14.42"/>
    <col collapsed="false" customWidth="true" hidden="true" outlineLevel="0" max="47" min="47" style="2" width="15.85"/>
    <col collapsed="false" customWidth="true" hidden="false" outlineLevel="0" max="48" min="48" style="7" width="12.15"/>
    <col collapsed="false" customWidth="true" hidden="false" outlineLevel="0" max="49" min="49" style="0" width="11.85"/>
    <col collapsed="false" customWidth="true" hidden="false" outlineLevel="0" max="50" min="50" style="0" width="13"/>
    <col collapsed="false" customWidth="true" hidden="false" outlineLevel="0" max="52" min="52" style="0" width="15.42"/>
  </cols>
  <sheetData>
    <row r="1" customFormat="false" ht="18" hidden="false" customHeight="false" outlineLevel="0" collapsed="false">
      <c r="A1" s="8" t="s">
        <v>0</v>
      </c>
      <c r="B1" s="9"/>
      <c r="I1" s="8"/>
      <c r="J1" s="9"/>
    </row>
    <row r="2" customFormat="false" ht="18" hidden="false" customHeight="false" outlineLevel="0" collapsed="false">
      <c r="A2" s="8"/>
      <c r="B2" s="9"/>
      <c r="I2" s="8"/>
      <c r="J2" s="9" t="s">
        <v>1</v>
      </c>
      <c r="AO2" s="0" t="n">
        <v>7.5345</v>
      </c>
    </row>
    <row r="4" customFormat="false" ht="9.75" hidden="false" customHeight="true" outlineLevel="0" collapsed="false"/>
    <row r="5" s="24" customFormat="true" ht="30" hidden="false" customHeight="true" outlineLevel="0" collapsed="false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3"/>
      <c r="I5" s="14" t="s">
        <v>9</v>
      </c>
      <c r="J5" s="15" t="s">
        <v>1</v>
      </c>
      <c r="K5" s="16" t="s">
        <v>10</v>
      </c>
      <c r="L5" s="16" t="s">
        <v>11</v>
      </c>
      <c r="M5" s="16" t="s">
        <v>12</v>
      </c>
      <c r="N5" s="16" t="s">
        <v>13</v>
      </c>
      <c r="O5" s="17" t="s">
        <v>14</v>
      </c>
      <c r="P5" s="16" t="s">
        <v>15</v>
      </c>
      <c r="Q5" s="16" t="s">
        <v>16</v>
      </c>
      <c r="R5" s="16" t="s">
        <v>17</v>
      </c>
      <c r="S5" s="16" t="s">
        <v>16</v>
      </c>
      <c r="T5" s="16" t="s">
        <v>18</v>
      </c>
      <c r="U5" s="18" t="s">
        <v>19</v>
      </c>
      <c r="V5" s="18" t="s">
        <v>20</v>
      </c>
      <c r="W5" s="19" t="s">
        <v>18</v>
      </c>
      <c r="X5" s="19" t="s">
        <v>21</v>
      </c>
      <c r="Y5" s="19" t="s">
        <v>22</v>
      </c>
      <c r="Z5" s="19" t="s">
        <v>23</v>
      </c>
      <c r="AA5" s="19" t="s">
        <v>24</v>
      </c>
      <c r="AB5" s="19"/>
      <c r="AC5" s="19" t="s">
        <v>25</v>
      </c>
      <c r="AD5" s="19" t="s">
        <v>26</v>
      </c>
      <c r="AE5" s="19" t="s">
        <v>27</v>
      </c>
      <c r="AF5" s="20" t="s">
        <v>28</v>
      </c>
      <c r="AG5" s="19" t="s">
        <v>29</v>
      </c>
      <c r="AH5" s="19" t="s">
        <v>30</v>
      </c>
      <c r="AI5" s="19" t="s">
        <v>31</v>
      </c>
      <c r="AJ5" s="19" t="s">
        <v>32</v>
      </c>
      <c r="AK5" s="19" t="s">
        <v>16</v>
      </c>
      <c r="AL5" s="19" t="s">
        <v>33</v>
      </c>
      <c r="AM5" s="19" t="s">
        <v>26</v>
      </c>
      <c r="AN5" s="19" t="s">
        <v>27</v>
      </c>
      <c r="AO5" s="19" t="s">
        <v>34</v>
      </c>
      <c r="AP5" s="20" t="s">
        <v>35</v>
      </c>
      <c r="AQ5" s="19" t="s">
        <v>36</v>
      </c>
      <c r="AR5" s="21" t="s">
        <v>37</v>
      </c>
      <c r="AS5" s="20" t="s">
        <v>38</v>
      </c>
      <c r="AT5" s="21" t="s">
        <v>39</v>
      </c>
      <c r="AU5" s="20" t="s">
        <v>40</v>
      </c>
      <c r="AV5" s="20" t="s">
        <v>41</v>
      </c>
      <c r="AW5" s="22" t="s">
        <v>27</v>
      </c>
      <c r="AX5" s="23" t="s">
        <v>42</v>
      </c>
    </row>
    <row r="6" s="36" customFormat="true" ht="11.25" hidden="false" customHeight="true" outlineLevel="0" collapsed="false">
      <c r="A6" s="25"/>
      <c r="B6" s="26"/>
      <c r="C6" s="26"/>
      <c r="D6" s="26"/>
      <c r="E6" s="26"/>
      <c r="F6" s="26"/>
      <c r="G6" s="27"/>
      <c r="H6" s="28"/>
      <c r="I6" s="29" t="n">
        <v>1</v>
      </c>
      <c r="J6" s="29" t="n">
        <v>2</v>
      </c>
      <c r="K6" s="29" t="n">
        <v>1</v>
      </c>
      <c r="L6" s="29"/>
      <c r="M6" s="29"/>
      <c r="N6" s="29" t="n">
        <v>3</v>
      </c>
      <c r="O6" s="29"/>
      <c r="P6" s="29" t="n">
        <v>4</v>
      </c>
      <c r="Q6" s="29"/>
      <c r="R6" s="29" t="n">
        <v>3</v>
      </c>
      <c r="S6" s="29" t="n">
        <v>4</v>
      </c>
      <c r="T6" s="29" t="n">
        <v>7</v>
      </c>
      <c r="U6" s="30" t="n">
        <v>8</v>
      </c>
      <c r="V6" s="30" t="n">
        <v>3</v>
      </c>
      <c r="W6" s="29" t="n">
        <v>4</v>
      </c>
      <c r="X6" s="29" t="n">
        <v>3</v>
      </c>
      <c r="Y6" s="29"/>
      <c r="Z6" s="29" t="n">
        <v>3</v>
      </c>
      <c r="AA6" s="29" t="n">
        <v>4</v>
      </c>
      <c r="AB6" s="29"/>
      <c r="AC6" s="29"/>
      <c r="AD6" s="29"/>
      <c r="AE6" s="29"/>
      <c r="AF6" s="29"/>
      <c r="AG6" s="31" t="n">
        <v>5</v>
      </c>
      <c r="AH6" s="32"/>
      <c r="AI6" s="32"/>
      <c r="AJ6" s="32"/>
      <c r="AK6" s="32"/>
      <c r="AL6" s="32"/>
      <c r="AM6" s="32"/>
      <c r="AN6" s="32"/>
      <c r="AO6" s="31"/>
      <c r="AP6" s="33"/>
      <c r="AQ6" s="32"/>
      <c r="AR6" s="34"/>
      <c r="AS6" s="32"/>
      <c r="AT6" s="34"/>
      <c r="AU6" s="32"/>
      <c r="AV6" s="32"/>
      <c r="AW6" s="31"/>
      <c r="AX6" s="35"/>
    </row>
    <row r="7" customFormat="false" ht="12.75" hidden="false" customHeight="false" outlineLevel="0" collapsed="false">
      <c r="A7" s="37"/>
      <c r="B7" s="38"/>
      <c r="C7" s="38"/>
      <c r="D7" s="38"/>
      <c r="E7" s="38"/>
      <c r="F7" s="38"/>
      <c r="G7" s="39"/>
      <c r="H7" s="40"/>
      <c r="I7" s="41"/>
      <c r="J7" s="42" t="s">
        <v>43</v>
      </c>
      <c r="K7" s="43" t="e">
        <f aca="false">SUM(K8+#REF!+#REF!)</f>
        <v>#REF!</v>
      </c>
      <c r="L7" s="43" t="e">
        <f aca="false">SUM(L8+#REF!+#REF!)</f>
        <v>#REF!</v>
      </c>
      <c r="M7" s="43" t="e">
        <f aca="false">SUM(M8+#REF!+#REF!)</f>
        <v>#REF!</v>
      </c>
      <c r="N7" s="43" t="e">
        <f aca="false">SUM(N8)</f>
        <v>#REF!</v>
      </c>
      <c r="O7" s="43" t="e">
        <f aca="false">SUM(O8)</f>
        <v>#REF!</v>
      </c>
      <c r="P7" s="43" t="e">
        <f aca="false">SUM(P8)</f>
        <v>#REF!</v>
      </c>
      <c r="Q7" s="43" t="e">
        <f aca="false">SUM(Q8+#REF!)</f>
        <v>#REF!</v>
      </c>
      <c r="R7" s="43" t="e">
        <f aca="false">SUM(R8)</f>
        <v>#REF!</v>
      </c>
      <c r="S7" s="43" t="e">
        <f aca="false">SUM(S8)</f>
        <v>#REF!</v>
      </c>
      <c r="T7" s="43" t="e">
        <f aca="false">SUM(T8)</f>
        <v>#REF!</v>
      </c>
      <c r="U7" s="43" t="e">
        <f aca="false">SUM(U8)</f>
        <v>#REF!</v>
      </c>
      <c r="V7" s="43" t="e">
        <f aca="false">SUM(V8)</f>
        <v>#REF!</v>
      </c>
      <c r="W7" s="43" t="n">
        <f aca="false">SUM(W8)</f>
        <v>4702700</v>
      </c>
      <c r="X7" s="43" t="n">
        <f aca="false">SUM(X8)</f>
        <v>4919700</v>
      </c>
      <c r="Y7" s="43" t="n">
        <f aca="false">SUM(Y8)</f>
        <v>2305347.84</v>
      </c>
      <c r="Z7" s="43" t="n">
        <f aca="false">SUM(Z8)</f>
        <v>6092200</v>
      </c>
      <c r="AA7" s="43" t="n">
        <f aca="false">SUM(AA8)</f>
        <v>4345000</v>
      </c>
      <c r="AB7" s="43" t="n">
        <f aca="false">SUM(AB8)</f>
        <v>4355596</v>
      </c>
      <c r="AC7" s="43" t="n">
        <f aca="false">SUM(AC8)</f>
        <v>4894530</v>
      </c>
      <c r="AD7" s="43" t="n">
        <f aca="false">SUM(AD8)</f>
        <v>0</v>
      </c>
      <c r="AE7" s="43" t="n">
        <f aca="false">SUM(AE8)</f>
        <v>0</v>
      </c>
      <c r="AF7" s="43" t="n">
        <f aca="false">SUM(AF8)</f>
        <v>4894530</v>
      </c>
      <c r="AG7" s="43" t="n">
        <f aca="false">SUM(AG8)</f>
        <v>1616265.35</v>
      </c>
      <c r="AH7" s="43" t="e">
        <f aca="false">SUM(AH8)</f>
        <v>#DIV/0!</v>
      </c>
      <c r="AI7" s="43" t="n">
        <f aca="false">SUM(AI8)</f>
        <v>3027712.54</v>
      </c>
      <c r="AJ7" s="43" t="n">
        <f aca="false">SUM(AJ8+AJ86)</f>
        <v>6853500</v>
      </c>
      <c r="AK7" s="43" t="n">
        <f aca="false">SUM(AK8+AK86)</f>
        <v>2588313.84</v>
      </c>
      <c r="AL7" s="43" t="n">
        <f aca="false">SUM(AL8+AL86)</f>
        <v>10035161.6</v>
      </c>
      <c r="AM7" s="43" t="n">
        <f aca="false">SUM(AM8+AM86)</f>
        <v>755000</v>
      </c>
      <c r="AN7" s="43" t="n">
        <f aca="false">SUM(AN8+AN86)</f>
        <v>167000</v>
      </c>
      <c r="AO7" s="43" t="n">
        <f aca="false">SUM(AO8+AO86)</f>
        <v>12023161.6</v>
      </c>
      <c r="AP7" s="43" t="n">
        <f aca="false">SUM(AP8+AP86)</f>
        <v>1595747.77357489</v>
      </c>
      <c r="AQ7" s="43" t="n">
        <f aca="false">SUM(AQ8+AQ86)</f>
        <v>13222500</v>
      </c>
      <c r="AR7" s="43" t="n">
        <f aca="false">SUM(AR8+AR86)</f>
        <v>1754927.33426239</v>
      </c>
      <c r="AS7" s="43" t="n">
        <f aca="false">SUM(AS8+AS86)</f>
        <v>789991.979623838</v>
      </c>
      <c r="AT7" s="43" t="n">
        <f aca="false">SUM(AT8+AT86)</f>
        <v>534669.16</v>
      </c>
      <c r="AU7" s="43" t="n">
        <f aca="false">SUM(AU8+AU86)</f>
        <v>608042.13</v>
      </c>
      <c r="AV7" s="43" t="n">
        <f aca="false">SUM(AV8+AV86)</f>
        <v>313074.57</v>
      </c>
      <c r="AW7" s="43" t="n">
        <f aca="false">SUM(AW8+AW86)</f>
        <v>1200</v>
      </c>
      <c r="AX7" s="43" t="n">
        <f aca="false">SUM(AX8+AX86)</f>
        <v>2066801.90426239</v>
      </c>
    </row>
    <row r="8" customFormat="false" ht="12.75" hidden="false" customHeight="false" outlineLevel="0" collapsed="false">
      <c r="A8" s="37"/>
      <c r="B8" s="38"/>
      <c r="C8" s="38"/>
      <c r="D8" s="38"/>
      <c r="E8" s="38"/>
      <c r="F8" s="38"/>
      <c r="G8" s="39"/>
      <c r="H8" s="40"/>
      <c r="I8" s="44" t="n">
        <v>6</v>
      </c>
      <c r="J8" s="45" t="s">
        <v>44</v>
      </c>
      <c r="K8" s="46" t="e">
        <f aca="false">SUM(K9+K31+K53+K68)</f>
        <v>#REF!</v>
      </c>
      <c r="L8" s="46" t="e">
        <f aca="false">SUM(L9+L31+L53+L68)</f>
        <v>#REF!</v>
      </c>
      <c r="M8" s="46" t="e">
        <f aca="false">SUM(M9+M31+M53+M68)</f>
        <v>#REF!</v>
      </c>
      <c r="N8" s="46" t="e">
        <f aca="false">SUM(N9+N31+N53+N68)</f>
        <v>#REF!</v>
      </c>
      <c r="O8" s="46" t="e">
        <f aca="false">SUM(O9+O31+O53+O68)</f>
        <v>#REF!</v>
      </c>
      <c r="P8" s="46" t="e">
        <f aca="false">SUM(P9+P31+P53+P68)</f>
        <v>#REF!</v>
      </c>
      <c r="Q8" s="46" t="e">
        <f aca="false">SUM(Q9+Q31+Q53+Q68)</f>
        <v>#REF!</v>
      </c>
      <c r="R8" s="46" t="e">
        <f aca="false">SUM(R9+R31+R53+R68)</f>
        <v>#REF!</v>
      </c>
      <c r="S8" s="46" t="e">
        <f aca="false">SUM(S9+S31+S53+S68)</f>
        <v>#REF!</v>
      </c>
      <c r="T8" s="46" t="e">
        <f aca="false">SUM(T9+T31+T53+T68)</f>
        <v>#REF!</v>
      </c>
      <c r="U8" s="46" t="e">
        <f aca="false">SUM(U9+U31+U53+U68)</f>
        <v>#REF!</v>
      </c>
      <c r="V8" s="46" t="e">
        <f aca="false">SUM(V9+V31+V53+V68)</f>
        <v>#REF!</v>
      </c>
      <c r="W8" s="46" t="n">
        <f aca="false">SUM(W9+W31+W53+W68)</f>
        <v>4702700</v>
      </c>
      <c r="X8" s="46" t="n">
        <f aca="false">SUM(X9+X31+X53+X68)</f>
        <v>4919700</v>
      </c>
      <c r="Y8" s="46" t="n">
        <f aca="false">SUM(Y9+Y31+Y53+Y68)</f>
        <v>2305347.84</v>
      </c>
      <c r="Z8" s="46" t="n">
        <f aca="false">SUM(Z9+Z31+Z53+Z68)</f>
        <v>6092200</v>
      </c>
      <c r="AA8" s="46" t="n">
        <f aca="false">SUM(AA9+AA31+AA53+AA68)</f>
        <v>4345000</v>
      </c>
      <c r="AB8" s="46" t="n">
        <f aca="false">SUM(AB9+AB31+AB53+AB68)</f>
        <v>4355596</v>
      </c>
      <c r="AC8" s="46" t="n">
        <f aca="false">SUM(AC9+AC31+AC53+AC68)</f>
        <v>4894530</v>
      </c>
      <c r="AD8" s="46" t="n">
        <f aca="false">SUM(AD9+AD31+AD53+AD68)</f>
        <v>0</v>
      </c>
      <c r="AE8" s="46" t="n">
        <f aca="false">SUM(AE9+AE31+AE53+AE68)</f>
        <v>0</v>
      </c>
      <c r="AF8" s="46" t="n">
        <f aca="false">SUM(AF9+AF31+AF53+AF68)</f>
        <v>4894530</v>
      </c>
      <c r="AG8" s="46" t="n">
        <f aca="false">SUM(AG9+AG31+AG53+AG68)</f>
        <v>1616265.35</v>
      </c>
      <c r="AH8" s="46" t="e">
        <f aca="false">SUM(AH9+AH31+AH53+AH68)</f>
        <v>#DIV/0!</v>
      </c>
      <c r="AI8" s="46" t="n">
        <f aca="false">SUM(AI9+AI31+AI53+AI68)</f>
        <v>3027712.54</v>
      </c>
      <c r="AJ8" s="46" t="n">
        <f aca="false">SUM(AJ9+AJ31+AJ53+AJ68)</f>
        <v>5853500</v>
      </c>
      <c r="AK8" s="46" t="n">
        <f aca="false">SUM(AK9+AK31+AK53+AK68)</f>
        <v>2488313.84</v>
      </c>
      <c r="AL8" s="46" t="n">
        <f aca="false">SUM(AL9+AL31+AL53+AL68+AL83)</f>
        <v>8804957.39</v>
      </c>
      <c r="AM8" s="46" t="n">
        <f aca="false">SUM(AM9+AM31+AM53+AM68+AM83)</f>
        <v>755000</v>
      </c>
      <c r="AN8" s="46" t="n">
        <f aca="false">SUM(AN9+AN31+AN53+AN68+AN83)</f>
        <v>167000</v>
      </c>
      <c r="AO8" s="46" t="n">
        <f aca="false">SUM(AO9+AO31+AO53+AO68+AO83)</f>
        <v>10792957.39</v>
      </c>
      <c r="AP8" s="47" t="n">
        <f aca="false">SUM(AO8/$AO$2)</f>
        <v>1432471.61590019</v>
      </c>
      <c r="AQ8" s="46" t="n">
        <f aca="false">SUM(AQ9+AQ31+AQ53+AQ68+AQ83)</f>
        <v>12772500</v>
      </c>
      <c r="AR8" s="47" t="n">
        <f aca="false">SUM(AQ8/$AO$2)</f>
        <v>1695202.07047581</v>
      </c>
      <c r="AS8" s="47" t="n">
        <f aca="false">SUM(AR8/$AO$2)</f>
        <v>224991.979623838</v>
      </c>
      <c r="AT8" s="47" t="n">
        <f aca="false">SUM(AT9+AT31+AT53+AT68+AT83)</f>
        <v>459680.77</v>
      </c>
      <c r="AU8" s="47" t="n">
        <f aca="false">SUM(AU9+AU31+AU53+AU68+AU83)</f>
        <v>8042.13</v>
      </c>
      <c r="AV8" s="47" t="n">
        <f aca="false">SUM(AV9+AV31+AV53+AV68+AV83)</f>
        <v>241428.36</v>
      </c>
      <c r="AW8" s="47" t="n">
        <f aca="false">SUM(AW9+AW31+AW53+AW68+AW83)</f>
        <v>1200</v>
      </c>
      <c r="AX8" s="43" t="n">
        <f aca="false">SUM(AR8+AV8-AW8)</f>
        <v>1935430.43047581</v>
      </c>
    </row>
    <row r="9" s="50" customFormat="true" ht="12.75" hidden="false" customHeight="false" outlineLevel="0" collapsed="false">
      <c r="A9" s="48"/>
      <c r="B9" s="45"/>
      <c r="C9" s="45"/>
      <c r="D9" s="45"/>
      <c r="E9" s="45"/>
      <c r="F9" s="45"/>
      <c r="G9" s="49"/>
      <c r="H9" s="48" t="s">
        <v>45</v>
      </c>
      <c r="I9" s="44" t="n">
        <v>61</v>
      </c>
      <c r="J9" s="45" t="s">
        <v>46</v>
      </c>
      <c r="K9" s="46" t="e">
        <f aca="false">SUM(K10+K23+K26)</f>
        <v>#REF!</v>
      </c>
      <c r="L9" s="46" t="e">
        <f aca="false">SUM(L10+L23+L26)</f>
        <v>#REF!</v>
      </c>
      <c r="M9" s="46" t="e">
        <f aca="false">SUM(M10+M23+M26)</f>
        <v>#REF!</v>
      </c>
      <c r="N9" s="46" t="n">
        <f aca="false">SUM(N10+N23+N26)</f>
        <v>835000</v>
      </c>
      <c r="O9" s="46" t="n">
        <f aca="false">SUM(O10+O23+O26)</f>
        <v>835000</v>
      </c>
      <c r="P9" s="46" t="n">
        <f aca="false">SUM(P10+P23+P26)</f>
        <v>384000</v>
      </c>
      <c r="Q9" s="46" t="n">
        <f aca="false">SUM(Q10+Q23+Q26)</f>
        <v>311760.62</v>
      </c>
      <c r="R9" s="46" t="n">
        <f aca="false">SUM(R10+R23+R26)</f>
        <v>624000</v>
      </c>
      <c r="S9" s="46" t="n">
        <f aca="false">SUM(S10+S23+S26)</f>
        <v>308222.23</v>
      </c>
      <c r="T9" s="46" t="n">
        <f aca="false">SUM(T10+T23+T26)</f>
        <v>0</v>
      </c>
      <c r="U9" s="46" t="n">
        <f aca="false">SUM(U10+U23+U26)</f>
        <v>463.928571428571</v>
      </c>
      <c r="V9" s="46" t="n">
        <f aca="false">SUM(V10+V23+V26)</f>
        <v>586000</v>
      </c>
      <c r="W9" s="46" t="n">
        <f aca="false">SUM(W10+W23+W26)</f>
        <v>2974200</v>
      </c>
      <c r="X9" s="46" t="n">
        <f aca="false">SUM(X10+X23+X26)</f>
        <v>2973200</v>
      </c>
      <c r="Y9" s="46" t="n">
        <f aca="false">SUM(Y10+Y23+Y26)</f>
        <v>1618714.81</v>
      </c>
      <c r="Z9" s="46" t="n">
        <f aca="false">SUM(Z10+Z23+Z26)</f>
        <v>3020200</v>
      </c>
      <c r="AA9" s="46" t="n">
        <f aca="false">SUM(AA10+AA23+AA26)</f>
        <v>3080000</v>
      </c>
      <c r="AB9" s="46" t="n">
        <f aca="false">SUM(AB10+AB23+AB26)</f>
        <v>2522596</v>
      </c>
      <c r="AC9" s="46" t="n">
        <f aca="false">SUM(AC10+AC23+AC26)</f>
        <v>2846530</v>
      </c>
      <c r="AD9" s="46" t="n">
        <f aca="false">SUM(AD10+AD23+AD26)</f>
        <v>0</v>
      </c>
      <c r="AE9" s="46" t="n">
        <f aca="false">SUM(AE10+AE23+AE26)</f>
        <v>0</v>
      </c>
      <c r="AF9" s="46" t="n">
        <f aca="false">SUM(AF10+AF23+AF26)</f>
        <v>2846530</v>
      </c>
      <c r="AG9" s="46" t="n">
        <f aca="false">SUM(AG10+AG23+AG26)</f>
        <v>1010423.5</v>
      </c>
      <c r="AH9" s="46" t="e">
        <f aca="false">SUM(AH10+AH23+AH26)</f>
        <v>#DIV/0!</v>
      </c>
      <c r="AI9" s="46" t="n">
        <f aca="false">SUM(AI10+AI23+AI26)</f>
        <v>2421385.89</v>
      </c>
      <c r="AJ9" s="46" t="n">
        <f aca="false">SUM(AJ10+AJ23+AJ26)</f>
        <v>858000</v>
      </c>
      <c r="AK9" s="46" t="n">
        <f aca="false">SUM(AK10+AK23+AK26)</f>
        <v>388415.28</v>
      </c>
      <c r="AL9" s="46" t="n">
        <f aca="false">SUM(AL10+AL23+AL26)</f>
        <v>776432.39</v>
      </c>
      <c r="AM9" s="46" t="n">
        <f aca="false">SUM(AM10+AM23+AM26)</f>
        <v>225000</v>
      </c>
      <c r="AN9" s="46" t="n">
        <f aca="false">SUM(AN10+AN23+AN26)</f>
        <v>60000</v>
      </c>
      <c r="AO9" s="46" t="n">
        <f aca="false">SUM(AO10+AO23+AO26)</f>
        <v>941432.39</v>
      </c>
      <c r="AP9" s="47" t="n">
        <f aca="false">SUM(AO9/$AO$2)</f>
        <v>124949.550733294</v>
      </c>
      <c r="AQ9" s="46" t="n">
        <f aca="false">SUM(AQ10+AQ23+AQ26)</f>
        <v>1050000</v>
      </c>
      <c r="AR9" s="47" t="n">
        <f aca="false">SUM(AQ9/$AO$2)</f>
        <v>139358.948835357</v>
      </c>
      <c r="AS9" s="47" t="n">
        <f aca="false">SUM(AR9/$AO$2)</f>
        <v>18496.1110671388</v>
      </c>
      <c r="AT9" s="47" t="n">
        <f aca="false">SUM(AT10+AT23+AT26)</f>
        <v>128763.58</v>
      </c>
      <c r="AU9" s="47" t="n">
        <f aca="false">SUM(AU10+AU23+AU26)</f>
        <v>8042.13</v>
      </c>
      <c r="AV9" s="47" t="n">
        <f aca="false">SUM(AV10+AV23+AV26)</f>
        <v>60000</v>
      </c>
      <c r="AW9" s="47" t="n">
        <f aca="false">SUM(AW10+AW23+AW26)</f>
        <v>0</v>
      </c>
      <c r="AX9" s="43" t="n">
        <f aca="false">SUM(AR9+AV9-AW9)</f>
        <v>199358.948835357</v>
      </c>
    </row>
    <row r="10" customFormat="false" ht="12.75" hidden="false" customHeight="false" outlineLevel="0" collapsed="false">
      <c r="A10" s="51"/>
      <c r="B10" s="52"/>
      <c r="C10" s="52"/>
      <c r="D10" s="52"/>
      <c r="E10" s="52"/>
      <c r="F10" s="52"/>
      <c r="G10" s="53"/>
      <c r="H10" s="48"/>
      <c r="I10" s="44" t="n">
        <v>611</v>
      </c>
      <c r="J10" s="52" t="s">
        <v>47</v>
      </c>
      <c r="K10" s="54" t="e">
        <f aca="false">SUM(K11+K15+K18+#REF!+K20)</f>
        <v>#REF!</v>
      </c>
      <c r="L10" s="54" t="e">
        <f aca="false">SUM(L11+L15+L18+#REF!+L20)</f>
        <v>#REF!</v>
      </c>
      <c r="M10" s="54" t="e">
        <f aca="false">SUM(M11+M15+M18+#REF!+M20)</f>
        <v>#REF!</v>
      </c>
      <c r="N10" s="54" t="n">
        <f aca="false">SUM(N11+N15+N18+N20)</f>
        <v>805000</v>
      </c>
      <c r="O10" s="54" t="n">
        <f aca="false">SUM(O11+O15+O18+O20)</f>
        <v>805000</v>
      </c>
      <c r="P10" s="54" t="n">
        <f aca="false">SUM(P11+P15+P18+P20)</f>
        <v>355000</v>
      </c>
      <c r="Q10" s="54" t="n">
        <f aca="false">SUM(Q11+Q15+Q18+Q20)</f>
        <v>302840.36</v>
      </c>
      <c r="R10" s="54" t="n">
        <f aca="false">SUM(R11+R15+R18+R20)</f>
        <v>600000</v>
      </c>
      <c r="S10" s="54" t="n">
        <f aca="false">SUM(S11+S15+S18+S20)</f>
        <v>290109.38</v>
      </c>
      <c r="T10" s="54" t="n">
        <f aca="false">SUM(T11+T15+T18+T20)</f>
        <v>0</v>
      </c>
      <c r="U10" s="54" t="n">
        <f aca="false">SUM(U11+U15+U18+U20)</f>
        <v>171.428571428571</v>
      </c>
      <c r="V10" s="54" t="n">
        <f aca="false">SUM(V11+V15+V18+V20)</f>
        <v>552000</v>
      </c>
      <c r="W10" s="54" t="n">
        <f aca="false">SUM(W11+W15+W18+W20)</f>
        <v>2735200</v>
      </c>
      <c r="X10" s="54" t="n">
        <f aca="false">SUM(X11+X15+X18+X20)</f>
        <v>2735200</v>
      </c>
      <c r="Y10" s="54" t="n">
        <f aca="false">SUM(Y11+Y15+Y18+Y20)</f>
        <v>1570787.36</v>
      </c>
      <c r="Z10" s="54" t="n">
        <f aca="false">SUM(Z11+Z15+Z18+Z20)</f>
        <v>2935200</v>
      </c>
      <c r="AA10" s="54" t="n">
        <f aca="false">SUM(AA11+AA15+AA18+AA20)</f>
        <v>2822000</v>
      </c>
      <c r="AB10" s="54" t="n">
        <f aca="false">SUM(AB11+AB15+AB18+AB20)</f>
        <v>2264596</v>
      </c>
      <c r="AC10" s="54" t="n">
        <f aca="false">SUM(AC11+AC15+AC18+AC20)</f>
        <v>2590530</v>
      </c>
      <c r="AD10" s="54" t="n">
        <f aca="false">SUM(AD11+AD15+AD18+AD20)</f>
        <v>0</v>
      </c>
      <c r="AE10" s="54" t="n">
        <f aca="false">SUM(AE11+AE15+AE18+AE20)</f>
        <v>0</v>
      </c>
      <c r="AF10" s="54" t="n">
        <f aca="false">SUM(AF11+AF15+AF18+AF20)</f>
        <v>2590530</v>
      </c>
      <c r="AG10" s="54" t="n">
        <f aca="false">SUM(AG11+AG15+AG18+AG20)</f>
        <v>975270.94</v>
      </c>
      <c r="AH10" s="54" t="e">
        <f aca="false">SUM(AH11+AH15+AH18+AH20)</f>
        <v>#DIV/0!</v>
      </c>
      <c r="AI10" s="54" t="n">
        <f aca="false">SUM(AI11+AI15+AI18+AI20)</f>
        <v>2373142.81</v>
      </c>
      <c r="AJ10" s="54" t="n">
        <f aca="false">SUM(AJ11+AJ15+AJ18+AJ20)</f>
        <v>782000</v>
      </c>
      <c r="AK10" s="54" t="n">
        <f aca="false">SUM(AK11+AK15+AK18+AK20-AK22)</f>
        <v>358480.18</v>
      </c>
      <c r="AL10" s="54" t="n">
        <f aca="false">SUM(AL11+AL15+AL18+AL20-AL22)</f>
        <v>621432.39</v>
      </c>
      <c r="AM10" s="54" t="n">
        <f aca="false">SUM(AM11+AM15+AM18+AM20-AM22)</f>
        <v>225000</v>
      </c>
      <c r="AN10" s="54" t="n">
        <f aca="false">SUM(AN11+AN15+AN18+AN20-AN22)</f>
        <v>0</v>
      </c>
      <c r="AO10" s="54" t="n">
        <f aca="false">SUM(AO11+AO15+AO18+AO20-AO22)</f>
        <v>846432.39</v>
      </c>
      <c r="AP10" s="47" t="n">
        <f aca="false">SUM(AO10/$AO$2)</f>
        <v>112340.883933904</v>
      </c>
      <c r="AQ10" s="54" t="n">
        <f aca="false">SUM(AQ11+AQ15+AQ18+AQ20-AQ22)</f>
        <v>953000</v>
      </c>
      <c r="AR10" s="47" t="n">
        <f aca="false">SUM(AQ10/$AO$2)</f>
        <v>126484.836419139</v>
      </c>
      <c r="AS10" s="47" t="n">
        <f aca="false">SUM(AR10/$AO$2)</f>
        <v>16787.4227114127</v>
      </c>
      <c r="AT10" s="47" t="n">
        <f aca="false">SUM(AT11)</f>
        <v>117362.02</v>
      </c>
      <c r="AU10" s="47" t="n">
        <f aca="false">SUM(AU11)</f>
        <v>0</v>
      </c>
      <c r="AV10" s="47" t="n">
        <f aca="false">SUM(AV11)</f>
        <v>50000</v>
      </c>
      <c r="AW10" s="47" t="n">
        <f aca="false">SUM(AW11+AW24+AW27)</f>
        <v>0</v>
      </c>
      <c r="AX10" s="43" t="n">
        <f aca="false">SUM(AR10+AV10-AW10)</f>
        <v>176484.836419139</v>
      </c>
    </row>
    <row r="11" customFormat="false" ht="12.75" hidden="false" customHeight="false" outlineLevel="0" collapsed="false">
      <c r="A11" s="51" t="s">
        <v>2</v>
      </c>
      <c r="B11" s="52"/>
      <c r="C11" s="52"/>
      <c r="D11" s="52"/>
      <c r="E11" s="52"/>
      <c r="F11" s="52"/>
      <c r="G11" s="53"/>
      <c r="H11" s="48"/>
      <c r="I11" s="44" t="n">
        <v>6111</v>
      </c>
      <c r="J11" s="52" t="s">
        <v>48</v>
      </c>
      <c r="K11" s="54" t="n">
        <f aca="false">SUM(K12)</f>
        <v>1713113.72</v>
      </c>
      <c r="L11" s="54" t="n">
        <f aca="false">SUM(L12)</f>
        <v>1600000</v>
      </c>
      <c r="M11" s="54" t="n">
        <f aca="false">SUM(M12)</f>
        <v>1600000</v>
      </c>
      <c r="N11" s="54" t="n">
        <f aca="false">SUM(N12)</f>
        <v>800000</v>
      </c>
      <c r="O11" s="54" t="n">
        <f aca="false">SUM(O12)</f>
        <v>800000</v>
      </c>
      <c r="P11" s="54" t="n">
        <f aca="false">SUM(P12)</f>
        <v>350000</v>
      </c>
      <c r="Q11" s="54" t="n">
        <f aca="false">SUM(Q12)</f>
        <v>302840.36</v>
      </c>
      <c r="R11" s="54" t="n">
        <f aca="false">SUM(R12)</f>
        <v>600000</v>
      </c>
      <c r="S11" s="54" t="n">
        <f aca="false">SUM(S12)</f>
        <v>289251.07</v>
      </c>
      <c r="T11" s="54" t="n">
        <f aca="false">SUM(T12)</f>
        <v>0</v>
      </c>
      <c r="U11" s="54" t="n">
        <f aca="false">SUM(U12)</f>
        <v>171.428571428571</v>
      </c>
      <c r="V11" s="54" t="n">
        <f aca="false">SUM(V12)</f>
        <v>550000</v>
      </c>
      <c r="W11" s="54" t="n">
        <f aca="false">SUM(W12:W14)</f>
        <v>2733200</v>
      </c>
      <c r="X11" s="54" t="n">
        <f aca="false">SUM(X12:X14)</f>
        <v>2733200</v>
      </c>
      <c r="Y11" s="54" t="n">
        <f aca="false">SUM(Y12:Y14)</f>
        <v>1570787.36</v>
      </c>
      <c r="Z11" s="54" t="n">
        <v>2933200</v>
      </c>
      <c r="AA11" s="54" t="n">
        <f aca="false">SUM(AA12:AA14)</f>
        <v>2820000</v>
      </c>
      <c r="AB11" s="54" t="n">
        <f aca="false">SUM(AB12:AB14)</f>
        <v>2262596</v>
      </c>
      <c r="AC11" s="54" t="n">
        <f aca="false">SUM(AC12:AC14)</f>
        <v>2588530</v>
      </c>
      <c r="AD11" s="54" t="n">
        <f aca="false">SUM(AD12:AD14)</f>
        <v>0</v>
      </c>
      <c r="AE11" s="54" t="n">
        <f aca="false">SUM(AE12:AE14)</f>
        <v>0</v>
      </c>
      <c r="AF11" s="54" t="n">
        <f aca="false">SUM(AF12:AF14)</f>
        <v>2588530</v>
      </c>
      <c r="AG11" s="54" t="n">
        <f aca="false">SUM(AG12:AG14)</f>
        <v>975270.94</v>
      </c>
      <c r="AH11" s="54" t="n">
        <f aca="false">SUM(AH12:AH14)</f>
        <v>892853.811606087</v>
      </c>
      <c r="AI11" s="54" t="n">
        <f aca="false">SUM(AI12:AI14)</f>
        <v>2373142.81</v>
      </c>
      <c r="AJ11" s="54" t="n">
        <f aca="false">SUM(AJ12:AJ14)</f>
        <v>650000</v>
      </c>
      <c r="AK11" s="54" t="n">
        <f aca="false">SUM(AK12:AK14)</f>
        <v>359685.76</v>
      </c>
      <c r="AL11" s="54" t="n">
        <f aca="false">SUM(AL12:AL14)</f>
        <v>621432.39</v>
      </c>
      <c r="AM11" s="54" t="n">
        <f aca="false">SUM(AM12:AM14)</f>
        <v>225000</v>
      </c>
      <c r="AN11" s="54" t="n">
        <f aca="false">SUM(AN12:AN14)</f>
        <v>0</v>
      </c>
      <c r="AO11" s="54" t="n">
        <f aca="false">SUM(AO12:AO14)</f>
        <v>846432.39</v>
      </c>
      <c r="AP11" s="47" t="n">
        <f aca="false">SUM(AO11/$AO$2)</f>
        <v>112340.883933904</v>
      </c>
      <c r="AQ11" s="54" t="n">
        <f aca="false">SUM(AQ12:AQ14)</f>
        <v>953000</v>
      </c>
      <c r="AR11" s="47" t="n">
        <f aca="false">SUM(AQ11/$AO$2)</f>
        <v>126484.836419139</v>
      </c>
      <c r="AS11" s="47" t="n">
        <f aca="false">SUM(AR11/$AO$2)</f>
        <v>16787.4227114127</v>
      </c>
      <c r="AT11" s="47" t="n">
        <f aca="false">SUM(AT12:AT22)</f>
        <v>117362.02</v>
      </c>
      <c r="AU11" s="47" t="n">
        <f aca="false">SUM(AU12:AU22)</f>
        <v>0</v>
      </c>
      <c r="AV11" s="47" t="n">
        <f aca="false">SUM(AV12:AV22)</f>
        <v>50000</v>
      </c>
      <c r="AW11" s="47" t="n">
        <f aca="false">SUM(AW12+AW25+AW28)</f>
        <v>0</v>
      </c>
      <c r="AX11" s="43" t="n">
        <f aca="false">SUM(AR11+AV11-AW11)</f>
        <v>176484.836419139</v>
      </c>
    </row>
    <row r="12" customFormat="false" ht="12.75" hidden="false" customHeight="false" outlineLevel="0" collapsed="false">
      <c r="A12" s="51"/>
      <c r="B12" s="52"/>
      <c r="C12" s="52"/>
      <c r="D12" s="52"/>
      <c r="E12" s="52"/>
      <c r="F12" s="52"/>
      <c r="G12" s="53"/>
      <c r="H12" s="48"/>
      <c r="I12" s="44" t="n">
        <v>61111</v>
      </c>
      <c r="J12" s="52" t="s">
        <v>49</v>
      </c>
      <c r="K12" s="54" t="n">
        <v>1713113.72</v>
      </c>
      <c r="L12" s="54" t="n">
        <v>1600000</v>
      </c>
      <c r="M12" s="55" t="n">
        <v>1600000</v>
      </c>
      <c r="N12" s="55" t="n">
        <v>800000</v>
      </c>
      <c r="O12" s="55" t="n">
        <v>800000</v>
      </c>
      <c r="P12" s="55" t="n">
        <v>350000</v>
      </c>
      <c r="Q12" s="55" t="n">
        <v>302840.36</v>
      </c>
      <c r="R12" s="55" t="n">
        <v>600000</v>
      </c>
      <c r="S12" s="55" t="n">
        <v>289251.07</v>
      </c>
      <c r="T12" s="55"/>
      <c r="U12" s="56" t="n">
        <f aca="false">R12/P12*100</f>
        <v>171.428571428571</v>
      </c>
      <c r="V12" s="56" t="n">
        <v>550000</v>
      </c>
      <c r="W12" s="55" t="n">
        <v>482200</v>
      </c>
      <c r="X12" s="55" t="n">
        <v>482200</v>
      </c>
      <c r="Y12" s="55" t="n">
        <v>256343.84</v>
      </c>
      <c r="Z12" s="55" t="n">
        <v>482200</v>
      </c>
      <c r="AA12" s="54" t="n">
        <v>518800</v>
      </c>
      <c r="AB12" s="54" t="n">
        <v>411396</v>
      </c>
      <c r="AC12" s="54" t="n">
        <v>446396</v>
      </c>
      <c r="AD12" s="54"/>
      <c r="AE12" s="54"/>
      <c r="AF12" s="54" t="n">
        <f aca="false">SUM(AC12+AD12-AE12)</f>
        <v>446396</v>
      </c>
      <c r="AG12" s="54" t="n">
        <f aca="false">SUM(AD12+AE12-AF12)</f>
        <v>-446396</v>
      </c>
      <c r="AH12" s="54" t="n">
        <f aca="false">SUM(AE12+AF12-AG12)</f>
        <v>892792</v>
      </c>
      <c r="AI12" s="54" t="n">
        <v>405621.21</v>
      </c>
      <c r="AJ12" s="55" t="n">
        <v>650000</v>
      </c>
      <c r="AK12" s="55" t="n">
        <v>359685.76</v>
      </c>
      <c r="AL12" s="55" t="n">
        <v>621432.39</v>
      </c>
      <c r="AM12" s="55" t="n">
        <v>225000</v>
      </c>
      <c r="AN12" s="55"/>
      <c r="AO12" s="55" t="n">
        <f aca="false">SUM(AL12+AM12-AN12)</f>
        <v>846432.39</v>
      </c>
      <c r="AP12" s="47" t="n">
        <f aca="false">SUM(AO12/$AO$2)</f>
        <v>112340.883933904</v>
      </c>
      <c r="AQ12" s="55" t="n">
        <v>953000</v>
      </c>
      <c r="AR12" s="47" t="n">
        <f aca="false">SUM(AQ12/$AO$2)</f>
        <v>126484.836419139</v>
      </c>
      <c r="AS12" s="46"/>
      <c r="AT12" s="47" t="n">
        <v>117362.02</v>
      </c>
      <c r="AU12" s="55"/>
      <c r="AV12" s="46" t="n">
        <v>50000</v>
      </c>
      <c r="AW12" s="57"/>
      <c r="AX12" s="43" t="n">
        <f aca="false">SUM(AR12+AV12-AW12)</f>
        <v>176484.836419139</v>
      </c>
    </row>
    <row r="13" customFormat="false" ht="12.75" hidden="false" customHeight="false" outlineLevel="0" collapsed="false">
      <c r="A13" s="51"/>
      <c r="B13" s="52"/>
      <c r="C13" s="52"/>
      <c r="D13" s="52"/>
      <c r="E13" s="52"/>
      <c r="F13" s="52"/>
      <c r="G13" s="53"/>
      <c r="H13" s="48"/>
      <c r="I13" s="44" t="n">
        <v>61114</v>
      </c>
      <c r="J13" s="52" t="s">
        <v>50</v>
      </c>
      <c r="K13" s="54"/>
      <c r="L13" s="54"/>
      <c r="M13" s="55"/>
      <c r="N13" s="55"/>
      <c r="O13" s="55"/>
      <c r="P13" s="55"/>
      <c r="Q13" s="55"/>
      <c r="R13" s="55"/>
      <c r="S13" s="55"/>
      <c r="T13" s="55"/>
      <c r="U13" s="56"/>
      <c r="V13" s="56"/>
      <c r="W13" s="55" t="n">
        <v>1000</v>
      </c>
      <c r="X13" s="55" t="n">
        <v>1000</v>
      </c>
      <c r="Y13" s="55"/>
      <c r="Z13" s="55" t="n">
        <v>1000</v>
      </c>
      <c r="AA13" s="54" t="n">
        <v>1200</v>
      </c>
      <c r="AB13" s="54" t="n">
        <v>1200</v>
      </c>
      <c r="AC13" s="54" t="n">
        <v>1200</v>
      </c>
      <c r="AD13" s="54"/>
      <c r="AE13" s="54"/>
      <c r="AF13" s="54" t="n">
        <f aca="false">SUM(AC13+AD13-AE13)</f>
        <v>1200</v>
      </c>
      <c r="AG13" s="55"/>
      <c r="AH13" s="55" t="n">
        <f aca="false">SUM(AG13/AA13*100)</f>
        <v>0</v>
      </c>
      <c r="AI13" s="55"/>
      <c r="AJ13" s="55"/>
      <c r="AK13" s="55"/>
      <c r="AL13" s="55"/>
      <c r="AM13" s="55"/>
      <c r="AN13" s="55"/>
      <c r="AO13" s="55" t="n">
        <f aca="false">SUM(AL13+AM13-AN13)</f>
        <v>0</v>
      </c>
      <c r="AP13" s="47" t="n">
        <f aca="false">SUM(AO13/$AO$2)</f>
        <v>0</v>
      </c>
      <c r="AQ13" s="55"/>
      <c r="AR13" s="47" t="n">
        <f aca="false">SUM(AQ13/$AO$2)</f>
        <v>0</v>
      </c>
      <c r="AS13" s="46"/>
      <c r="AT13" s="47" t="n">
        <f aca="false">SUM(AS13/$AO$2)</f>
        <v>0</v>
      </c>
      <c r="AU13" s="55"/>
      <c r="AV13" s="46" t="n">
        <f aca="false">SUM(AU13/$AO$2)</f>
        <v>0</v>
      </c>
      <c r="AW13" s="57"/>
      <c r="AX13" s="43" t="n">
        <f aca="false">SUM(AR13+AV13-AW13)</f>
        <v>0</v>
      </c>
    </row>
    <row r="14" customFormat="false" ht="12.75" hidden="false" customHeight="false" outlineLevel="0" collapsed="false">
      <c r="A14" s="51"/>
      <c r="B14" s="52"/>
      <c r="C14" s="52"/>
      <c r="D14" s="52"/>
      <c r="E14" s="52"/>
      <c r="F14" s="52"/>
      <c r="G14" s="53"/>
      <c r="H14" s="48"/>
      <c r="I14" s="44" t="n">
        <v>61119</v>
      </c>
      <c r="J14" s="52" t="s">
        <v>51</v>
      </c>
      <c r="K14" s="54"/>
      <c r="L14" s="54"/>
      <c r="M14" s="55"/>
      <c r="N14" s="55"/>
      <c r="O14" s="55"/>
      <c r="P14" s="55"/>
      <c r="Q14" s="55"/>
      <c r="R14" s="55"/>
      <c r="S14" s="55"/>
      <c r="T14" s="55"/>
      <c r="U14" s="56"/>
      <c r="V14" s="56"/>
      <c r="W14" s="55" t="n">
        <v>2250000</v>
      </c>
      <c r="X14" s="55" t="n">
        <v>2250000</v>
      </c>
      <c r="Y14" s="55" t="n">
        <v>1314443.52</v>
      </c>
      <c r="Z14" s="55" t="n">
        <v>2450000</v>
      </c>
      <c r="AA14" s="54" t="n">
        <v>2300000</v>
      </c>
      <c r="AB14" s="54" t="n">
        <v>1850000</v>
      </c>
      <c r="AC14" s="54" t="n">
        <v>2140934</v>
      </c>
      <c r="AD14" s="54"/>
      <c r="AE14" s="54"/>
      <c r="AF14" s="54" t="n">
        <f aca="false">SUM(AC14+AD14-AE14)</f>
        <v>2140934</v>
      </c>
      <c r="AG14" s="55" t="n">
        <v>1421666.94</v>
      </c>
      <c r="AH14" s="55" t="n">
        <f aca="false">SUM(AG14/AA14*100)</f>
        <v>61.8116060869565</v>
      </c>
      <c r="AI14" s="55" t="n">
        <v>1967521.6</v>
      </c>
      <c r="AJ14" s="55"/>
      <c r="AK14" s="55"/>
      <c r="AL14" s="55"/>
      <c r="AM14" s="55"/>
      <c r="AN14" s="55"/>
      <c r="AO14" s="55" t="n">
        <f aca="false">SUM(AL14+AM14-AN14)</f>
        <v>0</v>
      </c>
      <c r="AP14" s="47" t="n">
        <f aca="false">SUM(AO14/$AO$2)</f>
        <v>0</v>
      </c>
      <c r="AQ14" s="55"/>
      <c r="AR14" s="47" t="n">
        <f aca="false">SUM(AQ14/$AO$2)</f>
        <v>0</v>
      </c>
      <c r="AS14" s="46"/>
      <c r="AT14" s="47" t="n">
        <f aca="false">SUM(AS14/$AO$2)</f>
        <v>0</v>
      </c>
      <c r="AU14" s="55"/>
      <c r="AV14" s="46" t="n">
        <f aca="false">SUM(AU14/$AO$2)</f>
        <v>0</v>
      </c>
      <c r="AW14" s="57"/>
      <c r="AX14" s="43" t="n">
        <f aca="false">SUM(AR14+AV14-AW14)</f>
        <v>0</v>
      </c>
    </row>
    <row r="15" customFormat="false" ht="12.75" hidden="false" customHeight="false" outlineLevel="0" collapsed="false">
      <c r="A15" s="51" t="s">
        <v>2</v>
      </c>
      <c r="B15" s="52"/>
      <c r="C15" s="52"/>
      <c r="D15" s="52"/>
      <c r="E15" s="52"/>
      <c r="F15" s="52"/>
      <c r="G15" s="53"/>
      <c r="H15" s="48"/>
      <c r="I15" s="44" t="n">
        <v>6112</v>
      </c>
      <c r="J15" s="52" t="s">
        <v>47</v>
      </c>
      <c r="K15" s="54" t="n">
        <f aca="false">SUM(K16:K17)</f>
        <v>105864.51</v>
      </c>
      <c r="L15" s="54" t="n">
        <f aca="false">SUM(L16:L17)</f>
        <v>35000</v>
      </c>
      <c r="M15" s="54" t="n">
        <f aca="false">SUM(M16:M17)</f>
        <v>35000</v>
      </c>
      <c r="N15" s="54" t="n">
        <f aca="false">SUM(N16:N17)</f>
        <v>5000</v>
      </c>
      <c r="O15" s="54" t="n">
        <f aca="false">SUM(O16:O17)</f>
        <v>5000</v>
      </c>
      <c r="P15" s="54" t="n">
        <f aca="false">SUM(P16:P17)</f>
        <v>5000</v>
      </c>
      <c r="Q15" s="54" t="n">
        <f aca="false">SUM(Q16:Q17)</f>
        <v>0</v>
      </c>
      <c r="R15" s="54" t="n">
        <f aca="false">SUM(R16:R17)</f>
        <v>0</v>
      </c>
      <c r="S15" s="54" t="n">
        <f aca="false">SUM(S16:S17)</f>
        <v>0</v>
      </c>
      <c r="T15" s="54"/>
      <c r="U15" s="56" t="n">
        <f aca="false">R15/P15*100</f>
        <v>0</v>
      </c>
      <c r="V15" s="56"/>
      <c r="W15" s="55"/>
      <c r="X15" s="55"/>
      <c r="Y15" s="55"/>
      <c r="Z15" s="55"/>
      <c r="AA15" s="54"/>
      <c r="AB15" s="54"/>
      <c r="AC15" s="54"/>
      <c r="AD15" s="54"/>
      <c r="AE15" s="54"/>
      <c r="AF15" s="54" t="n">
        <f aca="false">SUM(AC15+AD15-AE15)</f>
        <v>0</v>
      </c>
      <c r="AG15" s="55"/>
      <c r="AH15" s="55" t="e">
        <f aca="false">SUM(AG15/AA15*100)</f>
        <v>#DIV/0!</v>
      </c>
      <c r="AI15" s="55"/>
      <c r="AJ15" s="55"/>
      <c r="AK15" s="55"/>
      <c r="AL15" s="55"/>
      <c r="AM15" s="55"/>
      <c r="AN15" s="55"/>
      <c r="AO15" s="55" t="n">
        <f aca="false">SUM(AL15+AM15-AN15)</f>
        <v>0</v>
      </c>
      <c r="AP15" s="47" t="n">
        <f aca="false">SUM(AO15/$AO$2)</f>
        <v>0</v>
      </c>
      <c r="AQ15" s="55"/>
      <c r="AR15" s="47" t="n">
        <f aca="false">SUM(AQ15/$AO$2)</f>
        <v>0</v>
      </c>
      <c r="AS15" s="46"/>
      <c r="AT15" s="47" t="n">
        <f aca="false">SUM(AS15/$AO$2)</f>
        <v>0</v>
      </c>
      <c r="AU15" s="55"/>
      <c r="AV15" s="46" t="n">
        <f aca="false">SUM(AU15/$AO$2)</f>
        <v>0</v>
      </c>
      <c r="AW15" s="57"/>
      <c r="AX15" s="43" t="n">
        <f aca="false">SUM(AR15+AV15-AW15)</f>
        <v>0</v>
      </c>
    </row>
    <row r="16" customFormat="false" ht="12.75" hidden="false" customHeight="false" outlineLevel="0" collapsed="false">
      <c r="A16" s="51"/>
      <c r="B16" s="52"/>
      <c r="C16" s="52"/>
      <c r="D16" s="52"/>
      <c r="E16" s="52"/>
      <c r="F16" s="52"/>
      <c r="G16" s="53"/>
      <c r="H16" s="48"/>
      <c r="I16" s="44" t="n">
        <v>61121</v>
      </c>
      <c r="J16" s="52" t="s">
        <v>52</v>
      </c>
      <c r="K16" s="54" t="n">
        <v>18996.47</v>
      </c>
      <c r="L16" s="54" t="n">
        <v>17000</v>
      </c>
      <c r="M16" s="54" t="n">
        <v>17000</v>
      </c>
      <c r="N16" s="55" t="n">
        <v>5000</v>
      </c>
      <c r="O16" s="55" t="n">
        <v>5000</v>
      </c>
      <c r="P16" s="55" t="n">
        <v>5000</v>
      </c>
      <c r="Q16" s="55"/>
      <c r="R16" s="55"/>
      <c r="S16" s="55"/>
      <c r="T16" s="55"/>
      <c r="U16" s="56" t="n">
        <f aca="false">R16/P16*100</f>
        <v>0</v>
      </c>
      <c r="V16" s="56"/>
      <c r="W16" s="55"/>
      <c r="X16" s="55"/>
      <c r="Y16" s="55"/>
      <c r="Z16" s="55"/>
      <c r="AA16" s="54"/>
      <c r="AB16" s="54"/>
      <c r="AC16" s="54"/>
      <c r="AD16" s="54"/>
      <c r="AE16" s="54"/>
      <c r="AF16" s="54" t="n">
        <f aca="false">SUM(AC16+AD16-AE16)</f>
        <v>0</v>
      </c>
      <c r="AG16" s="55"/>
      <c r="AH16" s="55" t="e">
        <f aca="false">SUM(AG16/AA16*100)</f>
        <v>#DIV/0!</v>
      </c>
      <c r="AI16" s="55"/>
      <c r="AJ16" s="55"/>
      <c r="AK16" s="55"/>
      <c r="AL16" s="55"/>
      <c r="AM16" s="55"/>
      <c r="AN16" s="55"/>
      <c r="AO16" s="55" t="n">
        <f aca="false">SUM(AL16+AM16-AN16)</f>
        <v>0</v>
      </c>
      <c r="AP16" s="47" t="n">
        <f aca="false">SUM(AO16/$AO$2)</f>
        <v>0</v>
      </c>
      <c r="AQ16" s="55"/>
      <c r="AR16" s="47" t="n">
        <f aca="false">SUM(AQ16/$AO$2)</f>
        <v>0</v>
      </c>
      <c r="AS16" s="46"/>
      <c r="AT16" s="47" t="n">
        <f aca="false">SUM(AS16/$AO$2)</f>
        <v>0</v>
      </c>
      <c r="AU16" s="55"/>
      <c r="AV16" s="46" t="n">
        <f aca="false">SUM(AU16/$AO$2)</f>
        <v>0</v>
      </c>
      <c r="AW16" s="57"/>
      <c r="AX16" s="43" t="n">
        <f aca="false">SUM(AR16+AV16-AW16)</f>
        <v>0</v>
      </c>
    </row>
    <row r="17" customFormat="false" ht="12.75" hidden="false" customHeight="false" outlineLevel="0" collapsed="false">
      <c r="A17" s="51"/>
      <c r="B17" s="52"/>
      <c r="C17" s="52"/>
      <c r="D17" s="52"/>
      <c r="E17" s="52"/>
      <c r="F17" s="52"/>
      <c r="G17" s="53"/>
      <c r="H17" s="48"/>
      <c r="I17" s="44" t="n">
        <v>61123</v>
      </c>
      <c r="J17" s="52" t="s">
        <v>53</v>
      </c>
      <c r="K17" s="54" t="n">
        <v>86868.04</v>
      </c>
      <c r="L17" s="54" t="n">
        <v>18000</v>
      </c>
      <c r="M17" s="55" t="n">
        <v>18000</v>
      </c>
      <c r="N17" s="55"/>
      <c r="O17" s="55" t="n">
        <v>0</v>
      </c>
      <c r="P17" s="55"/>
      <c r="Q17" s="55"/>
      <c r="R17" s="55"/>
      <c r="S17" s="55"/>
      <c r="T17" s="55"/>
      <c r="U17" s="56"/>
      <c r="V17" s="56"/>
      <c r="W17" s="55"/>
      <c r="X17" s="55"/>
      <c r="Y17" s="55"/>
      <c r="Z17" s="55"/>
      <c r="AA17" s="54"/>
      <c r="AB17" s="54"/>
      <c r="AC17" s="54"/>
      <c r="AD17" s="54"/>
      <c r="AE17" s="54"/>
      <c r="AF17" s="54" t="n">
        <f aca="false">SUM(AC17+AD17-AE17)</f>
        <v>0</v>
      </c>
      <c r="AG17" s="55"/>
      <c r="AH17" s="55" t="e">
        <f aca="false">SUM(AG17/AA17*100)</f>
        <v>#DIV/0!</v>
      </c>
      <c r="AI17" s="55"/>
      <c r="AJ17" s="55"/>
      <c r="AK17" s="55"/>
      <c r="AL17" s="55"/>
      <c r="AM17" s="55"/>
      <c r="AN17" s="55"/>
      <c r="AO17" s="55" t="n">
        <f aca="false">SUM(AL17+AM17-AN17)</f>
        <v>0</v>
      </c>
      <c r="AP17" s="47" t="n">
        <f aca="false">SUM(AO17/$AO$2)</f>
        <v>0</v>
      </c>
      <c r="AQ17" s="55"/>
      <c r="AR17" s="47" t="n">
        <f aca="false">SUM(AQ17/$AO$2)</f>
        <v>0</v>
      </c>
      <c r="AS17" s="46"/>
      <c r="AT17" s="47" t="n">
        <f aca="false">SUM(AS17/$AO$2)</f>
        <v>0</v>
      </c>
      <c r="AU17" s="55"/>
      <c r="AV17" s="46" t="n">
        <f aca="false">SUM(AU17/$AO$2)</f>
        <v>0</v>
      </c>
      <c r="AW17" s="57"/>
      <c r="AX17" s="43" t="n">
        <f aca="false">SUM(AR17+AV17-AW17)</f>
        <v>0</v>
      </c>
    </row>
    <row r="18" customFormat="false" ht="12.75" hidden="false" customHeight="false" outlineLevel="0" collapsed="false">
      <c r="A18" s="51" t="s">
        <v>2</v>
      </c>
      <c r="B18" s="52"/>
      <c r="C18" s="52"/>
      <c r="D18" s="52"/>
      <c r="E18" s="52"/>
      <c r="F18" s="52"/>
      <c r="G18" s="53"/>
      <c r="H18" s="48"/>
      <c r="I18" s="44" t="n">
        <v>6113</v>
      </c>
      <c r="J18" s="52" t="s">
        <v>54</v>
      </c>
      <c r="K18" s="54" t="n">
        <f aca="false">SUM(K19)</f>
        <v>7782.09</v>
      </c>
      <c r="L18" s="54" t="n">
        <f aca="false">SUM(L19)</f>
        <v>7000</v>
      </c>
      <c r="M18" s="54" t="n">
        <f aca="false">SUM(M19)</f>
        <v>7000</v>
      </c>
      <c r="N18" s="54" t="n">
        <f aca="false">SUM(N19)</f>
        <v>0</v>
      </c>
      <c r="O18" s="54" t="n">
        <f aca="false">SUM(O19)</f>
        <v>0</v>
      </c>
      <c r="P18" s="54" t="n">
        <f aca="false">SUM(P19)</f>
        <v>0</v>
      </c>
      <c r="Q18" s="54" t="n">
        <f aca="false">SUM(Q19)</f>
        <v>0</v>
      </c>
      <c r="R18" s="54" t="n">
        <f aca="false">SUM(R19)</f>
        <v>0</v>
      </c>
      <c r="S18" s="54" t="n">
        <f aca="false">SUM(S19)</f>
        <v>0</v>
      </c>
      <c r="T18" s="54"/>
      <c r="U18" s="56"/>
      <c r="V18" s="56"/>
      <c r="W18" s="55"/>
      <c r="X18" s="55"/>
      <c r="Y18" s="55"/>
      <c r="Z18" s="55"/>
      <c r="AA18" s="54"/>
      <c r="AB18" s="54"/>
      <c r="AC18" s="54"/>
      <c r="AD18" s="54"/>
      <c r="AE18" s="54"/>
      <c r="AF18" s="54" t="n">
        <f aca="false">SUM(AC18+AD18-AE18)</f>
        <v>0</v>
      </c>
      <c r="AG18" s="55"/>
      <c r="AH18" s="55" t="e">
        <f aca="false">SUM(AG18/AA18*100)</f>
        <v>#DIV/0!</v>
      </c>
      <c r="AI18" s="55"/>
      <c r="AJ18" s="55"/>
      <c r="AK18" s="55"/>
      <c r="AL18" s="55"/>
      <c r="AM18" s="55"/>
      <c r="AN18" s="55"/>
      <c r="AO18" s="55" t="n">
        <f aca="false">SUM(AL18+AM18-AN18)</f>
        <v>0</v>
      </c>
      <c r="AP18" s="47" t="n">
        <f aca="false">SUM(AO18/$AO$2)</f>
        <v>0</v>
      </c>
      <c r="AQ18" s="55"/>
      <c r="AR18" s="47" t="n">
        <f aca="false">SUM(AQ18/$AO$2)</f>
        <v>0</v>
      </c>
      <c r="AS18" s="46"/>
      <c r="AT18" s="47" t="n">
        <f aca="false">SUM(AS18/$AO$2)</f>
        <v>0</v>
      </c>
      <c r="AU18" s="55"/>
      <c r="AV18" s="46" t="n">
        <f aca="false">SUM(AU18/$AO$2)</f>
        <v>0</v>
      </c>
      <c r="AW18" s="57"/>
      <c r="AX18" s="43" t="n">
        <f aca="false">SUM(AR18+AV18-AW18)</f>
        <v>0</v>
      </c>
    </row>
    <row r="19" customFormat="false" ht="12.75" hidden="false" customHeight="false" outlineLevel="0" collapsed="false">
      <c r="A19" s="51"/>
      <c r="B19" s="52"/>
      <c r="C19" s="52"/>
      <c r="D19" s="52"/>
      <c r="E19" s="52"/>
      <c r="F19" s="52"/>
      <c r="G19" s="53"/>
      <c r="H19" s="48"/>
      <c r="I19" s="44" t="n">
        <v>61131</v>
      </c>
      <c r="J19" s="52" t="s">
        <v>54</v>
      </c>
      <c r="K19" s="54" t="n">
        <v>7782.09</v>
      </c>
      <c r="L19" s="54" t="n">
        <v>7000</v>
      </c>
      <c r="M19" s="55" t="n">
        <v>7000</v>
      </c>
      <c r="N19" s="55"/>
      <c r="O19" s="55" t="n">
        <v>0</v>
      </c>
      <c r="P19" s="55"/>
      <c r="Q19" s="55"/>
      <c r="R19" s="55"/>
      <c r="S19" s="55"/>
      <c r="T19" s="55"/>
      <c r="U19" s="56"/>
      <c r="V19" s="56"/>
      <c r="W19" s="55"/>
      <c r="X19" s="55"/>
      <c r="Y19" s="55"/>
      <c r="Z19" s="55"/>
      <c r="AA19" s="54"/>
      <c r="AB19" s="54"/>
      <c r="AC19" s="54"/>
      <c r="AD19" s="54"/>
      <c r="AE19" s="54"/>
      <c r="AF19" s="54" t="n">
        <f aca="false">SUM(AC19+AD19-AE19)</f>
        <v>0</v>
      </c>
      <c r="AG19" s="55"/>
      <c r="AH19" s="55" t="e">
        <f aca="false">SUM(AG19/AA19*100)</f>
        <v>#DIV/0!</v>
      </c>
      <c r="AI19" s="55"/>
      <c r="AJ19" s="55"/>
      <c r="AK19" s="55"/>
      <c r="AL19" s="55"/>
      <c r="AM19" s="55"/>
      <c r="AN19" s="55"/>
      <c r="AO19" s="55" t="n">
        <f aca="false">SUM(AL19+AM19-AN19)</f>
        <v>0</v>
      </c>
      <c r="AP19" s="47" t="n">
        <f aca="false">SUM(AO19/$AO$2)</f>
        <v>0</v>
      </c>
      <c r="AQ19" s="55"/>
      <c r="AR19" s="47" t="n">
        <f aca="false">SUM(AQ19/$AO$2)</f>
        <v>0</v>
      </c>
      <c r="AS19" s="46"/>
      <c r="AT19" s="47" t="n">
        <f aca="false">SUM(AS19/$AO$2)</f>
        <v>0</v>
      </c>
      <c r="AU19" s="55"/>
      <c r="AV19" s="46" t="n">
        <f aca="false">SUM(AU19/$AO$2)</f>
        <v>0</v>
      </c>
      <c r="AW19" s="57"/>
      <c r="AX19" s="43" t="n">
        <f aca="false">SUM(AR19+AV19-AW19)</f>
        <v>0</v>
      </c>
    </row>
    <row r="20" customFormat="false" ht="12.75" hidden="false" customHeight="false" outlineLevel="0" collapsed="false">
      <c r="A20" s="51"/>
      <c r="B20" s="52"/>
      <c r="C20" s="52"/>
      <c r="D20" s="52"/>
      <c r="E20" s="52"/>
      <c r="F20" s="52"/>
      <c r="G20" s="53"/>
      <c r="H20" s="48"/>
      <c r="I20" s="44" t="n">
        <v>6114</v>
      </c>
      <c r="J20" s="52" t="s">
        <v>55</v>
      </c>
      <c r="K20" s="54" t="n">
        <f aca="false">SUM(K21)</f>
        <v>2426.09</v>
      </c>
      <c r="L20" s="54" t="n">
        <f aca="false">SUM(L21)</f>
        <v>0</v>
      </c>
      <c r="M20" s="54" t="n">
        <f aca="false">SUM(M21)</f>
        <v>0</v>
      </c>
      <c r="N20" s="54" t="n">
        <f aca="false">SUM(N21)</f>
        <v>0</v>
      </c>
      <c r="O20" s="54" t="n">
        <f aca="false">SUM(O21)</f>
        <v>0</v>
      </c>
      <c r="P20" s="54" t="n">
        <f aca="false">SUM(P21)</f>
        <v>0</v>
      </c>
      <c r="Q20" s="54" t="n">
        <f aca="false">SUM(Q21)</f>
        <v>0</v>
      </c>
      <c r="R20" s="54" t="n">
        <f aca="false">SUM(R21)</f>
        <v>0</v>
      </c>
      <c r="S20" s="54" t="n">
        <f aca="false">SUM(S21)</f>
        <v>858.31</v>
      </c>
      <c r="T20" s="54" t="n">
        <f aca="false">SUM(T21)</f>
        <v>0</v>
      </c>
      <c r="U20" s="54" t="n">
        <f aca="false">SUM(U21)</f>
        <v>0</v>
      </c>
      <c r="V20" s="54" t="n">
        <f aca="false">SUM(V21)</f>
        <v>2000</v>
      </c>
      <c r="W20" s="54" t="n">
        <f aca="false">SUM(W21)</f>
        <v>2000</v>
      </c>
      <c r="X20" s="54" t="n">
        <f aca="false">SUM(X21)</f>
        <v>2000</v>
      </c>
      <c r="Y20" s="54" t="n">
        <f aca="false">SUM(Y21)</f>
        <v>0</v>
      </c>
      <c r="Z20" s="54" t="n">
        <f aca="false">SUM(Z21)</f>
        <v>2000</v>
      </c>
      <c r="AA20" s="54" t="n">
        <f aca="false">SUM(AA21)</f>
        <v>2000</v>
      </c>
      <c r="AB20" s="54" t="n">
        <f aca="false">SUM(AB21)</f>
        <v>2000</v>
      </c>
      <c r="AC20" s="54" t="n">
        <f aca="false">SUM(AC21)</f>
        <v>2000</v>
      </c>
      <c r="AD20" s="54" t="n">
        <f aca="false">SUM(AD21)</f>
        <v>0</v>
      </c>
      <c r="AE20" s="54" t="n">
        <f aca="false">SUM(AE21)</f>
        <v>0</v>
      </c>
      <c r="AF20" s="54" t="n">
        <f aca="false">SUM(AC20+AD20-AE20)</f>
        <v>2000</v>
      </c>
      <c r="AG20" s="54" t="n">
        <f aca="false">SUM(AG21)</f>
        <v>0</v>
      </c>
      <c r="AH20" s="55" t="n">
        <f aca="false">SUM(AG20/AA20*100)</f>
        <v>0</v>
      </c>
      <c r="AI20" s="55"/>
      <c r="AJ20" s="55" t="n">
        <f aca="false">SUM(AJ21:AJ22)</f>
        <v>132000</v>
      </c>
      <c r="AK20" s="55" t="n">
        <f aca="false">SUM(AK21)</f>
        <v>0</v>
      </c>
      <c r="AL20" s="55" t="n">
        <f aca="false">SUM(AL21)</f>
        <v>0</v>
      </c>
      <c r="AM20" s="55" t="n">
        <f aca="false">SUM(AM21)</f>
        <v>0</v>
      </c>
      <c r="AN20" s="55" t="n">
        <f aca="false">SUM(AN21)</f>
        <v>0</v>
      </c>
      <c r="AO20" s="55" t="n">
        <f aca="false">SUM(AO21)</f>
        <v>0</v>
      </c>
      <c r="AP20" s="47" t="n">
        <f aca="false">SUM(AO20/$AO$2)</f>
        <v>0</v>
      </c>
      <c r="AQ20" s="55" t="n">
        <f aca="false">SUM(AQ21)</f>
        <v>0</v>
      </c>
      <c r="AR20" s="47" t="n">
        <f aca="false">SUM(AQ20/$AO$2)</f>
        <v>0</v>
      </c>
      <c r="AS20" s="46"/>
      <c r="AT20" s="47" t="n">
        <f aca="false">SUM(AS20/$AO$2)</f>
        <v>0</v>
      </c>
      <c r="AU20" s="55"/>
      <c r="AV20" s="46" t="n">
        <f aca="false">SUM(AU20/$AO$2)</f>
        <v>0</v>
      </c>
      <c r="AW20" s="57"/>
      <c r="AX20" s="43" t="n">
        <f aca="false">SUM(AR20+AV20-AW20)</f>
        <v>0</v>
      </c>
    </row>
    <row r="21" customFormat="false" ht="13.5" hidden="false" customHeight="true" outlineLevel="0" collapsed="false">
      <c r="A21" s="51"/>
      <c r="B21" s="52"/>
      <c r="C21" s="52"/>
      <c r="D21" s="52"/>
      <c r="E21" s="52"/>
      <c r="F21" s="52"/>
      <c r="G21" s="53"/>
      <c r="H21" s="48"/>
      <c r="I21" s="44" t="n">
        <v>61141</v>
      </c>
      <c r="J21" s="52" t="s">
        <v>56</v>
      </c>
      <c r="K21" s="54" t="n">
        <v>2426.09</v>
      </c>
      <c r="L21" s="54"/>
      <c r="M21" s="55" t="n">
        <v>0</v>
      </c>
      <c r="N21" s="55"/>
      <c r="O21" s="55" t="n">
        <v>0</v>
      </c>
      <c r="P21" s="55" t="n">
        <v>0</v>
      </c>
      <c r="Q21" s="55"/>
      <c r="R21" s="55"/>
      <c r="S21" s="55" t="n">
        <v>858.31</v>
      </c>
      <c r="T21" s="55"/>
      <c r="U21" s="56"/>
      <c r="V21" s="56" t="n">
        <v>2000</v>
      </c>
      <c r="W21" s="55" t="n">
        <v>2000</v>
      </c>
      <c r="X21" s="55" t="n">
        <v>2000</v>
      </c>
      <c r="Y21" s="55"/>
      <c r="Z21" s="55" t="n">
        <v>2000</v>
      </c>
      <c r="AA21" s="54" t="n">
        <v>2000</v>
      </c>
      <c r="AB21" s="54" t="n">
        <v>2000</v>
      </c>
      <c r="AC21" s="54" t="n">
        <v>2000</v>
      </c>
      <c r="AD21" s="54"/>
      <c r="AE21" s="54"/>
      <c r="AF21" s="54" t="n">
        <f aca="false">SUM(AC21+AD21-AE21)</f>
        <v>2000</v>
      </c>
      <c r="AG21" s="55"/>
      <c r="AH21" s="55" t="n">
        <f aca="false">SUM(AG21/AA21*100)</f>
        <v>0</v>
      </c>
      <c r="AI21" s="55"/>
      <c r="AJ21" s="55" t="n">
        <v>2000</v>
      </c>
      <c r="AK21" s="54" t="s">
        <v>57</v>
      </c>
      <c r="AL21" s="55"/>
      <c r="AM21" s="55"/>
      <c r="AN21" s="55"/>
      <c r="AO21" s="55" t="n">
        <f aca="false">SUM(AL21+AM21-AN21)</f>
        <v>0</v>
      </c>
      <c r="AP21" s="47" t="n">
        <f aca="false">SUM(AO21/$AO$2)</f>
        <v>0</v>
      </c>
      <c r="AQ21" s="55"/>
      <c r="AR21" s="47" t="n">
        <f aca="false">SUM(AQ21/$AO$2)</f>
        <v>0</v>
      </c>
      <c r="AS21" s="46"/>
      <c r="AT21" s="47" t="n">
        <f aca="false">SUM(AS21/$AO$2)</f>
        <v>0</v>
      </c>
      <c r="AU21" s="55"/>
      <c r="AV21" s="46" t="n">
        <f aca="false">SUM(AU21/$AO$2)</f>
        <v>0</v>
      </c>
      <c r="AW21" s="57"/>
      <c r="AX21" s="43" t="n">
        <f aca="false">SUM(AR21+AV21-AW21)</f>
        <v>0</v>
      </c>
    </row>
    <row r="22" customFormat="false" ht="13.5" hidden="false" customHeight="true" outlineLevel="0" collapsed="false">
      <c r="A22" s="51"/>
      <c r="B22" s="52"/>
      <c r="C22" s="52"/>
      <c r="D22" s="52"/>
      <c r="E22" s="52"/>
      <c r="F22" s="52"/>
      <c r="G22" s="53"/>
      <c r="H22" s="48"/>
      <c r="I22" s="44" t="n">
        <v>61171</v>
      </c>
      <c r="J22" s="52" t="s">
        <v>58</v>
      </c>
      <c r="K22" s="54"/>
      <c r="L22" s="54"/>
      <c r="M22" s="55"/>
      <c r="N22" s="55"/>
      <c r="O22" s="55"/>
      <c r="P22" s="55"/>
      <c r="Q22" s="55"/>
      <c r="R22" s="55"/>
      <c r="S22" s="55"/>
      <c r="T22" s="55"/>
      <c r="U22" s="56"/>
      <c r="V22" s="56"/>
      <c r="W22" s="55"/>
      <c r="X22" s="55"/>
      <c r="Y22" s="55"/>
      <c r="Z22" s="55"/>
      <c r="AA22" s="54"/>
      <c r="AB22" s="54"/>
      <c r="AC22" s="54"/>
      <c r="AD22" s="54"/>
      <c r="AE22" s="54"/>
      <c r="AF22" s="54"/>
      <c r="AG22" s="55"/>
      <c r="AH22" s="55"/>
      <c r="AI22" s="55" t="n">
        <v>112240.61</v>
      </c>
      <c r="AJ22" s="55" t="n">
        <v>130000</v>
      </c>
      <c r="AK22" s="55" t="n">
        <v>1205.58</v>
      </c>
      <c r="AL22" s="55"/>
      <c r="AM22" s="55"/>
      <c r="AN22" s="55"/>
      <c r="AO22" s="55" t="n">
        <f aca="false">SUM(AL22+AM22-AN22)</f>
        <v>0</v>
      </c>
      <c r="AP22" s="47" t="n">
        <f aca="false">SUM(AO22/$AO$2)</f>
        <v>0</v>
      </c>
      <c r="AQ22" s="55"/>
      <c r="AR22" s="47" t="n">
        <f aca="false">SUM(AQ22/$AO$2)</f>
        <v>0</v>
      </c>
      <c r="AS22" s="46"/>
      <c r="AT22" s="47" t="n">
        <f aca="false">SUM(AS22/$AO$2)</f>
        <v>0</v>
      </c>
      <c r="AU22" s="55"/>
      <c r="AV22" s="46" t="n">
        <f aca="false">SUM(AU22/$AO$2)</f>
        <v>0</v>
      </c>
      <c r="AW22" s="57"/>
      <c r="AX22" s="43" t="n">
        <f aca="false">SUM(AR22+AV22-AW22)</f>
        <v>0</v>
      </c>
    </row>
    <row r="23" customFormat="false" ht="12.75" hidden="false" customHeight="false" outlineLevel="0" collapsed="false">
      <c r="A23" s="51"/>
      <c r="B23" s="52"/>
      <c r="C23" s="52"/>
      <c r="D23" s="52"/>
      <c r="E23" s="52"/>
      <c r="F23" s="52"/>
      <c r="G23" s="53"/>
      <c r="H23" s="48"/>
      <c r="I23" s="44" t="n">
        <v>613</v>
      </c>
      <c r="J23" s="52" t="s">
        <v>59</v>
      </c>
      <c r="K23" s="54" t="n">
        <f aca="false">SUM(K24)</f>
        <v>46814.87</v>
      </c>
      <c r="L23" s="54" t="n">
        <f aca="false">SUM(L24)</f>
        <v>50000</v>
      </c>
      <c r="M23" s="54" t="n">
        <f aca="false">SUM(M24)</f>
        <v>50000</v>
      </c>
      <c r="N23" s="54" t="n">
        <f aca="false">SUM(N24)</f>
        <v>10000</v>
      </c>
      <c r="O23" s="54" t="n">
        <f aca="false">SUM(O24)</f>
        <v>10000</v>
      </c>
      <c r="P23" s="54" t="n">
        <f aca="false">SUM(P24)</f>
        <v>15000</v>
      </c>
      <c r="Q23" s="54" t="n">
        <f aca="false">SUM(Q24)</f>
        <v>6988.49</v>
      </c>
      <c r="R23" s="54" t="n">
        <f aca="false">SUM(R24)</f>
        <v>13000</v>
      </c>
      <c r="S23" s="54" t="n">
        <f aca="false">SUM(S24)</f>
        <v>14415.75</v>
      </c>
      <c r="T23" s="54" t="n">
        <f aca="false">SUM(T24)</f>
        <v>0</v>
      </c>
      <c r="U23" s="54" t="n">
        <f aca="false">SUM(U24)</f>
        <v>130</v>
      </c>
      <c r="V23" s="54" t="n">
        <f aca="false">SUM(V24)</f>
        <v>25000</v>
      </c>
      <c r="W23" s="54" t="n">
        <f aca="false">SUM(W24)</f>
        <v>230000</v>
      </c>
      <c r="X23" s="54" t="n">
        <f aca="false">SUM(X24)</f>
        <v>230000</v>
      </c>
      <c r="Y23" s="54" t="n">
        <f aca="false">SUM(Y24)</f>
        <v>45290.66</v>
      </c>
      <c r="Z23" s="54" t="n">
        <f aca="false">SUM(Z24)</f>
        <v>80000</v>
      </c>
      <c r="AA23" s="54" t="n">
        <f aca="false">SUM(AA24)</f>
        <v>250000</v>
      </c>
      <c r="AB23" s="54" t="n">
        <f aca="false">SUM(AB24)</f>
        <v>250000</v>
      </c>
      <c r="AC23" s="54" t="n">
        <f aca="false">SUM(AC24)</f>
        <v>250000</v>
      </c>
      <c r="AD23" s="54" t="n">
        <f aca="false">SUM(AD24)</f>
        <v>0</v>
      </c>
      <c r="AE23" s="54" t="n">
        <f aca="false">SUM(AE24)</f>
        <v>0</v>
      </c>
      <c r="AF23" s="54" t="n">
        <f aca="false">SUM(AF24)</f>
        <v>250000</v>
      </c>
      <c r="AG23" s="54" t="n">
        <f aca="false">SUM(AG24)</f>
        <v>33086.9</v>
      </c>
      <c r="AH23" s="54" t="n">
        <f aca="false">SUM(AH24)</f>
        <v>13.23476</v>
      </c>
      <c r="AI23" s="54" t="n">
        <f aca="false">SUM(AI24)</f>
        <v>44932.42</v>
      </c>
      <c r="AJ23" s="54" t="n">
        <f aca="false">SUM(AJ24)</f>
        <v>70000</v>
      </c>
      <c r="AK23" s="54" t="n">
        <f aca="false">SUM(AK24)</f>
        <v>29935.1</v>
      </c>
      <c r="AL23" s="54" t="n">
        <f aca="false">SUM(AL24)</f>
        <v>150000</v>
      </c>
      <c r="AM23" s="54" t="n">
        <f aca="false">SUM(AM24)</f>
        <v>0</v>
      </c>
      <c r="AN23" s="54" t="n">
        <f aca="false">SUM(AN24)</f>
        <v>60000</v>
      </c>
      <c r="AO23" s="54" t="n">
        <f aca="false">SUM(AO24)</f>
        <v>90000</v>
      </c>
      <c r="AP23" s="47" t="n">
        <f aca="false">SUM(AO23/$AO$2)</f>
        <v>11945.0527573163</v>
      </c>
      <c r="AQ23" s="54" t="n">
        <f aca="false">SUM(AQ24)</f>
        <v>90000</v>
      </c>
      <c r="AR23" s="47" t="n">
        <f aca="false">SUM(AQ23/$AO$2)</f>
        <v>11945.0527573163</v>
      </c>
      <c r="AS23" s="46"/>
      <c r="AT23" s="47" t="n">
        <f aca="false">SUM(AT24)</f>
        <v>10961.96</v>
      </c>
      <c r="AU23" s="47" t="n">
        <f aca="false">SUM(AU24:AU25)</f>
        <v>8042.13</v>
      </c>
      <c r="AV23" s="47" t="n">
        <f aca="false">SUM(AV24)</f>
        <v>10000</v>
      </c>
      <c r="AW23" s="47" t="n">
        <f aca="false">SUM(AW24:AW25)</f>
        <v>0</v>
      </c>
      <c r="AX23" s="43" t="n">
        <f aca="false">SUM(AR23+AV23-AW23)</f>
        <v>21945.0527573163</v>
      </c>
    </row>
    <row r="24" customFormat="false" ht="12.75" hidden="false" customHeight="false" outlineLevel="0" collapsed="false">
      <c r="A24" s="51" t="s">
        <v>2</v>
      </c>
      <c r="B24" s="52"/>
      <c r="C24" s="52"/>
      <c r="D24" s="52"/>
      <c r="E24" s="52"/>
      <c r="F24" s="52"/>
      <c r="G24" s="53"/>
      <c r="H24" s="48"/>
      <c r="I24" s="44" t="n">
        <v>6134</v>
      </c>
      <c r="J24" s="52" t="s">
        <v>60</v>
      </c>
      <c r="K24" s="54" t="n">
        <f aca="false">SUM(K25)</f>
        <v>46814.87</v>
      </c>
      <c r="L24" s="54" t="n">
        <f aca="false">SUM(L25)</f>
        <v>50000</v>
      </c>
      <c r="M24" s="54" t="n">
        <f aca="false">SUM(M25)</f>
        <v>50000</v>
      </c>
      <c r="N24" s="54" t="n">
        <f aca="false">SUM(N25)</f>
        <v>10000</v>
      </c>
      <c r="O24" s="54" t="n">
        <f aca="false">SUM(O25)</f>
        <v>10000</v>
      </c>
      <c r="P24" s="54" t="n">
        <v>15000</v>
      </c>
      <c r="Q24" s="54" t="n">
        <f aca="false">SUM(Q25)</f>
        <v>6988.49</v>
      </c>
      <c r="R24" s="54" t="n">
        <f aca="false">SUM(R25)</f>
        <v>13000</v>
      </c>
      <c r="S24" s="54" t="n">
        <f aca="false">SUM(S25)</f>
        <v>14415.75</v>
      </c>
      <c r="T24" s="54" t="n">
        <f aca="false">SUM(T25)</f>
        <v>0</v>
      </c>
      <c r="U24" s="54" t="n">
        <f aca="false">SUM(U25)</f>
        <v>130</v>
      </c>
      <c r="V24" s="54" t="n">
        <f aca="false">SUM(V25)</f>
        <v>25000</v>
      </c>
      <c r="W24" s="54" t="n">
        <f aca="false">SUM(W25)</f>
        <v>230000</v>
      </c>
      <c r="X24" s="54" t="n">
        <f aca="false">SUM(X25)</f>
        <v>230000</v>
      </c>
      <c r="Y24" s="54" t="n">
        <f aca="false">SUM(Y25)</f>
        <v>45290.66</v>
      </c>
      <c r="Z24" s="54" t="n">
        <v>80000</v>
      </c>
      <c r="AA24" s="54" t="n">
        <f aca="false">SUM(AA25)</f>
        <v>250000</v>
      </c>
      <c r="AB24" s="54" t="n">
        <f aca="false">SUM(AB25)</f>
        <v>250000</v>
      </c>
      <c r="AC24" s="54" t="n">
        <f aca="false">SUM(AC25)</f>
        <v>250000</v>
      </c>
      <c r="AD24" s="54" t="n">
        <f aca="false">SUM(AD25)</f>
        <v>0</v>
      </c>
      <c r="AE24" s="54" t="n">
        <f aca="false">SUM(AE25)</f>
        <v>0</v>
      </c>
      <c r="AF24" s="54" t="n">
        <f aca="false">SUM(AF25)</f>
        <v>250000</v>
      </c>
      <c r="AG24" s="54" t="n">
        <f aca="false">SUM(AG25)</f>
        <v>33086.9</v>
      </c>
      <c r="AH24" s="54" t="n">
        <f aca="false">SUM(AH25)</f>
        <v>13.23476</v>
      </c>
      <c r="AI24" s="54" t="n">
        <f aca="false">SUM(AI25)</f>
        <v>44932.42</v>
      </c>
      <c r="AJ24" s="54" t="n">
        <f aca="false">SUM(AJ25)</f>
        <v>70000</v>
      </c>
      <c r="AK24" s="54" t="n">
        <f aca="false">SUM(AK25)</f>
        <v>29935.1</v>
      </c>
      <c r="AL24" s="54" t="n">
        <f aca="false">SUM(AL25)</f>
        <v>150000</v>
      </c>
      <c r="AM24" s="54" t="n">
        <f aca="false">SUM(AM25)</f>
        <v>0</v>
      </c>
      <c r="AN24" s="54" t="n">
        <f aca="false">SUM(AN25)</f>
        <v>60000</v>
      </c>
      <c r="AO24" s="54" t="n">
        <f aca="false">SUM(AO25)</f>
        <v>90000</v>
      </c>
      <c r="AP24" s="47" t="n">
        <f aca="false">SUM(AO24/$AO$2)</f>
        <v>11945.0527573163</v>
      </c>
      <c r="AQ24" s="54" t="n">
        <f aca="false">SUM(AQ25)</f>
        <v>90000</v>
      </c>
      <c r="AR24" s="47" t="n">
        <f aca="false">SUM(AQ24/$AO$2)</f>
        <v>11945.0527573163</v>
      </c>
      <c r="AS24" s="46"/>
      <c r="AT24" s="47" t="n">
        <f aca="false">SUM(AT25)</f>
        <v>10961.96</v>
      </c>
      <c r="AU24" s="55"/>
      <c r="AV24" s="46" t="n">
        <f aca="false">SUM(AV25)</f>
        <v>10000</v>
      </c>
      <c r="AW24" s="57"/>
      <c r="AX24" s="43" t="n">
        <f aca="false">SUM(AR24+AV24-AW24)</f>
        <v>21945.0527573163</v>
      </c>
    </row>
    <row r="25" customFormat="false" ht="12.75" hidden="false" customHeight="false" outlineLevel="0" collapsed="false">
      <c r="A25" s="51"/>
      <c r="B25" s="52"/>
      <c r="C25" s="52"/>
      <c r="D25" s="52"/>
      <c r="E25" s="52"/>
      <c r="F25" s="52"/>
      <c r="G25" s="53"/>
      <c r="H25" s="48"/>
      <c r="I25" s="44" t="n">
        <v>61341</v>
      </c>
      <c r="J25" s="52" t="s">
        <v>61</v>
      </c>
      <c r="K25" s="54" t="n">
        <v>46814.87</v>
      </c>
      <c r="L25" s="54" t="n">
        <v>50000</v>
      </c>
      <c r="M25" s="55" t="n">
        <v>50000</v>
      </c>
      <c r="N25" s="55" t="n">
        <v>10000</v>
      </c>
      <c r="O25" s="55" t="n">
        <v>10000</v>
      </c>
      <c r="P25" s="55" t="n">
        <v>10000</v>
      </c>
      <c r="Q25" s="55" t="n">
        <v>6988.49</v>
      </c>
      <c r="R25" s="55" t="n">
        <v>13000</v>
      </c>
      <c r="S25" s="55" t="n">
        <v>14415.75</v>
      </c>
      <c r="T25" s="55"/>
      <c r="U25" s="56" t="n">
        <f aca="false">R25/P25*100</f>
        <v>130</v>
      </c>
      <c r="V25" s="56" t="n">
        <v>25000</v>
      </c>
      <c r="W25" s="55" t="n">
        <v>230000</v>
      </c>
      <c r="X25" s="55" t="n">
        <v>230000</v>
      </c>
      <c r="Y25" s="55" t="n">
        <v>45290.66</v>
      </c>
      <c r="Z25" s="55" t="n">
        <v>80000</v>
      </c>
      <c r="AA25" s="54" t="n">
        <v>250000</v>
      </c>
      <c r="AB25" s="54" t="n">
        <v>250000</v>
      </c>
      <c r="AC25" s="54" t="n">
        <v>250000</v>
      </c>
      <c r="AD25" s="54"/>
      <c r="AE25" s="54"/>
      <c r="AF25" s="54" t="n">
        <f aca="false">SUM(AC25+AD25-AE25)</f>
        <v>250000</v>
      </c>
      <c r="AG25" s="55" t="n">
        <v>33086.9</v>
      </c>
      <c r="AH25" s="55" t="n">
        <f aca="false">SUM(AG25/AA25*100)</f>
        <v>13.23476</v>
      </c>
      <c r="AI25" s="55" t="n">
        <v>44932.42</v>
      </c>
      <c r="AJ25" s="55" t="n">
        <v>70000</v>
      </c>
      <c r="AK25" s="55" t="n">
        <v>29935.1</v>
      </c>
      <c r="AL25" s="55" t="n">
        <v>150000</v>
      </c>
      <c r="AM25" s="55"/>
      <c r="AN25" s="55" t="n">
        <v>60000</v>
      </c>
      <c r="AO25" s="55" t="n">
        <f aca="false">SUM(AL25+AM25-AN25)</f>
        <v>90000</v>
      </c>
      <c r="AP25" s="47" t="n">
        <f aca="false">SUM(AO25/$AO$2)</f>
        <v>11945.0527573163</v>
      </c>
      <c r="AQ25" s="55" t="n">
        <v>90000</v>
      </c>
      <c r="AR25" s="47" t="n">
        <f aca="false">SUM(AQ25/$AO$2)</f>
        <v>11945.0527573163</v>
      </c>
      <c r="AS25" s="46"/>
      <c r="AT25" s="47" t="n">
        <v>10961.96</v>
      </c>
      <c r="AU25" s="47" t="n">
        <v>8042.13</v>
      </c>
      <c r="AV25" s="47" t="n">
        <v>10000</v>
      </c>
      <c r="AW25" s="47"/>
      <c r="AX25" s="43" t="n">
        <f aca="false">SUM(AR25+AV25-AW25)</f>
        <v>21945.0527573163</v>
      </c>
    </row>
    <row r="26" customFormat="false" ht="12.75" hidden="false" customHeight="false" outlineLevel="0" collapsed="false">
      <c r="A26" s="51"/>
      <c r="B26" s="52"/>
      <c r="C26" s="52"/>
      <c r="D26" s="52"/>
      <c r="E26" s="52"/>
      <c r="F26" s="52"/>
      <c r="G26" s="53"/>
      <c r="H26" s="48"/>
      <c r="I26" s="44" t="n">
        <v>614</v>
      </c>
      <c r="J26" s="52" t="s">
        <v>62</v>
      </c>
      <c r="K26" s="54" t="n">
        <f aca="false">SUM(K27+K29)</f>
        <v>27705.7</v>
      </c>
      <c r="L26" s="54" t="n">
        <f aca="false">SUM(L27+L29)</f>
        <v>55000</v>
      </c>
      <c r="M26" s="54" t="n">
        <f aca="false">SUM(M27+M29)</f>
        <v>55000</v>
      </c>
      <c r="N26" s="54" t="n">
        <f aca="false">SUM(N27+N29)</f>
        <v>20000</v>
      </c>
      <c r="O26" s="54" t="n">
        <f aca="false">SUM(O27+O29)</f>
        <v>20000</v>
      </c>
      <c r="P26" s="54" t="n">
        <f aca="false">SUM(P27+P29)</f>
        <v>14000</v>
      </c>
      <c r="Q26" s="54" t="n">
        <f aca="false">SUM(Q27+Q29)</f>
        <v>1931.77</v>
      </c>
      <c r="R26" s="54" t="n">
        <f aca="false">SUM(R27+R29)</f>
        <v>11000</v>
      </c>
      <c r="S26" s="54" t="n">
        <f aca="false">SUM(S27+S29)</f>
        <v>3697.1</v>
      </c>
      <c r="T26" s="54" t="n">
        <f aca="false">SUM(T27+T29)</f>
        <v>0</v>
      </c>
      <c r="U26" s="54" t="n">
        <f aca="false">SUM(U27+U29)</f>
        <v>162.5</v>
      </c>
      <c r="V26" s="54" t="n">
        <f aca="false">SUM(V27+V29)</f>
        <v>9000</v>
      </c>
      <c r="W26" s="54" t="n">
        <f aca="false">SUM(W27+W29)</f>
        <v>9000</v>
      </c>
      <c r="X26" s="54" t="n">
        <f aca="false">SUM(X27+X29)</f>
        <v>8000</v>
      </c>
      <c r="Y26" s="54" t="n">
        <f aca="false">SUM(Y27+Y29)</f>
        <v>2636.79</v>
      </c>
      <c r="Z26" s="54" t="n">
        <f aca="false">SUM(Z27+Z29)</f>
        <v>5000</v>
      </c>
      <c r="AA26" s="54" t="n">
        <f aca="false">SUM(AA27+AA29)</f>
        <v>8000</v>
      </c>
      <c r="AB26" s="54" t="n">
        <f aca="false">SUM(AB27+AB29)</f>
        <v>8000</v>
      </c>
      <c r="AC26" s="54" t="n">
        <f aca="false">SUM(AC27+AC29)</f>
        <v>6000</v>
      </c>
      <c r="AD26" s="54" t="n">
        <f aca="false">SUM(AD27+AD29)</f>
        <v>0</v>
      </c>
      <c r="AE26" s="54" t="n">
        <f aca="false">SUM(AE27+AE29)</f>
        <v>0</v>
      </c>
      <c r="AF26" s="54" t="n">
        <f aca="false">SUM(AF27+AF29)</f>
        <v>6000</v>
      </c>
      <c r="AG26" s="54" t="n">
        <f aca="false">SUM(AG27+AG29)</f>
        <v>2065.66</v>
      </c>
      <c r="AH26" s="54" t="n">
        <f aca="false">SUM(AH27+AH29)</f>
        <v>41.602</v>
      </c>
      <c r="AI26" s="54" t="n">
        <f aca="false">SUM(AI27+AI29)</f>
        <v>3310.66</v>
      </c>
      <c r="AJ26" s="54" t="n">
        <f aca="false">SUM(AJ27+AJ29)</f>
        <v>6000</v>
      </c>
      <c r="AK26" s="54" t="n">
        <f aca="false">SUM(AK27+AK29)</f>
        <v>0</v>
      </c>
      <c r="AL26" s="54" t="n">
        <f aca="false">SUM(AL27+AL29)</f>
        <v>5000</v>
      </c>
      <c r="AM26" s="54" t="n">
        <f aca="false">SUM(AM27+AM29)</f>
        <v>0</v>
      </c>
      <c r="AN26" s="54" t="n">
        <f aca="false">SUM(AN27+AN29)</f>
        <v>0</v>
      </c>
      <c r="AO26" s="54" t="n">
        <f aca="false">SUM(AO27+AO29)</f>
        <v>5000</v>
      </c>
      <c r="AP26" s="47" t="n">
        <f aca="false">SUM(AO26/$AO$2)</f>
        <v>663.61404207313</v>
      </c>
      <c r="AQ26" s="54" t="n">
        <f aca="false">SUM(AQ27+AQ29)</f>
        <v>7000</v>
      </c>
      <c r="AR26" s="47" t="n">
        <f aca="false">SUM(AQ26/$AO$2)</f>
        <v>929.059658902382</v>
      </c>
      <c r="AS26" s="46"/>
      <c r="AT26" s="47" t="n">
        <f aca="false">SUM(AT27)</f>
        <v>439.6</v>
      </c>
      <c r="AU26" s="47" t="n">
        <f aca="false">SUM(AU27)</f>
        <v>0</v>
      </c>
      <c r="AV26" s="47" t="n">
        <f aca="false">SUM(AV27)</f>
        <v>0</v>
      </c>
      <c r="AW26" s="47" t="n">
        <f aca="false">SUM(AW27)</f>
        <v>0</v>
      </c>
      <c r="AX26" s="43" t="n">
        <f aca="false">SUM(AR26+AV26-AW26)</f>
        <v>929.059658902382</v>
      </c>
    </row>
    <row r="27" customFormat="false" ht="12.75" hidden="false" customHeight="false" outlineLevel="0" collapsed="false">
      <c r="A27" s="51" t="s">
        <v>2</v>
      </c>
      <c r="B27" s="52"/>
      <c r="C27" s="52"/>
      <c r="D27" s="52"/>
      <c r="E27" s="52"/>
      <c r="F27" s="52"/>
      <c r="G27" s="53"/>
      <c r="H27" s="48"/>
      <c r="I27" s="44" t="n">
        <v>6142</v>
      </c>
      <c r="J27" s="52" t="s">
        <v>63</v>
      </c>
      <c r="K27" s="54" t="n">
        <f aca="false">SUM(K28)</f>
        <v>6535.75</v>
      </c>
      <c r="L27" s="54" t="n">
        <f aca="false">SUM(L28)</f>
        <v>40000</v>
      </c>
      <c r="M27" s="54" t="n">
        <f aca="false">SUM(M28)</f>
        <v>40000</v>
      </c>
      <c r="N27" s="54" t="n">
        <f aca="false">SUM(N28)</f>
        <v>10000</v>
      </c>
      <c r="O27" s="54" t="n">
        <f aca="false">SUM(O28)</f>
        <v>10000</v>
      </c>
      <c r="P27" s="54" t="n">
        <f aca="false">SUM(P28)</f>
        <v>8000</v>
      </c>
      <c r="Q27" s="54" t="n">
        <f aca="false">SUM(Q28)</f>
        <v>1636.12</v>
      </c>
      <c r="R27" s="54" t="n">
        <f aca="false">SUM(R28)</f>
        <v>5000</v>
      </c>
      <c r="S27" s="54" t="n">
        <f aca="false">SUM(S28)</f>
        <v>2241.16</v>
      </c>
      <c r="T27" s="54" t="n">
        <f aca="false">SUM(T28)</f>
        <v>0</v>
      </c>
      <c r="U27" s="54" t="n">
        <f aca="false">SUM(U28)</f>
        <v>62.5</v>
      </c>
      <c r="V27" s="54" t="n">
        <f aca="false">SUM(V28)</f>
        <v>5000</v>
      </c>
      <c r="W27" s="54" t="n">
        <f aca="false">SUM(W28)</f>
        <v>5000</v>
      </c>
      <c r="X27" s="54" t="n">
        <f aca="false">SUM(X28)</f>
        <v>5000</v>
      </c>
      <c r="Y27" s="54" t="n">
        <f aca="false">SUM(Y28)</f>
        <v>2636.79</v>
      </c>
      <c r="Z27" s="54" t="n">
        <f aca="false">SUM(Z28)</f>
        <v>5000</v>
      </c>
      <c r="AA27" s="54" t="n">
        <f aca="false">SUM(AA28)</f>
        <v>5000</v>
      </c>
      <c r="AB27" s="54" t="n">
        <f aca="false">SUM(AB28)</f>
        <v>5000</v>
      </c>
      <c r="AC27" s="54" t="n">
        <f aca="false">SUM(AC28)</f>
        <v>5000</v>
      </c>
      <c r="AD27" s="54" t="n">
        <f aca="false">SUM(AD28)</f>
        <v>0</v>
      </c>
      <c r="AE27" s="54" t="n">
        <f aca="false">SUM(AE28)</f>
        <v>0</v>
      </c>
      <c r="AF27" s="54" t="n">
        <f aca="false">SUM(AF28)</f>
        <v>5000</v>
      </c>
      <c r="AG27" s="54" t="n">
        <f aca="false">SUM(AG28)</f>
        <v>2044</v>
      </c>
      <c r="AH27" s="54" t="n">
        <f aca="false">SUM(AH28)</f>
        <v>40.88</v>
      </c>
      <c r="AI27" s="54" t="n">
        <f aca="false">SUM(AI28)</f>
        <v>3289</v>
      </c>
      <c r="AJ27" s="54" t="n">
        <f aca="false">SUM(AJ28)</f>
        <v>5000</v>
      </c>
      <c r="AK27" s="54" t="n">
        <f aca="false">SUM(AK28)</f>
        <v>0</v>
      </c>
      <c r="AL27" s="54" t="n">
        <f aca="false">SUM(AL28)</f>
        <v>5000</v>
      </c>
      <c r="AM27" s="54" t="n">
        <f aca="false">SUM(AM28)</f>
        <v>0</v>
      </c>
      <c r="AN27" s="54" t="n">
        <f aca="false">SUM(AN28)</f>
        <v>0</v>
      </c>
      <c r="AO27" s="54" t="n">
        <f aca="false">SUM(AO28)</f>
        <v>5000</v>
      </c>
      <c r="AP27" s="47" t="n">
        <f aca="false">SUM(AO27/$AO$2)</f>
        <v>663.61404207313</v>
      </c>
      <c r="AQ27" s="54" t="n">
        <f aca="false">SUM(AQ28)</f>
        <v>7000</v>
      </c>
      <c r="AR27" s="47" t="n">
        <f aca="false">SUM(AQ27/$AO$2)</f>
        <v>929.059658902382</v>
      </c>
      <c r="AS27" s="46"/>
      <c r="AT27" s="47" t="n">
        <f aca="false">SUM(AT28)</f>
        <v>439.6</v>
      </c>
      <c r="AU27" s="55"/>
      <c r="AV27" s="46" t="n">
        <f aca="false">SUM(AU27/$AO$2)</f>
        <v>0</v>
      </c>
      <c r="AW27" s="57"/>
      <c r="AX27" s="43" t="n">
        <f aca="false">SUM(AR27+AV27-AW27)</f>
        <v>929.059658902382</v>
      </c>
    </row>
    <row r="28" customFormat="false" ht="12.75" hidden="false" customHeight="false" outlineLevel="0" collapsed="false">
      <c r="A28" s="51"/>
      <c r="B28" s="52"/>
      <c r="C28" s="52"/>
      <c r="D28" s="52"/>
      <c r="E28" s="52"/>
      <c r="F28" s="52"/>
      <c r="G28" s="53"/>
      <c r="H28" s="48"/>
      <c r="I28" s="44" t="n">
        <v>61424</v>
      </c>
      <c r="J28" s="52" t="s">
        <v>64</v>
      </c>
      <c r="K28" s="54" t="n">
        <v>6535.75</v>
      </c>
      <c r="L28" s="54" t="n">
        <v>40000</v>
      </c>
      <c r="M28" s="55" t="n">
        <v>40000</v>
      </c>
      <c r="N28" s="55" t="n">
        <v>10000</v>
      </c>
      <c r="O28" s="55" t="n">
        <v>10000</v>
      </c>
      <c r="P28" s="55" t="n">
        <v>8000</v>
      </c>
      <c r="Q28" s="55" t="n">
        <v>1636.12</v>
      </c>
      <c r="R28" s="55" t="n">
        <v>5000</v>
      </c>
      <c r="S28" s="55" t="n">
        <v>2241.16</v>
      </c>
      <c r="T28" s="55"/>
      <c r="U28" s="56" t="n">
        <f aca="false">R28/P28*100</f>
        <v>62.5</v>
      </c>
      <c r="V28" s="56" t="n">
        <v>5000</v>
      </c>
      <c r="W28" s="55" t="n">
        <v>5000</v>
      </c>
      <c r="X28" s="55" t="n">
        <v>5000</v>
      </c>
      <c r="Y28" s="55" t="n">
        <v>2636.79</v>
      </c>
      <c r="Z28" s="55" t="n">
        <v>5000</v>
      </c>
      <c r="AA28" s="54" t="n">
        <v>5000</v>
      </c>
      <c r="AB28" s="54" t="n">
        <v>5000</v>
      </c>
      <c r="AC28" s="54" t="n">
        <v>5000</v>
      </c>
      <c r="AD28" s="54"/>
      <c r="AE28" s="54"/>
      <c r="AF28" s="54" t="n">
        <f aca="false">SUM(AC28+AD28-AE28)</f>
        <v>5000</v>
      </c>
      <c r="AG28" s="55" t="n">
        <v>2044</v>
      </c>
      <c r="AH28" s="55" t="n">
        <f aca="false">SUM(AG28/AA28*100)</f>
        <v>40.88</v>
      </c>
      <c r="AI28" s="55" t="n">
        <v>3289</v>
      </c>
      <c r="AJ28" s="55" t="n">
        <v>5000</v>
      </c>
      <c r="AK28" s="55"/>
      <c r="AL28" s="55" t="n">
        <v>5000</v>
      </c>
      <c r="AM28" s="55"/>
      <c r="AN28" s="55"/>
      <c r="AO28" s="55" t="n">
        <f aca="false">SUM(AL28+AM28-AN28)</f>
        <v>5000</v>
      </c>
      <c r="AP28" s="47" t="n">
        <f aca="false">SUM(AO28/$AO$2)</f>
        <v>663.61404207313</v>
      </c>
      <c r="AQ28" s="55" t="n">
        <v>7000</v>
      </c>
      <c r="AR28" s="47" t="n">
        <f aca="false">SUM(AQ28/$AO$2)</f>
        <v>929.059658902382</v>
      </c>
      <c r="AS28" s="46"/>
      <c r="AT28" s="47" t="n">
        <v>439.6</v>
      </c>
      <c r="AU28" s="55"/>
      <c r="AV28" s="46" t="n">
        <f aca="false">SUM(AU28/$AO$2)</f>
        <v>0</v>
      </c>
      <c r="AW28" s="57"/>
      <c r="AX28" s="43" t="n">
        <f aca="false">SUM(AR28+AV28-AW28)</f>
        <v>929.059658902382</v>
      </c>
    </row>
    <row r="29" customFormat="false" ht="12.75" hidden="false" customHeight="false" outlineLevel="0" collapsed="false">
      <c r="A29" s="51" t="s">
        <v>2</v>
      </c>
      <c r="B29" s="52"/>
      <c r="C29" s="52"/>
      <c r="D29" s="52"/>
      <c r="E29" s="52"/>
      <c r="F29" s="52"/>
      <c r="G29" s="53"/>
      <c r="H29" s="48"/>
      <c r="I29" s="44" t="n">
        <v>6145</v>
      </c>
      <c r="J29" s="52" t="s">
        <v>65</v>
      </c>
      <c r="K29" s="54" t="n">
        <f aca="false">SUM(K30:K30)</f>
        <v>21169.95</v>
      </c>
      <c r="L29" s="54" t="n">
        <f aca="false">SUM(L30:L30)</f>
        <v>15000</v>
      </c>
      <c r="M29" s="54" t="n">
        <f aca="false">SUM(M30:M30)</f>
        <v>15000</v>
      </c>
      <c r="N29" s="54" t="n">
        <f aca="false">SUM(N30:N30)</f>
        <v>10000</v>
      </c>
      <c r="O29" s="54" t="n">
        <f aca="false">SUM(O30:O30)</f>
        <v>10000</v>
      </c>
      <c r="P29" s="54" t="n">
        <f aca="false">SUM(P30:P30)</f>
        <v>6000</v>
      </c>
      <c r="Q29" s="54" t="n">
        <f aca="false">SUM(Q30:Q30)</f>
        <v>295.65</v>
      </c>
      <c r="R29" s="54" t="n">
        <f aca="false">SUM(R30:R30)</f>
        <v>6000</v>
      </c>
      <c r="S29" s="54" t="n">
        <f aca="false">SUM(S30:S30)</f>
        <v>1455.94</v>
      </c>
      <c r="T29" s="54" t="n">
        <f aca="false">SUM(T30:T30)</f>
        <v>0</v>
      </c>
      <c r="U29" s="54" t="n">
        <f aca="false">SUM(U30:U30)</f>
        <v>100</v>
      </c>
      <c r="V29" s="54" t="n">
        <f aca="false">SUM(V30:V30)</f>
        <v>4000</v>
      </c>
      <c r="W29" s="54" t="n">
        <f aca="false">SUM(W30:W30)</f>
        <v>4000</v>
      </c>
      <c r="X29" s="54" t="n">
        <f aca="false">SUM(X30:X30)</f>
        <v>3000</v>
      </c>
      <c r="Y29" s="54" t="n">
        <f aca="false">SUM(Y30:Y30)</f>
        <v>0</v>
      </c>
      <c r="Z29" s="54" t="n">
        <v>0</v>
      </c>
      <c r="AA29" s="54" t="n">
        <f aca="false">SUM(AA30:AA30)</f>
        <v>3000</v>
      </c>
      <c r="AB29" s="54" t="n">
        <f aca="false">SUM(AB30:AB30)</f>
        <v>3000</v>
      </c>
      <c r="AC29" s="54" t="n">
        <f aca="false">SUM(AC30:AC30)</f>
        <v>1000</v>
      </c>
      <c r="AD29" s="54" t="n">
        <f aca="false">SUM(AD30:AD30)</f>
        <v>0</v>
      </c>
      <c r="AE29" s="54" t="n">
        <f aca="false">SUM(AE30:AE30)</f>
        <v>0</v>
      </c>
      <c r="AF29" s="54" t="n">
        <f aca="false">SUM(AF30:AF30)</f>
        <v>1000</v>
      </c>
      <c r="AG29" s="54" t="n">
        <f aca="false">SUM(AG30:AG30)</f>
        <v>21.66</v>
      </c>
      <c r="AH29" s="54" t="n">
        <f aca="false">SUM(AH30:AH30)</f>
        <v>0.722</v>
      </c>
      <c r="AI29" s="56" t="n">
        <f aca="false">SUM(AI30:AI30)</f>
        <v>21.66</v>
      </c>
      <c r="AJ29" s="54" t="n">
        <f aca="false">SUM(AJ30:AJ30)</f>
        <v>1000</v>
      </c>
      <c r="AK29" s="54" t="n">
        <f aca="false">SUM(AK30:AK30)</f>
        <v>0</v>
      </c>
      <c r="AL29" s="54" t="n">
        <f aca="false">SUM(AL30:AL30)</f>
        <v>0</v>
      </c>
      <c r="AM29" s="54" t="n">
        <f aca="false">SUM(AM30:AM30)</f>
        <v>0</v>
      </c>
      <c r="AN29" s="54" t="n">
        <f aca="false">SUM(AN30:AN30)</f>
        <v>0</v>
      </c>
      <c r="AO29" s="54" t="n">
        <f aca="false">SUM(AO30:AO30)</f>
        <v>0</v>
      </c>
      <c r="AP29" s="47" t="n">
        <f aca="false">SUM(AO29/$AO$2)</f>
        <v>0</v>
      </c>
      <c r="AQ29" s="55"/>
      <c r="AR29" s="47" t="n">
        <f aca="false">SUM(AQ29/$AO$2)</f>
        <v>0</v>
      </c>
      <c r="AS29" s="46"/>
      <c r="AT29" s="47" t="n">
        <f aca="false">SUM(AS29/$AO$2)</f>
        <v>0</v>
      </c>
      <c r="AU29" s="55"/>
      <c r="AV29" s="46" t="n">
        <f aca="false">SUM(AU29/$AO$2)</f>
        <v>0</v>
      </c>
      <c r="AW29" s="57"/>
      <c r="AX29" s="43" t="n">
        <f aca="false">SUM(AR29+AV29-AW29)</f>
        <v>0</v>
      </c>
    </row>
    <row r="30" customFormat="false" ht="12.75" hidden="false" customHeight="false" outlineLevel="0" collapsed="false">
      <c r="A30" s="51"/>
      <c r="B30" s="52"/>
      <c r="C30" s="52"/>
      <c r="D30" s="52"/>
      <c r="E30" s="52"/>
      <c r="F30" s="52"/>
      <c r="G30" s="53"/>
      <c r="H30" s="48"/>
      <c r="I30" s="44" t="n">
        <v>61453</v>
      </c>
      <c r="J30" s="52" t="s">
        <v>66</v>
      </c>
      <c r="K30" s="54" t="n">
        <v>21169.95</v>
      </c>
      <c r="L30" s="54" t="n">
        <v>15000</v>
      </c>
      <c r="M30" s="55" t="n">
        <v>15000</v>
      </c>
      <c r="N30" s="55" t="n">
        <v>10000</v>
      </c>
      <c r="O30" s="55" t="n">
        <v>10000</v>
      </c>
      <c r="P30" s="55" t="n">
        <v>6000</v>
      </c>
      <c r="Q30" s="55" t="n">
        <v>295.65</v>
      </c>
      <c r="R30" s="55" t="n">
        <v>6000</v>
      </c>
      <c r="S30" s="55" t="n">
        <v>1455.94</v>
      </c>
      <c r="T30" s="55"/>
      <c r="U30" s="56" t="n">
        <f aca="false">R30/P30*100</f>
        <v>100</v>
      </c>
      <c r="V30" s="56" t="n">
        <v>4000</v>
      </c>
      <c r="W30" s="55" t="n">
        <v>4000</v>
      </c>
      <c r="X30" s="55" t="n">
        <v>3000</v>
      </c>
      <c r="Y30" s="55"/>
      <c r="Z30" s="55" t="n">
        <v>0</v>
      </c>
      <c r="AA30" s="54" t="n">
        <v>3000</v>
      </c>
      <c r="AB30" s="54" t="n">
        <v>3000</v>
      </c>
      <c r="AC30" s="54" t="n">
        <v>1000</v>
      </c>
      <c r="AD30" s="54"/>
      <c r="AE30" s="54"/>
      <c r="AF30" s="54" t="n">
        <f aca="false">SUM(AC30+AD30-AE30)</f>
        <v>1000</v>
      </c>
      <c r="AG30" s="55" t="n">
        <v>21.66</v>
      </c>
      <c r="AH30" s="55" t="n">
        <f aca="false">SUM(AG30/AA30*100)</f>
        <v>0.722</v>
      </c>
      <c r="AI30" s="58" t="n">
        <v>21.66</v>
      </c>
      <c r="AJ30" s="55" t="n">
        <v>1000</v>
      </c>
      <c r="AK30" s="55"/>
      <c r="AL30" s="55"/>
      <c r="AM30" s="55"/>
      <c r="AN30" s="55"/>
      <c r="AO30" s="55" t="n">
        <f aca="false">SUM(AL30+AM30-AN30)</f>
        <v>0</v>
      </c>
      <c r="AP30" s="47" t="n">
        <f aca="false">SUM(AO30/$AO$2)</f>
        <v>0</v>
      </c>
      <c r="AQ30" s="55"/>
      <c r="AR30" s="47" t="n">
        <f aca="false">SUM(AQ30/$AO$2)</f>
        <v>0</v>
      </c>
      <c r="AS30" s="46"/>
      <c r="AT30" s="47" t="n">
        <f aca="false">SUM(AS30/$AO$2)</f>
        <v>0</v>
      </c>
      <c r="AU30" s="55"/>
      <c r="AV30" s="46" t="n">
        <f aca="false">SUM(AU30/$AO$2)</f>
        <v>0</v>
      </c>
      <c r="AW30" s="57"/>
      <c r="AX30" s="43" t="n">
        <f aca="false">SUM(AR30+AV30-AW30)</f>
        <v>0</v>
      </c>
    </row>
    <row r="31" s="50" customFormat="true" ht="12.75" hidden="false" customHeight="false" outlineLevel="0" collapsed="false">
      <c r="A31" s="48"/>
      <c r="B31" s="45"/>
      <c r="C31" s="45"/>
      <c r="D31" s="45"/>
      <c r="E31" s="45"/>
      <c r="F31" s="45"/>
      <c r="G31" s="49"/>
      <c r="H31" s="48" t="s">
        <v>67</v>
      </c>
      <c r="I31" s="44" t="n">
        <v>63</v>
      </c>
      <c r="J31" s="45" t="s">
        <v>68</v>
      </c>
      <c r="K31" s="46" t="n">
        <f aca="false">SUM(K32)</f>
        <v>386188.13</v>
      </c>
      <c r="L31" s="46" t="n">
        <f aca="false">SUM(L32)</f>
        <v>688000</v>
      </c>
      <c r="M31" s="46" t="n">
        <f aca="false">SUM(M32)</f>
        <v>688000</v>
      </c>
      <c r="N31" s="46" t="e">
        <f aca="false">SUM(N32+N45)</f>
        <v>#REF!</v>
      </c>
      <c r="O31" s="46" t="e">
        <f aca="false">SUM(O32+O45)</f>
        <v>#REF!</v>
      </c>
      <c r="P31" s="46" t="e">
        <f aca="false">SUM(P32+P45)</f>
        <v>#REF!</v>
      </c>
      <c r="Q31" s="46" t="e">
        <f aca="false">SUM(Q32+Q45)</f>
        <v>#REF!</v>
      </c>
      <c r="R31" s="46" t="n">
        <f aca="false">SUM(R32+R45)</f>
        <v>1351550</v>
      </c>
      <c r="S31" s="46" t="n">
        <f aca="false">SUM(S32+S45)</f>
        <v>782560.53</v>
      </c>
      <c r="T31" s="46" t="n">
        <f aca="false">SUM(T32+T45)</f>
        <v>0</v>
      </c>
      <c r="U31" s="46" t="n">
        <f aca="false">SUM(U32+U45)</f>
        <v>247.751098720181</v>
      </c>
      <c r="V31" s="46" t="n">
        <f aca="false">SUM(V32+V45)</f>
        <v>1515020</v>
      </c>
      <c r="W31" s="46" t="n">
        <f aca="false">SUM(W32+W45+W48)</f>
        <v>1560000</v>
      </c>
      <c r="X31" s="46" t="n">
        <f aca="false">SUM(X32+X45+X48)</f>
        <v>1768000</v>
      </c>
      <c r="Y31" s="46" t="n">
        <f aca="false">SUM(Y32+Y45+Y48)</f>
        <v>633683.72</v>
      </c>
      <c r="Z31" s="46" t="n">
        <f aca="false">SUM(Z32+Z45+Z48)</f>
        <v>2798000</v>
      </c>
      <c r="AA31" s="46" t="n">
        <f aca="false">SUM(AA32+AA45+AA48)</f>
        <v>1060000</v>
      </c>
      <c r="AB31" s="46" t="n">
        <f aca="false">SUM(AB32+AB45+AB48)</f>
        <v>1630000</v>
      </c>
      <c r="AC31" s="46" t="n">
        <f aca="false">SUM(AC32+AC45+AC48)</f>
        <v>1848000</v>
      </c>
      <c r="AD31" s="46" t="n">
        <f aca="false">SUM(AD32+AD45+AD48)</f>
        <v>0</v>
      </c>
      <c r="AE31" s="46" t="n">
        <f aca="false">SUM(AE32+AE45+AE48)</f>
        <v>0</v>
      </c>
      <c r="AF31" s="46" t="n">
        <f aca="false">SUM(AF32+AF45+AF48)</f>
        <v>1848000</v>
      </c>
      <c r="AG31" s="46" t="n">
        <f aca="false">SUM(AG32+AG45+AG48)</f>
        <v>494692.16</v>
      </c>
      <c r="AH31" s="46" t="n">
        <f aca="false">SUM(AH32+AH45+AH48)</f>
        <v>114.705406428571</v>
      </c>
      <c r="AI31" s="47" t="n">
        <v>467000</v>
      </c>
      <c r="AJ31" s="46" t="n">
        <f aca="false">SUM(AJ32+AJ45+AJ48)</f>
        <v>4826000</v>
      </c>
      <c r="AK31" s="46" t="n">
        <f aca="false">SUM(AK32+AK45+AK48)</f>
        <v>2054982.68</v>
      </c>
      <c r="AL31" s="46" t="n">
        <f aca="false">SUM(AL32+AL45+AL48)</f>
        <v>7273025</v>
      </c>
      <c r="AM31" s="46" t="n">
        <f aca="false">SUM(AM32+AM45+AM48)</f>
        <v>180000</v>
      </c>
      <c r="AN31" s="46" t="n">
        <f aca="false">SUM(AN32+AN45+AN48)</f>
        <v>100000</v>
      </c>
      <c r="AO31" s="46" t="n">
        <f aca="false">SUM(AO32+AO45+AO48)</f>
        <v>8753025</v>
      </c>
      <c r="AP31" s="47" t="n">
        <f aca="false">SUM(AO31/$AO$2)</f>
        <v>1161726.06012343</v>
      </c>
      <c r="AQ31" s="46" t="n">
        <f aca="false">SUM(AQ32+AQ45+AQ48)</f>
        <v>10605000</v>
      </c>
      <c r="AR31" s="47" t="n">
        <f aca="false">SUM(AR32+AR45+AR48)</f>
        <v>1407525.38323711</v>
      </c>
      <c r="AS31" s="47" t="n">
        <f aca="false">SUM(AS32+AS45+AS48)</f>
        <v>0</v>
      </c>
      <c r="AT31" s="47" t="n">
        <f aca="false">SUM(AT32+AT45+AT48)</f>
        <v>289028.98</v>
      </c>
      <c r="AU31" s="47" t="n">
        <f aca="false">SUM(AU32+AU45+AU48)</f>
        <v>0</v>
      </c>
      <c r="AV31" s="47" t="n">
        <f aca="false">SUM(AV32+AV45+AV48)</f>
        <v>173977.03</v>
      </c>
      <c r="AW31" s="47" t="n">
        <f aca="false">SUM(AW32+AW45+AW48)</f>
        <v>0</v>
      </c>
      <c r="AX31" s="43" t="n">
        <f aca="false">SUM(AR31+AV31-AW31)</f>
        <v>1581502.41323711</v>
      </c>
    </row>
    <row r="32" customFormat="false" ht="12.75" hidden="false" customHeight="false" outlineLevel="0" collapsed="false">
      <c r="A32" s="51"/>
      <c r="B32" s="52"/>
      <c r="C32" s="52"/>
      <c r="D32" s="52"/>
      <c r="E32" s="52"/>
      <c r="F32" s="52"/>
      <c r="G32" s="53"/>
      <c r="H32" s="48"/>
      <c r="I32" s="44" t="n">
        <v>633</v>
      </c>
      <c r="J32" s="52" t="s">
        <v>69</v>
      </c>
      <c r="K32" s="54" t="n">
        <f aca="false">SUM(K33+K39)</f>
        <v>386188.13</v>
      </c>
      <c r="L32" s="54" t="n">
        <f aca="false">SUM(L33+L39)</f>
        <v>688000</v>
      </c>
      <c r="M32" s="54" t="n">
        <f aca="false">SUM(M33+M39)</f>
        <v>688000</v>
      </c>
      <c r="N32" s="54" t="n">
        <f aca="false">SUM(N33+N39)</f>
        <v>730000</v>
      </c>
      <c r="O32" s="54" t="n">
        <f aca="false">SUM(O33+O39)</f>
        <v>730000</v>
      </c>
      <c r="P32" s="54" t="n">
        <f aca="false">SUM(P33+P39)</f>
        <v>1264362</v>
      </c>
      <c r="Q32" s="54" t="n">
        <f aca="false">SUM(Q33+Q39)</f>
        <v>619540</v>
      </c>
      <c r="R32" s="54" t="n">
        <f aca="false">SUM(R33+R39)</f>
        <v>1141550</v>
      </c>
      <c r="S32" s="54" t="n">
        <f aca="false">SUM(S33+S39)</f>
        <v>559926</v>
      </c>
      <c r="T32" s="54" t="n">
        <f aca="false">SUM(T33+T39)</f>
        <v>0</v>
      </c>
      <c r="U32" s="54" t="n">
        <f aca="false">SUM(U33+U39)</f>
        <v>247.751098720181</v>
      </c>
      <c r="V32" s="54" t="n">
        <f aca="false">SUM(V33+V39)</f>
        <v>1315020</v>
      </c>
      <c r="W32" s="54" t="n">
        <f aca="false">SUM(W33+W39)</f>
        <v>410000</v>
      </c>
      <c r="X32" s="54" t="n">
        <f aca="false">SUM(X33+X39)</f>
        <v>308000</v>
      </c>
      <c r="Y32" s="54" t="n">
        <f aca="false">SUM(Y33+Y39)</f>
        <v>0</v>
      </c>
      <c r="Z32" s="54" t="n">
        <f aca="false">SUM(Z33+Z39)</f>
        <v>1338000</v>
      </c>
      <c r="AA32" s="54" t="n">
        <f aca="false">SUM(AA33+AA39)</f>
        <v>510000</v>
      </c>
      <c r="AB32" s="54" t="n">
        <f aca="false">SUM(AB33+AB39)</f>
        <v>730000</v>
      </c>
      <c r="AC32" s="54" t="n">
        <f aca="false">SUM(AC33+AC39)</f>
        <v>1028000</v>
      </c>
      <c r="AD32" s="54" t="n">
        <f aca="false">SUM(AD33+AD39)</f>
        <v>0</v>
      </c>
      <c r="AE32" s="54" t="n">
        <f aca="false">SUM(AE33+AE39)</f>
        <v>0</v>
      </c>
      <c r="AF32" s="54" t="n">
        <f aca="false">SUM(AF33+AF39)</f>
        <v>1028000</v>
      </c>
      <c r="AG32" s="54" t="n">
        <f aca="false">SUM(AG33+AG39)</f>
        <v>316767.17</v>
      </c>
      <c r="AH32" s="54" t="n">
        <f aca="false">SUM(AH33+AH39)</f>
        <v>40</v>
      </c>
      <c r="AI32" s="56" t="n">
        <f aca="false">SUM(AI33+AI39)</f>
        <v>509748.22</v>
      </c>
      <c r="AJ32" s="54" t="n">
        <f aca="false">SUM(AJ33+AJ39)</f>
        <v>3726000</v>
      </c>
      <c r="AK32" s="54" t="n">
        <f aca="false">SUM(AK33+AK39)</f>
        <v>1408149.48</v>
      </c>
      <c r="AL32" s="54" t="n">
        <f aca="false">SUM(AL33+AL39)</f>
        <v>3238025</v>
      </c>
      <c r="AM32" s="54" t="n">
        <f aca="false">SUM(AM33+AM39)</f>
        <v>180000</v>
      </c>
      <c r="AN32" s="54" t="n">
        <f aca="false">SUM(AN33+AN39)</f>
        <v>100000</v>
      </c>
      <c r="AO32" s="54" t="n">
        <f aca="false">SUM(AO33+AO39)</f>
        <v>3318025</v>
      </c>
      <c r="AP32" s="47" t="n">
        <f aca="false">SUM(AO32/$AO$2)</f>
        <v>440377.59638994</v>
      </c>
      <c r="AQ32" s="54" t="n">
        <f aca="false">SUM(AQ33+AQ39)</f>
        <v>3050000</v>
      </c>
      <c r="AR32" s="47" t="n">
        <f aca="false">SUM(AQ32/$AO$2)</f>
        <v>404804.565664609</v>
      </c>
      <c r="AS32" s="46"/>
      <c r="AT32" s="47" t="n">
        <f aca="false">SUM(AT33:AT44)</f>
        <v>202726.33</v>
      </c>
      <c r="AU32" s="47" t="n">
        <f aca="false">SUM(AU33:AU44)</f>
        <v>0</v>
      </c>
      <c r="AV32" s="47" t="n">
        <f aca="false">SUM(AV33:AV44)</f>
        <v>16727.72</v>
      </c>
      <c r="AW32" s="47" t="n">
        <f aca="false">SUM(AW33:AW44)</f>
        <v>0</v>
      </c>
      <c r="AX32" s="43" t="n">
        <f aca="false">SUM(AR32+AV32-AW32)</f>
        <v>421532.285664609</v>
      </c>
    </row>
    <row r="33" customFormat="false" ht="12.75" hidden="false" customHeight="false" outlineLevel="0" collapsed="false">
      <c r="A33" s="51"/>
      <c r="B33" s="52"/>
      <c r="C33" s="52"/>
      <c r="D33" s="52" t="s">
        <v>5</v>
      </c>
      <c r="E33" s="52"/>
      <c r="F33" s="52"/>
      <c r="G33" s="53"/>
      <c r="H33" s="48"/>
      <c r="I33" s="44" t="n">
        <v>6331</v>
      </c>
      <c r="J33" s="52" t="s">
        <v>70</v>
      </c>
      <c r="K33" s="54" t="n">
        <f aca="false">SUM(K34:K38)</f>
        <v>186188.13</v>
      </c>
      <c r="L33" s="54" t="n">
        <f aca="false">SUM(L34:L38)</f>
        <v>438000</v>
      </c>
      <c r="M33" s="54" t="n">
        <f aca="false">SUM(M34:M38)</f>
        <v>438000</v>
      </c>
      <c r="N33" s="54" t="n">
        <f aca="false">SUM(N34:N38)</f>
        <v>490000</v>
      </c>
      <c r="O33" s="54" t="n">
        <f aca="false">SUM(O34:O38)</f>
        <v>490000</v>
      </c>
      <c r="P33" s="54" t="n">
        <f aca="false">SUM(P34:P38)</f>
        <v>1064362</v>
      </c>
      <c r="Q33" s="54" t="n">
        <f aca="false">SUM(Q34:Q38)</f>
        <v>619540</v>
      </c>
      <c r="R33" s="54" t="n">
        <f aca="false">SUM(R34:R38)</f>
        <v>1041550</v>
      </c>
      <c r="S33" s="54" t="n">
        <f aca="false">SUM(S34:S38)</f>
        <v>559926</v>
      </c>
      <c r="T33" s="54" t="n">
        <f aca="false">SUM(T34:T38)</f>
        <v>0</v>
      </c>
      <c r="U33" s="54" t="n">
        <f aca="false">SUM(U34:U38)</f>
        <v>197.751098720181</v>
      </c>
      <c r="V33" s="54" t="n">
        <f aca="false">SUM(V34:V38)</f>
        <v>1315020</v>
      </c>
      <c r="W33" s="54" t="n">
        <f aca="false">SUM(W34:W38)</f>
        <v>65000</v>
      </c>
      <c r="X33" s="54" t="n">
        <f aca="false">SUM(X34:X38)</f>
        <v>8000</v>
      </c>
      <c r="Y33" s="54" t="n">
        <f aca="false">SUM(Y34:Y38)</f>
        <v>0</v>
      </c>
      <c r="Z33" s="54" t="n">
        <f aca="false">SUM(Z34:Z38)</f>
        <v>8000</v>
      </c>
      <c r="AA33" s="54" t="n">
        <f aca="false">SUM(AA34:AA38)</f>
        <v>110000</v>
      </c>
      <c r="AB33" s="54" t="n">
        <f aca="false">SUM(AB34:AB38)</f>
        <v>110000</v>
      </c>
      <c r="AC33" s="54" t="n">
        <f aca="false">SUM(AC34:AC38)</f>
        <v>208000</v>
      </c>
      <c r="AD33" s="54"/>
      <c r="AE33" s="54" t="n">
        <f aca="false">SUM(AE34:AE38)</f>
        <v>0</v>
      </c>
      <c r="AF33" s="54" t="n">
        <f aca="false">SUM(AF34:AF38)</f>
        <v>208000</v>
      </c>
      <c r="AG33" s="54" t="n">
        <f aca="false">SUM(AG34:AG38)</f>
        <v>116767.17</v>
      </c>
      <c r="AH33" s="54" t="n">
        <f aca="false">SUM(AH34:AH38)</f>
        <v>40</v>
      </c>
      <c r="AI33" s="56" t="n">
        <f aca="false">SUM(AI34:AI38)</f>
        <v>206356.22</v>
      </c>
      <c r="AJ33" s="54" t="n">
        <f aca="false">SUM(AJ34:AJ38)</f>
        <v>2426000</v>
      </c>
      <c r="AK33" s="54" t="n">
        <f aca="false">SUM(AK34:AK38)</f>
        <v>1108149.48</v>
      </c>
      <c r="AL33" s="54" t="n">
        <f aca="false">SUM(AL34:AL38)</f>
        <v>2338025</v>
      </c>
      <c r="AM33" s="54" t="n">
        <f aca="false">SUM(AM34:AM38)</f>
        <v>30000</v>
      </c>
      <c r="AN33" s="54" t="n">
        <f aca="false">SUM(AN34:AN38)</f>
        <v>0</v>
      </c>
      <c r="AO33" s="54" t="n">
        <f aca="false">SUM(AO34:AO38)</f>
        <v>2368025</v>
      </c>
      <c r="AP33" s="47" t="n">
        <f aca="false">SUM(AO33/$AO$2)</f>
        <v>314290.928396045</v>
      </c>
      <c r="AQ33" s="54" t="n">
        <f aca="false">SUM(AQ34:AQ38)</f>
        <v>2200000</v>
      </c>
      <c r="AR33" s="47" t="n">
        <f aca="false">SUM(AQ33/$AO$2)</f>
        <v>291990.178512177</v>
      </c>
      <c r="AS33" s="46"/>
      <c r="AT33" s="47" t="n">
        <f aca="false">SUM(AS33/$AO$2)</f>
        <v>0</v>
      </c>
      <c r="AU33" s="55"/>
      <c r="AV33" s="46" t="n">
        <f aca="false">SUM(AU33/$AO$2)</f>
        <v>0</v>
      </c>
      <c r="AW33" s="57"/>
      <c r="AX33" s="43" t="n">
        <f aca="false">SUM(AR33+AV33-AW33)</f>
        <v>291990.178512177</v>
      </c>
    </row>
    <row r="34" customFormat="false" ht="12.75" hidden="false" customHeight="false" outlineLevel="0" collapsed="false">
      <c r="A34" s="51"/>
      <c r="B34" s="52"/>
      <c r="C34" s="52"/>
      <c r="D34" s="52"/>
      <c r="E34" s="52"/>
      <c r="F34" s="52"/>
      <c r="G34" s="53"/>
      <c r="H34" s="48"/>
      <c r="I34" s="44" t="n">
        <v>63311</v>
      </c>
      <c r="J34" s="52" t="s">
        <v>71</v>
      </c>
      <c r="K34" s="54" t="n">
        <v>77661.47</v>
      </c>
      <c r="L34" s="54" t="n">
        <v>150000</v>
      </c>
      <c r="M34" s="55" t="n">
        <v>150000</v>
      </c>
      <c r="N34" s="55" t="n">
        <v>290000</v>
      </c>
      <c r="O34" s="55" t="n">
        <v>290000</v>
      </c>
      <c r="P34" s="55" t="n">
        <v>1014362</v>
      </c>
      <c r="Q34" s="55" t="n">
        <v>619540</v>
      </c>
      <c r="R34" s="55" t="n">
        <v>991550</v>
      </c>
      <c r="S34" s="55" t="n">
        <v>559926</v>
      </c>
      <c r="T34" s="55"/>
      <c r="U34" s="56" t="n">
        <f aca="false">R34/P34*100</f>
        <v>97.7510987201808</v>
      </c>
      <c r="V34" s="56" t="n">
        <v>1265020</v>
      </c>
      <c r="W34" s="55" t="n">
        <v>57000</v>
      </c>
      <c r="X34" s="55" t="n">
        <v>0</v>
      </c>
      <c r="Y34" s="55"/>
      <c r="Z34" s="55" t="n">
        <v>0</v>
      </c>
      <c r="AA34" s="54"/>
      <c r="AB34" s="54"/>
      <c r="AC34" s="54" t="n">
        <v>116000</v>
      </c>
      <c r="AD34" s="54"/>
      <c r="AE34" s="54"/>
      <c r="AF34" s="54" t="n">
        <f aca="false">SUM(AC34+AD34-AE34)</f>
        <v>116000</v>
      </c>
      <c r="AG34" s="55" t="n">
        <v>76767.17</v>
      </c>
      <c r="AH34" s="55" t="n">
        <v>0</v>
      </c>
      <c r="AI34" s="58" t="n">
        <v>102356.22</v>
      </c>
      <c r="AJ34" s="55" t="n">
        <v>116000</v>
      </c>
      <c r="AK34" s="55"/>
      <c r="AL34" s="55"/>
      <c r="AM34" s="55"/>
      <c r="AN34" s="55"/>
      <c r="AO34" s="55" t="n">
        <f aca="false">SUM(AL34+AM34-AN34)</f>
        <v>0</v>
      </c>
      <c r="AP34" s="47" t="n">
        <f aca="false">SUM(AO34/$AO$2)</f>
        <v>0</v>
      </c>
      <c r="AQ34" s="55"/>
      <c r="AR34" s="47" t="n">
        <f aca="false">SUM(AQ34/$AO$2)</f>
        <v>0</v>
      </c>
      <c r="AS34" s="46"/>
      <c r="AT34" s="47" t="n">
        <f aca="false">SUM(AS34/$AO$2)</f>
        <v>0</v>
      </c>
      <c r="AU34" s="55"/>
      <c r="AV34" s="46" t="n">
        <f aca="false">SUM(AU34/$AO$2)</f>
        <v>0</v>
      </c>
      <c r="AW34" s="57"/>
      <c r="AX34" s="43" t="n">
        <f aca="false">SUM(AR34+AV34-AW34)</f>
        <v>0</v>
      </c>
    </row>
    <row r="35" customFormat="false" ht="12.75" hidden="false" customHeight="false" outlineLevel="0" collapsed="false">
      <c r="A35" s="51"/>
      <c r="B35" s="52"/>
      <c r="C35" s="52"/>
      <c r="D35" s="52"/>
      <c r="E35" s="52"/>
      <c r="F35" s="52"/>
      <c r="G35" s="53"/>
      <c r="H35" s="48"/>
      <c r="I35" s="44" t="n">
        <v>63311</v>
      </c>
      <c r="J35" s="52" t="s">
        <v>72</v>
      </c>
      <c r="K35" s="54"/>
      <c r="L35" s="54"/>
      <c r="M35" s="55"/>
      <c r="N35" s="55"/>
      <c r="O35" s="55"/>
      <c r="P35" s="55"/>
      <c r="Q35" s="55"/>
      <c r="R35" s="55"/>
      <c r="S35" s="55"/>
      <c r="T35" s="55"/>
      <c r="U35" s="56"/>
      <c r="V35" s="56"/>
      <c r="W35" s="55"/>
      <c r="X35" s="55"/>
      <c r="Y35" s="55"/>
      <c r="Z35" s="55"/>
      <c r="AA35" s="54"/>
      <c r="AB35" s="54"/>
      <c r="AC35" s="54"/>
      <c r="AD35" s="54"/>
      <c r="AE35" s="54"/>
      <c r="AF35" s="54"/>
      <c r="AG35" s="55"/>
      <c r="AH35" s="55"/>
      <c r="AI35" s="58"/>
      <c r="AJ35" s="55" t="n">
        <v>2200000</v>
      </c>
      <c r="AK35" s="55" t="n">
        <v>1108149.48</v>
      </c>
      <c r="AL35" s="55" t="n">
        <v>2200000</v>
      </c>
      <c r="AM35" s="55"/>
      <c r="AN35" s="59"/>
      <c r="AO35" s="55" t="n">
        <f aca="false">SUM(AL35+AM35-AN35)</f>
        <v>2200000</v>
      </c>
      <c r="AP35" s="47" t="n">
        <f aca="false">SUM(AO35/$AO$2)</f>
        <v>291990.178512177</v>
      </c>
      <c r="AQ35" s="58" t="n">
        <v>2000000</v>
      </c>
      <c r="AR35" s="47" t="n">
        <f aca="false">SUM(AQ35/$AO$2)</f>
        <v>265445.616829252</v>
      </c>
      <c r="AS35" s="46"/>
      <c r="AT35" s="47" t="n">
        <v>187726.33</v>
      </c>
      <c r="AU35" s="55"/>
      <c r="AV35" s="46" t="n">
        <f aca="false">SUM(AU35/$AO$2)</f>
        <v>0</v>
      </c>
      <c r="AW35" s="57"/>
      <c r="AX35" s="43" t="n">
        <f aca="false">SUM(AR35+AV35-AW35)</f>
        <v>265445.616829252</v>
      </c>
    </row>
    <row r="36" customFormat="false" ht="12.75" hidden="false" customHeight="false" outlineLevel="0" collapsed="false">
      <c r="A36" s="51"/>
      <c r="B36" s="52"/>
      <c r="C36" s="52"/>
      <c r="D36" s="52"/>
      <c r="E36" s="52"/>
      <c r="F36" s="52"/>
      <c r="G36" s="53"/>
      <c r="H36" s="48"/>
      <c r="I36" s="44" t="n">
        <v>63311</v>
      </c>
      <c r="J36" s="52" t="s">
        <v>73</v>
      </c>
      <c r="K36" s="54"/>
      <c r="L36" s="54"/>
      <c r="M36" s="55"/>
      <c r="N36" s="55"/>
      <c r="O36" s="55"/>
      <c r="P36" s="55"/>
      <c r="Q36" s="55"/>
      <c r="R36" s="55"/>
      <c r="S36" s="55"/>
      <c r="T36" s="55"/>
      <c r="U36" s="56"/>
      <c r="V36" s="56"/>
      <c r="W36" s="55"/>
      <c r="X36" s="55"/>
      <c r="Y36" s="55"/>
      <c r="Z36" s="55"/>
      <c r="AA36" s="54"/>
      <c r="AB36" s="54"/>
      <c r="AC36" s="54"/>
      <c r="AD36" s="54"/>
      <c r="AE36" s="54"/>
      <c r="AF36" s="54"/>
      <c r="AG36" s="55"/>
      <c r="AH36" s="55"/>
      <c r="AI36" s="58"/>
      <c r="AJ36" s="55"/>
      <c r="AK36" s="55"/>
      <c r="AL36" s="55"/>
      <c r="AM36" s="55" t="n">
        <v>30000</v>
      </c>
      <c r="AN36" s="59"/>
      <c r="AO36" s="55" t="n">
        <f aca="false">SUM(AL36+AM36-AN36)</f>
        <v>30000</v>
      </c>
      <c r="AP36" s="47" t="n">
        <f aca="false">SUM(AO36/$AO$2)</f>
        <v>3981.68425243878</v>
      </c>
      <c r="AQ36" s="58" t="n">
        <v>0</v>
      </c>
      <c r="AR36" s="47" t="n">
        <f aca="false">SUM(AQ36/$AO$2)</f>
        <v>0</v>
      </c>
      <c r="AS36" s="46"/>
      <c r="AT36" s="47" t="n">
        <f aca="false">SUM(AS36/$AO$2)</f>
        <v>0</v>
      </c>
      <c r="AU36" s="55"/>
      <c r="AV36" s="46" t="n">
        <f aca="false">SUM(AU36/$AO$2)</f>
        <v>0</v>
      </c>
      <c r="AW36" s="57"/>
      <c r="AX36" s="43" t="n">
        <f aca="false">SUM(AR36+AV36-AW36)</f>
        <v>0</v>
      </c>
    </row>
    <row r="37" customFormat="false" ht="12.75" hidden="false" customHeight="false" outlineLevel="0" collapsed="false">
      <c r="A37" s="51"/>
      <c r="B37" s="52"/>
      <c r="C37" s="52"/>
      <c r="D37" s="52"/>
      <c r="E37" s="52"/>
      <c r="F37" s="52"/>
      <c r="G37" s="53"/>
      <c r="H37" s="48"/>
      <c r="I37" s="44" t="n">
        <v>63312</v>
      </c>
      <c r="J37" s="52" t="s">
        <v>74</v>
      </c>
      <c r="K37" s="54"/>
      <c r="L37" s="54"/>
      <c r="M37" s="55"/>
      <c r="N37" s="55"/>
      <c r="O37" s="55"/>
      <c r="P37" s="55"/>
      <c r="Q37" s="55"/>
      <c r="R37" s="55"/>
      <c r="S37" s="55"/>
      <c r="T37" s="55"/>
      <c r="U37" s="56"/>
      <c r="V37" s="56"/>
      <c r="W37" s="55"/>
      <c r="X37" s="55"/>
      <c r="Y37" s="55"/>
      <c r="Z37" s="55"/>
      <c r="AA37" s="54" t="n">
        <v>100000</v>
      </c>
      <c r="AB37" s="54" t="n">
        <v>100000</v>
      </c>
      <c r="AC37" s="54" t="n">
        <v>80000</v>
      </c>
      <c r="AD37" s="54"/>
      <c r="AE37" s="54"/>
      <c r="AF37" s="54" t="n">
        <f aca="false">SUM(AC37+AD37-AE37)</f>
        <v>80000</v>
      </c>
      <c r="AG37" s="55" t="n">
        <v>40000</v>
      </c>
      <c r="AH37" s="55" t="n">
        <f aca="false">SUM(AG37/AA37*100)</f>
        <v>40</v>
      </c>
      <c r="AI37" s="58" t="n">
        <v>78000</v>
      </c>
      <c r="AJ37" s="55" t="n">
        <v>100000</v>
      </c>
      <c r="AK37" s="55"/>
      <c r="AL37" s="55" t="n">
        <v>100000</v>
      </c>
      <c r="AM37" s="55"/>
      <c r="AN37" s="55"/>
      <c r="AO37" s="55" t="n">
        <f aca="false">SUM(AL37+AM37-AN37)</f>
        <v>100000</v>
      </c>
      <c r="AP37" s="47" t="n">
        <f aca="false">SUM(AO37/$AO$2)</f>
        <v>13272.2808414626</v>
      </c>
      <c r="AQ37" s="55" t="n">
        <v>100000</v>
      </c>
      <c r="AR37" s="47" t="n">
        <f aca="false">SUM(AQ37/$AO$2)</f>
        <v>13272.2808414626</v>
      </c>
      <c r="AS37" s="46"/>
      <c r="AT37" s="47" t="n">
        <f aca="false">SUM(AS37/$AO$2)</f>
        <v>0</v>
      </c>
      <c r="AU37" s="55"/>
      <c r="AV37" s="46" t="n">
        <f aca="false">SUM(AU37/$AO$2)</f>
        <v>0</v>
      </c>
      <c r="AW37" s="57"/>
      <c r="AX37" s="43" t="n">
        <f aca="false">SUM(AR37+AV37-AW37)</f>
        <v>13272.2808414626</v>
      </c>
    </row>
    <row r="38" customFormat="false" ht="12.75" hidden="false" customHeight="false" outlineLevel="0" collapsed="false">
      <c r="A38" s="51"/>
      <c r="B38" s="52"/>
      <c r="C38" s="52"/>
      <c r="D38" s="52"/>
      <c r="E38" s="52"/>
      <c r="F38" s="52"/>
      <c r="G38" s="53"/>
      <c r="H38" s="48"/>
      <c r="I38" s="44" t="n">
        <v>63312</v>
      </c>
      <c r="J38" s="52" t="s">
        <v>75</v>
      </c>
      <c r="K38" s="54" t="n">
        <v>108526.66</v>
      </c>
      <c r="L38" s="54" t="n">
        <v>288000</v>
      </c>
      <c r="M38" s="55" t="n">
        <v>288000</v>
      </c>
      <c r="N38" s="55" t="n">
        <v>200000</v>
      </c>
      <c r="O38" s="55" t="n">
        <v>200000</v>
      </c>
      <c r="P38" s="55" t="n">
        <v>50000</v>
      </c>
      <c r="Q38" s="55"/>
      <c r="R38" s="55" t="n">
        <v>50000</v>
      </c>
      <c r="S38" s="55"/>
      <c r="T38" s="55"/>
      <c r="U38" s="56" t="n">
        <f aca="false">R38/P38*100</f>
        <v>100</v>
      </c>
      <c r="V38" s="56" t="n">
        <v>50000</v>
      </c>
      <c r="W38" s="55" t="n">
        <v>8000</v>
      </c>
      <c r="X38" s="55" t="n">
        <v>8000</v>
      </c>
      <c r="Y38" s="55"/>
      <c r="Z38" s="55" t="n">
        <v>8000</v>
      </c>
      <c r="AA38" s="54" t="n">
        <v>10000</v>
      </c>
      <c r="AB38" s="54" t="n">
        <v>10000</v>
      </c>
      <c r="AC38" s="54" t="n">
        <v>12000</v>
      </c>
      <c r="AD38" s="54"/>
      <c r="AE38" s="54"/>
      <c r="AF38" s="54" t="n">
        <f aca="false">SUM(AC38+AD38-AE38)</f>
        <v>12000</v>
      </c>
      <c r="AG38" s="55"/>
      <c r="AH38" s="55" t="n">
        <f aca="false">SUM(AG38/AA38*100)</f>
        <v>0</v>
      </c>
      <c r="AI38" s="58" t="n">
        <v>26000</v>
      </c>
      <c r="AJ38" s="55" t="n">
        <v>10000</v>
      </c>
      <c r="AK38" s="55"/>
      <c r="AL38" s="55" t="n">
        <v>38025</v>
      </c>
      <c r="AM38" s="55"/>
      <c r="AN38" s="55"/>
      <c r="AO38" s="55" t="n">
        <f aca="false">SUM(AL38+AM38-AN38)</f>
        <v>38025</v>
      </c>
      <c r="AP38" s="47" t="n">
        <f aca="false">SUM(AO38/$AO$2)</f>
        <v>5046.78478996616</v>
      </c>
      <c r="AQ38" s="55" t="n">
        <v>100000</v>
      </c>
      <c r="AR38" s="47" t="n">
        <f aca="false">SUM(AQ38/$AO$2)</f>
        <v>13272.2808414626</v>
      </c>
      <c r="AS38" s="46"/>
      <c r="AT38" s="47" t="n">
        <v>0</v>
      </c>
      <c r="AU38" s="55"/>
      <c r="AV38" s="46" t="n">
        <f aca="false">SUM(AU38/$AO$2)</f>
        <v>0</v>
      </c>
      <c r="AW38" s="57"/>
      <c r="AX38" s="43" t="n">
        <f aca="false">SUM(AR38+AV38-AW38)</f>
        <v>13272.2808414626</v>
      </c>
    </row>
    <row r="39" customFormat="false" ht="12.75" hidden="false" customHeight="false" outlineLevel="0" collapsed="false">
      <c r="A39" s="51"/>
      <c r="B39" s="52"/>
      <c r="C39" s="52"/>
      <c r="D39" s="52" t="s">
        <v>5</v>
      </c>
      <c r="E39" s="52"/>
      <c r="F39" s="52"/>
      <c r="G39" s="53"/>
      <c r="H39" s="48"/>
      <c r="I39" s="44" t="n">
        <v>6332</v>
      </c>
      <c r="J39" s="52" t="s">
        <v>76</v>
      </c>
      <c r="K39" s="54" t="n">
        <f aca="false">SUM(K40:K46)</f>
        <v>200000</v>
      </c>
      <c r="L39" s="54" t="n">
        <f aca="false">SUM(L40:L46)</f>
        <v>250000</v>
      </c>
      <c r="M39" s="54" t="n">
        <f aca="false">SUM(M40:M46)</f>
        <v>250000</v>
      </c>
      <c r="N39" s="54" t="n">
        <f aca="false">SUM(N40)</f>
        <v>240000</v>
      </c>
      <c r="O39" s="54" t="n">
        <f aca="false">SUM(O40)</f>
        <v>240000</v>
      </c>
      <c r="P39" s="54" t="n">
        <f aca="false">SUM(P40)</f>
        <v>200000</v>
      </c>
      <c r="Q39" s="54" t="n">
        <f aca="false">SUM(Q40)</f>
        <v>0</v>
      </c>
      <c r="R39" s="54" t="n">
        <f aca="false">SUM(R40:R43)</f>
        <v>100000</v>
      </c>
      <c r="S39" s="54" t="n">
        <f aca="false">SUM(S40:S43)</f>
        <v>0</v>
      </c>
      <c r="T39" s="54" t="n">
        <f aca="false">SUM(T40:T43)</f>
        <v>0</v>
      </c>
      <c r="U39" s="54" t="n">
        <f aca="false">SUM(U40:U43)</f>
        <v>50</v>
      </c>
      <c r="V39" s="54" t="n">
        <f aca="false">SUM(V40:V43)</f>
        <v>0</v>
      </c>
      <c r="W39" s="54" t="n">
        <f aca="false">SUM(W40:W43)</f>
        <v>345000</v>
      </c>
      <c r="X39" s="54" t="n">
        <f aca="false">SUM(X40:X43)</f>
        <v>300000</v>
      </c>
      <c r="Y39" s="54" t="n">
        <f aca="false">SUM(Y40:Y43)</f>
        <v>0</v>
      </c>
      <c r="Z39" s="54" t="n">
        <v>1330000</v>
      </c>
      <c r="AA39" s="54" t="n">
        <f aca="false">SUM(AA40:AA43)</f>
        <v>400000</v>
      </c>
      <c r="AB39" s="54" t="n">
        <f aca="false">SUM(AB40:AB43)</f>
        <v>620000</v>
      </c>
      <c r="AC39" s="54" t="n">
        <f aca="false">SUM(AC40:AC44)</f>
        <v>820000</v>
      </c>
      <c r="AD39" s="54" t="n">
        <f aca="false">SUM(AD40:AD44)</f>
        <v>0</v>
      </c>
      <c r="AE39" s="54" t="n">
        <f aca="false">SUM(AE40:AE44)</f>
        <v>0</v>
      </c>
      <c r="AF39" s="54" t="n">
        <f aca="false">SUM(AF40:AF44)</f>
        <v>820000</v>
      </c>
      <c r="AG39" s="54" t="n">
        <f aca="false">SUM(AG40:AG44)</f>
        <v>200000</v>
      </c>
      <c r="AH39" s="54" t="n">
        <f aca="false">SUM(AH40:AH44)</f>
        <v>0</v>
      </c>
      <c r="AI39" s="56" t="n">
        <f aca="false">SUM(AI40:AI44)</f>
        <v>303392</v>
      </c>
      <c r="AJ39" s="54" t="n">
        <f aca="false">SUM(AJ40:AJ44)</f>
        <v>1300000</v>
      </c>
      <c r="AK39" s="54" t="n">
        <f aca="false">SUM(AK40:AK44)</f>
        <v>300000</v>
      </c>
      <c r="AL39" s="54" t="n">
        <f aca="false">SUM(AL40:AL44)</f>
        <v>900000</v>
      </c>
      <c r="AM39" s="54" t="n">
        <f aca="false">SUM(AM40:AM44)</f>
        <v>150000</v>
      </c>
      <c r="AN39" s="54" t="n">
        <f aca="false">SUM(AN40:AN44)</f>
        <v>100000</v>
      </c>
      <c r="AO39" s="54" t="n">
        <f aca="false">SUM(AO40:AO44)</f>
        <v>950000</v>
      </c>
      <c r="AP39" s="47" t="n">
        <f aca="false">SUM(AO39/$AO$2)</f>
        <v>126086.667993895</v>
      </c>
      <c r="AQ39" s="54" t="n">
        <f aca="false">SUM(AQ40:AQ44)</f>
        <v>850000</v>
      </c>
      <c r="AR39" s="47" t="n">
        <f aca="false">SUM(AQ39/$AO$2)</f>
        <v>112814.387152432</v>
      </c>
      <c r="AS39" s="46"/>
      <c r="AT39" s="47" t="n">
        <f aca="false">SUM(AS39/$AO$2)</f>
        <v>0</v>
      </c>
      <c r="AU39" s="55"/>
      <c r="AV39" s="46" t="n">
        <f aca="false">SUM(AU39/$AO$2)</f>
        <v>0</v>
      </c>
      <c r="AW39" s="57"/>
      <c r="AX39" s="43" t="n">
        <f aca="false">SUM(AR39+AV39-AW39)</f>
        <v>112814.387152432</v>
      </c>
    </row>
    <row r="40" customFormat="false" ht="12.75" hidden="false" customHeight="false" outlineLevel="0" collapsed="false">
      <c r="A40" s="51"/>
      <c r="B40" s="52"/>
      <c r="C40" s="52"/>
      <c r="D40" s="52"/>
      <c r="E40" s="52"/>
      <c r="F40" s="52"/>
      <c r="G40" s="53"/>
      <c r="H40" s="48"/>
      <c r="I40" s="44" t="n">
        <v>63321</v>
      </c>
      <c r="J40" s="52" t="s">
        <v>77</v>
      </c>
      <c r="K40" s="54" t="n">
        <v>200000</v>
      </c>
      <c r="L40" s="54" t="n">
        <v>250000</v>
      </c>
      <c r="M40" s="55" t="n">
        <v>250000</v>
      </c>
      <c r="N40" s="55" t="n">
        <v>240000</v>
      </c>
      <c r="O40" s="55" t="n">
        <v>240000</v>
      </c>
      <c r="P40" s="55" t="n">
        <v>200000</v>
      </c>
      <c r="Q40" s="55"/>
      <c r="R40" s="58" t="n">
        <v>100000</v>
      </c>
      <c r="S40" s="58"/>
      <c r="T40" s="58"/>
      <c r="U40" s="56" t="n">
        <f aca="false">R40/P40*100</f>
        <v>50</v>
      </c>
      <c r="V40" s="56" t="n">
        <v>0</v>
      </c>
      <c r="W40" s="55" t="n">
        <v>295000</v>
      </c>
      <c r="X40" s="55" t="n">
        <v>200000</v>
      </c>
      <c r="Y40" s="55"/>
      <c r="Z40" s="55" t="n">
        <v>200000</v>
      </c>
      <c r="AA40" s="54" t="n">
        <v>200000</v>
      </c>
      <c r="AB40" s="54" t="n">
        <v>0</v>
      </c>
      <c r="AC40" s="54" t="n">
        <v>150000</v>
      </c>
      <c r="AD40" s="54"/>
      <c r="AE40" s="54"/>
      <c r="AF40" s="54" t="n">
        <f aca="false">SUM(AC40+AD40-AE40)</f>
        <v>150000</v>
      </c>
      <c r="AG40" s="55"/>
      <c r="AH40" s="55" t="n">
        <f aca="false">SUM(AG40/AA40*100)</f>
        <v>0</v>
      </c>
      <c r="AI40" s="55"/>
      <c r="AJ40" s="55" t="n">
        <v>350000</v>
      </c>
      <c r="AK40" s="55" t="n">
        <v>300000</v>
      </c>
      <c r="AL40" s="55" t="n">
        <v>350000</v>
      </c>
      <c r="AM40" s="55" t="n">
        <v>150000</v>
      </c>
      <c r="AN40" s="55"/>
      <c r="AO40" s="55" t="n">
        <f aca="false">SUM(AL40+AM40-AN40)</f>
        <v>500000</v>
      </c>
      <c r="AP40" s="47" t="n">
        <f aca="false">SUM(AO40/$AO$2)</f>
        <v>66361.404207313</v>
      </c>
      <c r="AQ40" s="55" t="n">
        <v>350000</v>
      </c>
      <c r="AR40" s="47" t="n">
        <f aca="false">SUM(AQ40/$AO$2)</f>
        <v>46452.9829451191</v>
      </c>
      <c r="AS40" s="46"/>
      <c r="AT40" s="47" t="n">
        <f aca="false">SUM(AS40/$AO$2)</f>
        <v>0</v>
      </c>
      <c r="AU40" s="55"/>
      <c r="AV40" s="46" t="n">
        <f aca="false">SUM(AU40/$AO$2)</f>
        <v>0</v>
      </c>
      <c r="AW40" s="57"/>
      <c r="AX40" s="43" t="n">
        <f aca="false">SUM(AR40+AV40-AW40)</f>
        <v>46452.9829451191</v>
      </c>
    </row>
    <row r="41" customFormat="false" ht="12.75" hidden="false" customHeight="false" outlineLevel="0" collapsed="false">
      <c r="A41" s="51"/>
      <c r="B41" s="52"/>
      <c r="C41" s="52"/>
      <c r="D41" s="52"/>
      <c r="E41" s="52"/>
      <c r="F41" s="52"/>
      <c r="G41" s="53"/>
      <c r="H41" s="48"/>
      <c r="I41" s="44" t="n">
        <v>63321</v>
      </c>
      <c r="J41" s="52" t="s">
        <v>78</v>
      </c>
      <c r="K41" s="54"/>
      <c r="L41" s="54"/>
      <c r="M41" s="55"/>
      <c r="N41" s="55"/>
      <c r="O41" s="55"/>
      <c r="P41" s="55"/>
      <c r="Q41" s="55"/>
      <c r="R41" s="58"/>
      <c r="S41" s="58"/>
      <c r="T41" s="58"/>
      <c r="U41" s="56"/>
      <c r="V41" s="56"/>
      <c r="W41" s="55"/>
      <c r="X41" s="55"/>
      <c r="Y41" s="55"/>
      <c r="Z41" s="55"/>
      <c r="AA41" s="54"/>
      <c r="AB41" s="54" t="n">
        <v>300000</v>
      </c>
      <c r="AC41" s="54" t="n">
        <v>150000</v>
      </c>
      <c r="AD41" s="54"/>
      <c r="AE41" s="54"/>
      <c r="AF41" s="54" t="n">
        <f aca="false">SUM(AC41+AD41-AE41)</f>
        <v>150000</v>
      </c>
      <c r="AG41" s="55"/>
      <c r="AH41" s="55"/>
      <c r="AI41" s="55"/>
      <c r="AJ41" s="55" t="n">
        <v>350000</v>
      </c>
      <c r="AK41" s="55"/>
      <c r="AL41" s="55" t="n">
        <v>350000</v>
      </c>
      <c r="AM41" s="55"/>
      <c r="AN41" s="55"/>
      <c r="AO41" s="55" t="n">
        <f aca="false">SUM(AL41+AM41-AN41)</f>
        <v>350000</v>
      </c>
      <c r="AP41" s="47" t="n">
        <f aca="false">SUM(AO41/$AO$2)</f>
        <v>46452.9829451191</v>
      </c>
      <c r="AQ41" s="55" t="n">
        <v>400000</v>
      </c>
      <c r="AR41" s="47" t="n">
        <f aca="false">SUM(AQ41/$AO$2)</f>
        <v>53089.1233658504</v>
      </c>
      <c r="AS41" s="46"/>
      <c r="AT41" s="47" t="n">
        <f aca="false">SUM(AS41/$AO$2)</f>
        <v>0</v>
      </c>
      <c r="AU41" s="55"/>
      <c r="AV41" s="46" t="n">
        <f aca="false">SUM(AU41/$AO$2)</f>
        <v>0</v>
      </c>
      <c r="AW41" s="57"/>
      <c r="AX41" s="43" t="n">
        <f aca="false">SUM(AR41+AV41-AW41)</f>
        <v>53089.1233658504</v>
      </c>
    </row>
    <row r="42" customFormat="false" ht="12.75" hidden="false" customHeight="false" outlineLevel="0" collapsed="false">
      <c r="A42" s="51"/>
      <c r="B42" s="52"/>
      <c r="C42" s="52"/>
      <c r="D42" s="52"/>
      <c r="E42" s="52"/>
      <c r="F42" s="52"/>
      <c r="G42" s="53"/>
      <c r="H42" s="48"/>
      <c r="I42" s="44" t="n">
        <v>63321</v>
      </c>
      <c r="J42" s="52" t="s">
        <v>79</v>
      </c>
      <c r="K42" s="54"/>
      <c r="L42" s="54"/>
      <c r="M42" s="55"/>
      <c r="N42" s="55"/>
      <c r="O42" s="55"/>
      <c r="P42" s="55"/>
      <c r="Q42" s="55"/>
      <c r="R42" s="58"/>
      <c r="S42" s="58"/>
      <c r="T42" s="58"/>
      <c r="U42" s="56"/>
      <c r="V42" s="56"/>
      <c r="W42" s="55"/>
      <c r="X42" s="55"/>
      <c r="Y42" s="55"/>
      <c r="Z42" s="55"/>
      <c r="AA42" s="54"/>
      <c r="AB42" s="54" t="n">
        <v>200000</v>
      </c>
      <c r="AC42" s="54" t="n">
        <v>200000</v>
      </c>
      <c r="AD42" s="54"/>
      <c r="AE42" s="54"/>
      <c r="AF42" s="54" t="n">
        <f aca="false">SUM(AC42+AD42-AE42)</f>
        <v>200000</v>
      </c>
      <c r="AG42" s="55" t="n">
        <v>200000</v>
      </c>
      <c r="AH42" s="55"/>
      <c r="AI42" s="55" t="n">
        <v>200000</v>
      </c>
      <c r="AJ42" s="55" t="n">
        <v>200000</v>
      </c>
      <c r="AK42" s="55"/>
      <c r="AL42" s="55" t="n">
        <v>0</v>
      </c>
      <c r="AM42" s="55"/>
      <c r="AN42" s="55"/>
      <c r="AO42" s="55" t="n">
        <f aca="false">SUM(AL42+AM42-AN42)</f>
        <v>0</v>
      </c>
      <c r="AP42" s="47" t="n">
        <f aca="false">SUM(AO42/$AO$2)</f>
        <v>0</v>
      </c>
      <c r="AQ42" s="55" t="n">
        <v>0</v>
      </c>
      <c r="AR42" s="47" t="n">
        <f aca="false">SUM(AQ42/$AO$2)</f>
        <v>0</v>
      </c>
      <c r="AS42" s="46"/>
      <c r="AT42" s="47" t="n">
        <f aca="false">SUM(AS42/$AO$2)</f>
        <v>0</v>
      </c>
      <c r="AU42" s="55"/>
      <c r="AV42" s="46" t="n">
        <f aca="false">SUM(AU42/$AO$2)</f>
        <v>0</v>
      </c>
      <c r="AW42" s="57"/>
      <c r="AX42" s="43" t="n">
        <f aca="false">SUM(AR42+AV42-AW42)</f>
        <v>0</v>
      </c>
    </row>
    <row r="43" customFormat="false" ht="12.75" hidden="false" customHeight="false" outlineLevel="0" collapsed="false">
      <c r="A43" s="51"/>
      <c r="B43" s="52"/>
      <c r="C43" s="52"/>
      <c r="D43" s="52"/>
      <c r="E43" s="52"/>
      <c r="F43" s="52"/>
      <c r="G43" s="53"/>
      <c r="H43" s="48"/>
      <c r="I43" s="44" t="n">
        <v>63321</v>
      </c>
      <c r="J43" s="52" t="s">
        <v>80</v>
      </c>
      <c r="K43" s="54"/>
      <c r="L43" s="54"/>
      <c r="M43" s="55"/>
      <c r="N43" s="55"/>
      <c r="O43" s="55"/>
      <c r="P43" s="55"/>
      <c r="Q43" s="55"/>
      <c r="R43" s="58"/>
      <c r="S43" s="58"/>
      <c r="T43" s="58"/>
      <c r="U43" s="56"/>
      <c r="V43" s="56"/>
      <c r="W43" s="55" t="n">
        <v>50000</v>
      </c>
      <c r="X43" s="55" t="n">
        <v>100000</v>
      </c>
      <c r="Y43" s="55"/>
      <c r="Z43" s="55" t="n">
        <v>200000</v>
      </c>
      <c r="AA43" s="54" t="n">
        <v>200000</v>
      </c>
      <c r="AB43" s="54" t="n">
        <v>120000</v>
      </c>
      <c r="AC43" s="54" t="n">
        <v>120000</v>
      </c>
      <c r="AD43" s="54"/>
      <c r="AE43" s="54"/>
      <c r="AF43" s="54" t="n">
        <f aca="false">SUM(AC43+AD43-AE43)</f>
        <v>120000</v>
      </c>
      <c r="AG43" s="55"/>
      <c r="AH43" s="55" t="n">
        <f aca="false">SUM(AG43/AA43*100)</f>
        <v>0</v>
      </c>
      <c r="AI43" s="55" t="n">
        <v>103392</v>
      </c>
      <c r="AJ43" s="55" t="n">
        <v>200000</v>
      </c>
      <c r="AK43" s="55"/>
      <c r="AL43" s="55" t="n">
        <v>200000</v>
      </c>
      <c r="AM43" s="55"/>
      <c r="AN43" s="55" t="n">
        <v>100000</v>
      </c>
      <c r="AO43" s="55" t="n">
        <f aca="false">SUM(AL43+AM43-AN43)</f>
        <v>100000</v>
      </c>
      <c r="AP43" s="47" t="n">
        <f aca="false">SUM(AO43/$AO$2)</f>
        <v>13272.2808414626</v>
      </c>
      <c r="AQ43" s="55" t="n">
        <v>100000</v>
      </c>
      <c r="AR43" s="47" t="n">
        <f aca="false">SUM(AQ43/$AO$2)</f>
        <v>13272.2808414626</v>
      </c>
      <c r="AS43" s="46"/>
      <c r="AT43" s="47" t="n">
        <f aca="false">SUM(AS43/$AO$2)</f>
        <v>0</v>
      </c>
      <c r="AU43" s="55"/>
      <c r="AV43" s="46" t="n">
        <v>1727.72</v>
      </c>
      <c r="AW43" s="57"/>
      <c r="AX43" s="43" t="n">
        <f aca="false">SUM(AR43+AV43-AW43)</f>
        <v>15000.0008414626</v>
      </c>
    </row>
    <row r="44" customFormat="false" ht="12.75" hidden="false" customHeight="false" outlineLevel="0" collapsed="false">
      <c r="A44" s="51"/>
      <c r="B44" s="52"/>
      <c r="C44" s="52"/>
      <c r="D44" s="52"/>
      <c r="E44" s="52"/>
      <c r="F44" s="52"/>
      <c r="G44" s="53"/>
      <c r="H44" s="48"/>
      <c r="I44" s="44" t="n">
        <v>63322</v>
      </c>
      <c r="J44" s="52" t="s">
        <v>81</v>
      </c>
      <c r="K44" s="54"/>
      <c r="L44" s="54"/>
      <c r="M44" s="55"/>
      <c r="N44" s="55"/>
      <c r="O44" s="55"/>
      <c r="P44" s="55"/>
      <c r="Q44" s="55"/>
      <c r="R44" s="58"/>
      <c r="S44" s="58"/>
      <c r="T44" s="58"/>
      <c r="U44" s="56"/>
      <c r="V44" s="56"/>
      <c r="W44" s="55"/>
      <c r="X44" s="55"/>
      <c r="Y44" s="55"/>
      <c r="Z44" s="55"/>
      <c r="AA44" s="54"/>
      <c r="AB44" s="54"/>
      <c r="AC44" s="54" t="n">
        <v>200000</v>
      </c>
      <c r="AD44" s="54"/>
      <c r="AE44" s="54"/>
      <c r="AF44" s="54" t="n">
        <f aca="false">SUM(AC44+AD44-AE44)</f>
        <v>200000</v>
      </c>
      <c r="AG44" s="55"/>
      <c r="AH44" s="55"/>
      <c r="AI44" s="55"/>
      <c r="AJ44" s="55" t="n">
        <v>200000</v>
      </c>
      <c r="AK44" s="55"/>
      <c r="AL44" s="55" t="n">
        <v>0</v>
      </c>
      <c r="AM44" s="55"/>
      <c r="AN44" s="55"/>
      <c r="AO44" s="55" t="n">
        <f aca="false">SUM(AL44+AM44-AN44)</f>
        <v>0</v>
      </c>
      <c r="AP44" s="47" t="n">
        <f aca="false">SUM(AO44/$AO$2)</f>
        <v>0</v>
      </c>
      <c r="AQ44" s="55"/>
      <c r="AR44" s="47" t="n">
        <f aca="false">SUM(AQ44/$AO$2)</f>
        <v>0</v>
      </c>
      <c r="AS44" s="46"/>
      <c r="AT44" s="47" t="n">
        <v>15000</v>
      </c>
      <c r="AU44" s="55"/>
      <c r="AV44" s="46" t="n">
        <v>15000</v>
      </c>
      <c r="AW44" s="57"/>
      <c r="AX44" s="43" t="n">
        <f aca="false">SUM(AR44+AV44-AW44)</f>
        <v>15000</v>
      </c>
    </row>
    <row r="45" customFormat="false" ht="12.75" hidden="false" customHeight="false" outlineLevel="0" collapsed="false">
      <c r="A45" s="51"/>
      <c r="B45" s="52"/>
      <c r="C45" s="52"/>
      <c r="D45" s="52"/>
      <c r="E45" s="52"/>
      <c r="F45" s="52"/>
      <c r="G45" s="53"/>
      <c r="H45" s="48"/>
      <c r="I45" s="44" t="n">
        <v>634</v>
      </c>
      <c r="J45" s="52" t="s">
        <v>82</v>
      </c>
      <c r="K45" s="54" t="n">
        <v>0</v>
      </c>
      <c r="L45" s="54" t="n">
        <v>0</v>
      </c>
      <c r="M45" s="55" t="n">
        <v>0</v>
      </c>
      <c r="N45" s="55" t="e">
        <f aca="false">SUM(#REF!)</f>
        <v>#REF!</v>
      </c>
      <c r="O45" s="55" t="e">
        <f aca="false">SUM(#REF!)</f>
        <v>#REF!</v>
      </c>
      <c r="P45" s="55" t="e">
        <f aca="false">SUM(#REF!)</f>
        <v>#REF!</v>
      </c>
      <c r="Q45" s="55" t="e">
        <f aca="false">SUM(#REF!)</f>
        <v>#REF!</v>
      </c>
      <c r="R45" s="55" t="n">
        <f aca="false">SUM(R46:R46)</f>
        <v>210000</v>
      </c>
      <c r="S45" s="55" t="n">
        <f aca="false">SUM(S46:S46)</f>
        <v>222634.53</v>
      </c>
      <c r="T45" s="55" t="n">
        <f aca="false">SUM(T46:T46)</f>
        <v>0</v>
      </c>
      <c r="U45" s="55" t="n">
        <f aca="false">SUM(U46:U46)</f>
        <v>0</v>
      </c>
      <c r="V45" s="55" t="n">
        <f aca="false">SUM(V46:V46)</f>
        <v>200000</v>
      </c>
      <c r="W45" s="55" t="n">
        <f aca="false">SUM(W46:W46)</f>
        <v>150000</v>
      </c>
      <c r="X45" s="55" t="n">
        <f aca="false">SUM(X46:X46)</f>
        <v>200000</v>
      </c>
      <c r="Y45" s="55" t="n">
        <f aca="false">SUM(Y46:Y46)</f>
        <v>156238.92</v>
      </c>
      <c r="Z45" s="55" t="n">
        <f aca="false">SUM(Z46:Z46)</f>
        <v>200000</v>
      </c>
      <c r="AA45" s="55" t="n">
        <f aca="false">SUM(AA46:AA46)</f>
        <v>200000</v>
      </c>
      <c r="AB45" s="55" t="n">
        <f aca="false">SUM(AB46:AB46)</f>
        <v>200000</v>
      </c>
      <c r="AC45" s="55" t="n">
        <f aca="false">SUM(AC46:AC46)</f>
        <v>120000</v>
      </c>
      <c r="AD45" s="55" t="n">
        <f aca="false">SUM(AD46:AD46)</f>
        <v>0</v>
      </c>
      <c r="AE45" s="55" t="n">
        <f aca="false">SUM(AE46:AE46)</f>
        <v>0</v>
      </c>
      <c r="AF45" s="55" t="n">
        <f aca="false">SUM(AF46:AF46)</f>
        <v>120000</v>
      </c>
      <c r="AG45" s="55" t="n">
        <f aca="false">SUM(AG46:AG46)</f>
        <v>111391.91</v>
      </c>
      <c r="AH45" s="55" t="n">
        <f aca="false">SUM(AH46:AH46)</f>
        <v>55.695955</v>
      </c>
      <c r="AI45" s="55" t="n">
        <f aca="false">SUM(AI46:AI46)</f>
        <v>111391.91</v>
      </c>
      <c r="AJ45" s="55" t="n">
        <f aca="false">SUM(AJ46:AJ46)</f>
        <v>200000</v>
      </c>
      <c r="AK45" s="55" t="n">
        <f aca="false">SUM(AK46:AK46)</f>
        <v>195885.19</v>
      </c>
      <c r="AL45" s="55" t="n">
        <f aca="false">SUM(AL46:AL46)</f>
        <v>55000</v>
      </c>
      <c r="AM45" s="55" t="n">
        <f aca="false">SUM(AM46:AM46)</f>
        <v>0</v>
      </c>
      <c r="AN45" s="55" t="n">
        <f aca="false">SUM(AN46:AN46)</f>
        <v>0</v>
      </c>
      <c r="AO45" s="55" t="n">
        <f aca="false">SUM(AO46:AO47)</f>
        <v>755000</v>
      </c>
      <c r="AP45" s="47" t="n">
        <f aca="false">SUM(AO45/$AO$2)</f>
        <v>100205.720353043</v>
      </c>
      <c r="AQ45" s="55" t="n">
        <f aca="false">SUM(AQ46:AQ47)</f>
        <v>555000</v>
      </c>
      <c r="AR45" s="47" t="n">
        <f aca="false">SUM(AQ45/$AO$2)</f>
        <v>73661.1586701175</v>
      </c>
      <c r="AS45" s="46"/>
      <c r="AT45" s="47" t="n">
        <f aca="false">SUM(AT46:AT47)</f>
        <v>23965.4</v>
      </c>
      <c r="AU45" s="47" t="n">
        <f aca="false">SUM(AU46:AU47)</f>
        <v>0</v>
      </c>
      <c r="AV45" s="47" t="n">
        <f aca="false">SUM(AV46:AV47)</f>
        <v>0</v>
      </c>
      <c r="AW45" s="47" t="n">
        <f aca="false">SUM(AW46:AW47)</f>
        <v>0</v>
      </c>
      <c r="AX45" s="43" t="n">
        <f aca="false">SUM(AR45+AV45-AW45)</f>
        <v>73661.1586701175</v>
      </c>
    </row>
    <row r="46" customFormat="false" ht="12.75" hidden="false" customHeight="false" outlineLevel="0" collapsed="false">
      <c r="A46" s="51"/>
      <c r="B46" s="52"/>
      <c r="C46" s="52"/>
      <c r="D46" s="52"/>
      <c r="E46" s="52"/>
      <c r="F46" s="52"/>
      <c r="G46" s="53"/>
      <c r="H46" s="48"/>
      <c r="I46" s="44" t="n">
        <v>63414</v>
      </c>
      <c r="J46" s="52" t="s">
        <v>83</v>
      </c>
      <c r="K46" s="54"/>
      <c r="L46" s="54"/>
      <c r="M46" s="55"/>
      <c r="N46" s="55"/>
      <c r="O46" s="55"/>
      <c r="P46" s="55"/>
      <c r="Q46" s="55"/>
      <c r="R46" s="55" t="n">
        <v>210000</v>
      </c>
      <c r="S46" s="55" t="n">
        <v>222634.53</v>
      </c>
      <c r="T46" s="55"/>
      <c r="U46" s="56"/>
      <c r="V46" s="56" t="n">
        <v>200000</v>
      </c>
      <c r="W46" s="55" t="n">
        <v>150000</v>
      </c>
      <c r="X46" s="55" t="n">
        <v>200000</v>
      </c>
      <c r="Y46" s="55" t="n">
        <v>156238.92</v>
      </c>
      <c r="Z46" s="55" t="n">
        <v>200000</v>
      </c>
      <c r="AA46" s="54" t="n">
        <v>200000</v>
      </c>
      <c r="AB46" s="54" t="n">
        <v>200000</v>
      </c>
      <c r="AC46" s="54" t="n">
        <v>120000</v>
      </c>
      <c r="AD46" s="54"/>
      <c r="AE46" s="54"/>
      <c r="AF46" s="54" t="n">
        <f aca="false">SUM(AC46+AD46-AE46)</f>
        <v>120000</v>
      </c>
      <c r="AG46" s="55" t="n">
        <v>111391.91</v>
      </c>
      <c r="AH46" s="55" t="n">
        <f aca="false">SUM(AG46/AA46*100)</f>
        <v>55.695955</v>
      </c>
      <c r="AI46" s="55" t="n">
        <v>111391.91</v>
      </c>
      <c r="AJ46" s="55" t="n">
        <v>200000</v>
      </c>
      <c r="AK46" s="55" t="n">
        <v>195885.19</v>
      </c>
      <c r="AL46" s="55" t="n">
        <v>55000</v>
      </c>
      <c r="AM46" s="55"/>
      <c r="AN46" s="55"/>
      <c r="AO46" s="55" t="n">
        <f aca="false">SUM(AL46+AM46-AN46)</f>
        <v>55000</v>
      </c>
      <c r="AP46" s="47" t="n">
        <f aca="false">SUM(AO46/$AO$2)</f>
        <v>7299.75446280443</v>
      </c>
      <c r="AQ46" s="55" t="n">
        <v>55000</v>
      </c>
      <c r="AR46" s="47" t="n">
        <f aca="false">SUM(AQ46/$AO$2)</f>
        <v>7299.75446280443</v>
      </c>
      <c r="AS46" s="46"/>
      <c r="AT46" s="47" t="n">
        <f aca="false">SUM(AS46/$AO$2)</f>
        <v>0</v>
      </c>
      <c r="AU46" s="55"/>
      <c r="AV46" s="46" t="n">
        <f aca="false">SUM(AU46/$AO$2)</f>
        <v>0</v>
      </c>
      <c r="AW46" s="57"/>
      <c r="AX46" s="43" t="n">
        <f aca="false">SUM(AR46+AV46-AW46)</f>
        <v>7299.75446280443</v>
      </c>
    </row>
    <row r="47" customFormat="false" ht="12.75" hidden="false" customHeight="false" outlineLevel="0" collapsed="false">
      <c r="A47" s="51"/>
      <c r="B47" s="52"/>
      <c r="C47" s="52"/>
      <c r="D47" s="52"/>
      <c r="E47" s="52"/>
      <c r="F47" s="52"/>
      <c r="G47" s="53"/>
      <c r="H47" s="48"/>
      <c r="I47" s="44" t="n">
        <v>63425</v>
      </c>
      <c r="J47" s="52" t="s">
        <v>84</v>
      </c>
      <c r="K47" s="54"/>
      <c r="L47" s="54"/>
      <c r="M47" s="55"/>
      <c r="N47" s="55"/>
      <c r="O47" s="55"/>
      <c r="P47" s="55"/>
      <c r="Q47" s="55"/>
      <c r="R47" s="55"/>
      <c r="S47" s="55"/>
      <c r="T47" s="55"/>
      <c r="U47" s="56"/>
      <c r="V47" s="56"/>
      <c r="W47" s="55"/>
      <c r="X47" s="55"/>
      <c r="Y47" s="55"/>
      <c r="Z47" s="55"/>
      <c r="AA47" s="54"/>
      <c r="AB47" s="54"/>
      <c r="AC47" s="54"/>
      <c r="AD47" s="54"/>
      <c r="AE47" s="54"/>
      <c r="AF47" s="54"/>
      <c r="AG47" s="55"/>
      <c r="AH47" s="55"/>
      <c r="AI47" s="55"/>
      <c r="AJ47" s="55"/>
      <c r="AK47" s="55"/>
      <c r="AL47" s="55"/>
      <c r="AM47" s="55"/>
      <c r="AN47" s="55"/>
      <c r="AO47" s="55" t="n">
        <v>700000</v>
      </c>
      <c r="AP47" s="47" t="n">
        <f aca="false">SUM(AO47/$AO$2)</f>
        <v>92905.9658902382</v>
      </c>
      <c r="AQ47" s="55" t="n">
        <v>500000</v>
      </c>
      <c r="AR47" s="47" t="n">
        <f aca="false">SUM(AQ47/$AO$2)</f>
        <v>66361.404207313</v>
      </c>
      <c r="AS47" s="46"/>
      <c r="AT47" s="47" t="n">
        <v>23965.4</v>
      </c>
      <c r="AU47" s="55"/>
      <c r="AV47" s="46" t="n">
        <f aca="false">SUM(AU47/$AO$2)</f>
        <v>0</v>
      </c>
      <c r="AW47" s="57"/>
      <c r="AX47" s="43" t="n">
        <f aca="false">SUM(AR47+AV47-AW47)</f>
        <v>66361.404207313</v>
      </c>
    </row>
    <row r="48" s="5" customFormat="true" ht="12.75" hidden="false" customHeight="false" outlineLevel="0" collapsed="false">
      <c r="A48" s="40"/>
      <c r="B48" s="60"/>
      <c r="C48" s="60"/>
      <c r="D48" s="60"/>
      <c r="E48" s="60"/>
      <c r="F48" s="60"/>
      <c r="G48" s="61"/>
      <c r="H48" s="62" t="s">
        <v>85</v>
      </c>
      <c r="I48" s="63" t="n">
        <v>638</v>
      </c>
      <c r="J48" s="60" t="s">
        <v>86</v>
      </c>
      <c r="K48" s="56"/>
      <c r="L48" s="56"/>
      <c r="M48" s="58"/>
      <c r="N48" s="58"/>
      <c r="O48" s="58"/>
      <c r="P48" s="58"/>
      <c r="Q48" s="58"/>
      <c r="R48" s="58"/>
      <c r="S48" s="58"/>
      <c r="T48" s="58"/>
      <c r="U48" s="56"/>
      <c r="V48" s="56"/>
      <c r="W48" s="58" t="n">
        <f aca="false">SUM(W49)</f>
        <v>1000000</v>
      </c>
      <c r="X48" s="58" t="n">
        <f aca="false">SUM(X49)</f>
        <v>1260000</v>
      </c>
      <c r="Y48" s="58" t="n">
        <f aca="false">SUM(Y49)</f>
        <v>477444.8</v>
      </c>
      <c r="Z48" s="58" t="n">
        <f aca="false">SUM(Z49)</f>
        <v>1260000</v>
      </c>
      <c r="AA48" s="58" t="n">
        <f aca="false">SUM(AA49)</f>
        <v>350000</v>
      </c>
      <c r="AB48" s="58" t="n">
        <f aca="false">SUM(AB49:AB50)</f>
        <v>700000</v>
      </c>
      <c r="AC48" s="58" t="n">
        <f aca="false">SUM(AC49:AC50)</f>
        <v>700000</v>
      </c>
      <c r="AD48" s="58" t="n">
        <f aca="false">SUM(AD49:AD50)</f>
        <v>0</v>
      </c>
      <c r="AE48" s="58" t="n">
        <f aca="false">SUM(AE49:AE50)</f>
        <v>0</v>
      </c>
      <c r="AF48" s="58" t="n">
        <f aca="false">SUM(AF49:AF50)</f>
        <v>700000</v>
      </c>
      <c r="AG48" s="58" t="n">
        <f aca="false">SUM(AG49:AG50)</f>
        <v>66533.08</v>
      </c>
      <c r="AH48" s="58" t="n">
        <f aca="false">SUM(AH49:AH50)</f>
        <v>19.0094514285714</v>
      </c>
      <c r="AI48" s="58" t="n">
        <f aca="false">SUM(AI49:AI50)</f>
        <v>66533.08</v>
      </c>
      <c r="AJ48" s="58" t="n">
        <f aca="false">SUM(AJ49:AJ50)</f>
        <v>900000</v>
      </c>
      <c r="AK48" s="58" t="n">
        <f aca="false">SUM(AK49:AK50)</f>
        <v>450948.01</v>
      </c>
      <c r="AL48" s="58" t="n">
        <f aca="false">SUM(AL49:AL50)</f>
        <v>3980000</v>
      </c>
      <c r="AM48" s="58" t="n">
        <f aca="false">SUM(AM49:AM50)</f>
        <v>0</v>
      </c>
      <c r="AN48" s="58" t="n">
        <f aca="false">SUM(AN49:AN50)</f>
        <v>0</v>
      </c>
      <c r="AO48" s="58" t="n">
        <f aca="false">SUM(AO49:AO52)</f>
        <v>4680000</v>
      </c>
      <c r="AP48" s="47" t="n">
        <f aca="false">SUM(AO48/$AO$2)</f>
        <v>621142.74338045</v>
      </c>
      <c r="AQ48" s="58" t="n">
        <f aca="false">SUM(AQ49:AQ52)</f>
        <v>7000000</v>
      </c>
      <c r="AR48" s="47" t="n">
        <f aca="false">SUM(AQ48/$AO$2)</f>
        <v>929059.658902382</v>
      </c>
      <c r="AS48" s="46"/>
      <c r="AT48" s="47" t="n">
        <f aca="false">SUM(AT49:AT52)</f>
        <v>62337.25</v>
      </c>
      <c r="AU48" s="47" t="n">
        <f aca="false">SUM(AU49:AU52)</f>
        <v>0</v>
      </c>
      <c r="AV48" s="47" t="n">
        <f aca="false">SUM(AV49:AV52)</f>
        <v>157249.31</v>
      </c>
      <c r="AW48" s="47" t="n">
        <f aca="false">SUM(AW49:AW52)</f>
        <v>0</v>
      </c>
      <c r="AX48" s="43" t="n">
        <f aca="false">SUM(AR48+AV48-AW48)</f>
        <v>1086308.96890238</v>
      </c>
    </row>
    <row r="49" s="5" customFormat="true" ht="12.75" hidden="false" customHeight="false" outlineLevel="0" collapsed="false">
      <c r="A49" s="40"/>
      <c r="B49" s="60"/>
      <c r="C49" s="60"/>
      <c r="D49" s="60"/>
      <c r="E49" s="60"/>
      <c r="F49" s="60"/>
      <c r="G49" s="61"/>
      <c r="H49" s="62"/>
      <c r="I49" s="63" t="n">
        <v>63811</v>
      </c>
      <c r="J49" s="60" t="s">
        <v>87</v>
      </c>
      <c r="K49" s="56"/>
      <c r="L49" s="56"/>
      <c r="M49" s="58"/>
      <c r="N49" s="58"/>
      <c r="O49" s="58"/>
      <c r="P49" s="58"/>
      <c r="Q49" s="58"/>
      <c r="R49" s="58"/>
      <c r="S49" s="58"/>
      <c r="T49" s="58"/>
      <c r="U49" s="56"/>
      <c r="V49" s="56"/>
      <c r="W49" s="58" t="n">
        <v>1000000</v>
      </c>
      <c r="X49" s="58" t="n">
        <v>1260000</v>
      </c>
      <c r="Y49" s="58" t="n">
        <v>477444.8</v>
      </c>
      <c r="Z49" s="58" t="n">
        <v>1260000</v>
      </c>
      <c r="AA49" s="54" t="n">
        <v>350000</v>
      </c>
      <c r="AB49" s="54" t="n">
        <v>700000</v>
      </c>
      <c r="AC49" s="54" t="n">
        <v>700000</v>
      </c>
      <c r="AD49" s="54"/>
      <c r="AE49" s="54"/>
      <c r="AF49" s="54" t="n">
        <f aca="false">SUM(AC49+AD49-AE49)</f>
        <v>700000</v>
      </c>
      <c r="AG49" s="58" t="n">
        <v>66533.08</v>
      </c>
      <c r="AH49" s="55" t="n">
        <f aca="false">SUM(AG49/AA49*100)</f>
        <v>19.0094514285714</v>
      </c>
      <c r="AI49" s="58" t="n">
        <v>66533.08</v>
      </c>
      <c r="AJ49" s="58" t="n">
        <v>900000</v>
      </c>
      <c r="AK49" s="58" t="n">
        <v>450948.01</v>
      </c>
      <c r="AL49" s="58" t="n">
        <v>980000</v>
      </c>
      <c r="AM49" s="58"/>
      <c r="AN49" s="58"/>
      <c r="AO49" s="55" t="n">
        <f aca="false">SUM(AL49+AM49-AN49)</f>
        <v>980000</v>
      </c>
      <c r="AP49" s="47" t="n">
        <f aca="false">SUM(AO49/$AO$2)</f>
        <v>130068.352246334</v>
      </c>
      <c r="AQ49" s="58" t="n">
        <v>600000</v>
      </c>
      <c r="AR49" s="47" t="n">
        <f aca="false">SUM(AQ49/$AO$2)</f>
        <v>79633.6850487756</v>
      </c>
      <c r="AS49" s="46"/>
      <c r="AT49" s="47" t="n">
        <v>62337.25</v>
      </c>
      <c r="AU49" s="58"/>
      <c r="AV49" s="46" t="n">
        <v>57249.31</v>
      </c>
      <c r="AW49" s="64"/>
      <c r="AX49" s="43" t="n">
        <f aca="false">SUM(AR49+AV49-AW49)</f>
        <v>136882.995048776</v>
      </c>
    </row>
    <row r="50" s="5" customFormat="true" ht="12.75" hidden="false" customHeight="false" outlineLevel="0" collapsed="false">
      <c r="A50" s="40"/>
      <c r="B50" s="60"/>
      <c r="C50" s="60"/>
      <c r="D50" s="60"/>
      <c r="E50" s="60"/>
      <c r="F50" s="60"/>
      <c r="G50" s="61"/>
      <c r="H50" s="62"/>
      <c r="I50" s="63" t="n">
        <v>63811</v>
      </c>
      <c r="J50" s="60" t="s">
        <v>88</v>
      </c>
      <c r="K50" s="56"/>
      <c r="L50" s="56"/>
      <c r="M50" s="58"/>
      <c r="N50" s="58"/>
      <c r="O50" s="58"/>
      <c r="P50" s="58"/>
      <c r="Q50" s="58"/>
      <c r="R50" s="58"/>
      <c r="S50" s="58"/>
      <c r="T50" s="58"/>
      <c r="U50" s="56"/>
      <c r="V50" s="56"/>
      <c r="W50" s="58"/>
      <c r="X50" s="58"/>
      <c r="Y50" s="58"/>
      <c r="Z50" s="58"/>
      <c r="AA50" s="54"/>
      <c r="AB50" s="54"/>
      <c r="AC50" s="54"/>
      <c r="AD50" s="54"/>
      <c r="AE50" s="54"/>
      <c r="AF50" s="54"/>
      <c r="AG50" s="58"/>
      <c r="AH50" s="55"/>
      <c r="AI50" s="58"/>
      <c r="AJ50" s="58"/>
      <c r="AK50" s="58"/>
      <c r="AL50" s="58" t="n">
        <v>3000000</v>
      </c>
      <c r="AM50" s="58"/>
      <c r="AN50" s="58"/>
      <c r="AO50" s="55" t="n">
        <f aca="false">SUM(AL50+AM50-AN50)</f>
        <v>3000000</v>
      </c>
      <c r="AP50" s="47" t="n">
        <f aca="false">SUM(AO50/$AO$2)</f>
        <v>398168.425243878</v>
      </c>
      <c r="AQ50" s="58" t="n">
        <v>6000000</v>
      </c>
      <c r="AR50" s="47" t="n">
        <f aca="false">SUM(AQ50/$AO$2)</f>
        <v>796336.850487756</v>
      </c>
      <c r="AS50" s="46"/>
      <c r="AT50" s="47" t="n">
        <f aca="false">SUM(AS50/$AO$2)</f>
        <v>0</v>
      </c>
      <c r="AU50" s="58"/>
      <c r="AV50" s="46" t="n">
        <f aca="false">SUM(AU50/$AO$2)</f>
        <v>0</v>
      </c>
      <c r="AW50" s="64"/>
      <c r="AX50" s="43" t="n">
        <f aca="false">SUM(AR50+AV50-AW50)</f>
        <v>796336.850487756</v>
      </c>
    </row>
    <row r="51" s="5" customFormat="true" ht="12.75" hidden="false" customHeight="false" outlineLevel="0" collapsed="false">
      <c r="A51" s="40"/>
      <c r="B51" s="60"/>
      <c r="C51" s="60"/>
      <c r="D51" s="60"/>
      <c r="E51" s="60"/>
      <c r="F51" s="60"/>
      <c r="G51" s="61"/>
      <c r="H51" s="62"/>
      <c r="I51" s="63"/>
      <c r="J51" s="60" t="s">
        <v>89</v>
      </c>
      <c r="K51" s="56"/>
      <c r="L51" s="56"/>
      <c r="M51" s="58"/>
      <c r="N51" s="58"/>
      <c r="O51" s="58"/>
      <c r="P51" s="58"/>
      <c r="Q51" s="58"/>
      <c r="R51" s="58"/>
      <c r="S51" s="58"/>
      <c r="T51" s="58"/>
      <c r="U51" s="56"/>
      <c r="V51" s="56"/>
      <c r="W51" s="58"/>
      <c r="X51" s="58"/>
      <c r="Y51" s="58"/>
      <c r="Z51" s="58"/>
      <c r="AA51" s="54"/>
      <c r="AB51" s="54"/>
      <c r="AC51" s="54"/>
      <c r="AD51" s="54"/>
      <c r="AE51" s="54"/>
      <c r="AF51" s="54"/>
      <c r="AG51" s="58"/>
      <c r="AH51" s="55"/>
      <c r="AI51" s="58"/>
      <c r="AJ51" s="58"/>
      <c r="AK51" s="58"/>
      <c r="AL51" s="58"/>
      <c r="AM51" s="58"/>
      <c r="AN51" s="58"/>
      <c r="AO51" s="55"/>
      <c r="AP51" s="47"/>
      <c r="AQ51" s="58"/>
      <c r="AR51" s="47"/>
      <c r="AS51" s="46"/>
      <c r="AT51" s="47"/>
      <c r="AU51" s="58"/>
      <c r="AV51" s="46" t="n">
        <v>100000</v>
      </c>
      <c r="AW51" s="64"/>
      <c r="AX51" s="43" t="n">
        <f aca="false">SUM(AR51+AV51-AW51)</f>
        <v>100000</v>
      </c>
    </row>
    <row r="52" s="5" customFormat="true" ht="12.75" hidden="false" customHeight="false" outlineLevel="0" collapsed="false">
      <c r="A52" s="40"/>
      <c r="B52" s="60"/>
      <c r="C52" s="60"/>
      <c r="D52" s="60"/>
      <c r="E52" s="60"/>
      <c r="F52" s="60"/>
      <c r="G52" s="61"/>
      <c r="H52" s="62"/>
      <c r="I52" s="63" t="n">
        <v>63822</v>
      </c>
      <c r="J52" s="60" t="s">
        <v>90</v>
      </c>
      <c r="K52" s="56"/>
      <c r="L52" s="56"/>
      <c r="M52" s="58"/>
      <c r="N52" s="58"/>
      <c r="O52" s="58"/>
      <c r="P52" s="58"/>
      <c r="Q52" s="58"/>
      <c r="R52" s="58"/>
      <c r="S52" s="58"/>
      <c r="T52" s="58"/>
      <c r="U52" s="56"/>
      <c r="V52" s="56"/>
      <c r="W52" s="58"/>
      <c r="X52" s="58"/>
      <c r="Y52" s="58"/>
      <c r="Z52" s="58"/>
      <c r="AA52" s="54"/>
      <c r="AB52" s="54"/>
      <c r="AC52" s="54"/>
      <c r="AD52" s="54"/>
      <c r="AE52" s="54"/>
      <c r="AF52" s="54"/>
      <c r="AG52" s="58"/>
      <c r="AH52" s="55"/>
      <c r="AI52" s="58"/>
      <c r="AJ52" s="58"/>
      <c r="AK52" s="58"/>
      <c r="AL52" s="58"/>
      <c r="AM52" s="58"/>
      <c r="AN52" s="58"/>
      <c r="AO52" s="55" t="n">
        <v>700000</v>
      </c>
      <c r="AP52" s="47" t="n">
        <f aca="false">SUM(AO52/$AO$2)</f>
        <v>92905.9658902382</v>
      </c>
      <c r="AQ52" s="58" t="n">
        <v>400000</v>
      </c>
      <c r="AR52" s="47" t="n">
        <f aca="false">SUM(AQ52/$AO$2)</f>
        <v>53089.1233658504</v>
      </c>
      <c r="AS52" s="46"/>
      <c r="AT52" s="47" t="n">
        <v>0</v>
      </c>
      <c r="AU52" s="58"/>
      <c r="AV52" s="46" t="n">
        <f aca="false">SUM(AU52/$AO$2)</f>
        <v>0</v>
      </c>
      <c r="AW52" s="64"/>
      <c r="AX52" s="43" t="n">
        <f aca="false">SUM(AR52+AV52-AW52)</f>
        <v>53089.1233658504</v>
      </c>
    </row>
    <row r="53" s="50" customFormat="true" ht="12.75" hidden="false" customHeight="false" outlineLevel="0" collapsed="false">
      <c r="A53" s="48"/>
      <c r="B53" s="45"/>
      <c r="C53" s="45"/>
      <c r="D53" s="45"/>
      <c r="E53" s="45"/>
      <c r="F53" s="45"/>
      <c r="G53" s="49"/>
      <c r="H53" s="48" t="s">
        <v>91</v>
      </c>
      <c r="I53" s="44" t="n">
        <v>64</v>
      </c>
      <c r="J53" s="45" t="s">
        <v>92</v>
      </c>
      <c r="K53" s="46" t="n">
        <f aca="false">SUM(K56+K54)</f>
        <v>156035.76</v>
      </c>
      <c r="L53" s="46" t="n">
        <f aca="false">SUM(L56+L54)</f>
        <v>131000</v>
      </c>
      <c r="M53" s="46" t="n">
        <f aca="false">SUM(M56+M54)</f>
        <v>131000</v>
      </c>
      <c r="N53" s="46" t="n">
        <f aca="false">SUM(N56+N54)</f>
        <v>20000</v>
      </c>
      <c r="O53" s="46" t="n">
        <f aca="false">SUM(O56+O54)</f>
        <v>20000</v>
      </c>
      <c r="P53" s="46" t="n">
        <f aca="false">SUM(P56+P54)</f>
        <v>14000</v>
      </c>
      <c r="Q53" s="46" t="n">
        <f aca="false">SUM(Q56+Q54)</f>
        <v>1515.18</v>
      </c>
      <c r="R53" s="46" t="n">
        <f aca="false">SUM(R56+R54)</f>
        <v>12000</v>
      </c>
      <c r="S53" s="46" t="n">
        <f aca="false">SUM(S56+S54)</f>
        <v>2833.94</v>
      </c>
      <c r="T53" s="46" t="n">
        <f aca="false">SUM(T56+T54)</f>
        <v>0</v>
      </c>
      <c r="U53" s="46" t="n">
        <f aca="false">SUM(U56+U54)</f>
        <v>393.333333333333</v>
      </c>
      <c r="V53" s="46" t="n">
        <f aca="false">SUM(V56+V54)</f>
        <v>17000</v>
      </c>
      <c r="W53" s="46" t="n">
        <f aca="false">SUM(W56+W54)</f>
        <v>34500</v>
      </c>
      <c r="X53" s="46" t="n">
        <f aca="false">SUM(X56+X54)</f>
        <v>44500</v>
      </c>
      <c r="Y53" s="46" t="n">
        <f aca="false">SUM(Y56+Y54)</f>
        <v>6152.77</v>
      </c>
      <c r="Z53" s="46" t="n">
        <f aca="false">SUM(Z56+Z54)</f>
        <v>140000</v>
      </c>
      <c r="AA53" s="46" t="n">
        <f aca="false">SUM(AA56+AA54)</f>
        <v>48000</v>
      </c>
      <c r="AB53" s="46" t="n">
        <f aca="false">SUM(AB56+AB54)</f>
        <v>46000</v>
      </c>
      <c r="AC53" s="46" t="n">
        <f aca="false">SUM(AC56+AC54)</f>
        <v>43000</v>
      </c>
      <c r="AD53" s="46" t="n">
        <f aca="false">SUM(AD56+AD54)</f>
        <v>0</v>
      </c>
      <c r="AE53" s="46" t="n">
        <f aca="false">SUM(AE56+AE54)</f>
        <v>0</v>
      </c>
      <c r="AF53" s="46" t="n">
        <f aca="false">SUM(AF56+AF54)</f>
        <v>43000</v>
      </c>
      <c r="AG53" s="46" t="n">
        <f aca="false">SUM(AG56+AG54)</f>
        <v>7992.04</v>
      </c>
      <c r="AH53" s="46" t="e">
        <f aca="false">SUM(AH56+AH54)</f>
        <v>#DIV/0!</v>
      </c>
      <c r="AI53" s="46" t="n">
        <f aca="false">SUM(AI56+AI54)</f>
        <v>8035.37</v>
      </c>
      <c r="AJ53" s="46" t="n">
        <f aca="false">SUM(AJ56+AJ54)</f>
        <v>17000</v>
      </c>
      <c r="AK53" s="46" t="n">
        <f aca="false">SUM(AK56+AK54)</f>
        <v>5968.3</v>
      </c>
      <c r="AL53" s="46" t="n">
        <f aca="false">SUM(AL56+AL54)</f>
        <v>17000</v>
      </c>
      <c r="AM53" s="46" t="n">
        <f aca="false">SUM(AM56+AM54)</f>
        <v>0</v>
      </c>
      <c r="AN53" s="46" t="n">
        <f aca="false">SUM(AN56+AN54)</f>
        <v>4000</v>
      </c>
      <c r="AO53" s="46" t="n">
        <f aca="false">SUM(AO56+AO54)</f>
        <v>13000</v>
      </c>
      <c r="AP53" s="47" t="n">
        <f aca="false">SUM(AO53/$AO$2)</f>
        <v>1725.39650939014</v>
      </c>
      <c r="AQ53" s="46" t="n">
        <f aca="false">SUM(AQ56+AQ54+AQ62)</f>
        <v>31000</v>
      </c>
      <c r="AR53" s="47" t="n">
        <f aca="false">SUM(AR54+AR56)</f>
        <v>3052.6245935364</v>
      </c>
      <c r="AS53" s="47" t="n">
        <f aca="false">SUM(AS54+AS56)</f>
        <v>0</v>
      </c>
      <c r="AT53" s="47" t="n">
        <f aca="false">SUM(AT54+AT56)</f>
        <v>1430.65</v>
      </c>
      <c r="AU53" s="47" t="n">
        <f aca="false">SUM(AU54+AU56)</f>
        <v>0</v>
      </c>
      <c r="AV53" s="47" t="n">
        <f aca="false">SUM(AV54+AV56)</f>
        <v>1996</v>
      </c>
      <c r="AW53" s="47" t="n">
        <f aca="false">SUM(AW54+AW56)</f>
        <v>400</v>
      </c>
      <c r="AX53" s="43" t="n">
        <f aca="false">SUM(AR53+AV53-AW53)</f>
        <v>4648.6245935364</v>
      </c>
    </row>
    <row r="54" customFormat="false" ht="12.75" hidden="false" customHeight="false" outlineLevel="0" collapsed="false">
      <c r="A54" s="51"/>
      <c r="B54" s="52"/>
      <c r="C54" s="52"/>
      <c r="D54" s="52"/>
      <c r="E54" s="52"/>
      <c r="F54" s="52"/>
      <c r="G54" s="53"/>
      <c r="H54" s="48" t="s">
        <v>45</v>
      </c>
      <c r="I54" s="44" t="n">
        <v>641</v>
      </c>
      <c r="J54" s="52" t="s">
        <v>93</v>
      </c>
      <c r="K54" s="54" t="n">
        <f aca="false">SUM(K55)</f>
        <v>774.32</v>
      </c>
      <c r="L54" s="54" t="n">
        <f aca="false">SUM(L55)</f>
        <v>1000</v>
      </c>
      <c r="M54" s="54" t="n">
        <f aca="false">SUM(M55)</f>
        <v>1000</v>
      </c>
      <c r="N54" s="54" t="n">
        <f aca="false">SUM(N55)</f>
        <v>5000</v>
      </c>
      <c r="O54" s="54" t="n">
        <f aca="false">SUM(O55)</f>
        <v>5000</v>
      </c>
      <c r="P54" s="54" t="n">
        <f aca="false">SUM(P55)</f>
        <v>3000</v>
      </c>
      <c r="Q54" s="54" t="n">
        <f aca="false">SUM(Q55)</f>
        <v>160.82</v>
      </c>
      <c r="R54" s="54" t="n">
        <f aca="false">SUM(R55)</f>
        <v>1000</v>
      </c>
      <c r="S54" s="54" t="n">
        <f aca="false">SUM(S55)</f>
        <v>318.55</v>
      </c>
      <c r="T54" s="54" t="n">
        <f aca="false">SUM(T55)</f>
        <v>0</v>
      </c>
      <c r="U54" s="54" t="n">
        <f aca="false">SUM(U55)</f>
        <v>33.3333333333333</v>
      </c>
      <c r="V54" s="54" t="n">
        <f aca="false">SUM(V55)</f>
        <v>1000</v>
      </c>
      <c r="W54" s="54" t="n">
        <f aca="false">SUM(W55)</f>
        <v>1000</v>
      </c>
      <c r="X54" s="54" t="n">
        <f aca="false">SUM(X55)</f>
        <v>1000</v>
      </c>
      <c r="Y54" s="54" t="n">
        <f aca="false">SUM(Y55)</f>
        <v>107.16</v>
      </c>
      <c r="Z54" s="54" t="n">
        <f aca="false">SUM(Z55)</f>
        <v>1000</v>
      </c>
      <c r="AA54" s="54" t="n">
        <f aca="false">SUM(AA55)</f>
        <v>1000</v>
      </c>
      <c r="AB54" s="54" t="n">
        <f aca="false">SUM(AB55)</f>
        <v>1000</v>
      </c>
      <c r="AC54" s="54" t="n">
        <f aca="false">SUM(AC55)</f>
        <v>1000</v>
      </c>
      <c r="AD54" s="54" t="n">
        <f aca="false">SUM(AD55)</f>
        <v>0</v>
      </c>
      <c r="AE54" s="54" t="n">
        <f aca="false">SUM(AE55)</f>
        <v>0</v>
      </c>
      <c r="AF54" s="54" t="n">
        <f aca="false">SUM(AF55)</f>
        <v>1000</v>
      </c>
      <c r="AG54" s="54" t="n">
        <f aca="false">SUM(AG55)</f>
        <v>142.76</v>
      </c>
      <c r="AH54" s="54" t="n">
        <f aca="false">SUM(AH55)</f>
        <v>14.276</v>
      </c>
      <c r="AI54" s="54" t="n">
        <f aca="false">SUM(AI55)</f>
        <v>186.09</v>
      </c>
      <c r="AJ54" s="54" t="n">
        <f aca="false">SUM(AJ55)</f>
        <v>1000</v>
      </c>
      <c r="AK54" s="54" t="n">
        <f aca="false">SUM(AK55)</f>
        <v>75.69</v>
      </c>
      <c r="AL54" s="54" t="n">
        <f aca="false">SUM(AL55)</f>
        <v>1000</v>
      </c>
      <c r="AM54" s="54" t="n">
        <f aca="false">SUM(AM55)</f>
        <v>0</v>
      </c>
      <c r="AN54" s="54" t="n">
        <f aca="false">SUM(AN55)</f>
        <v>0</v>
      </c>
      <c r="AO54" s="54" t="n">
        <f aca="false">SUM(AO55)</f>
        <v>1000</v>
      </c>
      <c r="AP54" s="47" t="n">
        <f aca="false">SUM(AO54/$AO$2)</f>
        <v>132.722808414626</v>
      </c>
      <c r="AQ54" s="54" t="n">
        <f aca="false">SUM(AQ55)</f>
        <v>1000</v>
      </c>
      <c r="AR54" s="47" t="n">
        <f aca="false">SUM(AQ54/$AO$2)</f>
        <v>132.722808414626</v>
      </c>
      <c r="AS54" s="46"/>
      <c r="AT54" s="47" t="n">
        <f aca="false">SUM(AT55)</f>
        <v>10.33</v>
      </c>
      <c r="AU54" s="47" t="n">
        <f aca="false">SUM(AU55)</f>
        <v>0</v>
      </c>
      <c r="AV54" s="47" t="n">
        <f aca="false">SUM(AV55)</f>
        <v>0</v>
      </c>
      <c r="AW54" s="47" t="n">
        <f aca="false">SUM(AW55)</f>
        <v>0</v>
      </c>
      <c r="AX54" s="43" t="n">
        <f aca="false">SUM(AR54+AV54-AW54)</f>
        <v>132.722808414626</v>
      </c>
    </row>
    <row r="55" customFormat="false" ht="12.75" hidden="false" customHeight="false" outlineLevel="0" collapsed="false">
      <c r="A55" s="51"/>
      <c r="B55" s="52"/>
      <c r="C55" s="52"/>
      <c r="D55" s="52"/>
      <c r="E55" s="52"/>
      <c r="F55" s="52"/>
      <c r="G55" s="53"/>
      <c r="H55" s="48" t="s">
        <v>45</v>
      </c>
      <c r="I55" s="44" t="n">
        <v>64111</v>
      </c>
      <c r="J55" s="52" t="s">
        <v>93</v>
      </c>
      <c r="K55" s="54" t="n">
        <v>774.32</v>
      </c>
      <c r="L55" s="54" t="n">
        <v>1000</v>
      </c>
      <c r="M55" s="55" t="n">
        <v>1000</v>
      </c>
      <c r="N55" s="55" t="n">
        <v>5000</v>
      </c>
      <c r="O55" s="55" t="n">
        <v>5000</v>
      </c>
      <c r="P55" s="55" t="n">
        <v>3000</v>
      </c>
      <c r="Q55" s="55" t="n">
        <v>160.82</v>
      </c>
      <c r="R55" s="55" t="n">
        <v>1000</v>
      </c>
      <c r="S55" s="55" t="n">
        <v>318.55</v>
      </c>
      <c r="T55" s="55"/>
      <c r="U55" s="56" t="n">
        <f aca="false">R55/P55*100</f>
        <v>33.3333333333333</v>
      </c>
      <c r="V55" s="56" t="n">
        <v>1000</v>
      </c>
      <c r="W55" s="55" t="n">
        <v>1000</v>
      </c>
      <c r="X55" s="55" t="n">
        <v>1000</v>
      </c>
      <c r="Y55" s="55" t="n">
        <v>107.16</v>
      </c>
      <c r="Z55" s="55" t="n">
        <v>1000</v>
      </c>
      <c r="AA55" s="54" t="n">
        <v>1000</v>
      </c>
      <c r="AB55" s="54" t="n">
        <v>1000</v>
      </c>
      <c r="AC55" s="54" t="n">
        <v>1000</v>
      </c>
      <c r="AD55" s="54"/>
      <c r="AE55" s="54"/>
      <c r="AF55" s="54" t="n">
        <f aca="false">SUM(AC55+AD55-AE55)</f>
        <v>1000</v>
      </c>
      <c r="AG55" s="55" t="n">
        <v>142.76</v>
      </c>
      <c r="AH55" s="55" t="n">
        <f aca="false">SUM(AG55/AA55*100)</f>
        <v>14.276</v>
      </c>
      <c r="AI55" s="55" t="n">
        <v>186.09</v>
      </c>
      <c r="AJ55" s="55" t="n">
        <v>1000</v>
      </c>
      <c r="AK55" s="55" t="n">
        <v>75.69</v>
      </c>
      <c r="AL55" s="55" t="n">
        <v>1000</v>
      </c>
      <c r="AM55" s="55"/>
      <c r="AN55" s="55"/>
      <c r="AO55" s="55" t="n">
        <f aca="false">SUM(AL55+AM55-AN55)</f>
        <v>1000</v>
      </c>
      <c r="AP55" s="47" t="n">
        <f aca="false">SUM(AO55/$AO$2)</f>
        <v>132.722808414626</v>
      </c>
      <c r="AQ55" s="55" t="n">
        <v>1000</v>
      </c>
      <c r="AR55" s="47" t="n">
        <f aca="false">SUM(AQ55/$AO$2)</f>
        <v>132.722808414626</v>
      </c>
      <c r="AS55" s="46"/>
      <c r="AT55" s="47" t="n">
        <v>10.33</v>
      </c>
      <c r="AU55" s="55"/>
      <c r="AV55" s="46" t="n">
        <f aca="false">SUM(AU55/$AO$2)</f>
        <v>0</v>
      </c>
      <c r="AW55" s="57"/>
      <c r="AX55" s="43" t="n">
        <f aca="false">SUM(AR55+AV55-AW55)</f>
        <v>132.722808414626</v>
      </c>
    </row>
    <row r="56" customFormat="false" ht="12.75" hidden="false" customHeight="false" outlineLevel="0" collapsed="false">
      <c r="A56" s="51"/>
      <c r="B56" s="52"/>
      <c r="C56" s="52"/>
      <c r="D56" s="52"/>
      <c r="E56" s="52"/>
      <c r="F56" s="52"/>
      <c r="G56" s="53"/>
      <c r="H56" s="48" t="s">
        <v>45</v>
      </c>
      <c r="I56" s="44" t="n">
        <v>642</v>
      </c>
      <c r="J56" s="52" t="s">
        <v>94</v>
      </c>
      <c r="K56" s="54" t="n">
        <f aca="false">SUM(K57+K62)</f>
        <v>155261.44</v>
      </c>
      <c r="L56" s="54" t="n">
        <f aca="false">SUM(L57+L62)</f>
        <v>130000</v>
      </c>
      <c r="M56" s="54" t="n">
        <f aca="false">SUM(M57+M62)</f>
        <v>130000</v>
      </c>
      <c r="N56" s="54" t="n">
        <f aca="false">SUM(N57+N62)</f>
        <v>15000</v>
      </c>
      <c r="O56" s="54" t="n">
        <f aca="false">SUM(O57+O62)</f>
        <v>15000</v>
      </c>
      <c r="P56" s="54" t="n">
        <f aca="false">SUM(P57+P62)</f>
        <v>11000</v>
      </c>
      <c r="Q56" s="54" t="n">
        <f aca="false">SUM(Q57+Q62)</f>
        <v>1354.36</v>
      </c>
      <c r="R56" s="54" t="n">
        <f aca="false">SUM(R57+R62)</f>
        <v>11000</v>
      </c>
      <c r="S56" s="54" t="n">
        <f aca="false">SUM(S57+S62)</f>
        <v>2515.39</v>
      </c>
      <c r="T56" s="54" t="n">
        <f aca="false">SUM(T57+T62)</f>
        <v>0</v>
      </c>
      <c r="U56" s="54" t="n">
        <f aca="false">SUM(U57+U62)</f>
        <v>360</v>
      </c>
      <c r="V56" s="54" t="n">
        <f aca="false">SUM(V57+V62)</f>
        <v>16000</v>
      </c>
      <c r="W56" s="54" t="n">
        <f aca="false">SUM(W57+W62)</f>
        <v>33500</v>
      </c>
      <c r="X56" s="54" t="n">
        <f aca="false">SUM(X57+X62)</f>
        <v>43500</v>
      </c>
      <c r="Y56" s="54" t="n">
        <f aca="false">SUM(Y57+Y62)</f>
        <v>6045.61</v>
      </c>
      <c r="Z56" s="54" t="n">
        <f aca="false">SUM(Z57+Z62)</f>
        <v>139000</v>
      </c>
      <c r="AA56" s="54" t="n">
        <f aca="false">SUM(AA57+AA62)</f>
        <v>47000</v>
      </c>
      <c r="AB56" s="54" t="n">
        <f aca="false">SUM(AB57+AB62)</f>
        <v>45000</v>
      </c>
      <c r="AC56" s="54" t="n">
        <f aca="false">SUM(AC57+AC62)</f>
        <v>42000</v>
      </c>
      <c r="AD56" s="54" t="n">
        <f aca="false">SUM(AD57+AD62)</f>
        <v>0</v>
      </c>
      <c r="AE56" s="54" t="n">
        <f aca="false">SUM(AE57+AE62)</f>
        <v>0</v>
      </c>
      <c r="AF56" s="54" t="n">
        <f aca="false">SUM(AF57+AF62)</f>
        <v>42000</v>
      </c>
      <c r="AG56" s="54" t="n">
        <f aca="false">SUM(AG57+AG62)</f>
        <v>7849.28</v>
      </c>
      <c r="AH56" s="54" t="e">
        <f aca="false">SUM(AH57+AH62)</f>
        <v>#DIV/0!</v>
      </c>
      <c r="AI56" s="54" t="n">
        <f aca="false">SUM(AI57+AI62)</f>
        <v>7849.28</v>
      </c>
      <c r="AJ56" s="54" t="n">
        <f aca="false">SUM(AJ57+AJ62)</f>
        <v>16000</v>
      </c>
      <c r="AK56" s="54" t="n">
        <f aca="false">SUM(AK57+AK62)</f>
        <v>5892.61</v>
      </c>
      <c r="AL56" s="54" t="n">
        <f aca="false">SUM(AL57+AL62)</f>
        <v>16000</v>
      </c>
      <c r="AM56" s="54" t="n">
        <f aca="false">SUM(AM57+AM62)</f>
        <v>0</v>
      </c>
      <c r="AN56" s="54" t="n">
        <f aca="false">SUM(AN57+AN62)</f>
        <v>4000</v>
      </c>
      <c r="AO56" s="54" t="n">
        <f aca="false">SUM(AO57+AO62)</f>
        <v>12000</v>
      </c>
      <c r="AP56" s="47" t="n">
        <f aca="false">SUM(AO56/$AO$2)</f>
        <v>1592.67370097551</v>
      </c>
      <c r="AQ56" s="54" t="n">
        <f aca="false">SUM(AQ57+AQ62)</f>
        <v>22000</v>
      </c>
      <c r="AR56" s="47" t="n">
        <f aca="false">SUM(AR57+AR62)</f>
        <v>2919.90178512177</v>
      </c>
      <c r="AS56" s="46"/>
      <c r="AT56" s="47" t="n">
        <f aca="false">SUM(AT57+AT62)</f>
        <v>1420.32</v>
      </c>
      <c r="AU56" s="47" t="n">
        <f aca="false">SUM(AU57+AU62)</f>
        <v>0</v>
      </c>
      <c r="AV56" s="47" t="n">
        <f aca="false">SUM(AV57+AV62)</f>
        <v>1996</v>
      </c>
      <c r="AW56" s="47" t="n">
        <f aca="false">SUM(AW57+AW62)</f>
        <v>400</v>
      </c>
      <c r="AX56" s="43" t="n">
        <f aca="false">SUM(AR56+AV56-AW56)</f>
        <v>4515.90178512177</v>
      </c>
    </row>
    <row r="57" customFormat="false" ht="12.75" hidden="false" customHeight="true" outlineLevel="0" collapsed="false">
      <c r="A57" s="51"/>
      <c r="B57" s="52"/>
      <c r="C57" s="52"/>
      <c r="D57" s="52"/>
      <c r="E57" s="52"/>
      <c r="F57" s="52" t="s">
        <v>7</v>
      </c>
      <c r="G57" s="53"/>
      <c r="H57" s="48" t="s">
        <v>45</v>
      </c>
      <c r="I57" s="44" t="n">
        <v>6421</v>
      </c>
      <c r="J57" s="52" t="s">
        <v>95</v>
      </c>
      <c r="K57" s="54" t="n">
        <f aca="false">SUM(K58)</f>
        <v>104266.48</v>
      </c>
      <c r="L57" s="54" t="n">
        <f aca="false">SUM(L58)</f>
        <v>80000</v>
      </c>
      <c r="M57" s="54" t="n">
        <f aca="false">SUM(M58)</f>
        <v>80000</v>
      </c>
      <c r="N57" s="54" t="n">
        <f aca="false">SUM(N58:N59)</f>
        <v>4000</v>
      </c>
      <c r="O57" s="54" t="n">
        <f aca="false">SUM(O58:O59)</f>
        <v>4000</v>
      </c>
      <c r="P57" s="54" t="n">
        <f aca="false">SUM(P58:P59)</f>
        <v>5000</v>
      </c>
      <c r="Q57" s="54" t="n">
        <f aca="false">SUM(Q58:Q59)</f>
        <v>1354.36</v>
      </c>
      <c r="R57" s="54" t="n">
        <f aca="false">SUM(R58:R59)</f>
        <v>5000</v>
      </c>
      <c r="S57" s="54" t="n">
        <f aca="false">SUM(S58:S59)</f>
        <v>1442.89</v>
      </c>
      <c r="T57" s="54" t="n">
        <f aca="false">SUM(T58:T59)</f>
        <v>0</v>
      </c>
      <c r="U57" s="54" t="n">
        <f aca="false">SUM(U58:U59)</f>
        <v>200</v>
      </c>
      <c r="V57" s="54" t="n">
        <f aca="false">SUM(V58:V59)</f>
        <v>8000</v>
      </c>
      <c r="W57" s="54" t="n">
        <f aca="false">SUM(W58:W61)</f>
        <v>15500</v>
      </c>
      <c r="X57" s="54" t="n">
        <f aca="false">SUM(X58:X61)</f>
        <v>28500</v>
      </c>
      <c r="Y57" s="54" t="n">
        <f aca="false">SUM(Y58:Y61)</f>
        <v>1607.39</v>
      </c>
      <c r="Z57" s="54" t="n">
        <v>5000</v>
      </c>
      <c r="AA57" s="54" t="n">
        <f aca="false">SUM(AA58:AA61)</f>
        <v>30000</v>
      </c>
      <c r="AB57" s="54" t="n">
        <f aca="false">SUM(AB58:AB61)</f>
        <v>30000</v>
      </c>
      <c r="AC57" s="54" t="n">
        <f aca="false">SUM(AC58:AC61)</f>
        <v>30000</v>
      </c>
      <c r="AD57" s="54" t="n">
        <f aca="false">SUM(AD58:AD61)</f>
        <v>0</v>
      </c>
      <c r="AE57" s="54" t="n">
        <f aca="false">SUM(AE58:AE61)</f>
        <v>0</v>
      </c>
      <c r="AF57" s="54" t="n">
        <f aca="false">SUM(AF58:AF61)</f>
        <v>30000</v>
      </c>
      <c r="AG57" s="54" t="n">
        <f aca="false">SUM(AG58:AG61)</f>
        <v>1831.06</v>
      </c>
      <c r="AH57" s="54" t="n">
        <f aca="false">SUM(AH58:AH61)</f>
        <v>91.553</v>
      </c>
      <c r="AI57" s="54" t="n">
        <f aca="false">SUM(AI58:AI61)</f>
        <v>1831.06</v>
      </c>
      <c r="AJ57" s="54" t="n">
        <f aca="false">SUM(AJ58:AJ61)</f>
        <v>4000</v>
      </c>
      <c r="AK57" s="54" t="n">
        <f aca="false">SUM(AK58:AK61)</f>
        <v>1454.39</v>
      </c>
      <c r="AL57" s="54" t="n">
        <f aca="false">SUM(AL58:AL61)</f>
        <v>4000</v>
      </c>
      <c r="AM57" s="54" t="n">
        <f aca="false">SUM(AM58:AM61)</f>
        <v>0</v>
      </c>
      <c r="AN57" s="54" t="n">
        <f aca="false">SUM(AN58:AN61)</f>
        <v>0</v>
      </c>
      <c r="AO57" s="54" t="n">
        <f aca="false">SUM(AO58:AO61)</f>
        <v>4000</v>
      </c>
      <c r="AP57" s="47" t="n">
        <f aca="false">SUM(AO57/$AO$2)</f>
        <v>530.891233658504</v>
      </c>
      <c r="AQ57" s="54" t="n">
        <f aca="false">SUM(AQ58:AQ61)</f>
        <v>14000</v>
      </c>
      <c r="AR57" s="47" t="n">
        <f aca="false">SUM(AQ57/$AO$2)</f>
        <v>1858.11931780476</v>
      </c>
      <c r="AS57" s="46"/>
      <c r="AT57" s="47" t="n">
        <f aca="false">SUM(AT58:AT61)</f>
        <v>155.91</v>
      </c>
      <c r="AU57" s="47" t="n">
        <f aca="false">SUM(AU58:AU61)</f>
        <v>0</v>
      </c>
      <c r="AV57" s="47" t="n">
        <f aca="false">SUM(AV58:AV61)</f>
        <v>0</v>
      </c>
      <c r="AW57" s="47" t="n">
        <f aca="false">SUM(AW58:AW61)</f>
        <v>0</v>
      </c>
      <c r="AX57" s="43" t="n">
        <f aca="false">SUM(AR57+AV57-AW57)</f>
        <v>1858.11931780476</v>
      </c>
    </row>
    <row r="58" customFormat="false" ht="12.75" hidden="false" customHeight="true" outlineLevel="0" collapsed="false">
      <c r="A58" s="51"/>
      <c r="B58" s="52"/>
      <c r="C58" s="52"/>
      <c r="D58" s="52"/>
      <c r="E58" s="52"/>
      <c r="F58" s="52"/>
      <c r="G58" s="53"/>
      <c r="H58" s="48" t="s">
        <v>45</v>
      </c>
      <c r="I58" s="44" t="n">
        <v>64219</v>
      </c>
      <c r="J58" s="52" t="s">
        <v>96</v>
      </c>
      <c r="K58" s="54" t="n">
        <v>104266.48</v>
      </c>
      <c r="L58" s="54" t="n">
        <v>80000</v>
      </c>
      <c r="M58" s="55" t="n">
        <v>80000</v>
      </c>
      <c r="N58" s="55" t="n">
        <v>2000</v>
      </c>
      <c r="O58" s="55" t="n">
        <v>2000</v>
      </c>
      <c r="P58" s="55" t="n">
        <v>2000</v>
      </c>
      <c r="Q58" s="55"/>
      <c r="R58" s="55" t="n">
        <v>2000</v>
      </c>
      <c r="S58" s="55"/>
      <c r="T58" s="55"/>
      <c r="U58" s="56" t="n">
        <f aca="false">R58/P58*100</f>
        <v>100</v>
      </c>
      <c r="V58" s="56" t="n">
        <v>5000</v>
      </c>
      <c r="W58" s="55" t="n">
        <v>4000</v>
      </c>
      <c r="X58" s="55" t="n">
        <v>2000</v>
      </c>
      <c r="Y58" s="55"/>
      <c r="Z58" s="55" t="n">
        <v>2000</v>
      </c>
      <c r="AA58" s="54" t="n">
        <v>2000</v>
      </c>
      <c r="AB58" s="54" t="n">
        <v>2000</v>
      </c>
      <c r="AC58" s="54" t="n">
        <v>2000</v>
      </c>
      <c r="AD58" s="54"/>
      <c r="AE58" s="54"/>
      <c r="AF58" s="54" t="n">
        <f aca="false">SUM(AC58+AD58-AE58)</f>
        <v>2000</v>
      </c>
      <c r="AG58" s="55" t="n">
        <v>1831.06</v>
      </c>
      <c r="AH58" s="55" t="n">
        <f aca="false">SUM(AG58/AA58*100)</f>
        <v>91.553</v>
      </c>
      <c r="AI58" s="55" t="n">
        <v>1831.06</v>
      </c>
      <c r="AJ58" s="55" t="n">
        <v>4000</v>
      </c>
      <c r="AK58" s="55" t="n">
        <v>1454.39</v>
      </c>
      <c r="AL58" s="55" t="n">
        <v>4000</v>
      </c>
      <c r="AM58" s="55"/>
      <c r="AN58" s="55"/>
      <c r="AO58" s="55" t="n">
        <f aca="false">SUM(AL58+AM58-AN58)</f>
        <v>4000</v>
      </c>
      <c r="AP58" s="47" t="n">
        <f aca="false">SUM(AO58/$AO$2)</f>
        <v>530.891233658504</v>
      </c>
      <c r="AQ58" s="55" t="n">
        <v>4000</v>
      </c>
      <c r="AR58" s="47" t="n">
        <f aca="false">SUM(AQ58/$AO$2)</f>
        <v>530.891233658504</v>
      </c>
      <c r="AS58" s="46"/>
      <c r="AT58" s="47" t="n">
        <f aca="false">SUM(AS58/$AO$2)</f>
        <v>0</v>
      </c>
      <c r="AU58" s="55"/>
      <c r="AV58" s="46" t="n">
        <f aca="false">SUM(AU58/$AO$2)</f>
        <v>0</v>
      </c>
      <c r="AW58" s="57"/>
      <c r="AX58" s="43" t="n">
        <f aca="false">SUM(AR58+AV58-AW58)</f>
        <v>530.891233658504</v>
      </c>
    </row>
    <row r="59" customFormat="false" ht="12.75" hidden="false" customHeight="true" outlineLevel="0" collapsed="false">
      <c r="A59" s="51"/>
      <c r="B59" s="52"/>
      <c r="C59" s="52"/>
      <c r="D59" s="52"/>
      <c r="E59" s="52"/>
      <c r="F59" s="52"/>
      <c r="G59" s="53"/>
      <c r="H59" s="48" t="s">
        <v>45</v>
      </c>
      <c r="I59" s="44" t="n">
        <v>64219</v>
      </c>
      <c r="J59" s="52" t="s">
        <v>97</v>
      </c>
      <c r="K59" s="54"/>
      <c r="L59" s="54"/>
      <c r="M59" s="55"/>
      <c r="N59" s="55" t="n">
        <v>2000</v>
      </c>
      <c r="O59" s="55" t="n">
        <v>2000</v>
      </c>
      <c r="P59" s="55" t="n">
        <v>3000</v>
      </c>
      <c r="Q59" s="55" t="n">
        <v>1354.36</v>
      </c>
      <c r="R59" s="55" t="n">
        <v>3000</v>
      </c>
      <c r="S59" s="55" t="n">
        <v>1442.89</v>
      </c>
      <c r="T59" s="55"/>
      <c r="U59" s="56" t="n">
        <f aca="false">R59/P59*100</f>
        <v>100</v>
      </c>
      <c r="V59" s="56" t="n">
        <v>3000</v>
      </c>
      <c r="W59" s="55" t="n">
        <v>3000</v>
      </c>
      <c r="X59" s="55" t="n">
        <v>3000</v>
      </c>
      <c r="Y59" s="55" t="n">
        <v>1607.39</v>
      </c>
      <c r="Z59" s="55" t="n">
        <v>3000</v>
      </c>
      <c r="AA59" s="54" t="n">
        <v>3000</v>
      </c>
      <c r="AB59" s="54" t="n">
        <v>3000</v>
      </c>
      <c r="AC59" s="54" t="n">
        <v>3000</v>
      </c>
      <c r="AD59" s="54"/>
      <c r="AE59" s="54"/>
      <c r="AF59" s="54" t="n">
        <f aca="false">SUM(AC59+AD59-AE59)</f>
        <v>3000</v>
      </c>
      <c r="AG59" s="55"/>
      <c r="AH59" s="55" t="n">
        <f aca="false">SUM(AG59/AA59*100)</f>
        <v>0</v>
      </c>
      <c r="AI59" s="55"/>
      <c r="AJ59" s="55"/>
      <c r="AK59" s="55"/>
      <c r="AL59" s="55"/>
      <c r="AM59" s="55"/>
      <c r="AN59" s="55"/>
      <c r="AO59" s="55" t="n">
        <f aca="false">SUM(AL59+AM59-AN59)</f>
        <v>0</v>
      </c>
      <c r="AP59" s="47" t="n">
        <f aca="false">SUM(AO59/$AO$2)</f>
        <v>0</v>
      </c>
      <c r="AQ59" s="55" t="n">
        <v>10000</v>
      </c>
      <c r="AR59" s="47" t="n">
        <f aca="false">SUM(AQ59/$AO$2)</f>
        <v>1327.22808414626</v>
      </c>
      <c r="AS59" s="46"/>
      <c r="AT59" s="47" t="n">
        <v>155.91</v>
      </c>
      <c r="AU59" s="55"/>
      <c r="AV59" s="46" t="n">
        <f aca="false">SUM(AU59/$AO$2)</f>
        <v>0</v>
      </c>
      <c r="AW59" s="57"/>
      <c r="AX59" s="43" t="n">
        <f aca="false">SUM(AR59+AV59-AW59)</f>
        <v>1327.22808414626</v>
      </c>
    </row>
    <row r="60" customFormat="false" ht="12.75" hidden="false" customHeight="true" outlineLevel="0" collapsed="false">
      <c r="A60" s="51"/>
      <c r="B60" s="52"/>
      <c r="C60" s="52"/>
      <c r="D60" s="52"/>
      <c r="E60" s="52"/>
      <c r="F60" s="52"/>
      <c r="G60" s="53"/>
      <c r="H60" s="48" t="s">
        <v>45</v>
      </c>
      <c r="I60" s="44" t="n">
        <v>64219</v>
      </c>
      <c r="J60" s="52" t="s">
        <v>98</v>
      </c>
      <c r="K60" s="54"/>
      <c r="L60" s="54"/>
      <c r="M60" s="55"/>
      <c r="N60" s="55"/>
      <c r="O60" s="55"/>
      <c r="P60" s="55"/>
      <c r="Q60" s="55"/>
      <c r="R60" s="55"/>
      <c r="S60" s="55"/>
      <c r="T60" s="55"/>
      <c r="U60" s="56"/>
      <c r="V60" s="56"/>
      <c r="W60" s="55"/>
      <c r="X60" s="55" t="n">
        <v>15000</v>
      </c>
      <c r="Y60" s="55"/>
      <c r="Z60" s="55" t="n">
        <v>0</v>
      </c>
      <c r="AA60" s="54" t="n">
        <v>15000</v>
      </c>
      <c r="AB60" s="54" t="n">
        <v>15000</v>
      </c>
      <c r="AC60" s="54" t="n">
        <v>15000</v>
      </c>
      <c r="AD60" s="54"/>
      <c r="AE60" s="54"/>
      <c r="AF60" s="54" t="n">
        <f aca="false">SUM(AC60+AD60-AE60)</f>
        <v>15000</v>
      </c>
      <c r="AG60" s="55"/>
      <c r="AH60" s="55" t="n">
        <f aca="false">SUM(AG60/AA60*100)</f>
        <v>0</v>
      </c>
      <c r="AI60" s="55"/>
      <c r="AJ60" s="55"/>
      <c r="AK60" s="55"/>
      <c r="AL60" s="55"/>
      <c r="AM60" s="55"/>
      <c r="AN60" s="55"/>
      <c r="AO60" s="55" t="n">
        <f aca="false">SUM(AL60+AM60-AN60)</f>
        <v>0</v>
      </c>
      <c r="AP60" s="47" t="n">
        <f aca="false">SUM(AO60/$AO$2)</f>
        <v>0</v>
      </c>
      <c r="AQ60" s="55"/>
      <c r="AR60" s="47" t="n">
        <f aca="false">SUM(AQ60/$AO$2)</f>
        <v>0</v>
      </c>
      <c r="AS60" s="46"/>
      <c r="AT60" s="47" t="n">
        <f aca="false">SUM(AS60/$AO$2)</f>
        <v>0</v>
      </c>
      <c r="AU60" s="55"/>
      <c r="AV60" s="46" t="n">
        <f aca="false">SUM(AU60/$AO$2)</f>
        <v>0</v>
      </c>
      <c r="AW60" s="57"/>
      <c r="AX60" s="43" t="n">
        <f aca="false">SUM(AR60+AV60-AW60)</f>
        <v>0</v>
      </c>
    </row>
    <row r="61" customFormat="false" ht="12.75" hidden="false" customHeight="true" outlineLevel="0" collapsed="false">
      <c r="A61" s="51"/>
      <c r="B61" s="52"/>
      <c r="C61" s="52"/>
      <c r="D61" s="52"/>
      <c r="E61" s="52"/>
      <c r="F61" s="52"/>
      <c r="G61" s="53"/>
      <c r="H61" s="48" t="s">
        <v>45</v>
      </c>
      <c r="I61" s="44" t="n">
        <v>64219</v>
      </c>
      <c r="J61" s="52" t="s">
        <v>99</v>
      </c>
      <c r="K61" s="54"/>
      <c r="L61" s="54"/>
      <c r="M61" s="55"/>
      <c r="N61" s="55"/>
      <c r="O61" s="55"/>
      <c r="P61" s="55"/>
      <c r="Q61" s="55"/>
      <c r="R61" s="55"/>
      <c r="S61" s="55"/>
      <c r="T61" s="55"/>
      <c r="U61" s="56"/>
      <c r="V61" s="56"/>
      <c r="W61" s="55" t="n">
        <v>8500</v>
      </c>
      <c r="X61" s="55" t="n">
        <v>8500</v>
      </c>
      <c r="Y61" s="55"/>
      <c r="Z61" s="55" t="n">
        <v>0</v>
      </c>
      <c r="AA61" s="54" t="n">
        <v>10000</v>
      </c>
      <c r="AB61" s="54" t="n">
        <v>10000</v>
      </c>
      <c r="AC61" s="54" t="n">
        <v>10000</v>
      </c>
      <c r="AD61" s="54"/>
      <c r="AE61" s="54"/>
      <c r="AF61" s="54" t="n">
        <f aca="false">SUM(AC61+AD61-AE61)</f>
        <v>10000</v>
      </c>
      <c r="AG61" s="55"/>
      <c r="AH61" s="55" t="n">
        <f aca="false">SUM(AG61/AA61*100)</f>
        <v>0</v>
      </c>
      <c r="AI61" s="55"/>
      <c r="AJ61" s="55"/>
      <c r="AK61" s="55"/>
      <c r="AL61" s="55"/>
      <c r="AM61" s="55"/>
      <c r="AN61" s="55"/>
      <c r="AO61" s="55" t="n">
        <f aca="false">SUM(AL61+AM61-AN61)</f>
        <v>0</v>
      </c>
      <c r="AP61" s="47" t="n">
        <f aca="false">SUM(AO61/$AO$2)</f>
        <v>0</v>
      </c>
      <c r="AQ61" s="55"/>
      <c r="AR61" s="47" t="n">
        <f aca="false">SUM(AQ61/$AO$2)</f>
        <v>0</v>
      </c>
      <c r="AS61" s="46"/>
      <c r="AT61" s="47" t="n">
        <f aca="false">SUM(AS61/$AO$2)</f>
        <v>0</v>
      </c>
      <c r="AU61" s="55"/>
      <c r="AV61" s="46" t="n">
        <f aca="false">SUM(AU61/$AO$2)</f>
        <v>0</v>
      </c>
      <c r="AW61" s="57"/>
      <c r="AX61" s="43" t="n">
        <f aca="false">SUM(AR61+AV61-AW61)</f>
        <v>0</v>
      </c>
    </row>
    <row r="62" customFormat="false" ht="12.75" hidden="false" customHeight="true" outlineLevel="0" collapsed="false">
      <c r="A62" s="51"/>
      <c r="B62" s="52"/>
      <c r="C62" s="52"/>
      <c r="D62" s="52"/>
      <c r="E62" s="52"/>
      <c r="F62" s="52" t="s">
        <v>7</v>
      </c>
      <c r="G62" s="53"/>
      <c r="H62" s="48" t="s">
        <v>45</v>
      </c>
      <c r="I62" s="44" t="n">
        <v>6422</v>
      </c>
      <c r="J62" s="52" t="s">
        <v>100</v>
      </c>
      <c r="K62" s="54" t="n">
        <f aca="false">SUM(K63:K65)</f>
        <v>50994.96</v>
      </c>
      <c r="L62" s="54" t="n">
        <f aca="false">SUM(L63:L65)</f>
        <v>50000</v>
      </c>
      <c r="M62" s="54" t="n">
        <f aca="false">SUM(M63:M65)</f>
        <v>50000</v>
      </c>
      <c r="N62" s="54" t="n">
        <f aca="false">SUM(N63:N65)</f>
        <v>11000</v>
      </c>
      <c r="O62" s="54" t="n">
        <f aca="false">SUM(O63:O65)</f>
        <v>11000</v>
      </c>
      <c r="P62" s="54" t="n">
        <f aca="false">SUM(P63:P65)</f>
        <v>6000</v>
      </c>
      <c r="Q62" s="54" t="n">
        <f aca="false">SUM(Q63:Q65)</f>
        <v>0</v>
      </c>
      <c r="R62" s="54" t="n">
        <f aca="false">SUM(R63:R65)</f>
        <v>6000</v>
      </c>
      <c r="S62" s="54" t="n">
        <f aca="false">SUM(S63:S65)</f>
        <v>1072.5</v>
      </c>
      <c r="T62" s="54" t="n">
        <f aca="false">SUM(T63:T65)</f>
        <v>0</v>
      </c>
      <c r="U62" s="54" t="n">
        <f aca="false">SUM(U63:U65)</f>
        <v>160</v>
      </c>
      <c r="V62" s="54" t="n">
        <f aca="false">SUM(V63:V65)</f>
        <v>8000</v>
      </c>
      <c r="W62" s="54" t="n">
        <f aca="false">SUM(W63:W65)</f>
        <v>18000</v>
      </c>
      <c r="X62" s="54" t="n">
        <f aca="false">SUM(X63:X65)</f>
        <v>15000</v>
      </c>
      <c r="Y62" s="54" t="n">
        <f aca="false">SUM(Y63:Y65)</f>
        <v>4438.22</v>
      </c>
      <c r="Z62" s="54" t="n">
        <v>134000</v>
      </c>
      <c r="AA62" s="54" t="n">
        <f aca="false">SUM(AA63:AA65)</f>
        <v>17000</v>
      </c>
      <c r="AB62" s="54" t="n">
        <f aca="false">SUM(AB63:AB65)</f>
        <v>15000</v>
      </c>
      <c r="AC62" s="54" t="n">
        <f aca="false">SUM(AC63:AC66)</f>
        <v>12000</v>
      </c>
      <c r="AD62" s="54" t="n">
        <f aca="false">SUM(AD63:AD66)</f>
        <v>0</v>
      </c>
      <c r="AE62" s="54" t="n">
        <f aca="false">SUM(AE63:AE66)</f>
        <v>0</v>
      </c>
      <c r="AF62" s="54" t="n">
        <f aca="false">SUM(AF63:AF66)</f>
        <v>12000</v>
      </c>
      <c r="AG62" s="54" t="n">
        <f aca="false">SUM(AG63:AG66)</f>
        <v>6018.22</v>
      </c>
      <c r="AH62" s="54" t="e">
        <f aca="false">SUM(AH63:AH66)</f>
        <v>#DIV/0!</v>
      </c>
      <c r="AI62" s="54" t="n">
        <f aca="false">SUM(AI63:AI66)</f>
        <v>6018.22</v>
      </c>
      <c r="AJ62" s="54" t="n">
        <f aca="false">SUM(AJ63:AJ66)</f>
        <v>12000</v>
      </c>
      <c r="AK62" s="54" t="n">
        <f aca="false">SUM(AK63:AK66)</f>
        <v>4438.22</v>
      </c>
      <c r="AL62" s="54" t="n">
        <f aca="false">SUM(AL63:AL66)</f>
        <v>12000</v>
      </c>
      <c r="AM62" s="54" t="n">
        <f aca="false">SUM(AM63:AM66)</f>
        <v>0</v>
      </c>
      <c r="AN62" s="54" t="n">
        <f aca="false">SUM(AN63:AN66)</f>
        <v>4000</v>
      </c>
      <c r="AO62" s="54" t="n">
        <f aca="false">SUM(AO63:AO66)</f>
        <v>8000</v>
      </c>
      <c r="AP62" s="47" t="n">
        <f aca="false">SUM(AO62/$AO$2)</f>
        <v>1061.78246731701</v>
      </c>
      <c r="AQ62" s="54" t="n">
        <f aca="false">SUM(AQ63:AQ66)</f>
        <v>8000</v>
      </c>
      <c r="AR62" s="47" t="n">
        <f aca="false">SUM(AR63:AR67)</f>
        <v>1061.78246731701</v>
      </c>
      <c r="AS62" s="47" t="n">
        <f aca="false">SUM(AS63:AS67)</f>
        <v>0</v>
      </c>
      <c r="AT62" s="47" t="n">
        <f aca="false">SUM(AT63:AT67)</f>
        <v>1264.41</v>
      </c>
      <c r="AU62" s="47" t="n">
        <f aca="false">SUM(AU63:AU67)</f>
        <v>0</v>
      </c>
      <c r="AV62" s="47" t="n">
        <f aca="false">SUM(AV63:AV67)</f>
        <v>1996</v>
      </c>
      <c r="AW62" s="47" t="n">
        <f aca="false">SUM(AW63:AW67)</f>
        <v>400</v>
      </c>
      <c r="AX62" s="43" t="n">
        <f aca="false">SUM(AR62+AV62-AW62)</f>
        <v>2657.78246731701</v>
      </c>
    </row>
    <row r="63" customFormat="false" ht="12.75" hidden="false" customHeight="true" outlineLevel="0" collapsed="false">
      <c r="A63" s="51"/>
      <c r="B63" s="52"/>
      <c r="C63" s="52"/>
      <c r="D63" s="52"/>
      <c r="E63" s="52"/>
      <c r="F63" s="52"/>
      <c r="G63" s="53"/>
      <c r="H63" s="48" t="s">
        <v>45</v>
      </c>
      <c r="I63" s="44" t="n">
        <v>64222</v>
      </c>
      <c r="J63" s="52" t="s">
        <v>101</v>
      </c>
      <c r="K63" s="54" t="n">
        <v>50994.96</v>
      </c>
      <c r="L63" s="54" t="n">
        <v>50000</v>
      </c>
      <c r="M63" s="55" t="n">
        <v>50000</v>
      </c>
      <c r="N63" s="55" t="n">
        <v>10000</v>
      </c>
      <c r="O63" s="55" t="n">
        <v>10000</v>
      </c>
      <c r="P63" s="55" t="n">
        <v>5000</v>
      </c>
      <c r="Q63" s="55"/>
      <c r="R63" s="55" t="n">
        <v>3000</v>
      </c>
      <c r="S63" s="55" t="n">
        <v>812.5</v>
      </c>
      <c r="T63" s="55"/>
      <c r="U63" s="56" t="n">
        <f aca="false">R63/P63*100</f>
        <v>60</v>
      </c>
      <c r="V63" s="56" t="n">
        <v>5000</v>
      </c>
      <c r="W63" s="55" t="n">
        <v>3000</v>
      </c>
      <c r="X63" s="55" t="n">
        <v>2000</v>
      </c>
      <c r="Y63" s="55" t="n">
        <v>812.5</v>
      </c>
      <c r="Z63" s="55" t="n">
        <v>2000</v>
      </c>
      <c r="AA63" s="54" t="n">
        <v>5000</v>
      </c>
      <c r="AB63" s="54" t="n">
        <v>5000</v>
      </c>
      <c r="AC63" s="54" t="n">
        <v>5000</v>
      </c>
      <c r="AD63" s="54"/>
      <c r="AE63" s="54"/>
      <c r="AF63" s="54" t="n">
        <f aca="false">SUM(AC63+AD63-AE63)</f>
        <v>5000</v>
      </c>
      <c r="AG63" s="55" t="n">
        <v>812.5</v>
      </c>
      <c r="AH63" s="55" t="n">
        <f aca="false">SUM(AG63/AA63*100)</f>
        <v>16.25</v>
      </c>
      <c r="AI63" s="55" t="n">
        <v>812.5</v>
      </c>
      <c r="AJ63" s="55" t="n">
        <v>5000</v>
      </c>
      <c r="AK63" s="55" t="n">
        <v>812.5</v>
      </c>
      <c r="AL63" s="55" t="n">
        <v>5000</v>
      </c>
      <c r="AM63" s="55"/>
      <c r="AN63" s="55" t="n">
        <v>4000</v>
      </c>
      <c r="AO63" s="55" t="n">
        <f aca="false">SUM(AL63+AM63-AN63)</f>
        <v>1000</v>
      </c>
      <c r="AP63" s="47" t="n">
        <f aca="false">SUM(AO63/$AO$2)</f>
        <v>132.722808414626</v>
      </c>
      <c r="AQ63" s="55" t="n">
        <v>1000</v>
      </c>
      <c r="AR63" s="47" t="n">
        <f aca="false">SUM(AQ63/$AO$2)</f>
        <v>132.722808414626</v>
      </c>
      <c r="AS63" s="46"/>
      <c r="AT63" s="47" t="n">
        <v>107.84</v>
      </c>
      <c r="AU63" s="55"/>
      <c r="AV63" s="46" t="n">
        <f aca="false">SUM(AU63/$AO$2)</f>
        <v>0</v>
      </c>
      <c r="AW63" s="57"/>
      <c r="AX63" s="43" t="n">
        <f aca="false">SUM(AR63+AV63-AW63)</f>
        <v>132.722808414626</v>
      </c>
    </row>
    <row r="64" customFormat="false" ht="12.75" hidden="false" customHeight="true" outlineLevel="0" collapsed="false">
      <c r="A64" s="51"/>
      <c r="B64" s="52"/>
      <c r="C64" s="52"/>
      <c r="D64" s="52"/>
      <c r="E64" s="52"/>
      <c r="F64" s="52"/>
      <c r="G64" s="53"/>
      <c r="H64" s="48" t="s">
        <v>45</v>
      </c>
      <c r="I64" s="44" t="n">
        <v>64222</v>
      </c>
      <c r="J64" s="52" t="s">
        <v>102</v>
      </c>
      <c r="K64" s="54"/>
      <c r="L64" s="54"/>
      <c r="M64" s="55"/>
      <c r="N64" s="55"/>
      <c r="O64" s="55"/>
      <c r="P64" s="55"/>
      <c r="Q64" s="55"/>
      <c r="R64" s="55" t="n">
        <v>2000</v>
      </c>
      <c r="S64" s="55" t="n">
        <v>260</v>
      </c>
      <c r="T64" s="55"/>
      <c r="U64" s="56"/>
      <c r="V64" s="56" t="n">
        <v>2000</v>
      </c>
      <c r="W64" s="55" t="n">
        <v>14000</v>
      </c>
      <c r="X64" s="55" t="n">
        <v>12000</v>
      </c>
      <c r="Y64" s="58" t="n">
        <v>3625.72</v>
      </c>
      <c r="Z64" s="55" t="n">
        <v>132000</v>
      </c>
      <c r="AA64" s="54" t="n">
        <v>12000</v>
      </c>
      <c r="AB64" s="54" t="n">
        <v>10000</v>
      </c>
      <c r="AC64" s="54" t="n">
        <v>5000</v>
      </c>
      <c r="AD64" s="54"/>
      <c r="AE64" s="54"/>
      <c r="AF64" s="54" t="n">
        <f aca="false">SUM(AC64+AD64-AE64)</f>
        <v>5000</v>
      </c>
      <c r="AG64" s="55" t="n">
        <v>3625.72</v>
      </c>
      <c r="AH64" s="55" t="n">
        <f aca="false">SUM(AG64/AA64*100)</f>
        <v>30.2143333333333</v>
      </c>
      <c r="AI64" s="55" t="n">
        <v>3625.72</v>
      </c>
      <c r="AJ64" s="55" t="n">
        <v>5000</v>
      </c>
      <c r="AK64" s="55" t="n">
        <v>3625.72</v>
      </c>
      <c r="AL64" s="55" t="n">
        <v>5000</v>
      </c>
      <c r="AM64" s="55"/>
      <c r="AN64" s="55"/>
      <c r="AO64" s="55" t="n">
        <f aca="false">SUM(AL64+AM64-AN64)</f>
        <v>5000</v>
      </c>
      <c r="AP64" s="47" t="n">
        <f aca="false">SUM(AO64/$AO$2)</f>
        <v>663.61404207313</v>
      </c>
      <c r="AQ64" s="55" t="n">
        <v>5000</v>
      </c>
      <c r="AR64" s="47" t="n">
        <f aca="false">SUM(AQ64/$AO$2)</f>
        <v>663.61404207313</v>
      </c>
      <c r="AS64" s="46"/>
      <c r="AT64" s="47" t="n">
        <v>10.35</v>
      </c>
      <c r="AU64" s="55"/>
      <c r="AV64" s="46" t="n">
        <f aca="false">SUM(AU64/$AO$2)</f>
        <v>0</v>
      </c>
      <c r="AW64" s="57" t="n">
        <v>400</v>
      </c>
      <c r="AX64" s="43" t="n">
        <f aca="false">SUM(AR64+AV64-AW64)</f>
        <v>263.61404207313</v>
      </c>
    </row>
    <row r="65" customFormat="false" ht="12.75" hidden="false" customHeight="true" outlineLevel="0" collapsed="false">
      <c r="A65" s="51"/>
      <c r="B65" s="52"/>
      <c r="C65" s="52"/>
      <c r="D65" s="52"/>
      <c r="E65" s="52"/>
      <c r="F65" s="52"/>
      <c r="G65" s="53"/>
      <c r="H65" s="48" t="s">
        <v>45</v>
      </c>
      <c r="I65" s="44" t="n">
        <v>64223</v>
      </c>
      <c r="J65" s="52" t="s">
        <v>103</v>
      </c>
      <c r="K65" s="54"/>
      <c r="L65" s="54"/>
      <c r="M65" s="55"/>
      <c r="N65" s="55" t="n">
        <v>1000</v>
      </c>
      <c r="O65" s="55" t="n">
        <v>1000</v>
      </c>
      <c r="P65" s="55" t="n">
        <v>1000</v>
      </c>
      <c r="Q65" s="55"/>
      <c r="R65" s="55" t="n">
        <v>1000</v>
      </c>
      <c r="S65" s="55"/>
      <c r="T65" s="55"/>
      <c r="U65" s="56" t="n">
        <f aca="false">R65/P65*100</f>
        <v>100</v>
      </c>
      <c r="V65" s="56" t="n">
        <v>1000</v>
      </c>
      <c r="W65" s="55" t="n">
        <v>1000</v>
      </c>
      <c r="X65" s="55" t="n">
        <v>1000</v>
      </c>
      <c r="Y65" s="55"/>
      <c r="Z65" s="55" t="n">
        <v>0</v>
      </c>
      <c r="AA65" s="54" t="n">
        <v>0</v>
      </c>
      <c r="AB65" s="54" t="n">
        <v>0</v>
      </c>
      <c r="AC65" s="54" t="n">
        <v>0</v>
      </c>
      <c r="AD65" s="54"/>
      <c r="AE65" s="54"/>
      <c r="AF65" s="54" t="n">
        <f aca="false">SUM(AC65+AD65-AE65)</f>
        <v>0</v>
      </c>
      <c r="AG65" s="55"/>
      <c r="AH65" s="55" t="e">
        <f aca="false">SUM(AG65/AA65*100)</f>
        <v>#DIV/0!</v>
      </c>
      <c r="AI65" s="55"/>
      <c r="AJ65" s="55"/>
      <c r="AK65" s="55"/>
      <c r="AL65" s="55"/>
      <c r="AM65" s="55"/>
      <c r="AN65" s="55"/>
      <c r="AO65" s="55" t="n">
        <f aca="false">SUM(AL65+AM65-AN65)</f>
        <v>0</v>
      </c>
      <c r="AP65" s="47" t="n">
        <f aca="false">SUM(AO65/$AO$2)</f>
        <v>0</v>
      </c>
      <c r="AQ65" s="55"/>
      <c r="AR65" s="47" t="n">
        <f aca="false">SUM(AQ65/$AO$2)</f>
        <v>0</v>
      </c>
      <c r="AS65" s="46"/>
      <c r="AT65" s="47" t="n">
        <f aca="false">SUM(AS65/$AO$2)</f>
        <v>0</v>
      </c>
      <c r="AU65" s="55"/>
      <c r="AV65" s="46" t="n">
        <f aca="false">SUM(AU65/$AO$2)</f>
        <v>0</v>
      </c>
      <c r="AW65" s="57"/>
      <c r="AX65" s="43" t="n">
        <f aca="false">SUM(AR65+AV65-AW65)</f>
        <v>0</v>
      </c>
    </row>
    <row r="66" customFormat="false" ht="12.75" hidden="false" customHeight="true" outlineLevel="0" collapsed="false">
      <c r="A66" s="51"/>
      <c r="B66" s="52"/>
      <c r="C66" s="52"/>
      <c r="D66" s="52"/>
      <c r="E66" s="52"/>
      <c r="F66" s="52"/>
      <c r="G66" s="53"/>
      <c r="H66" s="48" t="s">
        <v>45</v>
      </c>
      <c r="I66" s="44" t="n">
        <v>64222</v>
      </c>
      <c r="J66" s="52" t="s">
        <v>104</v>
      </c>
      <c r="K66" s="54"/>
      <c r="L66" s="54"/>
      <c r="M66" s="55"/>
      <c r="N66" s="55"/>
      <c r="O66" s="55"/>
      <c r="P66" s="55"/>
      <c r="Q66" s="55"/>
      <c r="R66" s="55"/>
      <c r="S66" s="55"/>
      <c r="T66" s="55"/>
      <c r="U66" s="56"/>
      <c r="V66" s="56"/>
      <c r="W66" s="55"/>
      <c r="X66" s="55"/>
      <c r="Y66" s="55"/>
      <c r="Z66" s="55"/>
      <c r="AA66" s="54"/>
      <c r="AB66" s="54" t="n">
        <v>2000</v>
      </c>
      <c r="AC66" s="54" t="n">
        <v>2000</v>
      </c>
      <c r="AD66" s="54"/>
      <c r="AE66" s="54"/>
      <c r="AF66" s="54" t="n">
        <f aca="false">SUM(AC66+AD66-AE66)</f>
        <v>2000</v>
      </c>
      <c r="AG66" s="55" t="n">
        <v>1580</v>
      </c>
      <c r="AH66" s="55"/>
      <c r="AI66" s="55" t="n">
        <v>1580</v>
      </c>
      <c r="AJ66" s="55" t="n">
        <v>2000</v>
      </c>
      <c r="AK66" s="55"/>
      <c r="AL66" s="55" t="n">
        <v>2000</v>
      </c>
      <c r="AM66" s="55"/>
      <c r="AN66" s="55"/>
      <c r="AO66" s="55" t="n">
        <f aca="false">SUM(AL66+AM66-AN66)</f>
        <v>2000</v>
      </c>
      <c r="AP66" s="47" t="n">
        <f aca="false">SUM(AO66/$AO$2)</f>
        <v>265.445616829252</v>
      </c>
      <c r="AQ66" s="55" t="n">
        <v>2000</v>
      </c>
      <c r="AR66" s="47" t="n">
        <f aca="false">SUM(AQ66/$AO$2)</f>
        <v>265.445616829252</v>
      </c>
      <c r="AS66" s="46"/>
      <c r="AT66" s="47" t="n">
        <v>481.22</v>
      </c>
      <c r="AU66" s="55"/>
      <c r="AV66" s="46" t="n">
        <v>400</v>
      </c>
      <c r="AW66" s="57"/>
      <c r="AX66" s="43" t="n">
        <f aca="false">SUM(AR66+AV66-AW66)</f>
        <v>665.445616829252</v>
      </c>
    </row>
    <row r="67" customFormat="false" ht="12.75" hidden="false" customHeight="true" outlineLevel="0" collapsed="false">
      <c r="A67" s="51"/>
      <c r="B67" s="52"/>
      <c r="C67" s="52"/>
      <c r="D67" s="52"/>
      <c r="E67" s="52"/>
      <c r="F67" s="52"/>
      <c r="G67" s="53"/>
      <c r="H67" s="48" t="s">
        <v>45</v>
      </c>
      <c r="I67" s="44" t="n">
        <v>64225</v>
      </c>
      <c r="J67" s="52" t="s">
        <v>105</v>
      </c>
      <c r="K67" s="54"/>
      <c r="L67" s="54"/>
      <c r="M67" s="55"/>
      <c r="N67" s="55"/>
      <c r="O67" s="55"/>
      <c r="P67" s="55"/>
      <c r="Q67" s="55"/>
      <c r="R67" s="55"/>
      <c r="S67" s="55"/>
      <c r="T67" s="55"/>
      <c r="U67" s="56"/>
      <c r="V67" s="56"/>
      <c r="W67" s="55"/>
      <c r="X67" s="55"/>
      <c r="Y67" s="55"/>
      <c r="Z67" s="55"/>
      <c r="AA67" s="54"/>
      <c r="AB67" s="54"/>
      <c r="AC67" s="54"/>
      <c r="AD67" s="54"/>
      <c r="AE67" s="54"/>
      <c r="AF67" s="54"/>
      <c r="AG67" s="55"/>
      <c r="AH67" s="55"/>
      <c r="AI67" s="55"/>
      <c r="AJ67" s="55"/>
      <c r="AK67" s="55"/>
      <c r="AL67" s="55"/>
      <c r="AM67" s="55"/>
      <c r="AN67" s="55"/>
      <c r="AO67" s="55"/>
      <c r="AP67" s="47"/>
      <c r="AQ67" s="55"/>
      <c r="AR67" s="47"/>
      <c r="AS67" s="46"/>
      <c r="AT67" s="47" t="n">
        <v>665</v>
      </c>
      <c r="AU67" s="55"/>
      <c r="AV67" s="46" t="n">
        <v>1596</v>
      </c>
      <c r="AW67" s="57"/>
      <c r="AX67" s="43" t="n">
        <f aca="false">SUM(AR67+AV67-AW67)</f>
        <v>1596</v>
      </c>
    </row>
    <row r="68" s="50" customFormat="true" ht="12.75" hidden="false" customHeight="false" outlineLevel="0" collapsed="false">
      <c r="A68" s="48"/>
      <c r="B68" s="45"/>
      <c r="C68" s="45"/>
      <c r="D68" s="45"/>
      <c r="E68" s="45"/>
      <c r="F68" s="45"/>
      <c r="G68" s="49"/>
      <c r="H68" s="48" t="s">
        <v>45</v>
      </c>
      <c r="I68" s="44" t="n">
        <v>65</v>
      </c>
      <c r="J68" s="45" t="s">
        <v>106</v>
      </c>
      <c r="K68" s="46" t="e">
        <f aca="false">SUM(K69+K75+K80)</f>
        <v>#REF!</v>
      </c>
      <c r="L68" s="46" t="e">
        <f aca="false">SUM(L69+L75+L80)</f>
        <v>#REF!</v>
      </c>
      <c r="M68" s="46" t="e">
        <f aca="false">SUM(M69+M75+M80)</f>
        <v>#REF!</v>
      </c>
      <c r="N68" s="46" t="e">
        <f aca="false">SUM(N69+N75+N80)</f>
        <v>#REF!</v>
      </c>
      <c r="O68" s="46" t="e">
        <f aca="false">SUM(O69+O75+O80)</f>
        <v>#REF!</v>
      </c>
      <c r="P68" s="46" t="e">
        <f aca="false">SUM(P69+P75+P80)</f>
        <v>#REF!</v>
      </c>
      <c r="Q68" s="46" t="e">
        <f aca="false">SUM(Q69+Q75+Q80)</f>
        <v>#REF!</v>
      </c>
      <c r="R68" s="46" t="e">
        <f aca="false">SUM(R69+R75+R80)</f>
        <v>#REF!</v>
      </c>
      <c r="S68" s="46" t="e">
        <f aca="false">SUM(S69+S75+S80)</f>
        <v>#REF!</v>
      </c>
      <c r="T68" s="46" t="e">
        <f aca="false">SUM(T69+T75+T80)</f>
        <v>#REF!</v>
      </c>
      <c r="U68" s="46" t="e">
        <f aca="false">SUM(U69+U75+U80)</f>
        <v>#REF!</v>
      </c>
      <c r="V68" s="46" t="e">
        <f aca="false">SUM(V69+V75+V80)</f>
        <v>#REF!</v>
      </c>
      <c r="W68" s="46" t="n">
        <f aca="false">SUM(W69+W75+W80)</f>
        <v>134000</v>
      </c>
      <c r="X68" s="46" t="n">
        <f aca="false">SUM(X69+X75+X80)</f>
        <v>134000</v>
      </c>
      <c r="Y68" s="46" t="n">
        <f aca="false">SUM(Y69+Y75+Y80)</f>
        <v>46796.54</v>
      </c>
      <c r="Z68" s="46" t="n">
        <f aca="false">SUM(Z69+Z75+Z80)</f>
        <v>134000</v>
      </c>
      <c r="AA68" s="46" t="n">
        <f aca="false">SUM(AA69+AA75+AA80)</f>
        <v>157000</v>
      </c>
      <c r="AB68" s="46" t="n">
        <f aca="false">SUM(AB69+AB75+AB80)</f>
        <v>157000</v>
      </c>
      <c r="AC68" s="46" t="n">
        <f aca="false">SUM(AC69+AC75+AC80)</f>
        <v>157000</v>
      </c>
      <c r="AD68" s="46" t="n">
        <f aca="false">SUM(AD69+AD75+AD80)</f>
        <v>0</v>
      </c>
      <c r="AE68" s="46" t="n">
        <f aca="false">SUM(AE69+AE75+AE80)</f>
        <v>0</v>
      </c>
      <c r="AF68" s="46" t="n">
        <f aca="false">SUM(AF69+AF75+AF80)</f>
        <v>157000</v>
      </c>
      <c r="AG68" s="46" t="n">
        <f aca="false">SUM(AG69+AG75+AG80)</f>
        <v>103157.65</v>
      </c>
      <c r="AH68" s="46" t="n">
        <f aca="false">SUM(AH69+AH75+AH80)</f>
        <v>529.482783333333</v>
      </c>
      <c r="AI68" s="46" t="n">
        <f aca="false">SUM(AI69+AI75+AI80)</f>
        <v>131291.28</v>
      </c>
      <c r="AJ68" s="46" t="n">
        <f aca="false">SUM(AJ69+AJ75+AJ80)</f>
        <v>152500</v>
      </c>
      <c r="AK68" s="46" t="n">
        <f aca="false">SUM(AK69+AK75+AK80)</f>
        <v>38947.58</v>
      </c>
      <c r="AL68" s="46" t="n">
        <f aca="false">SUM(AL69+AL75+AL80)</f>
        <v>138500</v>
      </c>
      <c r="AM68" s="46" t="n">
        <f aca="false">SUM(AM69+AM75+AM80)</f>
        <v>0</v>
      </c>
      <c r="AN68" s="46" t="n">
        <f aca="false">SUM(AN69+AN75+AN80)</f>
        <v>3000</v>
      </c>
      <c r="AO68" s="46" t="n">
        <f aca="false">SUM(AO69+AO75+AO80)</f>
        <v>135500</v>
      </c>
      <c r="AP68" s="47" t="n">
        <f aca="false">SUM(AO68/$AO$2)</f>
        <v>17983.9405401818</v>
      </c>
      <c r="AQ68" s="46" t="n">
        <f aca="false">SUM(AQ69+AQ75+AQ80)</f>
        <v>136500</v>
      </c>
      <c r="AR68" s="47" t="n">
        <f aca="false">SUM(AR69+AR75+AR80)</f>
        <v>17983.9405401818</v>
      </c>
      <c r="AS68" s="47" t="n">
        <f aca="false">SUM(AS69+AS75+AS80)</f>
        <v>0</v>
      </c>
      <c r="AT68" s="47" t="n">
        <f aca="false">SUM(AT69+AT75+AT80)</f>
        <v>9273.3</v>
      </c>
      <c r="AU68" s="47" t="n">
        <f aca="false">SUM(AU69+AU75+AU80)</f>
        <v>0</v>
      </c>
      <c r="AV68" s="47" t="n">
        <f aca="false">SUM(AV69+AV75+AV80)</f>
        <v>542</v>
      </c>
      <c r="AW68" s="47" t="n">
        <f aca="false">SUM(AW69+AW75+AW80)</f>
        <v>800</v>
      </c>
      <c r="AX68" s="43" t="n">
        <f aca="false">SUM(AR68+AV68-AW68)</f>
        <v>17725.9405401818</v>
      </c>
    </row>
    <row r="69" customFormat="false" ht="28.5" hidden="false" customHeight="true" outlineLevel="0" collapsed="false">
      <c r="A69" s="51"/>
      <c r="B69" s="52"/>
      <c r="C69" s="52"/>
      <c r="D69" s="52"/>
      <c r="E69" s="52"/>
      <c r="F69" s="52"/>
      <c r="G69" s="53"/>
      <c r="H69" s="48" t="s">
        <v>45</v>
      </c>
      <c r="I69" s="44" t="n">
        <v>651</v>
      </c>
      <c r="J69" s="52" t="s">
        <v>107</v>
      </c>
      <c r="K69" s="54" t="n">
        <f aca="false">SUM(K70)</f>
        <v>14582.1</v>
      </c>
      <c r="L69" s="54" t="n">
        <f aca="false">SUM(L70)</f>
        <v>25000</v>
      </c>
      <c r="M69" s="54" t="n">
        <f aca="false">SUM(M70)</f>
        <v>25000</v>
      </c>
      <c r="N69" s="54" t="n">
        <f aca="false">SUM(N70)</f>
        <v>1000</v>
      </c>
      <c r="O69" s="54" t="n">
        <f aca="false">SUM(O70)</f>
        <v>1000</v>
      </c>
      <c r="P69" s="54" t="n">
        <f aca="false">SUM(P70)</f>
        <v>1000</v>
      </c>
      <c r="Q69" s="54" t="n">
        <f aca="false">SUM(Q70)</f>
        <v>0</v>
      </c>
      <c r="R69" s="54" t="n">
        <f aca="false">SUM(R70)</f>
        <v>1000</v>
      </c>
      <c r="S69" s="54" t="n">
        <f aca="false">SUM(S70)</f>
        <v>0</v>
      </c>
      <c r="T69" s="54" t="n">
        <f aca="false">SUM(T70)</f>
        <v>0</v>
      </c>
      <c r="U69" s="54" t="n">
        <f aca="false">SUM(U70)</f>
        <v>100</v>
      </c>
      <c r="V69" s="54" t="n">
        <f aca="false">SUM(V70+V74)</f>
        <v>12000</v>
      </c>
      <c r="W69" s="54" t="n">
        <f aca="false">SUM(W70+W74)</f>
        <v>18000</v>
      </c>
      <c r="X69" s="54" t="n">
        <f aca="false">SUM(X70+X74)</f>
        <v>18000</v>
      </c>
      <c r="Y69" s="54" t="n">
        <f aca="false">SUM(Y70+Y74)</f>
        <v>1520.58</v>
      </c>
      <c r="Z69" s="54" t="n">
        <f aca="false">SUM(Z70+Z74)</f>
        <v>18000</v>
      </c>
      <c r="AA69" s="54" t="n">
        <f aca="false">SUM(AA70+AA74)</f>
        <v>21000</v>
      </c>
      <c r="AB69" s="54" t="n">
        <f aca="false">SUM(AB70+AB74)</f>
        <v>21000</v>
      </c>
      <c r="AC69" s="54" t="n">
        <f aca="false">SUM(AC70+AC74)</f>
        <v>21000</v>
      </c>
      <c r="AD69" s="54" t="n">
        <f aca="false">SUM(AD70+AD74)</f>
        <v>0</v>
      </c>
      <c r="AE69" s="54" t="n">
        <f aca="false">SUM(AE70+AE74)</f>
        <v>0</v>
      </c>
      <c r="AF69" s="54" t="n">
        <f aca="false">SUM(AF70+AF74)</f>
        <v>21000</v>
      </c>
      <c r="AG69" s="54" t="n">
        <f aca="false">SUM(AG70+AG74)</f>
        <v>4219.3</v>
      </c>
      <c r="AH69" s="54" t="n">
        <f aca="false">SUM(AH70+AH74)</f>
        <v>48.5966666666667</v>
      </c>
      <c r="AI69" s="54" t="n">
        <f aca="false">SUM(AI70+AI74)</f>
        <v>4849.98</v>
      </c>
      <c r="AJ69" s="54" t="n">
        <f aca="false">SUM(AJ70+AJ74)</f>
        <v>14000</v>
      </c>
      <c r="AK69" s="54" t="n">
        <f aca="false">SUM(AK70+AK74)</f>
        <v>1604.74</v>
      </c>
      <c r="AL69" s="54" t="n">
        <f aca="false">SUM(AL70+AL74)</f>
        <v>15000</v>
      </c>
      <c r="AM69" s="54" t="n">
        <f aca="false">SUM(AM70+AM74)</f>
        <v>0</v>
      </c>
      <c r="AN69" s="54" t="n">
        <f aca="false">SUM(AN70+AN74)</f>
        <v>3000</v>
      </c>
      <c r="AO69" s="54" t="n">
        <f aca="false">SUM(AO70+AO74)</f>
        <v>12000</v>
      </c>
      <c r="AP69" s="47" t="n">
        <f aca="false">SUM(AO69/$AO$2)</f>
        <v>1592.67370097551</v>
      </c>
      <c r="AQ69" s="54" t="n">
        <f aca="false">SUM(AQ70+AQ74)</f>
        <v>13000</v>
      </c>
      <c r="AR69" s="47" t="n">
        <f aca="false">SUM(AR70)</f>
        <v>1592.67370097551</v>
      </c>
      <c r="AS69" s="47" t="n">
        <f aca="false">SUM(AS70)</f>
        <v>0</v>
      </c>
      <c r="AT69" s="47" t="n">
        <f aca="false">SUM(AT70)</f>
        <v>677.61</v>
      </c>
      <c r="AU69" s="47" t="n">
        <f aca="false">SUM(AU70)</f>
        <v>0</v>
      </c>
      <c r="AV69" s="47" t="n">
        <f aca="false">SUM(AV70)</f>
        <v>492</v>
      </c>
      <c r="AW69" s="47" t="n">
        <f aca="false">SUM(AW70)</f>
        <v>800</v>
      </c>
      <c r="AX69" s="43" t="n">
        <f aca="false">SUM(AR69+AV69-AW69)</f>
        <v>1284.67370097551</v>
      </c>
    </row>
    <row r="70" customFormat="false" ht="28.5" hidden="false" customHeight="true" outlineLevel="0" collapsed="false">
      <c r="A70" s="51"/>
      <c r="B70" s="52" t="s">
        <v>3</v>
      </c>
      <c r="C70" s="52"/>
      <c r="D70" s="52"/>
      <c r="E70" s="52"/>
      <c r="F70" s="52"/>
      <c r="G70" s="53"/>
      <c r="H70" s="48"/>
      <c r="I70" s="44" t="n">
        <v>6512</v>
      </c>
      <c r="J70" s="52" t="s">
        <v>108</v>
      </c>
      <c r="K70" s="54" t="n">
        <f aca="false">SUM(K71:K71)</f>
        <v>14582.1</v>
      </c>
      <c r="L70" s="54" t="n">
        <f aca="false">SUM(L71:L71)</f>
        <v>25000</v>
      </c>
      <c r="M70" s="54" t="n">
        <f aca="false">SUM(M71:M71)</f>
        <v>25000</v>
      </c>
      <c r="N70" s="54" t="n">
        <f aca="false">SUM(N71:N71)</f>
        <v>1000</v>
      </c>
      <c r="O70" s="54" t="n">
        <f aca="false">SUM(O71:O71)</f>
        <v>1000</v>
      </c>
      <c r="P70" s="54" t="n">
        <f aca="false">SUM(P71)</f>
        <v>1000</v>
      </c>
      <c r="Q70" s="54" t="n">
        <f aca="false">SUM(Q71)</f>
        <v>0</v>
      </c>
      <c r="R70" s="54" t="n">
        <f aca="false">SUM(R71)</f>
        <v>1000</v>
      </c>
      <c r="S70" s="54" t="n">
        <f aca="false">SUM(S71)</f>
        <v>0</v>
      </c>
      <c r="T70" s="54" t="n">
        <f aca="false">SUM(T71)</f>
        <v>0</v>
      </c>
      <c r="U70" s="54" t="n">
        <f aca="false">SUM(U71)</f>
        <v>100</v>
      </c>
      <c r="V70" s="54" t="n">
        <f aca="false">SUM(V71:V72)</f>
        <v>7000</v>
      </c>
      <c r="W70" s="54" t="n">
        <f aca="false">SUM(W71:W72)</f>
        <v>13000</v>
      </c>
      <c r="X70" s="54" t="n">
        <f aca="false">SUM(X71:X72)</f>
        <v>13000</v>
      </c>
      <c r="Y70" s="54" t="n">
        <f aca="false">SUM(Y71:Y72)</f>
        <v>1370.58</v>
      </c>
      <c r="Z70" s="54" t="n">
        <f aca="false">SUM(Z71:Z72)</f>
        <v>13000</v>
      </c>
      <c r="AA70" s="54" t="n">
        <f aca="false">SUM(AA71:AA72)</f>
        <v>16000</v>
      </c>
      <c r="AB70" s="54" t="n">
        <f aca="false">SUM(AB71:AB72)</f>
        <v>16000</v>
      </c>
      <c r="AC70" s="54" t="n">
        <f aca="false">SUM(AC71:AC72)</f>
        <v>16000</v>
      </c>
      <c r="AD70" s="54" t="n">
        <f aca="false">SUM(AD71:AD72)</f>
        <v>0</v>
      </c>
      <c r="AE70" s="54" t="n">
        <f aca="false">SUM(AE71:AE72)</f>
        <v>0</v>
      </c>
      <c r="AF70" s="54" t="n">
        <f aca="false">SUM(AF71:AF72)</f>
        <v>16000</v>
      </c>
      <c r="AG70" s="54" t="n">
        <f aca="false">SUM(AG71:AG72)</f>
        <v>4219.3</v>
      </c>
      <c r="AH70" s="54" t="n">
        <f aca="false">SUM(AH71:AH72)</f>
        <v>48.5966666666667</v>
      </c>
      <c r="AI70" s="54" t="n">
        <f aca="false">SUM(AI71:AI72)</f>
        <v>4849.98</v>
      </c>
      <c r="AJ70" s="54" t="n">
        <f aca="false">SUM(AJ71:AJ72)</f>
        <v>11000</v>
      </c>
      <c r="AK70" s="54" t="n">
        <f aca="false">SUM(AK71:AK72)</f>
        <v>1010.74</v>
      </c>
      <c r="AL70" s="54" t="n">
        <f aca="false">SUM(AL71:AL74)</f>
        <v>13000</v>
      </c>
      <c r="AM70" s="54" t="n">
        <f aca="false">SUM(AM71:AM74)</f>
        <v>0</v>
      </c>
      <c r="AN70" s="54" t="n">
        <f aca="false">SUM(AN71:AN74)</f>
        <v>3000</v>
      </c>
      <c r="AO70" s="54" t="n">
        <f aca="false">SUM(AO71:AO74)</f>
        <v>10000</v>
      </c>
      <c r="AP70" s="47" t="n">
        <f aca="false">SUM(AO70/$AO$2)</f>
        <v>1327.22808414626</v>
      </c>
      <c r="AQ70" s="54" t="n">
        <f aca="false">SUM(AQ71:AQ74)</f>
        <v>12000</v>
      </c>
      <c r="AR70" s="47" t="n">
        <f aca="false">SUM(AR71:AR74)</f>
        <v>1592.67370097551</v>
      </c>
      <c r="AS70" s="47" t="n">
        <f aca="false">SUM(AS71:AS74)</f>
        <v>0</v>
      </c>
      <c r="AT70" s="47" t="n">
        <f aca="false">SUM(AT71:AT74)</f>
        <v>677.61</v>
      </c>
      <c r="AU70" s="47" t="n">
        <f aca="false">SUM(AU71:AU74)</f>
        <v>0</v>
      </c>
      <c r="AV70" s="47" t="n">
        <f aca="false">SUM(AV71:AV74)</f>
        <v>492</v>
      </c>
      <c r="AW70" s="47" t="n">
        <f aca="false">SUM(AW71:AW74)</f>
        <v>800</v>
      </c>
      <c r="AX70" s="43" t="n">
        <f aca="false">SUM(AR70+AV70-AW70)</f>
        <v>1284.67370097551</v>
      </c>
    </row>
    <row r="71" customFormat="false" ht="12.75" hidden="false" customHeight="false" outlineLevel="0" collapsed="false">
      <c r="A71" s="51"/>
      <c r="B71" s="52"/>
      <c r="C71" s="52"/>
      <c r="D71" s="52"/>
      <c r="E71" s="52"/>
      <c r="F71" s="52"/>
      <c r="G71" s="53"/>
      <c r="H71" s="48"/>
      <c r="I71" s="44" t="n">
        <v>65123</v>
      </c>
      <c r="J71" s="52" t="s">
        <v>109</v>
      </c>
      <c r="K71" s="54" t="n">
        <v>14582.1</v>
      </c>
      <c r="L71" s="54" t="n">
        <v>25000</v>
      </c>
      <c r="M71" s="55" t="n">
        <v>25000</v>
      </c>
      <c r="N71" s="55" t="n">
        <v>1000</v>
      </c>
      <c r="O71" s="55" t="n">
        <v>1000</v>
      </c>
      <c r="P71" s="55" t="n">
        <v>1000</v>
      </c>
      <c r="Q71" s="55"/>
      <c r="R71" s="55" t="n">
        <v>1000</v>
      </c>
      <c r="S71" s="55"/>
      <c r="T71" s="55"/>
      <c r="U71" s="56" t="n">
        <f aca="false">R71/P71*100</f>
        <v>100</v>
      </c>
      <c r="V71" s="56" t="n">
        <v>1000</v>
      </c>
      <c r="W71" s="55" t="n">
        <v>1000</v>
      </c>
      <c r="X71" s="55" t="n">
        <v>1000</v>
      </c>
      <c r="Y71" s="55" t="n">
        <v>170.58</v>
      </c>
      <c r="Z71" s="55" t="n">
        <v>1000</v>
      </c>
      <c r="AA71" s="54" t="n">
        <v>1000</v>
      </c>
      <c r="AB71" s="54" t="n">
        <v>1000</v>
      </c>
      <c r="AC71" s="54" t="n">
        <v>1000</v>
      </c>
      <c r="AD71" s="54"/>
      <c r="AE71" s="54"/>
      <c r="AF71" s="54" t="n">
        <f aca="false">SUM(AC71+AD71-AE71)</f>
        <v>1000</v>
      </c>
      <c r="AG71" s="55" t="n">
        <v>219.3</v>
      </c>
      <c r="AH71" s="55" t="n">
        <f aca="false">SUM(AG71/AA71*100)</f>
        <v>21.93</v>
      </c>
      <c r="AI71" s="55" t="n">
        <v>249.98</v>
      </c>
      <c r="AJ71" s="55" t="n">
        <v>1000</v>
      </c>
      <c r="AK71" s="55" t="n">
        <v>10.74</v>
      </c>
      <c r="AL71" s="55" t="n">
        <v>1000</v>
      </c>
      <c r="AM71" s="55"/>
      <c r="AN71" s="55"/>
      <c r="AO71" s="55" t="n">
        <f aca="false">SUM(AL71+AM71-AN71)</f>
        <v>1000</v>
      </c>
      <c r="AP71" s="47" t="n">
        <f aca="false">SUM(AO71/$AO$2)</f>
        <v>132.722808414626</v>
      </c>
      <c r="AQ71" s="55" t="n">
        <v>1000</v>
      </c>
      <c r="AR71" s="47" t="n">
        <f aca="false">SUM(AQ71/$AO$2)</f>
        <v>132.722808414626</v>
      </c>
      <c r="AS71" s="46"/>
      <c r="AT71" s="47" t="n">
        <v>0</v>
      </c>
      <c r="AU71" s="55"/>
      <c r="AV71" s="46" t="n">
        <f aca="false">SUM(AU71/$AO$2)</f>
        <v>0</v>
      </c>
      <c r="AW71" s="57"/>
      <c r="AX71" s="43" t="n">
        <f aca="false">SUM(AR71+AV71-AW71)</f>
        <v>132.722808414626</v>
      </c>
    </row>
    <row r="72" customFormat="false" ht="12.75" hidden="false" customHeight="false" outlineLevel="0" collapsed="false">
      <c r="A72" s="51"/>
      <c r="B72" s="52"/>
      <c r="C72" s="52"/>
      <c r="D72" s="52"/>
      <c r="E72" s="52"/>
      <c r="F72" s="52"/>
      <c r="G72" s="53"/>
      <c r="H72" s="48"/>
      <c r="I72" s="44" t="n">
        <v>65123</v>
      </c>
      <c r="J72" s="52" t="s">
        <v>110</v>
      </c>
      <c r="K72" s="54"/>
      <c r="L72" s="54"/>
      <c r="M72" s="55"/>
      <c r="N72" s="55"/>
      <c r="O72" s="55"/>
      <c r="P72" s="55"/>
      <c r="Q72" s="55"/>
      <c r="R72" s="55"/>
      <c r="S72" s="55"/>
      <c r="T72" s="55"/>
      <c r="U72" s="56"/>
      <c r="V72" s="56" t="n">
        <v>6000</v>
      </c>
      <c r="W72" s="55" t="n">
        <v>12000</v>
      </c>
      <c r="X72" s="55" t="n">
        <v>12000</v>
      </c>
      <c r="Y72" s="55" t="n">
        <v>1200</v>
      </c>
      <c r="Z72" s="55" t="n">
        <v>12000</v>
      </c>
      <c r="AA72" s="54" t="n">
        <v>15000</v>
      </c>
      <c r="AB72" s="54" t="n">
        <v>15000</v>
      </c>
      <c r="AC72" s="54" t="n">
        <v>15000</v>
      </c>
      <c r="AD72" s="54"/>
      <c r="AE72" s="54"/>
      <c r="AF72" s="54" t="n">
        <f aca="false">SUM(AC72+AD72-AE72)</f>
        <v>15000</v>
      </c>
      <c r="AG72" s="55" t="n">
        <v>4000</v>
      </c>
      <c r="AH72" s="55" t="n">
        <f aca="false">SUM(AG72/AA72*100)</f>
        <v>26.6666666666667</v>
      </c>
      <c r="AI72" s="55" t="n">
        <v>4600</v>
      </c>
      <c r="AJ72" s="55" t="n">
        <v>10000</v>
      </c>
      <c r="AK72" s="55" t="n">
        <v>1000</v>
      </c>
      <c r="AL72" s="55" t="n">
        <v>10000</v>
      </c>
      <c r="AM72" s="55"/>
      <c r="AN72" s="55" t="n">
        <v>3000</v>
      </c>
      <c r="AO72" s="55" t="n">
        <f aca="false">SUM(AL72+AM72-AN72)</f>
        <v>7000</v>
      </c>
      <c r="AP72" s="47" t="n">
        <f aca="false">SUM(AO72/$AO$2)</f>
        <v>929.059658902382</v>
      </c>
      <c r="AQ72" s="55" t="n">
        <v>10000</v>
      </c>
      <c r="AR72" s="47" t="n">
        <f aca="false">SUM(AQ72/$AO$2)</f>
        <v>1327.22808414626</v>
      </c>
      <c r="AS72" s="46"/>
      <c r="AT72" s="47" t="n">
        <v>186.54</v>
      </c>
      <c r="AU72" s="55"/>
      <c r="AV72" s="46" t="n">
        <f aca="false">SUM(AU72/$AO$2)</f>
        <v>0</v>
      </c>
      <c r="AW72" s="57" t="n">
        <v>800</v>
      </c>
      <c r="AX72" s="43" t="n">
        <f aca="false">SUM(AR72+AV72-AW72)</f>
        <v>527.228084146261</v>
      </c>
    </row>
    <row r="73" customFormat="false" ht="12.75" hidden="false" customHeight="false" outlineLevel="0" collapsed="false">
      <c r="A73" s="51"/>
      <c r="B73" s="52"/>
      <c r="C73" s="52"/>
      <c r="D73" s="52"/>
      <c r="E73" s="52"/>
      <c r="F73" s="52"/>
      <c r="G73" s="53"/>
      <c r="H73" s="48"/>
      <c r="I73" s="44" t="n">
        <v>65148</v>
      </c>
      <c r="J73" s="52" t="s">
        <v>111</v>
      </c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6"/>
      <c r="V73" s="56"/>
      <c r="W73" s="55"/>
      <c r="X73" s="55"/>
      <c r="Y73" s="55"/>
      <c r="Z73" s="55"/>
      <c r="AA73" s="54"/>
      <c r="AB73" s="54"/>
      <c r="AC73" s="54"/>
      <c r="AD73" s="54"/>
      <c r="AE73" s="54"/>
      <c r="AF73" s="54"/>
      <c r="AG73" s="55"/>
      <c r="AH73" s="55"/>
      <c r="AI73" s="55"/>
      <c r="AJ73" s="55"/>
      <c r="AK73" s="55"/>
      <c r="AL73" s="55"/>
      <c r="AM73" s="55"/>
      <c r="AN73" s="55"/>
      <c r="AO73" s="55"/>
      <c r="AP73" s="47"/>
      <c r="AQ73" s="55"/>
      <c r="AR73" s="47"/>
      <c r="AS73" s="46"/>
      <c r="AT73" s="47" t="n">
        <v>491.07</v>
      </c>
      <c r="AU73" s="55"/>
      <c r="AV73" s="46" t="n">
        <v>492</v>
      </c>
      <c r="AW73" s="57"/>
      <c r="AX73" s="43" t="n">
        <f aca="false">SUM(AR73+AV73-AW73)</f>
        <v>492</v>
      </c>
    </row>
    <row r="74" customFormat="false" ht="12.75" hidden="false" customHeight="false" outlineLevel="0" collapsed="false">
      <c r="A74" s="51"/>
      <c r="B74" s="52"/>
      <c r="C74" s="52"/>
      <c r="D74" s="52"/>
      <c r="E74" s="52"/>
      <c r="F74" s="52"/>
      <c r="G74" s="53"/>
      <c r="H74" s="48"/>
      <c r="I74" s="44" t="n">
        <v>65149</v>
      </c>
      <c r="J74" s="52" t="s">
        <v>112</v>
      </c>
      <c r="K74" s="54"/>
      <c r="L74" s="54"/>
      <c r="M74" s="55"/>
      <c r="N74" s="55"/>
      <c r="O74" s="55" t="n">
        <v>0</v>
      </c>
      <c r="P74" s="55" t="n">
        <v>15000</v>
      </c>
      <c r="Q74" s="55" t="n">
        <v>150</v>
      </c>
      <c r="R74" s="55" t="n">
        <v>8000</v>
      </c>
      <c r="S74" s="55" t="n">
        <v>450</v>
      </c>
      <c r="T74" s="55"/>
      <c r="U74" s="56" t="n">
        <f aca="false">R74/P74*100</f>
        <v>53.3333333333333</v>
      </c>
      <c r="V74" s="56" t="n">
        <v>5000</v>
      </c>
      <c r="W74" s="55" t="n">
        <v>5000</v>
      </c>
      <c r="X74" s="55" t="n">
        <v>5000</v>
      </c>
      <c r="Y74" s="55" t="n">
        <v>150</v>
      </c>
      <c r="Z74" s="55" t="n">
        <v>5000</v>
      </c>
      <c r="AA74" s="54" t="n">
        <v>5000</v>
      </c>
      <c r="AB74" s="54" t="n">
        <v>5000</v>
      </c>
      <c r="AC74" s="54" t="n">
        <v>5000</v>
      </c>
      <c r="AD74" s="54"/>
      <c r="AE74" s="54"/>
      <c r="AF74" s="54" t="n">
        <f aca="false">SUM(AC74+AD74-AE74)</f>
        <v>5000</v>
      </c>
      <c r="AG74" s="55"/>
      <c r="AH74" s="55" t="n">
        <f aca="false">SUM(AG74/AA74*100)</f>
        <v>0</v>
      </c>
      <c r="AI74" s="55"/>
      <c r="AJ74" s="55" t="n">
        <v>3000</v>
      </c>
      <c r="AK74" s="55" t="n">
        <v>594</v>
      </c>
      <c r="AL74" s="55" t="n">
        <v>2000</v>
      </c>
      <c r="AM74" s="55"/>
      <c r="AN74" s="55"/>
      <c r="AO74" s="55" t="n">
        <f aca="false">SUM(AL74+AM74-AN74)</f>
        <v>2000</v>
      </c>
      <c r="AP74" s="47" t="n">
        <f aca="false">SUM(AO74/$AO$2)</f>
        <v>265.445616829252</v>
      </c>
      <c r="AQ74" s="55" t="n">
        <v>1000</v>
      </c>
      <c r="AR74" s="47" t="n">
        <f aca="false">SUM(AQ74/$AO$2)</f>
        <v>132.722808414626</v>
      </c>
      <c r="AS74" s="46"/>
      <c r="AT74" s="47" t="n">
        <f aca="false">SUM(AS74/$AO$2)</f>
        <v>0</v>
      </c>
      <c r="AU74" s="55"/>
      <c r="AV74" s="46" t="n">
        <f aca="false">SUM(AU74/$AO$2)</f>
        <v>0</v>
      </c>
      <c r="AW74" s="57"/>
      <c r="AX74" s="43" t="n">
        <f aca="false">SUM(AR74+AV74-AW74)</f>
        <v>132.722808414626</v>
      </c>
    </row>
    <row r="75" customFormat="false" ht="12.75" hidden="false" customHeight="false" outlineLevel="0" collapsed="false">
      <c r="A75" s="51"/>
      <c r="B75" s="52"/>
      <c r="C75" s="52"/>
      <c r="D75" s="52"/>
      <c r="E75" s="52"/>
      <c r="F75" s="52"/>
      <c r="G75" s="53"/>
      <c r="H75" s="48" t="s">
        <v>91</v>
      </c>
      <c r="I75" s="44" t="n">
        <v>652</v>
      </c>
      <c r="J75" s="52" t="s">
        <v>113</v>
      </c>
      <c r="K75" s="54" t="e">
        <f aca="false">SUM(#REF!+K78+K76)</f>
        <v>#REF!</v>
      </c>
      <c r="L75" s="54" t="e">
        <f aca="false">SUM(#REF!+L78+L76)</f>
        <v>#REF!</v>
      </c>
      <c r="M75" s="54" t="e">
        <f aca="false">SUM(#REF!+M78+M76)</f>
        <v>#REF!</v>
      </c>
      <c r="N75" s="54" t="e">
        <f aca="false">SUM(N78+N76)</f>
        <v>#REF!</v>
      </c>
      <c r="O75" s="54" t="e">
        <f aca="false">SUM(O78+O76)</f>
        <v>#REF!</v>
      </c>
      <c r="P75" s="54" t="e">
        <f aca="false">SUM(P78+P76)</f>
        <v>#REF!</v>
      </c>
      <c r="Q75" s="54" t="e">
        <f aca="false">SUM(Q78+Q76)</f>
        <v>#REF!</v>
      </c>
      <c r="R75" s="54" t="e">
        <f aca="false">SUM(R78+R76)</f>
        <v>#REF!</v>
      </c>
      <c r="S75" s="54" t="e">
        <f aca="false">SUM(S78+S76)</f>
        <v>#REF!</v>
      </c>
      <c r="T75" s="54" t="e">
        <f aca="false">SUM(T78+T76)</f>
        <v>#REF!</v>
      </c>
      <c r="U75" s="54" t="e">
        <f aca="false">SUM(U78+U76)</f>
        <v>#REF!</v>
      </c>
      <c r="V75" s="54" t="e">
        <f aca="false">SUM(V78+V76)</f>
        <v>#REF!</v>
      </c>
      <c r="W75" s="54" t="n">
        <f aca="false">SUM(W76)</f>
        <v>6000</v>
      </c>
      <c r="X75" s="54" t="n">
        <f aca="false">SUM(X76)</f>
        <v>6000</v>
      </c>
      <c r="Y75" s="54" t="n">
        <f aca="false">SUM(Y76)</f>
        <v>330.68</v>
      </c>
      <c r="Z75" s="54" t="n">
        <f aca="false">SUM(Z76)</f>
        <v>6000</v>
      </c>
      <c r="AA75" s="54" t="n">
        <f aca="false">SUM(AA76)</f>
        <v>6000</v>
      </c>
      <c r="AB75" s="54" t="n">
        <f aca="false">SUM(AB76)</f>
        <v>6000</v>
      </c>
      <c r="AC75" s="54" t="n">
        <f aca="false">SUM(AC76)</f>
        <v>6000</v>
      </c>
      <c r="AD75" s="54" t="n">
        <f aca="false">SUM(AD76)</f>
        <v>0</v>
      </c>
      <c r="AE75" s="54" t="n">
        <f aca="false">SUM(AE76)</f>
        <v>0</v>
      </c>
      <c r="AF75" s="54" t="n">
        <f aca="false">SUM(AF76)</f>
        <v>6000</v>
      </c>
      <c r="AG75" s="54" t="n">
        <f aca="false">SUM(AG76)</f>
        <v>19449.01</v>
      </c>
      <c r="AH75" s="54" t="n">
        <f aca="false">SUM(AH76)</f>
        <v>414.645</v>
      </c>
      <c r="AI75" s="54" t="n">
        <f aca="false">SUM(AI76)</f>
        <v>21520.54</v>
      </c>
      <c r="AJ75" s="54" t="n">
        <f aca="false">SUM(AJ76)</f>
        <v>5500</v>
      </c>
      <c r="AK75" s="54" t="n">
        <f aca="false">SUM(AK76)</f>
        <v>0</v>
      </c>
      <c r="AL75" s="54" t="n">
        <f aca="false">SUM(AL76)</f>
        <v>500</v>
      </c>
      <c r="AM75" s="54" t="n">
        <f aca="false">SUM(AM76)</f>
        <v>0</v>
      </c>
      <c r="AN75" s="54" t="n">
        <f aca="false">SUM(AN76)</f>
        <v>0</v>
      </c>
      <c r="AO75" s="54" t="n">
        <f aca="false">SUM(AO76)</f>
        <v>500</v>
      </c>
      <c r="AP75" s="47" t="n">
        <f aca="false">SUM(AO75/$AO$2)</f>
        <v>66.361404207313</v>
      </c>
      <c r="AQ75" s="54" t="n">
        <f aca="false">SUM(AQ76)</f>
        <v>500</v>
      </c>
      <c r="AR75" s="47" t="n">
        <f aca="false">SUM(AR76+AR78)</f>
        <v>66.361404207313</v>
      </c>
      <c r="AS75" s="47" t="n">
        <f aca="false">SUM(AS76+AS78)</f>
        <v>0</v>
      </c>
      <c r="AT75" s="47" t="n">
        <f aca="false">SUM(AT76+AT78)</f>
        <v>32.02</v>
      </c>
      <c r="AU75" s="47" t="n">
        <f aca="false">SUM(AU76+AU78)</f>
        <v>0</v>
      </c>
      <c r="AV75" s="47" t="n">
        <f aca="false">SUM(AV76+AV78)</f>
        <v>50</v>
      </c>
      <c r="AW75" s="47" t="n">
        <f aca="false">SUM(AW76+AW78)</f>
        <v>0</v>
      </c>
      <c r="AX75" s="43" t="n">
        <f aca="false">SUM(AR75+AV75-AW75)</f>
        <v>116.361404207313</v>
      </c>
    </row>
    <row r="76" customFormat="false" ht="12.75" hidden="false" customHeight="false" outlineLevel="0" collapsed="false">
      <c r="A76" s="51"/>
      <c r="B76" s="52"/>
      <c r="C76" s="52"/>
      <c r="D76" s="52"/>
      <c r="E76" s="52"/>
      <c r="F76" s="52"/>
      <c r="G76" s="53"/>
      <c r="H76" s="48"/>
      <c r="I76" s="44" t="n">
        <v>6522</v>
      </c>
      <c r="J76" s="52" t="s">
        <v>113</v>
      </c>
      <c r="K76" s="54" t="n">
        <f aca="false">SUM(K77)</f>
        <v>3122.05</v>
      </c>
      <c r="L76" s="54" t="n">
        <f aca="false">SUM(L77)</f>
        <v>8000</v>
      </c>
      <c r="M76" s="54" t="n">
        <f aca="false">SUM(M77)</f>
        <v>8000</v>
      </c>
      <c r="N76" s="54" t="n">
        <f aca="false">SUM(N77)</f>
        <v>1000</v>
      </c>
      <c r="O76" s="54" t="n">
        <f aca="false">SUM(O77)</f>
        <v>1000</v>
      </c>
      <c r="P76" s="54" t="n">
        <f aca="false">SUM(P77)</f>
        <v>1000</v>
      </c>
      <c r="Q76" s="54" t="n">
        <f aca="false">SUM(Q77)</f>
        <v>35.35</v>
      </c>
      <c r="R76" s="54" t="n">
        <f aca="false">SUM(R77)</f>
        <v>1000</v>
      </c>
      <c r="S76" s="54" t="n">
        <f aca="false">SUM(S77)</f>
        <v>91.17</v>
      </c>
      <c r="T76" s="54" t="n">
        <f aca="false">SUM(T77)</f>
        <v>0</v>
      </c>
      <c r="U76" s="54" t="n">
        <f aca="false">SUM(U77)</f>
        <v>100</v>
      </c>
      <c r="V76" s="54" t="n">
        <f aca="false">SUM(V77)</f>
        <v>1000</v>
      </c>
      <c r="W76" s="54" t="n">
        <f aca="false">SUM(W77:W78)</f>
        <v>6000</v>
      </c>
      <c r="X76" s="54" t="n">
        <f aca="false">SUM(X77:X78)</f>
        <v>6000</v>
      </c>
      <c r="Y76" s="54" t="n">
        <f aca="false">SUM(Y77:Y78)</f>
        <v>330.68</v>
      </c>
      <c r="Z76" s="54" t="n">
        <f aca="false">SUM(Z77:Z78)</f>
        <v>6000</v>
      </c>
      <c r="AA76" s="54" t="n">
        <f aca="false">SUM(AA77:AA78)</f>
        <v>6000</v>
      </c>
      <c r="AB76" s="54" t="n">
        <f aca="false">SUM(AB77:AB78)</f>
        <v>6000</v>
      </c>
      <c r="AC76" s="54" t="n">
        <f aca="false">SUM(AC77:AC78)</f>
        <v>6000</v>
      </c>
      <c r="AD76" s="54" t="n">
        <f aca="false">SUM(AD77:AD78)</f>
        <v>0</v>
      </c>
      <c r="AE76" s="54" t="n">
        <f aca="false">SUM(AE77:AE78)</f>
        <v>0</v>
      </c>
      <c r="AF76" s="54" t="n">
        <f aca="false">SUM(AF77:AF78)</f>
        <v>6000</v>
      </c>
      <c r="AG76" s="54" t="n">
        <f aca="false">SUM(AG77:AG78)</f>
        <v>19449.01</v>
      </c>
      <c r="AH76" s="54" t="n">
        <f aca="false">SUM(AH77:AH78)</f>
        <v>414.645</v>
      </c>
      <c r="AI76" s="54" t="n">
        <f aca="false">SUM(AI77:AI78)</f>
        <v>21520.54</v>
      </c>
      <c r="AJ76" s="54" t="n">
        <f aca="false">SUM(AJ77:AJ78)</f>
        <v>5500</v>
      </c>
      <c r="AK76" s="54" t="n">
        <f aca="false">SUM(AK77:AK78)</f>
        <v>0</v>
      </c>
      <c r="AL76" s="54" t="n">
        <f aca="false">SUM(AL77:AL78)</f>
        <v>500</v>
      </c>
      <c r="AM76" s="54" t="n">
        <f aca="false">SUM(AM77:AM78)</f>
        <v>0</v>
      </c>
      <c r="AN76" s="54" t="n">
        <f aca="false">SUM(AN77:AN78)</f>
        <v>0</v>
      </c>
      <c r="AO76" s="54" t="n">
        <f aca="false">SUM(AO77:AO78)</f>
        <v>500</v>
      </c>
      <c r="AP76" s="47" t="n">
        <f aca="false">SUM(AO76/$AO$2)</f>
        <v>66.361404207313</v>
      </c>
      <c r="AQ76" s="54" t="n">
        <f aca="false">SUM(AQ77:AQ78)</f>
        <v>500</v>
      </c>
      <c r="AR76" s="47" t="n">
        <f aca="false">SUM(AR77)</f>
        <v>66.361404207313</v>
      </c>
      <c r="AS76" s="47" t="n">
        <f aca="false">SUM(AS77)</f>
        <v>0</v>
      </c>
      <c r="AT76" s="47" t="n">
        <f aca="false">SUM(AT77)</f>
        <v>0.4</v>
      </c>
      <c r="AU76" s="47" t="n">
        <f aca="false">SUM(AU77)</f>
        <v>0</v>
      </c>
      <c r="AV76" s="47" t="n">
        <f aca="false">SUM(AV77)</f>
        <v>0</v>
      </c>
      <c r="AW76" s="47" t="n">
        <f aca="false">SUM(AW77)</f>
        <v>0</v>
      </c>
      <c r="AX76" s="43" t="n">
        <f aca="false">SUM(AR76+AV76-AW76)</f>
        <v>66.361404207313</v>
      </c>
    </row>
    <row r="77" customFormat="false" ht="14.25" hidden="false" customHeight="true" outlineLevel="0" collapsed="false">
      <c r="A77" s="51"/>
      <c r="B77" s="52"/>
      <c r="C77" s="52"/>
      <c r="D77" s="52"/>
      <c r="E77" s="52"/>
      <c r="F77" s="52"/>
      <c r="G77" s="53"/>
      <c r="H77" s="48"/>
      <c r="I77" s="44" t="n">
        <v>65221</v>
      </c>
      <c r="J77" s="52" t="s">
        <v>114</v>
      </c>
      <c r="K77" s="54" t="n">
        <v>3122.05</v>
      </c>
      <c r="L77" s="54" t="n">
        <v>8000</v>
      </c>
      <c r="M77" s="55" t="n">
        <v>8000</v>
      </c>
      <c r="N77" s="55" t="n">
        <v>1000</v>
      </c>
      <c r="O77" s="55" t="n">
        <v>1000</v>
      </c>
      <c r="P77" s="55" t="n">
        <v>1000</v>
      </c>
      <c r="Q77" s="55" t="n">
        <v>35.35</v>
      </c>
      <c r="R77" s="55" t="n">
        <v>1000</v>
      </c>
      <c r="S77" s="55" t="n">
        <v>91.17</v>
      </c>
      <c r="T77" s="55"/>
      <c r="U77" s="56" t="n">
        <f aca="false">R77/P77*100</f>
        <v>100</v>
      </c>
      <c r="V77" s="56" t="n">
        <v>1000</v>
      </c>
      <c r="W77" s="55" t="n">
        <v>1000</v>
      </c>
      <c r="X77" s="55" t="n">
        <v>1000</v>
      </c>
      <c r="Y77" s="55" t="n">
        <v>130.68</v>
      </c>
      <c r="Z77" s="55" t="n">
        <v>1000</v>
      </c>
      <c r="AA77" s="54" t="n">
        <v>1000</v>
      </c>
      <c r="AB77" s="54" t="n">
        <v>1000</v>
      </c>
      <c r="AC77" s="54" t="n">
        <v>1000</v>
      </c>
      <c r="AD77" s="54"/>
      <c r="AE77" s="54"/>
      <c r="AF77" s="54" t="n">
        <f aca="false">SUM(AC77+AD77-AE77)</f>
        <v>1000</v>
      </c>
      <c r="AG77" s="55" t="n">
        <v>320.81</v>
      </c>
      <c r="AH77" s="55" t="n">
        <f aca="false">SUM(AG77/AA77*100)</f>
        <v>32.081</v>
      </c>
      <c r="AI77" s="55" t="n">
        <v>327.34</v>
      </c>
      <c r="AJ77" s="55" t="n">
        <v>500</v>
      </c>
      <c r="AK77" s="55"/>
      <c r="AL77" s="55" t="n">
        <v>500</v>
      </c>
      <c r="AM77" s="55"/>
      <c r="AN77" s="55"/>
      <c r="AO77" s="55" t="n">
        <f aca="false">SUM(AL77+AM77-AN77)</f>
        <v>500</v>
      </c>
      <c r="AP77" s="47" t="n">
        <f aca="false">SUM(AO77/$AO$2)</f>
        <v>66.361404207313</v>
      </c>
      <c r="AQ77" s="55" t="n">
        <v>500</v>
      </c>
      <c r="AR77" s="47" t="n">
        <f aca="false">SUM(AQ77/$AO$2)</f>
        <v>66.361404207313</v>
      </c>
      <c r="AS77" s="46"/>
      <c r="AT77" s="47" t="n">
        <v>0.4</v>
      </c>
      <c r="AU77" s="55"/>
      <c r="AV77" s="46" t="n">
        <f aca="false">SUM(AU77/$AO$2)</f>
        <v>0</v>
      </c>
      <c r="AW77" s="57"/>
      <c r="AX77" s="43" t="n">
        <f aca="false">SUM(AR77+AV77-AW77)</f>
        <v>66.361404207313</v>
      </c>
    </row>
    <row r="78" customFormat="false" ht="12.75" hidden="false" customHeight="false" outlineLevel="0" collapsed="false">
      <c r="A78" s="51"/>
      <c r="B78" s="52" t="s">
        <v>3</v>
      </c>
      <c r="C78" s="52"/>
      <c r="D78" s="52"/>
      <c r="E78" s="52"/>
      <c r="F78" s="52"/>
      <c r="G78" s="53"/>
      <c r="H78" s="48"/>
      <c r="I78" s="44" t="n">
        <v>6526</v>
      </c>
      <c r="J78" s="52" t="s">
        <v>115</v>
      </c>
      <c r="K78" s="54" t="e">
        <f aca="false">SUM(#REF!)</f>
        <v>#REF!</v>
      </c>
      <c r="L78" s="54" t="e">
        <f aca="false">SUM(#REF!)</f>
        <v>#REF!</v>
      </c>
      <c r="M78" s="54" t="e">
        <f aca="false">SUM(#REF!)</f>
        <v>#REF!</v>
      </c>
      <c r="N78" s="54" t="e">
        <f aca="false">SUM(#REF!)</f>
        <v>#REF!</v>
      </c>
      <c r="O78" s="54" t="e">
        <f aca="false">SUM(#REF!)</f>
        <v>#REF!</v>
      </c>
      <c r="P78" s="54" t="e">
        <f aca="false">SUM(#REF!)</f>
        <v>#REF!</v>
      </c>
      <c r="Q78" s="54" t="e">
        <f aca="false">SUM(#REF!)</f>
        <v>#REF!</v>
      </c>
      <c r="R78" s="54" t="e">
        <f aca="false">SUM(#REF!)</f>
        <v>#REF!</v>
      </c>
      <c r="S78" s="54" t="e">
        <f aca="false">SUM(#REF!)</f>
        <v>#REF!</v>
      </c>
      <c r="T78" s="54" t="e">
        <f aca="false">SUM(#REF!)</f>
        <v>#REF!</v>
      </c>
      <c r="U78" s="54" t="e">
        <f aca="false">SUM(#REF!)</f>
        <v>#REF!</v>
      </c>
      <c r="V78" s="54" t="e">
        <f aca="false">SUM(#REF!)</f>
        <v>#REF!</v>
      </c>
      <c r="W78" s="54" t="n">
        <f aca="false">SUM(W79:W79)</f>
        <v>5000</v>
      </c>
      <c r="X78" s="54" t="n">
        <f aca="false">SUM(X79:X79)</f>
        <v>5000</v>
      </c>
      <c r="Y78" s="54" t="n">
        <f aca="false">SUM(Y79:Y79)</f>
        <v>200</v>
      </c>
      <c r="Z78" s="54" t="n">
        <f aca="false">SUM(Z79:Z79)</f>
        <v>5000</v>
      </c>
      <c r="AA78" s="54" t="n">
        <f aca="false">SUM(AA79:AA79)</f>
        <v>5000</v>
      </c>
      <c r="AB78" s="54" t="n">
        <f aca="false">SUM(AB79:AB79)</f>
        <v>5000</v>
      </c>
      <c r="AC78" s="54" t="n">
        <f aca="false">SUM(AC79:AC79)</f>
        <v>5000</v>
      </c>
      <c r="AD78" s="54" t="n">
        <f aca="false">SUM(AD79:AD79)</f>
        <v>0</v>
      </c>
      <c r="AE78" s="54" t="n">
        <f aca="false">SUM(AE79:AE79)</f>
        <v>0</v>
      </c>
      <c r="AF78" s="54" t="n">
        <f aca="false">SUM(AF79:AF79)</f>
        <v>5000</v>
      </c>
      <c r="AG78" s="54" t="n">
        <f aca="false">SUM(AG79:AG79)</f>
        <v>19128.2</v>
      </c>
      <c r="AH78" s="54" t="n">
        <f aca="false">SUM(AH79:AH79)</f>
        <v>382.564</v>
      </c>
      <c r="AI78" s="54" t="n">
        <f aca="false">SUM(AI79:AI79)</f>
        <v>21193.2</v>
      </c>
      <c r="AJ78" s="54" t="n">
        <f aca="false">SUM(AJ79:AJ79)</f>
        <v>5000</v>
      </c>
      <c r="AK78" s="54" t="n">
        <f aca="false">SUM(AK79:AK79)</f>
        <v>0</v>
      </c>
      <c r="AL78" s="54" t="n">
        <f aca="false">SUM(AL79:AL79)</f>
        <v>0</v>
      </c>
      <c r="AM78" s="55"/>
      <c r="AN78" s="55"/>
      <c r="AO78" s="55" t="n">
        <f aca="false">SUM(AL78+AM78-AN78)</f>
        <v>0</v>
      </c>
      <c r="AP78" s="47" t="n">
        <f aca="false">SUM(AO78/$AO$2)</f>
        <v>0</v>
      </c>
      <c r="AQ78" s="55"/>
      <c r="AR78" s="47" t="n">
        <f aca="false">SUM(AQ78/$AO$2)</f>
        <v>0</v>
      </c>
      <c r="AS78" s="46"/>
      <c r="AT78" s="47" t="n">
        <v>31.62</v>
      </c>
      <c r="AU78" s="55"/>
      <c r="AV78" s="46" t="n">
        <v>50</v>
      </c>
      <c r="AW78" s="57"/>
      <c r="AX78" s="43" t="n">
        <f aca="false">SUM(AR78+AV78-AW78)</f>
        <v>50</v>
      </c>
    </row>
    <row r="79" customFormat="false" ht="12" hidden="false" customHeight="true" outlineLevel="0" collapsed="false">
      <c r="A79" s="51"/>
      <c r="B79" s="52"/>
      <c r="C79" s="52"/>
      <c r="D79" s="52"/>
      <c r="E79" s="52"/>
      <c r="F79" s="52"/>
      <c r="G79" s="53"/>
      <c r="H79" s="48"/>
      <c r="I79" s="44" t="n">
        <v>6526</v>
      </c>
      <c r="J79" s="52" t="s">
        <v>116</v>
      </c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6"/>
      <c r="V79" s="56"/>
      <c r="W79" s="58" t="n">
        <v>5000</v>
      </c>
      <c r="X79" s="58" t="n">
        <v>5000</v>
      </c>
      <c r="Y79" s="58" t="n">
        <v>200</v>
      </c>
      <c r="Z79" s="58" t="n">
        <v>5000</v>
      </c>
      <c r="AA79" s="54" t="n">
        <v>5000</v>
      </c>
      <c r="AB79" s="54" t="n">
        <v>5000</v>
      </c>
      <c r="AC79" s="54" t="n">
        <v>5000</v>
      </c>
      <c r="AD79" s="54"/>
      <c r="AE79" s="54"/>
      <c r="AF79" s="54" t="n">
        <f aca="false">SUM(AC79+AD79-AE79)</f>
        <v>5000</v>
      </c>
      <c r="AG79" s="55" t="n">
        <v>19128.2</v>
      </c>
      <c r="AH79" s="55" t="n">
        <f aca="false">SUM(AG79/AA79*100)</f>
        <v>382.564</v>
      </c>
      <c r="AI79" s="55" t="n">
        <v>21193.2</v>
      </c>
      <c r="AJ79" s="55" t="n">
        <v>5000</v>
      </c>
      <c r="AK79" s="55"/>
      <c r="AL79" s="55"/>
      <c r="AM79" s="55"/>
      <c r="AN79" s="55"/>
      <c r="AO79" s="55" t="n">
        <f aca="false">SUM(AL79+AM79-AN79)</f>
        <v>0</v>
      </c>
      <c r="AP79" s="47" t="n">
        <f aca="false">SUM(AO79/$AO$2)</f>
        <v>0</v>
      </c>
      <c r="AQ79" s="55"/>
      <c r="AR79" s="47" t="n">
        <f aca="false">SUM(AQ79/$AO$2)</f>
        <v>0</v>
      </c>
      <c r="AS79" s="46"/>
      <c r="AT79" s="47" t="n">
        <f aca="false">SUM(AS79/$AO$2)</f>
        <v>0</v>
      </c>
      <c r="AU79" s="55"/>
      <c r="AV79" s="46" t="n">
        <f aca="false">SUM(AU79/$AO$2)</f>
        <v>0</v>
      </c>
      <c r="AW79" s="57"/>
      <c r="AX79" s="43" t="n">
        <f aca="false">SUM(AR79+AV79-AW79)</f>
        <v>0</v>
      </c>
    </row>
    <row r="80" customFormat="false" ht="12.75" hidden="false" customHeight="false" outlineLevel="0" collapsed="false">
      <c r="A80" s="51"/>
      <c r="B80" s="52"/>
      <c r="C80" s="52" t="s">
        <v>4</v>
      </c>
      <c r="D80" s="52"/>
      <c r="E80" s="52"/>
      <c r="F80" s="52"/>
      <c r="G80" s="53"/>
      <c r="H80" s="48" t="s">
        <v>91</v>
      </c>
      <c r="I80" s="44" t="n">
        <v>653</v>
      </c>
      <c r="J80" s="52" t="s">
        <v>117</v>
      </c>
      <c r="K80" s="54" t="n">
        <f aca="false">SUM(K81:K82)</f>
        <v>147440.23</v>
      </c>
      <c r="L80" s="54" t="n">
        <f aca="false">SUM(L81:L82)</f>
        <v>230000</v>
      </c>
      <c r="M80" s="54" t="n">
        <f aca="false">SUM(M81:M82)</f>
        <v>230000</v>
      </c>
      <c r="N80" s="54" t="n">
        <f aca="false">SUM(N81:N82)</f>
        <v>105000</v>
      </c>
      <c r="O80" s="54" t="n">
        <f aca="false">SUM(O81:O82)</f>
        <v>105000</v>
      </c>
      <c r="P80" s="54" t="n">
        <f aca="false">SUM(P81:P82)</f>
        <v>105000</v>
      </c>
      <c r="Q80" s="54" t="n">
        <f aca="false">SUM(Q81:Q82)</f>
        <v>43252.26</v>
      </c>
      <c r="R80" s="54" t="n">
        <f aca="false">SUM(R81:R82)</f>
        <v>105000</v>
      </c>
      <c r="S80" s="54" t="n">
        <f aca="false">SUM(S81:S82)</f>
        <v>46478.94</v>
      </c>
      <c r="T80" s="54" t="n">
        <f aca="false">SUM(T81:T82)</f>
        <v>0</v>
      </c>
      <c r="U80" s="54" t="n">
        <f aca="false">SUM(U81:U82)</f>
        <v>200</v>
      </c>
      <c r="V80" s="54" t="n">
        <f aca="false">SUM(V81:V82)</f>
        <v>105000</v>
      </c>
      <c r="W80" s="54" t="n">
        <f aca="false">SUM(W81:W82)</f>
        <v>110000</v>
      </c>
      <c r="X80" s="54" t="n">
        <f aca="false">SUM(X81:X82)</f>
        <v>110000</v>
      </c>
      <c r="Y80" s="54" t="n">
        <f aca="false">SUM(Y81:Y82)</f>
        <v>44945.28</v>
      </c>
      <c r="Z80" s="54" t="n">
        <f aca="false">SUM(Z81:Z82)</f>
        <v>110000</v>
      </c>
      <c r="AA80" s="54" t="n">
        <f aca="false">SUM(AA81:AA82)</f>
        <v>130000</v>
      </c>
      <c r="AB80" s="54" t="n">
        <f aca="false">SUM(AB81:AB82)</f>
        <v>130000</v>
      </c>
      <c r="AC80" s="54" t="n">
        <f aca="false">SUM(AC81:AC82)</f>
        <v>130000</v>
      </c>
      <c r="AD80" s="54" t="n">
        <f aca="false">SUM(AD81:AD82)</f>
        <v>0</v>
      </c>
      <c r="AE80" s="54" t="n">
        <f aca="false">SUM(AE81:AE82)</f>
        <v>0</v>
      </c>
      <c r="AF80" s="54" t="n">
        <f aca="false">SUM(AF81:AF82)</f>
        <v>130000</v>
      </c>
      <c r="AG80" s="54" t="n">
        <f aca="false">SUM(AG81:AG82)</f>
        <v>79489.34</v>
      </c>
      <c r="AH80" s="54" t="n">
        <f aca="false">SUM(AH81:AH82)</f>
        <v>66.2411166666667</v>
      </c>
      <c r="AI80" s="54" t="n">
        <f aca="false">SUM(AI81:AI82)</f>
        <v>104920.76</v>
      </c>
      <c r="AJ80" s="54" t="n">
        <f aca="false">SUM(AJ81:AJ82)</f>
        <v>133000</v>
      </c>
      <c r="AK80" s="54" t="n">
        <f aca="false">SUM(AK81:AK82)</f>
        <v>37342.84</v>
      </c>
      <c r="AL80" s="54" t="n">
        <f aca="false">SUM(AL81:AL82)</f>
        <v>123000</v>
      </c>
      <c r="AM80" s="54" t="n">
        <f aca="false">SUM(AM81:AM82)</f>
        <v>0</v>
      </c>
      <c r="AN80" s="54" t="n">
        <f aca="false">SUM(AN81:AN82)</f>
        <v>0</v>
      </c>
      <c r="AO80" s="54" t="n">
        <f aca="false">SUM(AO81:AO82)</f>
        <v>123000</v>
      </c>
      <c r="AP80" s="47" t="n">
        <f aca="false">SUM(AO80/$AO$2)</f>
        <v>16324.905434999</v>
      </c>
      <c r="AQ80" s="54" t="n">
        <f aca="false">SUM(AQ81:AQ82)</f>
        <v>123000</v>
      </c>
      <c r="AR80" s="47" t="n">
        <f aca="false">SUM(AR81:AR82)</f>
        <v>16324.905434999</v>
      </c>
      <c r="AS80" s="47" t="n">
        <f aca="false">SUM(AS81:AS82)</f>
        <v>0</v>
      </c>
      <c r="AT80" s="47" t="n">
        <f aca="false">SUM(AT81:AT82)</f>
        <v>8563.67</v>
      </c>
      <c r="AU80" s="47" t="n">
        <f aca="false">SUM(AU81:AU82)</f>
        <v>0</v>
      </c>
      <c r="AV80" s="47" t="n">
        <f aca="false">SUM(AV81:AV82)</f>
        <v>0</v>
      </c>
      <c r="AW80" s="47" t="n">
        <f aca="false">SUM(AW81:AW82)</f>
        <v>0</v>
      </c>
      <c r="AX80" s="43" t="n">
        <f aca="false">SUM(AR80+AV80-AW80)</f>
        <v>16324.905434999</v>
      </c>
    </row>
    <row r="81" customFormat="false" ht="12.75" hidden="false" customHeight="false" outlineLevel="0" collapsed="false">
      <c r="A81" s="51"/>
      <c r="B81" s="52"/>
      <c r="C81" s="52"/>
      <c r="D81" s="52"/>
      <c r="E81" s="52"/>
      <c r="F81" s="52"/>
      <c r="G81" s="53"/>
      <c r="H81" s="48"/>
      <c r="I81" s="44" t="n">
        <v>65311</v>
      </c>
      <c r="J81" s="52" t="s">
        <v>118</v>
      </c>
      <c r="K81" s="54" t="n">
        <v>57802.88</v>
      </c>
      <c r="L81" s="54" t="n">
        <v>30000</v>
      </c>
      <c r="M81" s="55" t="n">
        <v>30000</v>
      </c>
      <c r="N81" s="55" t="n">
        <v>5000</v>
      </c>
      <c r="O81" s="55" t="n">
        <v>5000</v>
      </c>
      <c r="P81" s="55" t="n">
        <v>5000</v>
      </c>
      <c r="Q81" s="55" t="n">
        <v>474.5</v>
      </c>
      <c r="R81" s="55" t="n">
        <v>5000</v>
      </c>
      <c r="S81" s="55" t="n">
        <v>973.86</v>
      </c>
      <c r="T81" s="55"/>
      <c r="U81" s="56" t="n">
        <f aca="false">R81/P81*100</f>
        <v>100</v>
      </c>
      <c r="V81" s="56" t="n">
        <v>5000</v>
      </c>
      <c r="W81" s="55" t="n">
        <v>10000</v>
      </c>
      <c r="X81" s="55" t="n">
        <v>10000</v>
      </c>
      <c r="Y81" s="55" t="n">
        <v>2637.19</v>
      </c>
      <c r="Z81" s="55" t="n">
        <v>10000</v>
      </c>
      <c r="AA81" s="54" t="n">
        <v>10000</v>
      </c>
      <c r="AB81" s="54" t="n">
        <v>3000</v>
      </c>
      <c r="AC81" s="54" t="n">
        <v>3000</v>
      </c>
      <c r="AD81" s="54"/>
      <c r="AE81" s="54"/>
      <c r="AF81" s="54" t="n">
        <f aca="false">SUM(AC81+AD81-AE81)</f>
        <v>3000</v>
      </c>
      <c r="AG81" s="55"/>
      <c r="AH81" s="55" t="n">
        <f aca="false">SUM(AG81/AA81*100)</f>
        <v>0</v>
      </c>
      <c r="AI81" s="55"/>
      <c r="AJ81" s="55" t="n">
        <v>3000</v>
      </c>
      <c r="AK81" s="55"/>
      <c r="AL81" s="55" t="n">
        <v>3000</v>
      </c>
      <c r="AM81" s="55"/>
      <c r="AN81" s="55"/>
      <c r="AO81" s="55" t="n">
        <f aca="false">SUM(AL81+AM81-AN81)</f>
        <v>3000</v>
      </c>
      <c r="AP81" s="47" t="n">
        <f aca="false">SUM(AO81/$AO$2)</f>
        <v>398.168425243878</v>
      </c>
      <c r="AQ81" s="55" t="n">
        <v>3000</v>
      </c>
      <c r="AR81" s="47" t="n">
        <f aca="false">SUM(AQ81/$AO$2)</f>
        <v>398.168425243878</v>
      </c>
      <c r="AS81" s="46"/>
      <c r="AT81" s="47" t="n">
        <v>0</v>
      </c>
      <c r="AU81" s="55"/>
      <c r="AV81" s="46" t="n">
        <f aca="false">SUM(AU81/$AO$2)</f>
        <v>0</v>
      </c>
      <c r="AW81" s="57"/>
      <c r="AX81" s="43" t="n">
        <f aca="false">SUM(AR81+AV81-AW81)</f>
        <v>398.168425243878</v>
      </c>
    </row>
    <row r="82" customFormat="false" ht="12.75" hidden="false" customHeight="false" outlineLevel="0" collapsed="false">
      <c r="A82" s="51"/>
      <c r="B82" s="52"/>
      <c r="C82" s="52"/>
      <c r="D82" s="52"/>
      <c r="E82" s="52"/>
      <c r="F82" s="52"/>
      <c r="G82" s="53"/>
      <c r="H82" s="48"/>
      <c r="I82" s="44" t="n">
        <v>65321</v>
      </c>
      <c r="J82" s="52" t="s">
        <v>119</v>
      </c>
      <c r="K82" s="54" t="n">
        <v>89637.35</v>
      </c>
      <c r="L82" s="54" t="n">
        <v>200000</v>
      </c>
      <c r="M82" s="55" t="n">
        <v>200000</v>
      </c>
      <c r="N82" s="55" t="n">
        <v>100000</v>
      </c>
      <c r="O82" s="55" t="n">
        <v>100000</v>
      </c>
      <c r="P82" s="55" t="n">
        <v>100000</v>
      </c>
      <c r="Q82" s="55" t="n">
        <v>42777.76</v>
      </c>
      <c r="R82" s="55" t="n">
        <v>100000</v>
      </c>
      <c r="S82" s="55" t="n">
        <v>45505.08</v>
      </c>
      <c r="T82" s="55"/>
      <c r="U82" s="56" t="n">
        <f aca="false">R82/P82*100</f>
        <v>100</v>
      </c>
      <c r="V82" s="56" t="n">
        <v>100000</v>
      </c>
      <c r="W82" s="55" t="n">
        <v>100000</v>
      </c>
      <c r="X82" s="55" t="n">
        <v>100000</v>
      </c>
      <c r="Y82" s="55" t="n">
        <v>42308.09</v>
      </c>
      <c r="Z82" s="55" t="n">
        <v>100000</v>
      </c>
      <c r="AA82" s="54" t="n">
        <v>120000</v>
      </c>
      <c r="AB82" s="54" t="n">
        <v>127000</v>
      </c>
      <c r="AC82" s="54" t="n">
        <v>127000</v>
      </c>
      <c r="AD82" s="54"/>
      <c r="AE82" s="54"/>
      <c r="AF82" s="54" t="n">
        <f aca="false">SUM(AC82+AD82-AE82)</f>
        <v>127000</v>
      </c>
      <c r="AG82" s="55" t="n">
        <v>79489.34</v>
      </c>
      <c r="AH82" s="55" t="n">
        <f aca="false">SUM(AG82/AA82*100)</f>
        <v>66.2411166666667</v>
      </c>
      <c r="AI82" s="55" t="n">
        <v>104920.76</v>
      </c>
      <c r="AJ82" s="55" t="n">
        <v>130000</v>
      </c>
      <c r="AK82" s="55" t="n">
        <v>37342.84</v>
      </c>
      <c r="AL82" s="55" t="n">
        <v>120000</v>
      </c>
      <c r="AM82" s="55"/>
      <c r="AN82" s="55"/>
      <c r="AO82" s="55" t="n">
        <f aca="false">SUM(AL82+AM82-AN82)</f>
        <v>120000</v>
      </c>
      <c r="AP82" s="47" t="n">
        <f aca="false">SUM(AO82/$AO$2)</f>
        <v>15926.7370097551</v>
      </c>
      <c r="AQ82" s="55" t="n">
        <v>120000</v>
      </c>
      <c r="AR82" s="47" t="n">
        <f aca="false">SUM(AQ82/$AO$2)</f>
        <v>15926.7370097551</v>
      </c>
      <c r="AS82" s="46"/>
      <c r="AT82" s="47" t="n">
        <v>8563.67</v>
      </c>
      <c r="AU82" s="55"/>
      <c r="AV82" s="46" t="n">
        <f aca="false">SUM(AU82/$AO$2)</f>
        <v>0</v>
      </c>
      <c r="AW82" s="57"/>
      <c r="AX82" s="43" t="n">
        <f aca="false">SUM(AR82+AV82-AW82)</f>
        <v>15926.7370097551</v>
      </c>
    </row>
    <row r="83" s="50" customFormat="true" ht="12.75" hidden="false" customHeight="false" outlineLevel="0" collapsed="false">
      <c r="H83" s="48" t="s">
        <v>120</v>
      </c>
      <c r="I83" s="44" t="n">
        <v>66</v>
      </c>
      <c r="J83" s="45" t="s">
        <v>121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7"/>
      <c r="V83" s="47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 t="n">
        <f aca="false">SUM(AL84)</f>
        <v>600000</v>
      </c>
      <c r="AM83" s="46" t="n">
        <f aca="false">SUM(AM84)</f>
        <v>350000</v>
      </c>
      <c r="AN83" s="46" t="n">
        <f aca="false">SUM(AN84)</f>
        <v>0</v>
      </c>
      <c r="AO83" s="46" t="n">
        <f aca="false">SUM(AO84)</f>
        <v>950000</v>
      </c>
      <c r="AP83" s="47" t="n">
        <f aca="false">SUM(AO83/$AO$2)</f>
        <v>126086.667993895</v>
      </c>
      <c r="AQ83" s="46" t="n">
        <f aca="false">SUM(AQ84)</f>
        <v>950000</v>
      </c>
      <c r="AR83" s="47" t="n">
        <f aca="false">SUM(AR84)</f>
        <v>126086.667993895</v>
      </c>
      <c r="AS83" s="47" t="n">
        <f aca="false">SUM(AS84)</f>
        <v>0</v>
      </c>
      <c r="AT83" s="47" t="n">
        <f aca="false">SUM(AT84)</f>
        <v>31184.26</v>
      </c>
      <c r="AU83" s="47" t="n">
        <f aca="false">SUM(AU84)</f>
        <v>0</v>
      </c>
      <c r="AV83" s="47" t="n">
        <f aca="false">SUM(AV84)</f>
        <v>4913.33</v>
      </c>
      <c r="AW83" s="47" t="n">
        <f aca="false">SUM(AW84)</f>
        <v>0</v>
      </c>
      <c r="AX83" s="43" t="n">
        <f aca="false">SUM(AR83+AV83-AW83)</f>
        <v>130999.997993895</v>
      </c>
    </row>
    <row r="84" customFormat="false" ht="12.75" hidden="false" customHeight="false" outlineLevel="0" collapsed="false">
      <c r="A84" s="24"/>
      <c r="B84" s="24"/>
      <c r="C84" s="24"/>
      <c r="D84" s="24"/>
      <c r="E84" s="24"/>
      <c r="F84" s="24"/>
      <c r="G84" s="24"/>
      <c r="H84" s="48" t="s">
        <v>122</v>
      </c>
      <c r="I84" s="44" t="n">
        <v>663</v>
      </c>
      <c r="J84" s="52" t="s">
        <v>123</v>
      </c>
      <c r="K84" s="54"/>
      <c r="L84" s="54"/>
      <c r="M84" s="55"/>
      <c r="N84" s="55"/>
      <c r="O84" s="55"/>
      <c r="P84" s="55"/>
      <c r="Q84" s="55"/>
      <c r="R84" s="55"/>
      <c r="S84" s="55"/>
      <c r="T84" s="55"/>
      <c r="U84" s="56"/>
      <c r="V84" s="56"/>
      <c r="W84" s="55"/>
      <c r="X84" s="55"/>
      <c r="Y84" s="55"/>
      <c r="Z84" s="55"/>
      <c r="AA84" s="54"/>
      <c r="AB84" s="54"/>
      <c r="AC84" s="54"/>
      <c r="AD84" s="54"/>
      <c r="AE84" s="54"/>
      <c r="AF84" s="54"/>
      <c r="AG84" s="55"/>
      <c r="AH84" s="55"/>
      <c r="AI84" s="55"/>
      <c r="AJ84" s="55"/>
      <c r="AK84" s="55"/>
      <c r="AL84" s="55" t="n">
        <f aca="false">SUM(AL85)</f>
        <v>600000</v>
      </c>
      <c r="AM84" s="55" t="n">
        <f aca="false">SUM(AM85)</f>
        <v>350000</v>
      </c>
      <c r="AN84" s="55" t="n">
        <f aca="false">SUM(AN85)</f>
        <v>0</v>
      </c>
      <c r="AO84" s="55" t="n">
        <f aca="false">SUM(AO85)</f>
        <v>950000</v>
      </c>
      <c r="AP84" s="47" t="n">
        <f aca="false">SUM(AO84/$AO$2)</f>
        <v>126086.667993895</v>
      </c>
      <c r="AQ84" s="55" t="n">
        <f aca="false">SUM(AQ85)</f>
        <v>950000</v>
      </c>
      <c r="AR84" s="47" t="n">
        <f aca="false">SUM(AR85)</f>
        <v>126086.667993895</v>
      </c>
      <c r="AS84" s="47" t="n">
        <f aca="false">SUM(AS85)</f>
        <v>0</v>
      </c>
      <c r="AT84" s="47" t="n">
        <f aca="false">SUM(AT85)</f>
        <v>31184.26</v>
      </c>
      <c r="AU84" s="47" t="n">
        <f aca="false">SUM(AU85)</f>
        <v>0</v>
      </c>
      <c r="AV84" s="47" t="n">
        <f aca="false">SUM(AV85)</f>
        <v>4913.33</v>
      </c>
      <c r="AW84" s="47" t="n">
        <f aca="false">SUM(AW85)</f>
        <v>0</v>
      </c>
      <c r="AX84" s="43" t="n">
        <f aca="false">SUM(AR84+AV84-AW84)</f>
        <v>130999.997993895</v>
      </c>
    </row>
    <row r="85" customFormat="false" ht="12.75" hidden="false" customHeight="false" outlineLevel="0" collapsed="false">
      <c r="A85" s="24"/>
      <c r="B85" s="24"/>
      <c r="C85" s="24"/>
      <c r="D85" s="24"/>
      <c r="E85" s="24"/>
      <c r="F85" s="24"/>
      <c r="G85" s="24"/>
      <c r="H85" s="48"/>
      <c r="I85" s="44" t="n">
        <v>66322</v>
      </c>
      <c r="J85" s="52" t="s">
        <v>124</v>
      </c>
      <c r="K85" s="54"/>
      <c r="L85" s="54"/>
      <c r="M85" s="55"/>
      <c r="N85" s="55"/>
      <c r="O85" s="55"/>
      <c r="P85" s="55"/>
      <c r="Q85" s="55"/>
      <c r="R85" s="55"/>
      <c r="S85" s="55"/>
      <c r="T85" s="55"/>
      <c r="U85" s="56"/>
      <c r="V85" s="56"/>
      <c r="W85" s="55"/>
      <c r="X85" s="55"/>
      <c r="Y85" s="55"/>
      <c r="Z85" s="55"/>
      <c r="AA85" s="54"/>
      <c r="AB85" s="54"/>
      <c r="AC85" s="54"/>
      <c r="AD85" s="54"/>
      <c r="AE85" s="54"/>
      <c r="AF85" s="54"/>
      <c r="AG85" s="55"/>
      <c r="AH85" s="55"/>
      <c r="AI85" s="55"/>
      <c r="AJ85" s="55"/>
      <c r="AK85" s="55"/>
      <c r="AL85" s="55" t="n">
        <v>600000</v>
      </c>
      <c r="AM85" s="55" t="n">
        <v>350000</v>
      </c>
      <c r="AN85" s="55"/>
      <c r="AO85" s="55" t="n">
        <f aca="false">SUM(AL85+AM85-AN85)</f>
        <v>950000</v>
      </c>
      <c r="AP85" s="47" t="n">
        <f aca="false">SUM(AO85/$AO$2)</f>
        <v>126086.667993895</v>
      </c>
      <c r="AQ85" s="55" t="n">
        <v>950000</v>
      </c>
      <c r="AR85" s="47" t="n">
        <f aca="false">SUM(AQ85/$AO$2)</f>
        <v>126086.667993895</v>
      </c>
      <c r="AS85" s="46"/>
      <c r="AT85" s="47" t="n">
        <v>31184.26</v>
      </c>
      <c r="AU85" s="55"/>
      <c r="AV85" s="46" t="n">
        <v>4913.33</v>
      </c>
      <c r="AW85" s="57"/>
      <c r="AX85" s="43" t="n">
        <f aca="false">SUM(AR85+AV85-AW85)</f>
        <v>130999.997993895</v>
      </c>
    </row>
    <row r="86" customFormat="false" ht="13.5" hidden="false" customHeight="false" outlineLevel="0" collapsed="false">
      <c r="H86" s="65" t="s">
        <v>125</v>
      </c>
      <c r="I86" s="66" t="n">
        <v>92</v>
      </c>
      <c r="J86" s="67" t="s">
        <v>126</v>
      </c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9"/>
      <c r="V86" s="69"/>
      <c r="W86" s="68"/>
      <c r="X86" s="68"/>
      <c r="Y86" s="68"/>
      <c r="Z86" s="68"/>
      <c r="AA86" s="70"/>
      <c r="AB86" s="70"/>
      <c r="AC86" s="70"/>
      <c r="AD86" s="70"/>
      <c r="AE86" s="70"/>
      <c r="AF86" s="70"/>
      <c r="AG86" s="68"/>
      <c r="AH86" s="68"/>
      <c r="AI86" s="68"/>
      <c r="AJ86" s="68" t="n">
        <v>1000000</v>
      </c>
      <c r="AK86" s="68" t="n">
        <v>100000</v>
      </c>
      <c r="AL86" s="68" t="n">
        <v>1230204.21</v>
      </c>
      <c r="AM86" s="68"/>
      <c r="AN86" s="68"/>
      <c r="AO86" s="68" t="n">
        <f aca="false">SUM(AL86+AM86-AN86)</f>
        <v>1230204.21</v>
      </c>
      <c r="AP86" s="71" t="n">
        <f aca="false">SUM(AO86/$AO$2)</f>
        <v>163276.157674696</v>
      </c>
      <c r="AQ86" s="68" t="n">
        <v>450000</v>
      </c>
      <c r="AR86" s="71" t="n">
        <f aca="false">SUM(AQ86/$AO$2)</f>
        <v>59725.2637865817</v>
      </c>
      <c r="AS86" s="72" t="n">
        <v>565000</v>
      </c>
      <c r="AT86" s="71" t="n">
        <v>74988.39</v>
      </c>
      <c r="AU86" s="72" t="n">
        <v>600000</v>
      </c>
      <c r="AV86" s="72" t="n">
        <v>71646.21</v>
      </c>
      <c r="AW86" s="73"/>
      <c r="AX86" s="43" t="n">
        <f aca="false">SUM(AR86+AV86-AW86)</f>
        <v>131371.473786582</v>
      </c>
    </row>
    <row r="88" customFormat="false" ht="12.75" hidden="false" customHeight="false" outlineLevel="0" collapsed="false">
      <c r="AV88" s="7" t="n">
        <v>74988.39</v>
      </c>
    </row>
    <row r="99" customFormat="false" ht="12.75" hidden="false" customHeight="false" outlineLevel="0" collapsed="false">
      <c r="AI99" s="2" t="n">
        <v>18000</v>
      </c>
    </row>
    <row r="109" customFormat="false" ht="12.75" hidden="false" customHeight="false" outlineLevel="0" collapsed="false">
      <c r="AI109" s="2" t="n">
        <v>40000</v>
      </c>
    </row>
    <row r="126" customFormat="false" ht="12.75" hidden="false" customHeight="false" outlineLevel="0" collapsed="false">
      <c r="AI126" s="2" t="n">
        <v>0</v>
      </c>
    </row>
    <row r="127" customFormat="false" ht="12.75" hidden="false" customHeight="false" outlineLevel="0" collapsed="false">
      <c r="AI127" s="2" t="n">
        <v>0</v>
      </c>
    </row>
    <row r="128" customFormat="false" ht="12.75" hidden="false" customHeight="false" outlineLevel="0" collapsed="false">
      <c r="AI128" s="2" t="n">
        <v>30000</v>
      </c>
    </row>
    <row r="129" customFormat="false" ht="12.75" hidden="false" customHeight="false" outlineLevel="0" collapsed="false">
      <c r="AI129" s="2" t="n">
        <v>32000</v>
      </c>
    </row>
    <row r="169" customFormat="false" ht="12.75" hidden="false" customHeight="false" outlineLevel="0" collapsed="false">
      <c r="AI169" s="2" t="n">
        <v>0</v>
      </c>
    </row>
    <row r="194" customFormat="false" ht="12.75" hidden="false" customHeight="false" outlineLevel="0" collapsed="false">
      <c r="AI194" s="2" t="n">
        <v>0</v>
      </c>
    </row>
    <row r="209" customFormat="false" ht="12.75" hidden="false" customHeight="false" outlineLevel="0" collapsed="false">
      <c r="AI209" s="2" t="n">
        <v>200000</v>
      </c>
    </row>
    <row r="288" customFormat="false" ht="12.75" hidden="false" customHeight="false" outlineLevel="0" collapsed="false">
      <c r="AI288" s="2" t="n">
        <v>0</v>
      </c>
    </row>
    <row r="311" customFormat="false" ht="12.75" hidden="false" customHeight="false" outlineLevel="0" collapsed="false">
      <c r="AI311" s="2" t="n">
        <v>250000</v>
      </c>
    </row>
    <row r="318" customFormat="false" ht="12.75" hidden="false" customHeight="false" outlineLevel="0" collapsed="false">
      <c r="AI318" s="2" t="n">
        <v>720000</v>
      </c>
    </row>
    <row r="323" customFormat="false" ht="12.75" hidden="false" customHeight="false" outlineLevel="0" collapsed="false">
      <c r="AI323" s="2" t="n">
        <v>120000</v>
      </c>
    </row>
    <row r="340" customFormat="false" ht="12.75" hidden="false" customHeight="false" outlineLevel="0" collapsed="false">
      <c r="AI340" s="2" t="n">
        <v>0</v>
      </c>
    </row>
    <row r="343" customFormat="false" ht="12.75" hidden="false" customHeight="false" outlineLevel="0" collapsed="false">
      <c r="AI343" s="2" t="n">
        <v>0</v>
      </c>
    </row>
    <row r="344" customFormat="false" ht="12.75" hidden="false" customHeight="false" outlineLevel="0" collapsed="false">
      <c r="AI344" s="2" t="n">
        <v>0</v>
      </c>
    </row>
    <row r="345" customFormat="false" ht="12.75" hidden="false" customHeight="false" outlineLevel="0" collapsed="false">
      <c r="AI345" s="2" t="n">
        <v>0</v>
      </c>
    </row>
    <row r="346" customFormat="false" ht="12.75" hidden="false" customHeight="false" outlineLevel="0" collapsed="false">
      <c r="AI346" s="2" t="n">
        <v>0</v>
      </c>
    </row>
    <row r="347" customFormat="false" ht="12.75" hidden="false" customHeight="false" outlineLevel="0" collapsed="false">
      <c r="AI347" s="2" t="n">
        <v>0</v>
      </c>
    </row>
    <row r="348" customFormat="false" ht="12.75" hidden="false" customHeight="false" outlineLevel="0" collapsed="false">
      <c r="AI348" s="2" t="n">
        <v>0</v>
      </c>
    </row>
    <row r="349" customFormat="false" ht="12.75" hidden="false" customHeight="false" outlineLevel="0" collapsed="false">
      <c r="AI349" s="2" t="n">
        <v>0</v>
      </c>
    </row>
  </sheetData>
  <printOptions headings="false" gridLines="false" gridLinesSet="true" horizontalCentered="false" verticalCentered="false"/>
  <pageMargins left="0.747916666666667" right="0.551388888888889" top="0.984027777777778" bottom="0.984027777777778" header="0.511805555555556" footer="0.511805555555556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2" manualBreakCount="2">
    <brk id="30" man="true" max="16383" min="0"/>
    <brk id="5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430"/>
  <sheetViews>
    <sheetView showFormulas="false" showGridLines="true" showRowColHeaders="true" showZeros="true" rightToLeft="false" tabSelected="false" showOutlineSymbols="true" defaultGridColor="true" view="normal" topLeftCell="A373" colorId="64" zoomScale="100" zoomScaleNormal="100" zoomScalePageLayoutView="130" workbookViewId="0">
      <selection pane="topLeft" activeCell="AV381" activeCellId="0" sqref="AV381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6"/>
    <col collapsed="false" customWidth="true" hidden="true" outlineLevel="0" max="8" min="3" style="0" width="11.53"/>
    <col collapsed="false" customWidth="true" hidden="false" outlineLevel="0" max="9" min="9" style="0" width="7.29"/>
    <col collapsed="false" customWidth="true" hidden="false" outlineLevel="0" max="10" min="10" style="0" width="43.71"/>
    <col collapsed="false" customWidth="true" hidden="true" outlineLevel="0" max="24" min="11" style="0" width="8.86"/>
    <col collapsed="false" customWidth="true" hidden="true" outlineLevel="0" max="25" min="25" style="0" width="13.42"/>
    <col collapsed="false" customWidth="true" hidden="true" outlineLevel="0" max="26" min="26" style="0" width="11.85"/>
    <col collapsed="false" customWidth="true" hidden="true" outlineLevel="0" max="27" min="27" style="0" width="11.71"/>
    <col collapsed="false" customWidth="true" hidden="true" outlineLevel="0" max="28" min="28" style="0" width="11.57"/>
    <col collapsed="false" customWidth="true" hidden="true" outlineLevel="0" max="30" min="29" style="0" width="10.71"/>
    <col collapsed="false" customWidth="true" hidden="true" outlineLevel="0" max="32" min="31" style="0" width="12.29"/>
    <col collapsed="false" customWidth="true" hidden="true" outlineLevel="0" max="33" min="33" style="0" width="13.15"/>
    <col collapsed="false" customWidth="true" hidden="true" outlineLevel="0" max="34" min="34" style="74" width="13.86"/>
    <col collapsed="false" customWidth="true" hidden="true" outlineLevel="0" max="35" min="35" style="74" width="15.42"/>
    <col collapsed="false" customWidth="true" hidden="true" outlineLevel="0" max="36" min="36" style="2" width="14.29"/>
    <col collapsed="false" customWidth="true" hidden="true" outlineLevel="0" max="37" min="37" style="74" width="13.57"/>
    <col collapsed="false" customWidth="true" hidden="true" outlineLevel="0" max="39" min="38" style="74" width="12.71"/>
    <col collapsed="false" customWidth="true" hidden="true" outlineLevel="0" max="40" min="40" style="0" width="18.14"/>
    <col collapsed="false" customWidth="true" hidden="true" outlineLevel="0" max="41" min="41" style="5" width="18.14"/>
    <col collapsed="false" customWidth="true" hidden="true" outlineLevel="0" max="43" min="42" style="6" width="14.42"/>
    <col collapsed="false" customWidth="true" hidden="false" outlineLevel="0" max="44" min="44" style="6" width="14.42"/>
    <col collapsed="false" customWidth="true" hidden="true" outlineLevel="0" max="46" min="45" style="6" width="14.42"/>
    <col collapsed="false" customWidth="true" hidden="false" outlineLevel="0" max="49" min="47" style="6" width="14.42"/>
    <col collapsed="false" customWidth="true" hidden="false" outlineLevel="0" max="50" min="50" style="2" width="16.43"/>
    <col collapsed="false" customWidth="true" hidden="false" outlineLevel="0" max="51" min="51" style="2" width="14.14"/>
    <col collapsed="false" customWidth="true" hidden="false" outlineLevel="0" max="52" min="52" style="2" width="15.14"/>
    <col collapsed="false" customWidth="true" hidden="false" outlineLevel="0" max="55" min="53" style="2" width="17.71"/>
    <col collapsed="false" customWidth="true" hidden="false" outlineLevel="0" max="56" min="56" style="2" width="13.29"/>
    <col collapsed="false" customWidth="true" hidden="false" outlineLevel="0" max="57" min="57" style="2" width="15.14"/>
    <col collapsed="false" customWidth="true" hidden="false" outlineLevel="0" max="58" min="58" style="0" width="14.29"/>
  </cols>
  <sheetData>
    <row r="1" customFormat="false" ht="12.75" hidden="false" customHeight="false" outlineLevel="0" collapsed="false">
      <c r="A1" s="75" t="s">
        <v>127</v>
      </c>
      <c r="B1" s="76"/>
      <c r="C1" s="76"/>
      <c r="D1" s="76"/>
      <c r="E1" s="76"/>
      <c r="F1" s="76"/>
      <c r="G1" s="76"/>
      <c r="H1" s="76"/>
      <c r="I1" s="75"/>
      <c r="J1" s="77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8"/>
      <c r="W1" s="78"/>
      <c r="X1" s="74"/>
      <c r="Y1" s="74"/>
      <c r="Z1" s="74"/>
      <c r="AA1" s="74"/>
      <c r="AB1" s="74"/>
      <c r="AC1" s="74"/>
      <c r="AD1" s="74"/>
      <c r="AE1" s="74"/>
      <c r="AF1" s="74"/>
      <c r="AG1" s="79"/>
    </row>
    <row r="2" customFormat="false" ht="12.75" hidden="false" customHeight="false" outlineLevel="0" collapsed="false">
      <c r="A2" s="75" t="s">
        <v>128</v>
      </c>
      <c r="B2" s="76"/>
      <c r="C2" s="76"/>
      <c r="D2" s="76"/>
      <c r="E2" s="76"/>
      <c r="F2" s="76"/>
      <c r="G2" s="76"/>
      <c r="H2" s="76"/>
      <c r="I2" s="75"/>
      <c r="J2" s="77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8"/>
      <c r="W2" s="78"/>
      <c r="X2" s="74"/>
      <c r="Y2" s="74"/>
      <c r="Z2" s="74"/>
      <c r="AA2" s="74"/>
      <c r="AB2" s="74"/>
      <c r="AC2" s="74"/>
      <c r="AD2" s="74"/>
      <c r="AE2" s="74"/>
      <c r="AF2" s="74"/>
      <c r="AG2" s="79"/>
      <c r="AN2" s="80" t="n">
        <v>7.5345</v>
      </c>
      <c r="AO2" s="6"/>
    </row>
    <row r="3" customFormat="false" ht="13.5" hidden="false" customHeight="false" outlineLevel="0" collapsed="false">
      <c r="A3" s="77"/>
      <c r="B3" s="76"/>
      <c r="C3" s="76"/>
      <c r="D3" s="76"/>
      <c r="E3" s="76"/>
      <c r="F3" s="76"/>
      <c r="G3" s="76"/>
      <c r="H3" s="76"/>
      <c r="I3" s="81"/>
      <c r="J3" s="77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8"/>
      <c r="W3" s="78"/>
      <c r="X3" s="74"/>
      <c r="Y3" s="74"/>
      <c r="Z3" s="74"/>
      <c r="AA3" s="74"/>
      <c r="AB3" s="74"/>
      <c r="AC3" s="74"/>
      <c r="AD3" s="74"/>
      <c r="AE3" s="74"/>
      <c r="AF3" s="74"/>
      <c r="AG3" s="79"/>
    </row>
    <row r="4" customFormat="false" ht="25.5" hidden="false" customHeight="false" outlineLevel="0" collapsed="false">
      <c r="A4" s="82" t="s">
        <v>129</v>
      </c>
      <c r="B4" s="83" t="s">
        <v>130</v>
      </c>
      <c r="C4" s="83" t="n">
        <v>2</v>
      </c>
      <c r="D4" s="83" t="n">
        <v>3</v>
      </c>
      <c r="E4" s="83" t="n">
        <v>4</v>
      </c>
      <c r="F4" s="83" t="n">
        <v>5</v>
      </c>
      <c r="G4" s="83" t="n">
        <v>6</v>
      </c>
      <c r="H4" s="83" t="n">
        <v>7</v>
      </c>
      <c r="I4" s="84" t="s">
        <v>131</v>
      </c>
      <c r="J4" s="84" t="s">
        <v>132</v>
      </c>
      <c r="K4" s="85" t="s">
        <v>10</v>
      </c>
      <c r="L4" s="85" t="s">
        <v>11</v>
      </c>
      <c r="M4" s="86" t="s">
        <v>12</v>
      </c>
      <c r="N4" s="85" t="s">
        <v>13</v>
      </c>
      <c r="O4" s="85" t="s">
        <v>133</v>
      </c>
      <c r="P4" s="85" t="s">
        <v>15</v>
      </c>
      <c r="Q4" s="85" t="s">
        <v>134</v>
      </c>
      <c r="R4" s="85" t="s">
        <v>16</v>
      </c>
      <c r="S4" s="85" t="s">
        <v>17</v>
      </c>
      <c r="T4" s="85" t="s">
        <v>16</v>
      </c>
      <c r="U4" s="85" t="s">
        <v>18</v>
      </c>
      <c r="V4" s="87" t="s">
        <v>135</v>
      </c>
      <c r="W4" s="87" t="s">
        <v>20</v>
      </c>
      <c r="X4" s="88" t="s">
        <v>18</v>
      </c>
      <c r="Y4" s="88" t="s">
        <v>21</v>
      </c>
      <c r="Z4" s="88" t="s">
        <v>21</v>
      </c>
      <c r="AA4" s="88" t="s">
        <v>136</v>
      </c>
      <c r="AB4" s="88" t="s">
        <v>22</v>
      </c>
      <c r="AC4" s="88" t="s">
        <v>25</v>
      </c>
      <c r="AD4" s="88"/>
      <c r="AE4" s="19" t="s">
        <v>26</v>
      </c>
      <c r="AF4" s="19" t="s">
        <v>27</v>
      </c>
      <c r="AG4" s="20" t="s">
        <v>137</v>
      </c>
      <c r="AH4" s="88" t="s">
        <v>31</v>
      </c>
      <c r="AI4" s="88" t="s">
        <v>32</v>
      </c>
      <c r="AJ4" s="88" t="s">
        <v>16</v>
      </c>
      <c r="AK4" s="88" t="s">
        <v>33</v>
      </c>
      <c r="AL4" s="88" t="s">
        <v>26</v>
      </c>
      <c r="AM4" s="88" t="s">
        <v>27</v>
      </c>
      <c r="AN4" s="88" t="s">
        <v>138</v>
      </c>
      <c r="AO4" s="89" t="s">
        <v>35</v>
      </c>
      <c r="AP4" s="89" t="s">
        <v>36</v>
      </c>
      <c r="AQ4" s="89"/>
      <c r="AR4" s="89" t="s">
        <v>37</v>
      </c>
      <c r="AS4" s="89" t="s">
        <v>31</v>
      </c>
      <c r="AT4" s="89" t="s">
        <v>31</v>
      </c>
      <c r="AU4" s="89" t="s">
        <v>139</v>
      </c>
      <c r="AV4" s="89" t="s">
        <v>27</v>
      </c>
      <c r="AW4" s="90" t="s">
        <v>42</v>
      </c>
      <c r="AX4" s="91"/>
      <c r="AY4" s="91"/>
      <c r="AZ4" s="91"/>
      <c r="BA4" s="91"/>
      <c r="BB4" s="91"/>
      <c r="BC4" s="91"/>
    </row>
    <row r="5" customFormat="false" ht="12.75" hidden="false" customHeight="false" outlineLevel="0" collapsed="false">
      <c r="A5" s="92"/>
      <c r="B5" s="93"/>
      <c r="C5" s="93"/>
      <c r="D5" s="93"/>
      <c r="E5" s="93"/>
      <c r="F5" s="93"/>
      <c r="G5" s="93"/>
      <c r="H5" s="93"/>
      <c r="I5" s="94" t="s">
        <v>140</v>
      </c>
      <c r="J5" s="95"/>
      <c r="K5" s="96" t="e">
        <f aca="false">SUM(K6)</f>
        <v>#REF!</v>
      </c>
      <c r="L5" s="96" t="e">
        <f aca="false">SUM(L6)</f>
        <v>#REF!</v>
      </c>
      <c r="M5" s="96" t="e">
        <f aca="false">SUM(M6)</f>
        <v>#REF!</v>
      </c>
      <c r="N5" s="96" t="e">
        <f aca="false">SUM(N6)</f>
        <v>#REF!</v>
      </c>
      <c r="O5" s="96" t="e">
        <f aca="false">SUM(O6)</f>
        <v>#REF!</v>
      </c>
      <c r="P5" s="96" t="e">
        <f aca="false">SUM(P6)</f>
        <v>#REF!</v>
      </c>
      <c r="Q5" s="96" t="e">
        <f aca="false">SUM(Q6)</f>
        <v>#REF!</v>
      </c>
      <c r="R5" s="96" t="e">
        <f aca="false">SUM(R6)</f>
        <v>#REF!</v>
      </c>
      <c r="S5" s="96" t="e">
        <f aca="false">SUM(S6)</f>
        <v>#REF!</v>
      </c>
      <c r="T5" s="96" t="e">
        <f aca="false">SUM(T6)</f>
        <v>#REF!</v>
      </c>
      <c r="U5" s="96" t="e">
        <f aca="false">SUM(U6)</f>
        <v>#REF!</v>
      </c>
      <c r="V5" s="96" t="e">
        <f aca="false">SUM(V6)</f>
        <v>#DIV/0!</v>
      </c>
      <c r="W5" s="96" t="e">
        <f aca="false">SUM(W6)</f>
        <v>#REF!</v>
      </c>
      <c r="X5" s="96" t="e">
        <f aca="false">SUM(X6)</f>
        <v>#REF!</v>
      </c>
      <c r="Y5" s="96" t="e">
        <f aca="false">SUM(Y6)</f>
        <v>#REF!</v>
      </c>
      <c r="Z5" s="96" t="e">
        <f aca="false">SUM(Z6)</f>
        <v>#REF!</v>
      </c>
      <c r="AA5" s="96" t="e">
        <f aca="false">SUM(AA6)</f>
        <v>#REF!</v>
      </c>
      <c r="AB5" s="96" t="e">
        <f aca="false">SUM(AB6)</f>
        <v>#REF!</v>
      </c>
      <c r="AC5" s="96" t="e">
        <f aca="false">SUM(AC6)</f>
        <v>#REF!</v>
      </c>
      <c r="AD5" s="96" t="e">
        <f aca="false">SUM(AD6)</f>
        <v>#REF!</v>
      </c>
      <c r="AE5" s="96" t="e">
        <f aca="false">SUM(AE6)</f>
        <v>#REF!</v>
      </c>
      <c r="AF5" s="96" t="e">
        <f aca="false">SUM(AF6)</f>
        <v>#REF!</v>
      </c>
      <c r="AG5" s="96" t="e">
        <f aca="false">SUM(AG6)</f>
        <v>#REF!</v>
      </c>
      <c r="AH5" s="96" t="e">
        <f aca="false">SUM(AH6)</f>
        <v>#REF!</v>
      </c>
      <c r="AI5" s="96" t="e">
        <f aca="false">SUM(AI6)</f>
        <v>#REF!</v>
      </c>
      <c r="AJ5" s="96" t="e">
        <f aca="false">SUM(AJ6)</f>
        <v>#REF!</v>
      </c>
      <c r="AK5" s="96" t="e">
        <f aca="false">SUM(AK6)</f>
        <v>#REF!</v>
      </c>
      <c r="AL5" s="96" t="e">
        <f aca="false">SUM(AL6)</f>
        <v>#REF!</v>
      </c>
      <c r="AM5" s="96" t="e">
        <f aca="false">SUM(AM6)</f>
        <v>#REF!</v>
      </c>
      <c r="AN5" s="96" t="e">
        <f aca="false">SUM(AN6)</f>
        <v>#REF!</v>
      </c>
      <c r="AO5" s="97" t="e">
        <f aca="false">SUM(AN5/$AN$2)</f>
        <v>#REF!</v>
      </c>
      <c r="AP5" s="97" t="e">
        <f aca="false">SUM(AP6)</f>
        <v>#REF!</v>
      </c>
      <c r="AQ5" s="97" t="e">
        <f aca="false">SUM(AQ6)</f>
        <v>#REF!</v>
      </c>
      <c r="AR5" s="97" t="n">
        <f aca="false">SUM(AR6)</f>
        <v>1754927.33426239</v>
      </c>
      <c r="AS5" s="98" t="n">
        <f aca="false">SUM(AS6)</f>
        <v>0</v>
      </c>
      <c r="AT5" s="98" t="n">
        <f aca="false">SUM(AT6)</f>
        <v>464153.35</v>
      </c>
      <c r="AU5" s="98" t="n">
        <f aca="false">SUM(AU6)</f>
        <v>384219.67</v>
      </c>
      <c r="AV5" s="98" t="n">
        <f aca="false">SUM(AV6)</f>
        <v>72345.1</v>
      </c>
      <c r="AW5" s="98" t="n">
        <f aca="false">SUM(AW6)</f>
        <v>2066801.90426239</v>
      </c>
    </row>
    <row r="6" customFormat="false" ht="12.75" hidden="false" customHeight="false" outlineLevel="0" collapsed="false">
      <c r="A6" s="92"/>
      <c r="B6" s="93"/>
      <c r="C6" s="93"/>
      <c r="D6" s="93"/>
      <c r="E6" s="93"/>
      <c r="F6" s="93"/>
      <c r="G6" s="93"/>
      <c r="H6" s="93"/>
      <c r="I6" s="94" t="s">
        <v>141</v>
      </c>
      <c r="J6" s="95" t="s">
        <v>142</v>
      </c>
      <c r="K6" s="96" t="e">
        <f aca="false">SUM(K7+#REF!+K26)</f>
        <v>#REF!</v>
      </c>
      <c r="L6" s="96" t="e">
        <f aca="false">SUM(L7+#REF!+L26)</f>
        <v>#REF!</v>
      </c>
      <c r="M6" s="96" t="e">
        <f aca="false">SUM(M7+#REF!+M26)</f>
        <v>#REF!</v>
      </c>
      <c r="N6" s="96" t="e">
        <f aca="false">SUM(N7+N26)</f>
        <v>#REF!</v>
      </c>
      <c r="O6" s="96" t="e">
        <f aca="false">SUM(O7+O26)</f>
        <v>#REF!</v>
      </c>
      <c r="P6" s="96" t="e">
        <f aca="false">SUM(P7+P26)</f>
        <v>#REF!</v>
      </c>
      <c r="Q6" s="96" t="e">
        <f aca="false">SUM(Q7+Q26)</f>
        <v>#REF!</v>
      </c>
      <c r="R6" s="96" t="e">
        <f aca="false">SUM(R7+R26)</f>
        <v>#REF!</v>
      </c>
      <c r="S6" s="96" t="e">
        <f aca="false">SUM(S7+S26)</f>
        <v>#REF!</v>
      </c>
      <c r="T6" s="96" t="e">
        <f aca="false">SUM(T7+T26)</f>
        <v>#REF!</v>
      </c>
      <c r="U6" s="96" t="e">
        <f aca="false">SUM(U7+U26)</f>
        <v>#REF!</v>
      </c>
      <c r="V6" s="96" t="e">
        <f aca="false">SUM(V7+V26)</f>
        <v>#DIV/0!</v>
      </c>
      <c r="W6" s="96" t="e">
        <f aca="false">SUM(W7+W26)</f>
        <v>#REF!</v>
      </c>
      <c r="X6" s="96" t="e">
        <f aca="false">SUM(X7+X26)</f>
        <v>#REF!</v>
      </c>
      <c r="Y6" s="96" t="e">
        <f aca="false">SUM(Y7+Y26)</f>
        <v>#REF!</v>
      </c>
      <c r="Z6" s="96" t="e">
        <f aca="false">SUM(Z7+Z26)</f>
        <v>#REF!</v>
      </c>
      <c r="AA6" s="96" t="e">
        <f aca="false">SUM(AA7+AA26)</f>
        <v>#REF!</v>
      </c>
      <c r="AB6" s="96" t="e">
        <f aca="false">SUM(AB7+AB26)</f>
        <v>#REF!</v>
      </c>
      <c r="AC6" s="96" t="e">
        <f aca="false">SUM(AC7+AC26)</f>
        <v>#REF!</v>
      </c>
      <c r="AD6" s="96" t="e">
        <f aca="false">SUM(AD7+AD26)</f>
        <v>#REF!</v>
      </c>
      <c r="AE6" s="96" t="e">
        <f aca="false">SUM(AE7+AE26)</f>
        <v>#REF!</v>
      </c>
      <c r="AF6" s="96" t="e">
        <f aca="false">SUM(AF7+AF26)</f>
        <v>#REF!</v>
      </c>
      <c r="AG6" s="96" t="e">
        <f aca="false">SUM(AG7+AG26)</f>
        <v>#REF!</v>
      </c>
      <c r="AH6" s="96" t="e">
        <f aca="false">SUM(AH7+AH26)</f>
        <v>#REF!</v>
      </c>
      <c r="AI6" s="96" t="e">
        <f aca="false">SUM(AI7+AI26)</f>
        <v>#REF!</v>
      </c>
      <c r="AJ6" s="96" t="e">
        <f aca="false">SUM(AJ7+AJ26)</f>
        <v>#REF!</v>
      </c>
      <c r="AK6" s="96" t="e">
        <f aca="false">SUM(AK7+AK26)</f>
        <v>#REF!</v>
      </c>
      <c r="AL6" s="96" t="e">
        <f aca="false">SUM(AL7+AL26)</f>
        <v>#REF!</v>
      </c>
      <c r="AM6" s="96" t="e">
        <f aca="false">SUM(AM7+AM26)</f>
        <v>#REF!</v>
      </c>
      <c r="AN6" s="96" t="e">
        <f aca="false">SUM(AN7+AN26)</f>
        <v>#REF!</v>
      </c>
      <c r="AO6" s="97" t="e">
        <f aca="false">SUM(AN6/$AN$2)</f>
        <v>#REF!</v>
      </c>
      <c r="AP6" s="97" t="e">
        <f aca="false">SUM(AP7+AP26)</f>
        <v>#REF!</v>
      </c>
      <c r="AQ6" s="97" t="e">
        <f aca="false">SUM(AQ7+AQ26)</f>
        <v>#REF!</v>
      </c>
      <c r="AR6" s="98" t="n">
        <f aca="false">SUM(AR7+AR26)</f>
        <v>1754927.33426239</v>
      </c>
      <c r="AS6" s="98" t="n">
        <f aca="false">SUM(AS7+AS26)</f>
        <v>0</v>
      </c>
      <c r="AT6" s="98" t="n">
        <f aca="false">SUM(AT7+AT26)</f>
        <v>464153.35</v>
      </c>
      <c r="AU6" s="98" t="n">
        <f aca="false">SUM(AU7+AU26)</f>
        <v>384219.67</v>
      </c>
      <c r="AV6" s="98" t="n">
        <f aca="false">SUM(AV7+AV26)</f>
        <v>72345.1</v>
      </c>
      <c r="AW6" s="98" t="n">
        <f aca="false">SUM(AW7+AW26)</f>
        <v>2066801.90426239</v>
      </c>
    </row>
    <row r="7" customFormat="false" ht="12.75" hidden="false" customHeight="false" outlineLevel="0" collapsed="false">
      <c r="A7" s="99"/>
      <c r="B7" s="100"/>
      <c r="C7" s="100"/>
      <c r="D7" s="100"/>
      <c r="E7" s="100"/>
      <c r="F7" s="100"/>
      <c r="G7" s="100"/>
      <c r="H7" s="100"/>
      <c r="I7" s="101" t="s">
        <v>143</v>
      </c>
      <c r="J7" s="102" t="s">
        <v>144</v>
      </c>
      <c r="K7" s="103" t="e">
        <f aca="false">SUM(K8)</f>
        <v>#REF!</v>
      </c>
      <c r="L7" s="103" t="e">
        <f aca="false">SUM(L8)</f>
        <v>#REF!</v>
      </c>
      <c r="M7" s="103" t="e">
        <f aca="false">SUM(M8)</f>
        <v>#REF!</v>
      </c>
      <c r="N7" s="103" t="n">
        <f aca="false">SUM(N8)</f>
        <v>128000</v>
      </c>
      <c r="O7" s="103" t="n">
        <f aca="false">SUM(O8)</f>
        <v>128000</v>
      </c>
      <c r="P7" s="103" t="n">
        <f aca="false">SUM(P8)</f>
        <v>128000</v>
      </c>
      <c r="Q7" s="103" t="n">
        <f aca="false">SUM(Q8)</f>
        <v>128000</v>
      </c>
      <c r="R7" s="103" t="n">
        <f aca="false">SUM(R8)</f>
        <v>67838.38</v>
      </c>
      <c r="S7" s="103" t="n">
        <f aca="false">SUM(S8)</f>
        <v>135000</v>
      </c>
      <c r="T7" s="103" t="n">
        <f aca="false">SUM(T8)</f>
        <v>46004.14</v>
      </c>
      <c r="U7" s="103" t="n">
        <f aca="false">SUM(U8)</f>
        <v>0</v>
      </c>
      <c r="V7" s="103" t="n">
        <f aca="false">SUM(V8)</f>
        <v>946.666666666667</v>
      </c>
      <c r="W7" s="103" t="n">
        <f aca="false">SUM(W8)</f>
        <v>220000</v>
      </c>
      <c r="X7" s="103" t="n">
        <f aca="false">SUM(X8)</f>
        <v>160000</v>
      </c>
      <c r="Y7" s="103" t="n">
        <f aca="false">SUM(Y8)</f>
        <v>210000</v>
      </c>
      <c r="Z7" s="103" t="n">
        <f aca="false">SUM(Z8)</f>
        <v>193000</v>
      </c>
      <c r="AA7" s="103" t="n">
        <f aca="false">SUM(AA8)</f>
        <v>160000</v>
      </c>
      <c r="AB7" s="103" t="n">
        <f aca="false">SUM(AB8)</f>
        <v>78432.05</v>
      </c>
      <c r="AC7" s="103" t="n">
        <f aca="false">SUM(AC8)</f>
        <v>160000</v>
      </c>
      <c r="AD7" s="103" t="n">
        <f aca="false">SUM(AD8)</f>
        <v>150000</v>
      </c>
      <c r="AE7" s="103" t="n">
        <f aca="false">SUM(AE8)</f>
        <v>0</v>
      </c>
      <c r="AF7" s="103" t="n">
        <f aca="false">SUM(AF8)</f>
        <v>0</v>
      </c>
      <c r="AG7" s="103" t="n">
        <f aca="false">SUM(AG8)</f>
        <v>150000</v>
      </c>
      <c r="AH7" s="103" t="n">
        <f aca="false">SUM(AH8)</f>
        <v>99202.66</v>
      </c>
      <c r="AI7" s="103" t="n">
        <f aca="false">SUM(AI8)</f>
        <v>260000</v>
      </c>
      <c r="AJ7" s="103" t="n">
        <f aca="false">SUM(AJ8)</f>
        <v>83193.96</v>
      </c>
      <c r="AK7" s="103" t="n">
        <f aca="false">SUM(AK8)</f>
        <v>130000</v>
      </c>
      <c r="AL7" s="103" t="n">
        <f aca="false">SUM(AL8)</f>
        <v>0</v>
      </c>
      <c r="AM7" s="103" t="n">
        <f aca="false">SUM(AM8)</f>
        <v>0</v>
      </c>
      <c r="AN7" s="103" t="n">
        <f aca="false">SUM(AN8)</f>
        <v>130000</v>
      </c>
      <c r="AO7" s="97" t="n">
        <f aca="false">SUM(AN7/$AN$2)</f>
        <v>17253.9650939014</v>
      </c>
      <c r="AP7" s="104" t="n">
        <f aca="false">SUM(AP8)</f>
        <v>165000</v>
      </c>
      <c r="AQ7" s="104" t="n">
        <f aca="false">SUM(AQ8)</f>
        <v>0</v>
      </c>
      <c r="AR7" s="97" t="n">
        <f aca="false">SUM(AP7/$AN$2)</f>
        <v>21899.2633884133</v>
      </c>
      <c r="AS7" s="98" t="n">
        <f aca="false">SUM(AS8)</f>
        <v>0</v>
      </c>
      <c r="AT7" s="98" t="n">
        <f aca="false">SUM(AT8)</f>
        <v>13423.24</v>
      </c>
      <c r="AU7" s="98" t="n">
        <f aca="false">SUM(AU8)</f>
        <v>1960</v>
      </c>
      <c r="AV7" s="98" t="n">
        <f aca="false">SUM(AV8)</f>
        <v>0</v>
      </c>
      <c r="AW7" s="98" t="n">
        <f aca="false">SUM(AW8)</f>
        <v>23859.2633884133</v>
      </c>
    </row>
    <row r="8" customFormat="false" ht="12.75" hidden="false" customHeight="false" outlineLevel="0" collapsed="false">
      <c r="A8" s="105" t="s">
        <v>145</v>
      </c>
      <c r="B8" s="100"/>
      <c r="C8" s="100"/>
      <c r="D8" s="100"/>
      <c r="E8" s="100"/>
      <c r="F8" s="100"/>
      <c r="G8" s="100"/>
      <c r="H8" s="100"/>
      <c r="I8" s="101" t="s">
        <v>146</v>
      </c>
      <c r="J8" s="102"/>
      <c r="K8" s="103" t="e">
        <f aca="false">SUM(K9+K19)</f>
        <v>#REF!</v>
      </c>
      <c r="L8" s="103" t="e">
        <f aca="false">SUM(L9+L19)</f>
        <v>#REF!</v>
      </c>
      <c r="M8" s="103" t="e">
        <f aca="false">SUM(M9+M19)</f>
        <v>#REF!</v>
      </c>
      <c r="N8" s="103" t="n">
        <f aca="false">SUM(N9+N19)</f>
        <v>128000</v>
      </c>
      <c r="O8" s="103" t="n">
        <f aca="false">SUM(O9+O19)</f>
        <v>128000</v>
      </c>
      <c r="P8" s="103" t="n">
        <f aca="false">SUM(P9+P19)</f>
        <v>128000</v>
      </c>
      <c r="Q8" s="103" t="n">
        <f aca="false">SUM(Q9+Q19)</f>
        <v>128000</v>
      </c>
      <c r="R8" s="103" t="n">
        <f aca="false">SUM(R9+R19)</f>
        <v>67838.38</v>
      </c>
      <c r="S8" s="103" t="n">
        <f aca="false">SUM(S9+S19)</f>
        <v>135000</v>
      </c>
      <c r="T8" s="103" t="n">
        <f aca="false">SUM(T9+T19)</f>
        <v>46004.14</v>
      </c>
      <c r="U8" s="103" t="n">
        <f aca="false">SUM(U9+U19)</f>
        <v>0</v>
      </c>
      <c r="V8" s="103" t="n">
        <f aca="false">SUM(V9+V19)</f>
        <v>946.666666666667</v>
      </c>
      <c r="W8" s="103" t="n">
        <f aca="false">SUM(W9+W19)</f>
        <v>220000</v>
      </c>
      <c r="X8" s="103" t="n">
        <f aca="false">SUM(X9+X19)</f>
        <v>160000</v>
      </c>
      <c r="Y8" s="103" t="n">
        <f aca="false">SUM(Y9+Y19)</f>
        <v>210000</v>
      </c>
      <c r="Z8" s="103" t="n">
        <f aca="false">SUM(Z9+Z19)</f>
        <v>193000</v>
      </c>
      <c r="AA8" s="103" t="n">
        <f aca="false">SUM(AA9+AA19)</f>
        <v>160000</v>
      </c>
      <c r="AB8" s="103" t="n">
        <f aca="false">SUM(AB9+AB19)</f>
        <v>78432.05</v>
      </c>
      <c r="AC8" s="103" t="n">
        <f aca="false">SUM(AC9+AC19)</f>
        <v>160000</v>
      </c>
      <c r="AD8" s="103" t="n">
        <f aca="false">SUM(AD9+AD19)</f>
        <v>150000</v>
      </c>
      <c r="AE8" s="103" t="n">
        <f aca="false">SUM(AE9+AE19)</f>
        <v>0</v>
      </c>
      <c r="AF8" s="103" t="n">
        <f aca="false">SUM(AF9+AF19)</f>
        <v>0</v>
      </c>
      <c r="AG8" s="103" t="n">
        <f aca="false">SUM(AG9+AG19)</f>
        <v>150000</v>
      </c>
      <c r="AH8" s="103" t="n">
        <f aca="false">SUM(AH9+AH19)</f>
        <v>99202.66</v>
      </c>
      <c r="AI8" s="103" t="n">
        <f aca="false">SUM(AI9+AI19)</f>
        <v>260000</v>
      </c>
      <c r="AJ8" s="103" t="n">
        <f aca="false">SUM(AJ9+AJ19)</f>
        <v>83193.96</v>
      </c>
      <c r="AK8" s="103" t="n">
        <f aca="false">SUM(AK9+AK19)</f>
        <v>130000</v>
      </c>
      <c r="AL8" s="103" t="n">
        <f aca="false">SUM(AL9+AL19)</f>
        <v>0</v>
      </c>
      <c r="AM8" s="103" t="n">
        <f aca="false">SUM(AM9+AM19)</f>
        <v>0</v>
      </c>
      <c r="AN8" s="103" t="n">
        <f aca="false">SUM(AN9+AN19)</f>
        <v>130000</v>
      </c>
      <c r="AO8" s="97" t="n">
        <f aca="false">SUM(AN8/$AN$2)</f>
        <v>17253.9650939014</v>
      </c>
      <c r="AP8" s="104" t="n">
        <f aca="false">SUM(AP9+AP19)</f>
        <v>165000</v>
      </c>
      <c r="AQ8" s="104" t="n">
        <f aca="false">SUM(AQ9+AQ19)</f>
        <v>0</v>
      </c>
      <c r="AR8" s="97" t="n">
        <f aca="false">SUM(AP8/$AN$2)</f>
        <v>21899.2633884133</v>
      </c>
      <c r="AS8" s="97"/>
      <c r="AT8" s="97" t="n">
        <f aca="false">SUM(AT9+AT19)</f>
        <v>13423.24</v>
      </c>
      <c r="AU8" s="97" t="n">
        <f aca="false">SUM(AU9+AU19)</f>
        <v>1960</v>
      </c>
      <c r="AV8" s="97" t="n">
        <f aca="false">SUM(AV9+AV19)</f>
        <v>0</v>
      </c>
      <c r="AW8" s="106" t="n">
        <f aca="false">SUM(AR8+AU8-AV8)</f>
        <v>23859.2633884133</v>
      </c>
    </row>
    <row r="9" customFormat="false" ht="12.75" hidden="false" customHeight="false" outlineLevel="0" collapsed="false">
      <c r="A9" s="99" t="s">
        <v>147</v>
      </c>
      <c r="B9" s="93"/>
      <c r="C9" s="93"/>
      <c r="D9" s="93"/>
      <c r="E9" s="93"/>
      <c r="F9" s="93"/>
      <c r="G9" s="93"/>
      <c r="H9" s="93"/>
      <c r="I9" s="107" t="s">
        <v>148</v>
      </c>
      <c r="J9" s="108" t="s">
        <v>149</v>
      </c>
      <c r="K9" s="109" t="e">
        <f aca="false">SUM(K10)</f>
        <v>#REF!</v>
      </c>
      <c r="L9" s="109" t="e">
        <f aca="false">SUM(L10)</f>
        <v>#REF!</v>
      </c>
      <c r="M9" s="109" t="e">
        <f aca="false">SUM(M10)</f>
        <v>#REF!</v>
      </c>
      <c r="N9" s="109" t="n">
        <f aca="false">SUM(N10)</f>
        <v>108000</v>
      </c>
      <c r="O9" s="109" t="n">
        <f aca="false">SUM(O10)</f>
        <v>108000</v>
      </c>
      <c r="P9" s="109" t="n">
        <f aca="false">SUM(P10)</f>
        <v>108000</v>
      </c>
      <c r="Q9" s="109" t="n">
        <f aca="false">SUM(Q10)</f>
        <v>108000</v>
      </c>
      <c r="R9" s="109" t="n">
        <f aca="false">SUM(R10)</f>
        <v>57838.38</v>
      </c>
      <c r="S9" s="109" t="n">
        <f aca="false">SUM(S10)</f>
        <v>115000</v>
      </c>
      <c r="T9" s="109" t="n">
        <f aca="false">SUM(T10)</f>
        <v>41004.14</v>
      </c>
      <c r="U9" s="109" t="n">
        <f aca="false">SUM(U10)</f>
        <v>0</v>
      </c>
      <c r="V9" s="109" t="n">
        <f aca="false">SUM(V10)</f>
        <v>846.666666666667</v>
      </c>
      <c r="W9" s="109" t="n">
        <f aca="false">SUM(W10)</f>
        <v>200000</v>
      </c>
      <c r="X9" s="109" t="n">
        <f aca="false">SUM(X10)</f>
        <v>130000</v>
      </c>
      <c r="Y9" s="109" t="n">
        <f aca="false">SUM(Y10)</f>
        <v>180000</v>
      </c>
      <c r="Z9" s="109" t="n">
        <f aca="false">SUM(Z10)</f>
        <v>163000</v>
      </c>
      <c r="AA9" s="109" t="n">
        <f aca="false">SUM(AA10)</f>
        <v>130000</v>
      </c>
      <c r="AB9" s="109" t="n">
        <f aca="false">SUM(AB10)</f>
        <v>65932.05</v>
      </c>
      <c r="AC9" s="109" t="n">
        <f aca="false">SUM(AC10)</f>
        <v>130000</v>
      </c>
      <c r="AD9" s="109" t="n">
        <f aca="false">SUM(AD10)</f>
        <v>120000</v>
      </c>
      <c r="AE9" s="109" t="n">
        <f aca="false">SUM(AE10)</f>
        <v>0</v>
      </c>
      <c r="AF9" s="109" t="n">
        <f aca="false">SUM(AF10)</f>
        <v>0</v>
      </c>
      <c r="AG9" s="109" t="n">
        <f aca="false">SUM(AG10)</f>
        <v>120000</v>
      </c>
      <c r="AH9" s="109" t="n">
        <f aca="false">SUM(AH10)</f>
        <v>84202.66</v>
      </c>
      <c r="AI9" s="109" t="n">
        <f aca="false">SUM(AI10)</f>
        <v>220000</v>
      </c>
      <c r="AJ9" s="109" t="n">
        <f aca="false">SUM(AJ10)</f>
        <v>73193.96</v>
      </c>
      <c r="AK9" s="109" t="n">
        <f aca="false">SUM(AK10)</f>
        <v>90000</v>
      </c>
      <c r="AL9" s="109" t="n">
        <f aca="false">SUM(AL10)</f>
        <v>0</v>
      </c>
      <c r="AM9" s="109" t="n">
        <f aca="false">SUM(AM10)</f>
        <v>0</v>
      </c>
      <c r="AN9" s="109" t="n">
        <f aca="false">SUM(AN10)</f>
        <v>90000</v>
      </c>
      <c r="AO9" s="97" t="n">
        <f aca="false">SUM(AN9/$AN$2)</f>
        <v>11945.0527573163</v>
      </c>
      <c r="AP9" s="110" t="n">
        <f aca="false">SUM(AP10)</f>
        <v>125000</v>
      </c>
      <c r="AQ9" s="110" t="n">
        <f aca="false">SUM(AQ10)</f>
        <v>0</v>
      </c>
      <c r="AR9" s="97" t="n">
        <f aca="false">SUM(AP9/$AN$2)</f>
        <v>16590.3510518283</v>
      </c>
      <c r="AS9" s="97"/>
      <c r="AT9" s="97" t="n">
        <f aca="false">SUM(AT10)</f>
        <v>10768.74</v>
      </c>
      <c r="AU9" s="97" t="n">
        <f aca="false">SUM(AU10)</f>
        <v>1960</v>
      </c>
      <c r="AV9" s="97" t="n">
        <f aca="false">SUM(AV10)</f>
        <v>0</v>
      </c>
      <c r="AW9" s="106" t="n">
        <f aca="false">SUM(AR9+AU9-AV9)</f>
        <v>18550.3510518283</v>
      </c>
    </row>
    <row r="10" customFormat="false" ht="12.75" hidden="false" customHeight="false" outlineLevel="0" collapsed="false">
      <c r="A10" s="99"/>
      <c r="B10" s="93"/>
      <c r="C10" s="93"/>
      <c r="D10" s="93"/>
      <c r="E10" s="93"/>
      <c r="F10" s="93"/>
      <c r="G10" s="93"/>
      <c r="H10" s="93"/>
      <c r="I10" s="107" t="s">
        <v>150</v>
      </c>
      <c r="J10" s="108"/>
      <c r="K10" s="109" t="e">
        <f aca="false">SUM(K12)</f>
        <v>#REF!</v>
      </c>
      <c r="L10" s="109" t="e">
        <f aca="false">SUM(L12)</f>
        <v>#REF!</v>
      </c>
      <c r="M10" s="109" t="e">
        <f aca="false">SUM(M12)</f>
        <v>#REF!</v>
      </c>
      <c r="N10" s="109" t="n">
        <f aca="false">SUM(N12)</f>
        <v>108000</v>
      </c>
      <c r="O10" s="109" t="n">
        <f aca="false">SUM(O12)</f>
        <v>108000</v>
      </c>
      <c r="P10" s="109" t="n">
        <f aca="false">SUM(P12)</f>
        <v>108000</v>
      </c>
      <c r="Q10" s="109" t="n">
        <f aca="false">SUM(Q12)</f>
        <v>108000</v>
      </c>
      <c r="R10" s="109" t="n">
        <f aca="false">SUM(R12)</f>
        <v>57838.38</v>
      </c>
      <c r="S10" s="109" t="n">
        <f aca="false">SUM(S12)</f>
        <v>115000</v>
      </c>
      <c r="T10" s="109" t="n">
        <f aca="false">SUM(T12)</f>
        <v>41004.14</v>
      </c>
      <c r="U10" s="109" t="n">
        <f aca="false">SUM(U12)</f>
        <v>0</v>
      </c>
      <c r="V10" s="109" t="n">
        <f aca="false">SUM(V12)</f>
        <v>846.666666666667</v>
      </c>
      <c r="W10" s="109" t="n">
        <f aca="false">SUM(W12)</f>
        <v>200000</v>
      </c>
      <c r="X10" s="109" t="n">
        <f aca="false">SUM(X12)</f>
        <v>130000</v>
      </c>
      <c r="Y10" s="109" t="n">
        <f aca="false">SUM(Y12)</f>
        <v>180000</v>
      </c>
      <c r="Z10" s="109" t="n">
        <f aca="false">SUM(Z12)</f>
        <v>163000</v>
      </c>
      <c r="AA10" s="109" t="n">
        <f aca="false">SUM(AA12)</f>
        <v>130000</v>
      </c>
      <c r="AB10" s="109" t="n">
        <f aca="false">SUM(AB12)</f>
        <v>65932.05</v>
      </c>
      <c r="AC10" s="109" t="n">
        <f aca="false">SUM(AC12)</f>
        <v>130000</v>
      </c>
      <c r="AD10" s="109" t="n">
        <f aca="false">SUM(AD12)</f>
        <v>120000</v>
      </c>
      <c r="AE10" s="109" t="n">
        <f aca="false">SUM(AE12)</f>
        <v>0</v>
      </c>
      <c r="AF10" s="109" t="n">
        <f aca="false">SUM(AF12)</f>
        <v>0</v>
      </c>
      <c r="AG10" s="109" t="n">
        <f aca="false">SUM(AG12)</f>
        <v>120000</v>
      </c>
      <c r="AH10" s="109" t="n">
        <f aca="false">SUM(AH12)</f>
        <v>84202.66</v>
      </c>
      <c r="AI10" s="109" t="n">
        <f aca="false">SUM(AI12)</f>
        <v>220000</v>
      </c>
      <c r="AJ10" s="109" t="n">
        <f aca="false">SUM(AJ12)</f>
        <v>73193.96</v>
      </c>
      <c r="AK10" s="109" t="n">
        <f aca="false">SUM(AK12)</f>
        <v>90000</v>
      </c>
      <c r="AL10" s="109" t="n">
        <f aca="false">SUM(AL12)</f>
        <v>0</v>
      </c>
      <c r="AM10" s="109" t="n">
        <f aca="false">SUM(AM12)</f>
        <v>0</v>
      </c>
      <c r="AN10" s="109" t="n">
        <f aca="false">SUM(AN12)</f>
        <v>90000</v>
      </c>
      <c r="AO10" s="97" t="n">
        <f aca="false">SUM(AN10/$AN$2)</f>
        <v>11945.0527573163</v>
      </c>
      <c r="AP10" s="110" t="n">
        <f aca="false">SUM(AP12)</f>
        <v>125000</v>
      </c>
      <c r="AQ10" s="110" t="n">
        <f aca="false">SUM(AQ12)</f>
        <v>0</v>
      </c>
      <c r="AR10" s="97" t="n">
        <f aca="false">SUM(AP10/$AN$2)</f>
        <v>16590.3510518283</v>
      </c>
      <c r="AS10" s="97"/>
      <c r="AT10" s="97" t="n">
        <f aca="false">SUM(AT12)</f>
        <v>10768.74</v>
      </c>
      <c r="AU10" s="97" t="n">
        <f aca="false">SUM(AU12)</f>
        <v>1960</v>
      </c>
      <c r="AV10" s="97" t="n">
        <f aca="false">SUM(AV12)</f>
        <v>0</v>
      </c>
      <c r="AW10" s="106" t="n">
        <f aca="false">SUM(AR10+AU10-AV10)</f>
        <v>18550.3510518283</v>
      </c>
      <c r="BD10" s="2" t="s">
        <v>151</v>
      </c>
    </row>
    <row r="11" customFormat="false" ht="12.75" hidden="false" customHeight="false" outlineLevel="0" collapsed="false">
      <c r="A11" s="99"/>
      <c r="B11" s="93" t="s">
        <v>152</v>
      </c>
      <c r="C11" s="93"/>
      <c r="D11" s="93"/>
      <c r="E11" s="93"/>
      <c r="F11" s="93"/>
      <c r="G11" s="93"/>
      <c r="H11" s="93"/>
      <c r="I11" s="107" t="s">
        <v>153</v>
      </c>
      <c r="J11" s="108" t="s">
        <v>46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 t="n">
        <v>90000</v>
      </c>
      <c r="AO11" s="97" t="n">
        <f aca="false">SUM(AN11/$AN$2)</f>
        <v>11945.0527573163</v>
      </c>
      <c r="AP11" s="110" t="n">
        <f aca="false">SUM(AP12)</f>
        <v>125000</v>
      </c>
      <c r="AQ11" s="110" t="n">
        <f aca="false">SUM(AQ12)</f>
        <v>0</v>
      </c>
      <c r="AR11" s="111" t="n">
        <f aca="false">SUM(AP11/$AN$2)</f>
        <v>16590.3510518283</v>
      </c>
      <c r="AS11" s="111"/>
      <c r="AT11" s="111" t="n">
        <f aca="false">SUM(AT12)</f>
        <v>10768.74</v>
      </c>
      <c r="AU11" s="111" t="n">
        <f aca="false">SUM(AU12)</f>
        <v>1960</v>
      </c>
      <c r="AV11" s="111" t="n">
        <f aca="false">SUM(AV12)</f>
        <v>0</v>
      </c>
      <c r="AW11" s="112" t="n">
        <f aca="false">SUM(AR11+AU11-AV11)</f>
        <v>18550.3510518283</v>
      </c>
    </row>
    <row r="12" customFormat="false" ht="12.75" hidden="false" customHeight="false" outlineLevel="0" collapsed="false">
      <c r="A12" s="113"/>
      <c r="B12" s="114"/>
      <c r="C12" s="114"/>
      <c r="D12" s="114"/>
      <c r="E12" s="114"/>
      <c r="F12" s="114"/>
      <c r="G12" s="114"/>
      <c r="H12" s="114"/>
      <c r="I12" s="115" t="n">
        <v>3</v>
      </c>
      <c r="J12" s="116" t="s">
        <v>154</v>
      </c>
      <c r="K12" s="117" t="e">
        <f aca="false">SUM(K13)</f>
        <v>#REF!</v>
      </c>
      <c r="L12" s="117" t="e">
        <f aca="false">SUM(L13)</f>
        <v>#REF!</v>
      </c>
      <c r="M12" s="117" t="e">
        <f aca="false">SUM(M13)</f>
        <v>#REF!</v>
      </c>
      <c r="N12" s="117" t="n">
        <f aca="false">SUM(N13)</f>
        <v>108000</v>
      </c>
      <c r="O12" s="117" t="n">
        <f aca="false">SUM(O13)</f>
        <v>108000</v>
      </c>
      <c r="P12" s="117" t="n">
        <f aca="false">SUM(P13)</f>
        <v>108000</v>
      </c>
      <c r="Q12" s="117" t="n">
        <f aca="false">SUM(Q13)</f>
        <v>108000</v>
      </c>
      <c r="R12" s="117" t="n">
        <f aca="false">SUM(R13)</f>
        <v>57838.38</v>
      </c>
      <c r="S12" s="117" t="n">
        <f aca="false">SUM(S13)</f>
        <v>115000</v>
      </c>
      <c r="T12" s="117" t="n">
        <f aca="false">SUM(T13)</f>
        <v>41004.14</v>
      </c>
      <c r="U12" s="117" t="n">
        <f aca="false">SUM(U13)</f>
        <v>0</v>
      </c>
      <c r="V12" s="117" t="n">
        <f aca="false">SUM(V13)</f>
        <v>846.666666666667</v>
      </c>
      <c r="W12" s="117" t="n">
        <f aca="false">SUM(W13)</f>
        <v>200000</v>
      </c>
      <c r="X12" s="117" t="n">
        <f aca="false">SUM(X13)</f>
        <v>130000</v>
      </c>
      <c r="Y12" s="117" t="n">
        <f aca="false">SUM(Y13)</f>
        <v>180000</v>
      </c>
      <c r="Z12" s="117" t="n">
        <f aca="false">SUM(Z13)</f>
        <v>163000</v>
      </c>
      <c r="AA12" s="117" t="n">
        <f aca="false">SUM(AA13)</f>
        <v>130000</v>
      </c>
      <c r="AB12" s="117" t="n">
        <f aca="false">SUM(AB13)</f>
        <v>65932.05</v>
      </c>
      <c r="AC12" s="117" t="n">
        <f aca="false">SUM(AC13)</f>
        <v>130000</v>
      </c>
      <c r="AD12" s="117" t="n">
        <f aca="false">SUM(AD13)</f>
        <v>120000</v>
      </c>
      <c r="AE12" s="117" t="n">
        <f aca="false">SUM(AE13)</f>
        <v>0</v>
      </c>
      <c r="AF12" s="117" t="n">
        <f aca="false">SUM(AF13)</f>
        <v>0</v>
      </c>
      <c r="AG12" s="117" t="n">
        <f aca="false">SUM(AG13)</f>
        <v>120000</v>
      </c>
      <c r="AH12" s="117" t="n">
        <f aca="false">SUM(AH13)</f>
        <v>84202.66</v>
      </c>
      <c r="AI12" s="117" t="n">
        <f aca="false">SUM(AI13)</f>
        <v>220000</v>
      </c>
      <c r="AJ12" s="117" t="n">
        <f aca="false">SUM(AJ13)</f>
        <v>73193.96</v>
      </c>
      <c r="AK12" s="117" t="n">
        <f aca="false">SUM(AK13)</f>
        <v>90000</v>
      </c>
      <c r="AL12" s="117" t="n">
        <f aca="false">SUM(AL13)</f>
        <v>0</v>
      </c>
      <c r="AM12" s="117" t="n">
        <f aca="false">SUM(AM13)</f>
        <v>0</v>
      </c>
      <c r="AN12" s="117" t="n">
        <f aca="false">SUM(AN13)</f>
        <v>90000</v>
      </c>
      <c r="AO12" s="97" t="n">
        <f aca="false">SUM(AN12/$AN$2)</f>
        <v>11945.0527573163</v>
      </c>
      <c r="AP12" s="97" t="n">
        <f aca="false">SUM(AP13)</f>
        <v>125000</v>
      </c>
      <c r="AQ12" s="97" t="n">
        <f aca="false">SUM(AQ13)</f>
        <v>0</v>
      </c>
      <c r="AR12" s="97" t="n">
        <f aca="false">SUM(AP12/$AN$2)</f>
        <v>16590.3510518283</v>
      </c>
      <c r="AS12" s="97"/>
      <c r="AT12" s="97" t="n">
        <f aca="false">SUM(AT13)</f>
        <v>10768.74</v>
      </c>
      <c r="AU12" s="97" t="n">
        <f aca="false">SUM(AU13)</f>
        <v>1960</v>
      </c>
      <c r="AV12" s="97" t="n">
        <f aca="false">SUM(AV13)</f>
        <v>0</v>
      </c>
      <c r="AW12" s="106" t="n">
        <f aca="false">SUM(AR12+AU12-AV12)</f>
        <v>18550.3510518283</v>
      </c>
    </row>
    <row r="13" customFormat="false" ht="12.75" hidden="false" customHeight="false" outlineLevel="0" collapsed="false">
      <c r="A13" s="113"/>
      <c r="B13" s="114" t="s">
        <v>153</v>
      </c>
      <c r="C13" s="114"/>
      <c r="D13" s="114"/>
      <c r="E13" s="114"/>
      <c r="F13" s="114"/>
      <c r="G13" s="114"/>
      <c r="H13" s="114"/>
      <c r="I13" s="115" t="n">
        <v>32</v>
      </c>
      <c r="J13" s="116" t="s">
        <v>155</v>
      </c>
      <c r="K13" s="117" t="e">
        <f aca="false">SUM(#REF!+K14)</f>
        <v>#REF!</v>
      </c>
      <c r="L13" s="117" t="e">
        <f aca="false">SUM(#REF!+L14)</f>
        <v>#REF!</v>
      </c>
      <c r="M13" s="117" t="e">
        <f aca="false">SUM(#REF!+M14)</f>
        <v>#REF!</v>
      </c>
      <c r="N13" s="117" t="n">
        <f aca="false">SUM(N14)</f>
        <v>108000</v>
      </c>
      <c r="O13" s="117" t="n">
        <f aca="false">SUM(O14)</f>
        <v>108000</v>
      </c>
      <c r="P13" s="117" t="n">
        <f aca="false">SUM(P14)</f>
        <v>108000</v>
      </c>
      <c r="Q13" s="117" t="n">
        <f aca="false">SUM(Q14)</f>
        <v>108000</v>
      </c>
      <c r="R13" s="117" t="n">
        <f aca="false">SUM(R14)</f>
        <v>57838.38</v>
      </c>
      <c r="S13" s="117" t="n">
        <f aca="false">SUM(S14)</f>
        <v>115000</v>
      </c>
      <c r="T13" s="117" t="n">
        <f aca="false">SUM(T14)</f>
        <v>41004.14</v>
      </c>
      <c r="U13" s="117" t="n">
        <f aca="false">SUM(U14)</f>
        <v>0</v>
      </c>
      <c r="V13" s="117" t="n">
        <f aca="false">SUM(V14)</f>
        <v>846.666666666667</v>
      </c>
      <c r="W13" s="117" t="n">
        <f aca="false">SUM(W14)</f>
        <v>200000</v>
      </c>
      <c r="X13" s="117" t="n">
        <f aca="false">SUM(X14)</f>
        <v>130000</v>
      </c>
      <c r="Y13" s="117" t="n">
        <f aca="false">SUM(Y14)</f>
        <v>180000</v>
      </c>
      <c r="Z13" s="117" t="n">
        <f aca="false">SUM(Z14)</f>
        <v>163000</v>
      </c>
      <c r="AA13" s="117" t="n">
        <f aca="false">SUM(AA14)</f>
        <v>130000</v>
      </c>
      <c r="AB13" s="117" t="n">
        <f aca="false">SUM(AB14)</f>
        <v>65932.05</v>
      </c>
      <c r="AC13" s="117" t="n">
        <f aca="false">SUM(AC14)</f>
        <v>130000</v>
      </c>
      <c r="AD13" s="117" t="n">
        <f aca="false">SUM(AD14)</f>
        <v>120000</v>
      </c>
      <c r="AE13" s="117" t="n">
        <f aca="false">SUM(AE14)</f>
        <v>0</v>
      </c>
      <c r="AF13" s="117" t="n">
        <f aca="false">SUM(AF14)</f>
        <v>0</v>
      </c>
      <c r="AG13" s="117" t="n">
        <f aca="false">SUM(AG14)</f>
        <v>120000</v>
      </c>
      <c r="AH13" s="117" t="n">
        <f aca="false">SUM(AH14)</f>
        <v>84202.66</v>
      </c>
      <c r="AI13" s="117" t="n">
        <f aca="false">SUM(AI14)</f>
        <v>220000</v>
      </c>
      <c r="AJ13" s="117" t="n">
        <f aca="false">SUM(AJ14)</f>
        <v>73193.96</v>
      </c>
      <c r="AK13" s="117" t="n">
        <f aca="false">SUM(AK14)</f>
        <v>90000</v>
      </c>
      <c r="AL13" s="117" t="n">
        <f aca="false">SUM(AL14)</f>
        <v>0</v>
      </c>
      <c r="AM13" s="117" t="n">
        <f aca="false">SUM(AM14)</f>
        <v>0</v>
      </c>
      <c r="AN13" s="117" t="n">
        <f aca="false">SUM(AN14)</f>
        <v>90000</v>
      </c>
      <c r="AO13" s="97" t="n">
        <f aca="false">SUM(AN13/$AN$2)</f>
        <v>11945.0527573163</v>
      </c>
      <c r="AP13" s="97" t="n">
        <f aca="false">SUM(AP14)</f>
        <v>125000</v>
      </c>
      <c r="AQ13" s="97"/>
      <c r="AR13" s="97" t="n">
        <f aca="false">SUM(AP13/$AN$2)</f>
        <v>16590.3510518283</v>
      </c>
      <c r="AS13" s="97"/>
      <c r="AT13" s="97" t="n">
        <f aca="false">SUM(AT14)</f>
        <v>10768.74</v>
      </c>
      <c r="AU13" s="97" t="n">
        <f aca="false">SUM(AU14)</f>
        <v>1960</v>
      </c>
      <c r="AV13" s="97" t="n">
        <f aca="false">SUM(AV14)</f>
        <v>0</v>
      </c>
      <c r="AW13" s="106" t="n">
        <f aca="false">SUM(AR13+AU13-AV13)</f>
        <v>18550.3510518283</v>
      </c>
    </row>
    <row r="14" customFormat="false" ht="12.75" hidden="false" customHeight="false" outlineLevel="0" collapsed="false">
      <c r="A14" s="118"/>
      <c r="B14" s="119"/>
      <c r="C14" s="119"/>
      <c r="D14" s="119"/>
      <c r="E14" s="119"/>
      <c r="F14" s="119"/>
      <c r="G14" s="119"/>
      <c r="H14" s="119"/>
      <c r="I14" s="120" t="n">
        <v>329</v>
      </c>
      <c r="J14" s="121" t="s">
        <v>156</v>
      </c>
      <c r="K14" s="122" t="n">
        <f aca="false">SUM(K15:K18)</f>
        <v>0</v>
      </c>
      <c r="L14" s="122" t="n">
        <f aca="false">SUM(L15:L18)</f>
        <v>0</v>
      </c>
      <c r="M14" s="122" t="n">
        <f aca="false">SUM(M15:M18)</f>
        <v>0</v>
      </c>
      <c r="N14" s="122" t="n">
        <f aca="false">SUM(N15:N18)</f>
        <v>108000</v>
      </c>
      <c r="O14" s="122" t="n">
        <f aca="false">SUM(O15:O18)</f>
        <v>108000</v>
      </c>
      <c r="P14" s="122" t="n">
        <f aca="false">SUM(P15:P18)</f>
        <v>108000</v>
      </c>
      <c r="Q14" s="122" t="n">
        <f aca="false">SUM(Q15:Q18)</f>
        <v>108000</v>
      </c>
      <c r="R14" s="122" t="n">
        <f aca="false">SUM(R15:R18)</f>
        <v>57838.38</v>
      </c>
      <c r="S14" s="122" t="n">
        <f aca="false">SUM(S15:S18)</f>
        <v>115000</v>
      </c>
      <c r="T14" s="122" t="n">
        <f aca="false">SUM(T15:T18)</f>
        <v>41004.14</v>
      </c>
      <c r="U14" s="122" t="n">
        <f aca="false">SUM(U15:U18)</f>
        <v>0</v>
      </c>
      <c r="V14" s="122" t="n">
        <f aca="false">SUM(V15:V18)</f>
        <v>846.666666666667</v>
      </c>
      <c r="W14" s="122" t="n">
        <f aca="false">SUM(W15:W18)</f>
        <v>200000</v>
      </c>
      <c r="X14" s="122" t="n">
        <f aca="false">SUM(X15:X18)</f>
        <v>130000</v>
      </c>
      <c r="Y14" s="122" t="n">
        <f aca="false">SUM(Y15:Y18)</f>
        <v>180000</v>
      </c>
      <c r="Z14" s="122" t="n">
        <f aca="false">SUM(Z15:Z18)</f>
        <v>163000</v>
      </c>
      <c r="AA14" s="122" t="n">
        <f aca="false">SUM(AA15:AA18)</f>
        <v>130000</v>
      </c>
      <c r="AB14" s="122" t="n">
        <f aca="false">SUM(AB15:AB18)</f>
        <v>65932.05</v>
      </c>
      <c r="AC14" s="122" t="n">
        <f aca="false">SUM(AC15:AC18)</f>
        <v>130000</v>
      </c>
      <c r="AD14" s="122" t="n">
        <f aca="false">SUM(AD15:AD18)</f>
        <v>120000</v>
      </c>
      <c r="AE14" s="122" t="n">
        <f aca="false">SUM(AE15:AE18)</f>
        <v>0</v>
      </c>
      <c r="AF14" s="122" t="n">
        <f aca="false">SUM(AF15:AF18)</f>
        <v>0</v>
      </c>
      <c r="AG14" s="122" t="n">
        <f aca="false">SUM(AG15:AG18)</f>
        <v>120000</v>
      </c>
      <c r="AH14" s="122" t="n">
        <f aca="false">SUM(AH15:AH18)</f>
        <v>84202.66</v>
      </c>
      <c r="AI14" s="122" t="n">
        <f aca="false">SUM(AI15:AI18)</f>
        <v>220000</v>
      </c>
      <c r="AJ14" s="122" t="n">
        <f aca="false">SUM(AJ15:AJ18)</f>
        <v>73193.96</v>
      </c>
      <c r="AK14" s="122" t="n">
        <f aca="false">SUM(AK15:AK18)</f>
        <v>90000</v>
      </c>
      <c r="AL14" s="122" t="n">
        <f aca="false">SUM(AL15:AL18)</f>
        <v>0</v>
      </c>
      <c r="AM14" s="122" t="n">
        <f aca="false">SUM(AM15:AM18)</f>
        <v>0</v>
      </c>
      <c r="AN14" s="122" t="n">
        <f aca="false">SUM(AN15:AN18)</f>
        <v>90000</v>
      </c>
      <c r="AO14" s="97" t="n">
        <f aca="false">SUM(AN14/$AN$2)</f>
        <v>11945.0527573163</v>
      </c>
      <c r="AP14" s="110" t="n">
        <f aca="false">SUM(AP15:AP18)</f>
        <v>125000</v>
      </c>
      <c r="AQ14" s="110"/>
      <c r="AR14" s="97" t="n">
        <f aca="false">SUM(AP14/$AN$2)</f>
        <v>16590.3510518283</v>
      </c>
      <c r="AS14" s="97"/>
      <c r="AT14" s="97" t="n">
        <f aca="false">SUM(AT15:AT18)</f>
        <v>10768.74</v>
      </c>
      <c r="AU14" s="97" t="n">
        <f aca="false">SUM(AU15:AU18)</f>
        <v>1960</v>
      </c>
      <c r="AV14" s="97" t="n">
        <f aca="false">SUM(AV15:AV18)</f>
        <v>0</v>
      </c>
      <c r="AW14" s="106" t="n">
        <f aca="false">SUM(AR14+AU14-AV14)</f>
        <v>18550.3510518283</v>
      </c>
    </row>
    <row r="15" customFormat="false" ht="12.75" hidden="false" customHeight="false" outlineLevel="0" collapsed="false">
      <c r="A15" s="118"/>
      <c r="B15" s="119"/>
      <c r="C15" s="119"/>
      <c r="D15" s="119"/>
      <c r="E15" s="119"/>
      <c r="F15" s="119"/>
      <c r="G15" s="119"/>
      <c r="H15" s="119"/>
      <c r="I15" s="120" t="n">
        <v>32911</v>
      </c>
      <c r="J15" s="121" t="s">
        <v>157</v>
      </c>
      <c r="K15" s="122"/>
      <c r="L15" s="122"/>
      <c r="M15" s="122"/>
      <c r="N15" s="122" t="n">
        <v>100000</v>
      </c>
      <c r="O15" s="122" t="n">
        <v>100000</v>
      </c>
      <c r="P15" s="122" t="n">
        <v>100000</v>
      </c>
      <c r="Q15" s="122" t="n">
        <v>100000</v>
      </c>
      <c r="R15" s="122" t="n">
        <v>28652.38</v>
      </c>
      <c r="S15" s="122" t="n">
        <v>80000</v>
      </c>
      <c r="T15" s="122" t="n">
        <v>36253.9</v>
      </c>
      <c r="U15" s="122"/>
      <c r="V15" s="97" t="n">
        <f aca="false">S15/P15*100</f>
        <v>80</v>
      </c>
      <c r="W15" s="110" t="n">
        <v>80000</v>
      </c>
      <c r="X15" s="122" t="n">
        <v>100000</v>
      </c>
      <c r="Y15" s="122" t="n">
        <v>100000</v>
      </c>
      <c r="Z15" s="122" t="n">
        <v>100000</v>
      </c>
      <c r="AA15" s="122" t="n">
        <v>100000</v>
      </c>
      <c r="AB15" s="122" t="n">
        <v>19829.59</v>
      </c>
      <c r="AC15" s="122" t="n">
        <v>100000</v>
      </c>
      <c r="AD15" s="122" t="n">
        <v>80000</v>
      </c>
      <c r="AE15" s="122"/>
      <c r="AF15" s="122"/>
      <c r="AG15" s="123" t="n">
        <v>80000</v>
      </c>
      <c r="AH15" s="122" t="n">
        <v>60839.65</v>
      </c>
      <c r="AI15" s="122" t="n">
        <v>80000</v>
      </c>
      <c r="AJ15" s="55" t="n">
        <v>27663.23</v>
      </c>
      <c r="AK15" s="122" t="n">
        <v>50000</v>
      </c>
      <c r="AL15" s="122"/>
      <c r="AM15" s="122"/>
      <c r="AN15" s="55" t="n">
        <f aca="false">SUM(AK15+AL15-AM15)</f>
        <v>50000</v>
      </c>
      <c r="AO15" s="97" t="n">
        <f aca="false">SUM(AN15/$AN$2)</f>
        <v>6636.1404207313</v>
      </c>
      <c r="AP15" s="58" t="n">
        <v>50000</v>
      </c>
      <c r="AQ15" s="58"/>
      <c r="AR15" s="97" t="n">
        <f aca="false">SUM(AP15/$AN$2)</f>
        <v>6636.1404207313</v>
      </c>
      <c r="AS15" s="97" t="n">
        <v>4252.8</v>
      </c>
      <c r="AT15" s="97" t="n">
        <v>4252.8</v>
      </c>
      <c r="AU15" s="97" t="n">
        <v>1000</v>
      </c>
      <c r="AV15" s="97"/>
      <c r="AW15" s="106" t="n">
        <f aca="false">SUM(AR15+AU15-AV15)</f>
        <v>7636.1404207313</v>
      </c>
      <c r="AX15" s="124" t="n">
        <v>7636.14</v>
      </c>
      <c r="AY15" s="124"/>
      <c r="AZ15" s="124"/>
      <c r="BA15" s="124"/>
      <c r="BB15" s="124"/>
      <c r="BC15" s="124"/>
      <c r="BD15" s="124" t="n">
        <f aca="false">SUM(AX15+AY15+AZ15+BA15+BB15+BC15)</f>
        <v>7636.14</v>
      </c>
      <c r="BE15" s="2" t="n">
        <f aca="false">SUM(AW15-BD15)</f>
        <v>0.000420731302256172</v>
      </c>
      <c r="BF15" s="2" t="n">
        <f aca="false">SUM(BE15-AW15)</f>
        <v>-7636.14</v>
      </c>
    </row>
    <row r="16" customFormat="false" ht="12.75" hidden="false" customHeight="false" outlineLevel="0" collapsed="false">
      <c r="A16" s="118"/>
      <c r="B16" s="119"/>
      <c r="C16" s="119"/>
      <c r="D16" s="119"/>
      <c r="E16" s="119"/>
      <c r="F16" s="119"/>
      <c r="G16" s="119"/>
      <c r="H16" s="119"/>
      <c r="I16" s="120" t="n">
        <v>32921</v>
      </c>
      <c r="J16" s="121" t="s">
        <v>158</v>
      </c>
      <c r="K16" s="122"/>
      <c r="L16" s="122"/>
      <c r="M16" s="122"/>
      <c r="N16" s="122" t="n">
        <v>5000</v>
      </c>
      <c r="O16" s="122" t="n">
        <v>5000</v>
      </c>
      <c r="P16" s="122" t="n">
        <v>5000</v>
      </c>
      <c r="Q16" s="122" t="n">
        <v>5000</v>
      </c>
      <c r="R16" s="122" t="n">
        <v>25856.88</v>
      </c>
      <c r="S16" s="122" t="n">
        <v>30000</v>
      </c>
      <c r="T16" s="122" t="n">
        <v>1754.19</v>
      </c>
      <c r="U16" s="122"/>
      <c r="V16" s="97" t="n">
        <f aca="false">S16/P16*100</f>
        <v>600</v>
      </c>
      <c r="W16" s="110" t="n">
        <v>15000</v>
      </c>
      <c r="X16" s="122" t="n">
        <v>15000</v>
      </c>
      <c r="Y16" s="122" t="n">
        <v>15000</v>
      </c>
      <c r="Z16" s="122" t="n">
        <v>15000</v>
      </c>
      <c r="AA16" s="122" t="n">
        <v>15000</v>
      </c>
      <c r="AB16" s="122" t="n">
        <v>1916.2</v>
      </c>
      <c r="AC16" s="122" t="n">
        <v>15000</v>
      </c>
      <c r="AD16" s="122" t="n">
        <v>15000</v>
      </c>
      <c r="AE16" s="122"/>
      <c r="AF16" s="122"/>
      <c r="AG16" s="123" t="n">
        <f aca="false">SUM(AC16+AE16-AF16)</f>
        <v>15000</v>
      </c>
      <c r="AH16" s="122" t="n">
        <v>1596.84</v>
      </c>
      <c r="AI16" s="122" t="n">
        <v>15000</v>
      </c>
      <c r="AJ16" s="55" t="n">
        <v>0</v>
      </c>
      <c r="AK16" s="122" t="n">
        <v>15000</v>
      </c>
      <c r="AL16" s="122"/>
      <c r="AM16" s="122"/>
      <c r="AN16" s="55" t="n">
        <f aca="false">SUM(AK16+AL16-AM16)</f>
        <v>15000</v>
      </c>
      <c r="AO16" s="97" t="n">
        <f aca="false">SUM(AN16/$AN$2)</f>
        <v>1990.84212621939</v>
      </c>
      <c r="AP16" s="58" t="n">
        <v>15000</v>
      </c>
      <c r="AQ16" s="58"/>
      <c r="AR16" s="97" t="n">
        <f aca="false">SUM(AP16/$AN$2)</f>
        <v>1990.84212621939</v>
      </c>
      <c r="AS16" s="97"/>
      <c r="AT16" s="97"/>
      <c r="AU16" s="97"/>
      <c r="AV16" s="97"/>
      <c r="AW16" s="106" t="n">
        <f aca="false">SUM(AR16+AU16-AV16)</f>
        <v>1990.84212621939</v>
      </c>
      <c r="AX16" s="124" t="n">
        <v>1990.84</v>
      </c>
      <c r="AY16" s="124"/>
      <c r="AZ16" s="124"/>
      <c r="BA16" s="124"/>
      <c r="BB16" s="124"/>
      <c r="BC16" s="124"/>
      <c r="BD16" s="124" t="n">
        <f aca="false">SUM(AX16+AY16+AZ16+BA16+BB16+BC16)</f>
        <v>1990.84</v>
      </c>
      <c r="BE16" s="2" t="n">
        <f aca="false">SUM(AW16-BD16)</f>
        <v>0.00212621939067503</v>
      </c>
      <c r="BF16" s="2" t="n">
        <f aca="false">SUM(BE16-AW16)</f>
        <v>-1990.84</v>
      </c>
    </row>
    <row r="17" customFormat="false" ht="12.75" hidden="false" customHeight="false" outlineLevel="0" collapsed="false">
      <c r="A17" s="118"/>
      <c r="B17" s="119"/>
      <c r="C17" s="119"/>
      <c r="D17" s="119"/>
      <c r="E17" s="119"/>
      <c r="F17" s="119"/>
      <c r="G17" s="119"/>
      <c r="H17" s="119"/>
      <c r="I17" s="120" t="n">
        <v>32931</v>
      </c>
      <c r="J17" s="121" t="s">
        <v>159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97"/>
      <c r="W17" s="110" t="n">
        <v>100000</v>
      </c>
      <c r="X17" s="122"/>
      <c r="Y17" s="122" t="n">
        <v>50000</v>
      </c>
      <c r="Z17" s="122" t="n">
        <v>35000</v>
      </c>
      <c r="AA17" s="122" t="n">
        <v>0</v>
      </c>
      <c r="AB17" s="122" t="n">
        <v>33526.45</v>
      </c>
      <c r="AC17" s="122" t="n">
        <v>0</v>
      </c>
      <c r="AD17" s="122"/>
      <c r="AE17" s="122"/>
      <c r="AF17" s="122"/>
      <c r="AG17" s="123" t="n">
        <f aca="false">SUM(AC17+AE17-AF17)</f>
        <v>0</v>
      </c>
      <c r="AH17" s="122"/>
      <c r="AI17" s="122" t="n">
        <v>100000</v>
      </c>
      <c r="AJ17" s="55" t="n">
        <v>32350.4</v>
      </c>
      <c r="AK17" s="122" t="n">
        <v>0</v>
      </c>
      <c r="AL17" s="122"/>
      <c r="AM17" s="122"/>
      <c r="AN17" s="55" t="n">
        <f aca="false">SUM(AK17+AL17-AM17)</f>
        <v>0</v>
      </c>
      <c r="AO17" s="97" t="n">
        <f aca="false">SUM(AN17/$AN$2)</f>
        <v>0</v>
      </c>
      <c r="AP17" s="58" t="n">
        <v>30000</v>
      </c>
      <c r="AQ17" s="58"/>
      <c r="AR17" s="97" t="n">
        <f aca="false">SUM(AP17/$AN$2)</f>
        <v>3981.68425243878</v>
      </c>
      <c r="AS17" s="97" t="n">
        <v>4935.94</v>
      </c>
      <c r="AT17" s="97" t="n">
        <v>4935.94</v>
      </c>
      <c r="AU17" s="97" t="n">
        <v>960</v>
      </c>
      <c r="AV17" s="97"/>
      <c r="AW17" s="106" t="n">
        <f aca="false">SUM(AR17+AU17-AV17)</f>
        <v>4941.68425243878</v>
      </c>
      <c r="AX17" s="124" t="n">
        <v>4941.68</v>
      </c>
      <c r="AY17" s="124"/>
      <c r="AZ17" s="124"/>
      <c r="BA17" s="124"/>
      <c r="BB17" s="124"/>
      <c r="BC17" s="124"/>
      <c r="BD17" s="124" t="n">
        <f aca="false">SUM(AX17+AY17+AZ17+BA17+BB17+BC17)</f>
        <v>4941.68</v>
      </c>
      <c r="BE17" s="2" t="n">
        <f aca="false">SUM(AW17-BD17)</f>
        <v>0.00425243878089532</v>
      </c>
      <c r="BF17" s="2" t="n">
        <f aca="false">SUM(BE17-AW17)</f>
        <v>-4941.68</v>
      </c>
    </row>
    <row r="18" customFormat="false" ht="12.75" hidden="false" customHeight="false" outlineLevel="0" collapsed="false">
      <c r="A18" s="118"/>
      <c r="B18" s="119"/>
      <c r="C18" s="119"/>
      <c r="D18" s="119"/>
      <c r="E18" s="119"/>
      <c r="F18" s="119"/>
      <c r="G18" s="119"/>
      <c r="H18" s="119"/>
      <c r="I18" s="120" t="n">
        <v>32921</v>
      </c>
      <c r="J18" s="121" t="s">
        <v>160</v>
      </c>
      <c r="K18" s="122"/>
      <c r="L18" s="122"/>
      <c r="M18" s="122"/>
      <c r="N18" s="122" t="n">
        <v>3000</v>
      </c>
      <c r="O18" s="122" t="n">
        <v>3000</v>
      </c>
      <c r="P18" s="122" t="n">
        <v>3000</v>
      </c>
      <c r="Q18" s="122" t="n">
        <v>3000</v>
      </c>
      <c r="R18" s="122" t="n">
        <v>3329.12</v>
      </c>
      <c r="S18" s="122" t="n">
        <v>5000</v>
      </c>
      <c r="T18" s="122" t="n">
        <v>2996.05</v>
      </c>
      <c r="U18" s="122"/>
      <c r="V18" s="97" t="n">
        <f aca="false">S18/P18*100</f>
        <v>166.666666666667</v>
      </c>
      <c r="W18" s="110" t="n">
        <v>5000</v>
      </c>
      <c r="X18" s="122" t="n">
        <v>15000</v>
      </c>
      <c r="Y18" s="122" t="n">
        <v>15000</v>
      </c>
      <c r="Z18" s="122" t="n">
        <v>13000</v>
      </c>
      <c r="AA18" s="110" t="n">
        <v>15000</v>
      </c>
      <c r="AB18" s="122" t="n">
        <v>10659.81</v>
      </c>
      <c r="AC18" s="110" t="n">
        <v>15000</v>
      </c>
      <c r="AD18" s="110" t="n">
        <v>25000</v>
      </c>
      <c r="AE18" s="110"/>
      <c r="AF18" s="110"/>
      <c r="AG18" s="123" t="n">
        <v>25000</v>
      </c>
      <c r="AH18" s="110" t="n">
        <v>21766.17</v>
      </c>
      <c r="AI18" s="110" t="n">
        <v>25000</v>
      </c>
      <c r="AJ18" s="55" t="n">
        <v>13180.33</v>
      </c>
      <c r="AK18" s="122" t="n">
        <v>25000</v>
      </c>
      <c r="AL18" s="122"/>
      <c r="AM18" s="122"/>
      <c r="AN18" s="55" t="n">
        <f aca="false">SUM(AK18+AL18-AM18)</f>
        <v>25000</v>
      </c>
      <c r="AO18" s="97" t="n">
        <f aca="false">SUM(AN18/$AN$2)</f>
        <v>3318.07021036565</v>
      </c>
      <c r="AP18" s="58" t="n">
        <v>30000</v>
      </c>
      <c r="AQ18" s="58"/>
      <c r="AR18" s="97" t="n">
        <f aca="false">SUM(AP18/$AN$2)</f>
        <v>3981.68425243878</v>
      </c>
      <c r="AS18" s="97" t="n">
        <v>1580</v>
      </c>
      <c r="AT18" s="97" t="n">
        <v>1580</v>
      </c>
      <c r="AU18" s="97"/>
      <c r="AV18" s="97"/>
      <c r="AW18" s="106" t="n">
        <f aca="false">SUM(AR18+AU18-AV18)</f>
        <v>3981.68425243878</v>
      </c>
      <c r="AX18" s="124" t="n">
        <v>3981.68</v>
      </c>
      <c r="AY18" s="124"/>
      <c r="AZ18" s="124"/>
      <c r="BA18" s="124"/>
      <c r="BB18" s="124"/>
      <c r="BC18" s="124"/>
      <c r="BD18" s="124" t="n">
        <f aca="false">SUM(AX18+AY18+AZ18+BA18+BB18+BC18)</f>
        <v>3981.68</v>
      </c>
      <c r="BE18" s="2" t="n">
        <f aca="false">SUM(AW18-BD18)</f>
        <v>0.00425243878135007</v>
      </c>
      <c r="BF18" s="2" t="n">
        <f aca="false">SUM(BE18-AW18)</f>
        <v>-3981.68</v>
      </c>
    </row>
    <row r="19" customFormat="false" ht="12.75" hidden="false" customHeight="false" outlineLevel="0" collapsed="false">
      <c r="A19" s="99" t="s">
        <v>161</v>
      </c>
      <c r="B19" s="93"/>
      <c r="C19" s="93"/>
      <c r="D19" s="93"/>
      <c r="E19" s="93"/>
      <c r="F19" s="93"/>
      <c r="G19" s="93"/>
      <c r="H19" s="93"/>
      <c r="I19" s="107" t="s">
        <v>148</v>
      </c>
      <c r="J19" s="108" t="s">
        <v>162</v>
      </c>
      <c r="K19" s="109" t="n">
        <f aca="false">SUM(K20)</f>
        <v>0</v>
      </c>
      <c r="L19" s="109" t="n">
        <f aca="false">SUM(L20)</f>
        <v>22000</v>
      </c>
      <c r="M19" s="109" t="n">
        <f aca="false">SUM(M20)</f>
        <v>22000</v>
      </c>
      <c r="N19" s="109" t="n">
        <f aca="false">SUM(N20)</f>
        <v>20000</v>
      </c>
      <c r="O19" s="109" t="n">
        <f aca="false">SUM(O20)</f>
        <v>20000</v>
      </c>
      <c r="P19" s="109" t="n">
        <f aca="false">SUM(P20)</f>
        <v>20000</v>
      </c>
      <c r="Q19" s="109" t="n">
        <f aca="false">SUM(Q20)</f>
        <v>20000</v>
      </c>
      <c r="R19" s="109" t="n">
        <f aca="false">SUM(R20)</f>
        <v>10000</v>
      </c>
      <c r="S19" s="109" t="n">
        <f aca="false">SUM(S20)</f>
        <v>20000</v>
      </c>
      <c r="T19" s="109" t="n">
        <f aca="false">SUM(T20)</f>
        <v>5000</v>
      </c>
      <c r="U19" s="109" t="n">
        <f aca="false">SUM(U20)</f>
        <v>0</v>
      </c>
      <c r="V19" s="109" t="n">
        <f aca="false">SUM(V20)</f>
        <v>100</v>
      </c>
      <c r="W19" s="109" t="n">
        <f aca="false">SUM(W20)</f>
        <v>20000</v>
      </c>
      <c r="X19" s="109" t="n">
        <f aca="false">SUM(X20)</f>
        <v>30000</v>
      </c>
      <c r="Y19" s="109" t="n">
        <f aca="false">SUM(Y20)</f>
        <v>30000</v>
      </c>
      <c r="Z19" s="109" t="n">
        <f aca="false">SUM(Z20)</f>
        <v>30000</v>
      </c>
      <c r="AA19" s="109" t="n">
        <f aca="false">SUM(AA20)</f>
        <v>30000</v>
      </c>
      <c r="AB19" s="109" t="n">
        <f aca="false">SUM(AB20)</f>
        <v>12500</v>
      </c>
      <c r="AC19" s="109" t="n">
        <f aca="false">SUM(AC20)</f>
        <v>30000</v>
      </c>
      <c r="AD19" s="109" t="n">
        <f aca="false">SUM(AD20)</f>
        <v>30000</v>
      </c>
      <c r="AE19" s="109" t="n">
        <f aca="false">SUM(AE20)</f>
        <v>0</v>
      </c>
      <c r="AF19" s="109" t="n">
        <f aca="false">SUM(AF20)</f>
        <v>0</v>
      </c>
      <c r="AG19" s="109" t="n">
        <f aca="false">SUM(AG20)</f>
        <v>30000</v>
      </c>
      <c r="AH19" s="109" t="n">
        <f aca="false">SUM(AH20)</f>
        <v>15000</v>
      </c>
      <c r="AI19" s="109" t="n">
        <f aca="false">SUM(AI20)</f>
        <v>40000</v>
      </c>
      <c r="AJ19" s="109" t="n">
        <f aca="false">SUM(AJ20)</f>
        <v>10000</v>
      </c>
      <c r="AK19" s="109" t="n">
        <f aca="false">SUM(AK20)</f>
        <v>40000</v>
      </c>
      <c r="AL19" s="109" t="n">
        <f aca="false">SUM(AL20)</f>
        <v>0</v>
      </c>
      <c r="AM19" s="109" t="n">
        <f aca="false">SUM(AM20)</f>
        <v>0</v>
      </c>
      <c r="AN19" s="109" t="n">
        <f aca="false">SUM(AN20)</f>
        <v>40000</v>
      </c>
      <c r="AO19" s="97" t="n">
        <f aca="false">SUM(AN19/$AN$2)</f>
        <v>5308.91233658504</v>
      </c>
      <c r="AP19" s="110" t="n">
        <f aca="false">SUM(AP20)</f>
        <v>40000</v>
      </c>
      <c r="AQ19" s="110" t="n">
        <f aca="false">SUM(AQ20)</f>
        <v>0</v>
      </c>
      <c r="AR19" s="97" t="n">
        <f aca="false">SUM(AP19/$AN$2)</f>
        <v>5308.91233658504</v>
      </c>
      <c r="AS19" s="97"/>
      <c r="AT19" s="97" t="n">
        <f aca="false">SUM(AT20)</f>
        <v>2654.5</v>
      </c>
      <c r="AU19" s="97" t="n">
        <f aca="false">SUM(AU20)</f>
        <v>0</v>
      </c>
      <c r="AV19" s="97" t="n">
        <f aca="false">SUM(AV20)</f>
        <v>0</v>
      </c>
      <c r="AW19" s="106" t="n">
        <f aca="false">SUM(AR19+AU19-AV19)</f>
        <v>5308.91233658504</v>
      </c>
      <c r="AX19" s="124"/>
      <c r="AY19" s="124"/>
      <c r="AZ19" s="124"/>
      <c r="BA19" s="124"/>
      <c r="BB19" s="124"/>
      <c r="BC19" s="124"/>
      <c r="BD19" s="124" t="n">
        <f aca="false">SUM(AX19+AY19+AZ19+BA19+BB19+BC19)</f>
        <v>0</v>
      </c>
      <c r="BE19" s="2" t="n">
        <f aca="false">SUM(AW19-BD19)</f>
        <v>5308.91233658504</v>
      </c>
      <c r="BF19" s="2" t="n">
        <f aca="false">SUM(BE19-AW19)</f>
        <v>0</v>
      </c>
    </row>
    <row r="20" customFormat="false" ht="12.75" hidden="false" customHeight="false" outlineLevel="0" collapsed="false">
      <c r="A20" s="99"/>
      <c r="B20" s="93"/>
      <c r="C20" s="93"/>
      <c r="D20" s="93"/>
      <c r="E20" s="93"/>
      <c r="F20" s="93"/>
      <c r="G20" s="93"/>
      <c r="H20" s="93"/>
      <c r="I20" s="107" t="s">
        <v>150</v>
      </c>
      <c r="J20" s="108"/>
      <c r="K20" s="109" t="n">
        <f aca="false">SUM(K22)</f>
        <v>0</v>
      </c>
      <c r="L20" s="109" t="n">
        <f aca="false">SUM(L22)</f>
        <v>22000</v>
      </c>
      <c r="M20" s="109" t="n">
        <f aca="false">SUM(M22)</f>
        <v>22000</v>
      </c>
      <c r="N20" s="109" t="n">
        <f aca="false">SUM(N22)</f>
        <v>20000</v>
      </c>
      <c r="O20" s="109" t="n">
        <f aca="false">SUM(O22)</f>
        <v>20000</v>
      </c>
      <c r="P20" s="109" t="n">
        <f aca="false">SUM(P22)</f>
        <v>20000</v>
      </c>
      <c r="Q20" s="109" t="n">
        <f aca="false">SUM(Q22)</f>
        <v>20000</v>
      </c>
      <c r="R20" s="109" t="n">
        <f aca="false">SUM(R22)</f>
        <v>10000</v>
      </c>
      <c r="S20" s="109" t="n">
        <f aca="false">SUM(S22)</f>
        <v>20000</v>
      </c>
      <c r="T20" s="109" t="n">
        <f aca="false">SUM(T22)</f>
        <v>5000</v>
      </c>
      <c r="U20" s="109" t="n">
        <f aca="false">SUM(U22)</f>
        <v>0</v>
      </c>
      <c r="V20" s="109" t="n">
        <f aca="false">SUM(V22)</f>
        <v>100</v>
      </c>
      <c r="W20" s="109" t="n">
        <f aca="false">SUM(W22)</f>
        <v>20000</v>
      </c>
      <c r="X20" s="109" t="n">
        <f aca="false">SUM(X22)</f>
        <v>30000</v>
      </c>
      <c r="Y20" s="109" t="n">
        <f aca="false">SUM(Y22)</f>
        <v>30000</v>
      </c>
      <c r="Z20" s="109" t="n">
        <f aca="false">SUM(Z22)</f>
        <v>30000</v>
      </c>
      <c r="AA20" s="109" t="n">
        <f aca="false">SUM(AA22)</f>
        <v>30000</v>
      </c>
      <c r="AB20" s="109" t="n">
        <f aca="false">SUM(AB22)</f>
        <v>12500</v>
      </c>
      <c r="AC20" s="109" t="n">
        <f aca="false">SUM(AC22)</f>
        <v>30000</v>
      </c>
      <c r="AD20" s="109" t="n">
        <f aca="false">SUM(AD22)</f>
        <v>30000</v>
      </c>
      <c r="AE20" s="109" t="n">
        <f aca="false">SUM(AE22)</f>
        <v>0</v>
      </c>
      <c r="AF20" s="109" t="n">
        <f aca="false">SUM(AF22)</f>
        <v>0</v>
      </c>
      <c r="AG20" s="109" t="n">
        <f aca="false">SUM(AG22)</f>
        <v>30000</v>
      </c>
      <c r="AH20" s="109" t="n">
        <f aca="false">SUM(AH22)</f>
        <v>15000</v>
      </c>
      <c r="AI20" s="109" t="n">
        <f aca="false">SUM(AI22)</f>
        <v>40000</v>
      </c>
      <c r="AJ20" s="109" t="n">
        <f aca="false">SUM(AJ22)</f>
        <v>10000</v>
      </c>
      <c r="AK20" s="109" t="n">
        <f aca="false">SUM(AK22)</f>
        <v>40000</v>
      </c>
      <c r="AL20" s="109" t="n">
        <f aca="false">SUM(AL22)</f>
        <v>0</v>
      </c>
      <c r="AM20" s="109" t="n">
        <f aca="false">SUM(AM22)</f>
        <v>0</v>
      </c>
      <c r="AN20" s="109" t="n">
        <f aca="false">SUM(AN22)</f>
        <v>40000</v>
      </c>
      <c r="AO20" s="97" t="n">
        <f aca="false">SUM(AN20/$AN$2)</f>
        <v>5308.91233658504</v>
      </c>
      <c r="AP20" s="110" t="n">
        <f aca="false">SUM(AP22)</f>
        <v>40000</v>
      </c>
      <c r="AQ20" s="110" t="n">
        <f aca="false">SUM(AQ22)</f>
        <v>0</v>
      </c>
      <c r="AR20" s="97" t="n">
        <f aca="false">SUM(AP20/$AN$2)</f>
        <v>5308.91233658504</v>
      </c>
      <c r="AS20" s="97"/>
      <c r="AT20" s="97" t="n">
        <f aca="false">SUM(AT22)</f>
        <v>2654.5</v>
      </c>
      <c r="AU20" s="97" t="n">
        <f aca="false">SUM(AU22)</f>
        <v>0</v>
      </c>
      <c r="AV20" s="97" t="n">
        <f aca="false">SUM(AV22)</f>
        <v>0</v>
      </c>
      <c r="AW20" s="106" t="n">
        <f aca="false">SUM(AR20+AU20-AV20)</f>
        <v>5308.91233658504</v>
      </c>
      <c r="AX20" s="124"/>
      <c r="AY20" s="124"/>
      <c r="AZ20" s="124"/>
      <c r="BA20" s="124"/>
      <c r="BB20" s="124"/>
      <c r="BC20" s="124"/>
      <c r="BD20" s="124" t="n">
        <f aca="false">SUM(AX20+AY20+AZ20+BA20+BB20+BC20)</f>
        <v>0</v>
      </c>
      <c r="BE20" s="2" t="n">
        <f aca="false">SUM(AW20-BD20)</f>
        <v>5308.91233658504</v>
      </c>
      <c r="BF20" s="2" t="n">
        <f aca="false">SUM(BE20-AW20)</f>
        <v>0</v>
      </c>
    </row>
    <row r="21" customFormat="false" ht="12.75" hidden="false" customHeight="false" outlineLevel="0" collapsed="false">
      <c r="A21" s="99"/>
      <c r="B21" s="93" t="s">
        <v>152</v>
      </c>
      <c r="C21" s="93"/>
      <c r="D21" s="93"/>
      <c r="E21" s="93"/>
      <c r="F21" s="93"/>
      <c r="G21" s="93"/>
      <c r="H21" s="93"/>
      <c r="I21" s="107" t="s">
        <v>153</v>
      </c>
      <c r="J21" s="108" t="s">
        <v>46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 t="n">
        <v>40000</v>
      </c>
      <c r="AO21" s="97" t="n">
        <f aca="false">SUM(AN21/$AN$2)</f>
        <v>5308.91233658504</v>
      </c>
      <c r="AP21" s="110" t="n">
        <v>40000</v>
      </c>
      <c r="AQ21" s="110" t="n">
        <v>40000</v>
      </c>
      <c r="AR21" s="111" t="n">
        <f aca="false">SUM(AP21/$AN$2)</f>
        <v>5308.91233658504</v>
      </c>
      <c r="AS21" s="111"/>
      <c r="AT21" s="111" t="n">
        <v>40000</v>
      </c>
      <c r="AU21" s="111" t="n">
        <v>40000</v>
      </c>
      <c r="AV21" s="111" t="n">
        <v>40000</v>
      </c>
      <c r="AW21" s="112" t="n">
        <f aca="false">SUM(AR21+AU21-AV21)</f>
        <v>5308.91233658504</v>
      </c>
      <c r="AX21" s="124"/>
      <c r="AY21" s="124"/>
      <c r="AZ21" s="124"/>
      <c r="BA21" s="124"/>
      <c r="BB21" s="124"/>
      <c r="BC21" s="124"/>
      <c r="BD21" s="124" t="n">
        <f aca="false">SUM(AX21+AY21+AZ21+BA21+BB21+BC21)</f>
        <v>0</v>
      </c>
      <c r="BE21" s="2" t="n">
        <f aca="false">SUM(AW21-BD21)</f>
        <v>5308.91233658504</v>
      </c>
      <c r="BF21" s="2" t="n">
        <f aca="false">SUM(BE21-AW21)</f>
        <v>0</v>
      </c>
    </row>
    <row r="22" customFormat="false" ht="12.75" hidden="false" customHeight="false" outlineLevel="0" collapsed="false">
      <c r="A22" s="113"/>
      <c r="B22" s="114"/>
      <c r="C22" s="114"/>
      <c r="D22" s="114"/>
      <c r="E22" s="114"/>
      <c r="F22" s="114"/>
      <c r="G22" s="114"/>
      <c r="H22" s="114"/>
      <c r="I22" s="115" t="n">
        <v>3</v>
      </c>
      <c r="J22" s="116" t="s">
        <v>154</v>
      </c>
      <c r="K22" s="117" t="n">
        <f aca="false">SUM(K23)</f>
        <v>0</v>
      </c>
      <c r="L22" s="117" t="n">
        <f aca="false">SUM(L23)</f>
        <v>22000</v>
      </c>
      <c r="M22" s="117" t="n">
        <f aca="false">SUM(M23)</f>
        <v>22000</v>
      </c>
      <c r="N22" s="117" t="n">
        <f aca="false">SUM(N23)</f>
        <v>20000</v>
      </c>
      <c r="O22" s="117" t="n">
        <f aca="false">SUM(O23)</f>
        <v>20000</v>
      </c>
      <c r="P22" s="117" t="n">
        <f aca="false">SUM(P23)</f>
        <v>20000</v>
      </c>
      <c r="Q22" s="117" t="n">
        <f aca="false">SUM(Q23)</f>
        <v>20000</v>
      </c>
      <c r="R22" s="117" t="n">
        <f aca="false">SUM(R23)</f>
        <v>10000</v>
      </c>
      <c r="S22" s="117" t="n">
        <f aca="false">SUM(S23)</f>
        <v>20000</v>
      </c>
      <c r="T22" s="117" t="n">
        <f aca="false">SUM(T23)</f>
        <v>5000</v>
      </c>
      <c r="U22" s="117" t="n">
        <f aca="false">SUM(U23)</f>
        <v>0</v>
      </c>
      <c r="V22" s="117" t="n">
        <f aca="false">SUM(V23)</f>
        <v>100</v>
      </c>
      <c r="W22" s="117" t="n">
        <f aca="false">SUM(W23)</f>
        <v>20000</v>
      </c>
      <c r="X22" s="117" t="n">
        <f aca="false">SUM(X23)</f>
        <v>30000</v>
      </c>
      <c r="Y22" s="117" t="n">
        <f aca="false">SUM(Y23)</f>
        <v>30000</v>
      </c>
      <c r="Z22" s="117" t="n">
        <f aca="false">SUM(Z23)</f>
        <v>30000</v>
      </c>
      <c r="AA22" s="117" t="n">
        <f aca="false">SUM(AA23)</f>
        <v>30000</v>
      </c>
      <c r="AB22" s="117" t="n">
        <f aca="false">SUM(AB23)</f>
        <v>12500</v>
      </c>
      <c r="AC22" s="117" t="n">
        <f aca="false">SUM(AC23)</f>
        <v>30000</v>
      </c>
      <c r="AD22" s="117" t="n">
        <f aca="false">SUM(AD23)</f>
        <v>30000</v>
      </c>
      <c r="AE22" s="117" t="n">
        <f aca="false">SUM(AE23)</f>
        <v>0</v>
      </c>
      <c r="AF22" s="117" t="n">
        <f aca="false">SUM(AF23)</f>
        <v>0</v>
      </c>
      <c r="AG22" s="117" t="n">
        <f aca="false">SUM(AG23)</f>
        <v>30000</v>
      </c>
      <c r="AH22" s="117" t="n">
        <f aca="false">SUM(AH23)</f>
        <v>15000</v>
      </c>
      <c r="AI22" s="117" t="n">
        <f aca="false">SUM(AI23)</f>
        <v>40000</v>
      </c>
      <c r="AJ22" s="117" t="n">
        <f aca="false">SUM(AJ23)</f>
        <v>10000</v>
      </c>
      <c r="AK22" s="117" t="n">
        <f aca="false">SUM(AK23)</f>
        <v>40000</v>
      </c>
      <c r="AL22" s="117" t="n">
        <f aca="false">SUM(AL23)</f>
        <v>0</v>
      </c>
      <c r="AM22" s="117" t="n">
        <f aca="false">SUM(AM23)</f>
        <v>0</v>
      </c>
      <c r="AN22" s="117" t="n">
        <f aca="false">SUM(AN23)</f>
        <v>40000</v>
      </c>
      <c r="AO22" s="97" t="n">
        <f aca="false">SUM(AN22/$AN$2)</f>
        <v>5308.91233658504</v>
      </c>
      <c r="AP22" s="97" t="n">
        <f aca="false">SUM(AP23)</f>
        <v>40000</v>
      </c>
      <c r="AQ22" s="97" t="n">
        <f aca="false">SUM(AQ23)</f>
        <v>0</v>
      </c>
      <c r="AR22" s="97" t="n">
        <f aca="false">SUM(AP22/$AN$2)</f>
        <v>5308.91233658504</v>
      </c>
      <c r="AS22" s="97"/>
      <c r="AT22" s="97" t="n">
        <f aca="false">SUM(AT23)</f>
        <v>2654.5</v>
      </c>
      <c r="AU22" s="97" t="n">
        <f aca="false">SUM(AU23)</f>
        <v>0</v>
      </c>
      <c r="AV22" s="97" t="n">
        <f aca="false">SUM(AV23)</f>
        <v>0</v>
      </c>
      <c r="AW22" s="106" t="n">
        <f aca="false">SUM(AR22+AU22-AV22)</f>
        <v>5308.91233658504</v>
      </c>
      <c r="AX22" s="124"/>
      <c r="AY22" s="124"/>
      <c r="AZ22" s="124"/>
      <c r="BA22" s="124"/>
      <c r="BB22" s="124"/>
      <c r="BC22" s="124"/>
      <c r="BD22" s="124" t="n">
        <f aca="false">SUM(AX22+AY22+AZ22+BA22+BB22+BC22)</f>
        <v>0</v>
      </c>
      <c r="BE22" s="2" t="n">
        <f aca="false">SUM(AW22-BD22)</f>
        <v>5308.91233658504</v>
      </c>
      <c r="BF22" s="2" t="n">
        <f aca="false">SUM(BE22-AW22)</f>
        <v>0</v>
      </c>
    </row>
    <row r="23" customFormat="false" ht="12.75" hidden="false" customHeight="false" outlineLevel="0" collapsed="false">
      <c r="A23" s="113"/>
      <c r="B23" s="114" t="s">
        <v>153</v>
      </c>
      <c r="C23" s="114"/>
      <c r="D23" s="114"/>
      <c r="E23" s="114"/>
      <c r="F23" s="114"/>
      <c r="G23" s="114"/>
      <c r="H23" s="114"/>
      <c r="I23" s="115" t="n">
        <v>38</v>
      </c>
      <c r="J23" s="116" t="s">
        <v>163</v>
      </c>
      <c r="K23" s="117" t="n">
        <f aca="false">SUM(K25)</f>
        <v>0</v>
      </c>
      <c r="L23" s="117" t="n">
        <f aca="false">SUM(L25)</f>
        <v>22000</v>
      </c>
      <c r="M23" s="117" t="n">
        <f aca="false">SUM(M25)</f>
        <v>22000</v>
      </c>
      <c r="N23" s="117" t="n">
        <f aca="false">SUM(N25)</f>
        <v>20000</v>
      </c>
      <c r="O23" s="117" t="n">
        <f aca="false">SUM(O25)</f>
        <v>20000</v>
      </c>
      <c r="P23" s="117" t="n">
        <f aca="false">SUM(P25)</f>
        <v>20000</v>
      </c>
      <c r="Q23" s="117" t="n">
        <f aca="false">SUM(Q25)</f>
        <v>20000</v>
      </c>
      <c r="R23" s="117" t="n">
        <f aca="false">SUM(R25)</f>
        <v>10000</v>
      </c>
      <c r="S23" s="117" t="n">
        <f aca="false">SUM(S25)</f>
        <v>20000</v>
      </c>
      <c r="T23" s="117" t="n">
        <f aca="false">SUM(T25)</f>
        <v>5000</v>
      </c>
      <c r="U23" s="117" t="n">
        <f aca="false">SUM(U25)</f>
        <v>0</v>
      </c>
      <c r="V23" s="117" t="n">
        <f aca="false">SUM(V25)</f>
        <v>100</v>
      </c>
      <c r="W23" s="117" t="n">
        <f aca="false">SUM(W25)</f>
        <v>20000</v>
      </c>
      <c r="X23" s="117" t="n">
        <f aca="false">SUM(X25)</f>
        <v>30000</v>
      </c>
      <c r="Y23" s="117" t="n">
        <f aca="false">SUM(Y25)</f>
        <v>30000</v>
      </c>
      <c r="Z23" s="117" t="n">
        <f aca="false">SUM(Z25)</f>
        <v>30000</v>
      </c>
      <c r="AA23" s="117" t="n">
        <f aca="false">SUM(AA25)</f>
        <v>30000</v>
      </c>
      <c r="AB23" s="117" t="n">
        <f aca="false">SUM(AB25)</f>
        <v>12500</v>
      </c>
      <c r="AC23" s="117" t="n">
        <f aca="false">SUM(AC25)</f>
        <v>30000</v>
      </c>
      <c r="AD23" s="117" t="n">
        <f aca="false">SUM(AD25)</f>
        <v>30000</v>
      </c>
      <c r="AE23" s="117" t="n">
        <f aca="false">SUM(AE25)</f>
        <v>0</v>
      </c>
      <c r="AF23" s="117" t="n">
        <f aca="false">SUM(AF25)</f>
        <v>0</v>
      </c>
      <c r="AG23" s="117" t="n">
        <f aca="false">SUM(AG25)</f>
        <v>30000</v>
      </c>
      <c r="AH23" s="117" t="n">
        <f aca="false">SUM(AH25)</f>
        <v>15000</v>
      </c>
      <c r="AI23" s="117" t="n">
        <f aca="false">SUM(AI25)</f>
        <v>40000</v>
      </c>
      <c r="AJ23" s="117" t="n">
        <f aca="false">SUM(AJ25)</f>
        <v>10000</v>
      </c>
      <c r="AK23" s="117" t="n">
        <f aca="false">SUM(AK25)</f>
        <v>40000</v>
      </c>
      <c r="AL23" s="117" t="n">
        <f aca="false">SUM(AL25)</f>
        <v>0</v>
      </c>
      <c r="AM23" s="117" t="n">
        <f aca="false">SUM(AM25)</f>
        <v>0</v>
      </c>
      <c r="AN23" s="117" t="n">
        <f aca="false">SUM(AN25)</f>
        <v>40000</v>
      </c>
      <c r="AO23" s="97" t="n">
        <f aca="false">SUM(AN23/$AN$2)</f>
        <v>5308.91233658504</v>
      </c>
      <c r="AP23" s="97" t="n">
        <f aca="false">SUM(AP25)</f>
        <v>40000</v>
      </c>
      <c r="AQ23" s="97" t="n">
        <f aca="false">SUM(AQ25)</f>
        <v>0</v>
      </c>
      <c r="AR23" s="97" t="n">
        <f aca="false">SUM(AP23/$AN$2)</f>
        <v>5308.91233658504</v>
      </c>
      <c r="AS23" s="97"/>
      <c r="AT23" s="97" t="n">
        <f aca="false">SUM(AT25)</f>
        <v>2654.5</v>
      </c>
      <c r="AU23" s="97" t="n">
        <f aca="false">SUM(AU25)</f>
        <v>0</v>
      </c>
      <c r="AV23" s="97" t="n">
        <f aca="false">SUM(AV25)</f>
        <v>0</v>
      </c>
      <c r="AW23" s="106" t="n">
        <f aca="false">SUM(AR23+AU23-AV23)</f>
        <v>5308.91233658504</v>
      </c>
      <c r="AX23" s="124"/>
      <c r="AY23" s="124"/>
      <c r="AZ23" s="124"/>
      <c r="BA23" s="124"/>
      <c r="BB23" s="124"/>
      <c r="BC23" s="124"/>
      <c r="BD23" s="124" t="n">
        <f aca="false">SUM(AX23+AY23+AZ23+BA23+BB23+BC23)</f>
        <v>0</v>
      </c>
      <c r="BE23" s="2" t="n">
        <f aca="false">SUM(AW23-BD23)</f>
        <v>5308.91233658504</v>
      </c>
      <c r="BF23" s="2" t="n">
        <f aca="false">SUM(BE23-AW23)</f>
        <v>0</v>
      </c>
    </row>
    <row r="24" customFormat="false" ht="13.5" hidden="false" customHeight="true" outlineLevel="0" collapsed="false">
      <c r="A24" s="118"/>
      <c r="B24" s="119"/>
      <c r="C24" s="119"/>
      <c r="D24" s="119"/>
      <c r="E24" s="119"/>
      <c r="F24" s="119"/>
      <c r="G24" s="119"/>
      <c r="H24" s="119"/>
      <c r="I24" s="120" t="n">
        <v>381</v>
      </c>
      <c r="J24" s="121" t="s">
        <v>164</v>
      </c>
      <c r="K24" s="122" t="n">
        <f aca="false">SUM(K25)</f>
        <v>0</v>
      </c>
      <c r="L24" s="122" t="n">
        <f aca="false">SUM(L25)</f>
        <v>22000</v>
      </c>
      <c r="M24" s="122" t="n">
        <f aca="false">SUM(M25)</f>
        <v>22000</v>
      </c>
      <c r="N24" s="122" t="n">
        <f aca="false">SUM(N25)</f>
        <v>20000</v>
      </c>
      <c r="O24" s="122" t="n">
        <f aca="false">SUM(O25)</f>
        <v>20000</v>
      </c>
      <c r="P24" s="122" t="n">
        <f aca="false">SUM(P25)</f>
        <v>20000</v>
      </c>
      <c r="Q24" s="122" t="n">
        <f aca="false">SUM(Q25)</f>
        <v>20000</v>
      </c>
      <c r="R24" s="122" t="n">
        <f aca="false">SUM(R25)</f>
        <v>10000</v>
      </c>
      <c r="S24" s="122" t="n">
        <f aca="false">SUM(S25)</f>
        <v>20000</v>
      </c>
      <c r="T24" s="122" t="n">
        <f aca="false">SUM(T25)</f>
        <v>5000</v>
      </c>
      <c r="U24" s="122" t="n">
        <f aca="false">SUM(U25)</f>
        <v>0</v>
      </c>
      <c r="V24" s="122" t="n">
        <f aca="false">SUM(V25)</f>
        <v>100</v>
      </c>
      <c r="W24" s="122" t="n">
        <f aca="false">SUM(W25)</f>
        <v>20000</v>
      </c>
      <c r="X24" s="122" t="n">
        <f aca="false">SUM(X25)</f>
        <v>30000</v>
      </c>
      <c r="Y24" s="122" t="n">
        <f aca="false">SUM(Y25)</f>
        <v>30000</v>
      </c>
      <c r="Z24" s="122" t="n">
        <f aca="false">SUM(Z25)</f>
        <v>30000</v>
      </c>
      <c r="AA24" s="122" t="n">
        <f aca="false">SUM(AA25)</f>
        <v>30000</v>
      </c>
      <c r="AB24" s="122" t="n">
        <f aca="false">SUM(AB25)</f>
        <v>12500</v>
      </c>
      <c r="AC24" s="122" t="n">
        <f aca="false">SUM(AC25)</f>
        <v>30000</v>
      </c>
      <c r="AD24" s="122" t="n">
        <f aca="false">SUM(AD25)</f>
        <v>30000</v>
      </c>
      <c r="AE24" s="122" t="n">
        <f aca="false">SUM(AE25)</f>
        <v>0</v>
      </c>
      <c r="AF24" s="122" t="n">
        <f aca="false">SUM(AF25)</f>
        <v>0</v>
      </c>
      <c r="AG24" s="122" t="n">
        <f aca="false">SUM(AG25)</f>
        <v>30000</v>
      </c>
      <c r="AH24" s="122" t="n">
        <f aca="false">SUM(AH25)</f>
        <v>15000</v>
      </c>
      <c r="AI24" s="122" t="n">
        <f aca="false">SUM(AI25)</f>
        <v>40000</v>
      </c>
      <c r="AJ24" s="122" t="n">
        <f aca="false">SUM(AJ25)</f>
        <v>10000</v>
      </c>
      <c r="AK24" s="122" t="n">
        <f aca="false">SUM(AK25)</f>
        <v>40000</v>
      </c>
      <c r="AL24" s="122" t="n">
        <f aca="false">SUM(AL25)</f>
        <v>0</v>
      </c>
      <c r="AM24" s="122" t="n">
        <f aca="false">SUM(AM25)</f>
        <v>0</v>
      </c>
      <c r="AN24" s="122" t="n">
        <f aca="false">SUM(AN25)</f>
        <v>40000</v>
      </c>
      <c r="AO24" s="97" t="n">
        <f aca="false">SUM(AN24/$AN$2)</f>
        <v>5308.91233658504</v>
      </c>
      <c r="AP24" s="110" t="n">
        <f aca="false">SUM(AP25)</f>
        <v>40000</v>
      </c>
      <c r="AQ24" s="110"/>
      <c r="AR24" s="97" t="n">
        <f aca="false">SUM(AP24/$AN$2)</f>
        <v>5308.91233658504</v>
      </c>
      <c r="AS24" s="97"/>
      <c r="AT24" s="97" t="n">
        <f aca="false">SUM(AT25)</f>
        <v>2654.5</v>
      </c>
      <c r="AU24" s="97" t="n">
        <f aca="false">SUM(AU25)</f>
        <v>0</v>
      </c>
      <c r="AV24" s="97" t="n">
        <f aca="false">SUM(AV25)</f>
        <v>0</v>
      </c>
      <c r="AW24" s="106" t="n">
        <f aca="false">SUM(AR24+AU24-AV24)</f>
        <v>5308.91233658504</v>
      </c>
      <c r="AX24" s="124"/>
      <c r="AY24" s="124"/>
      <c r="AZ24" s="124"/>
      <c r="BA24" s="124"/>
      <c r="BB24" s="124"/>
      <c r="BC24" s="124"/>
      <c r="BD24" s="124" t="n">
        <f aca="false">SUM(AX24+AY24+AZ24+BA24+BB24+BC24)</f>
        <v>0</v>
      </c>
      <c r="BE24" s="2" t="n">
        <f aca="false">SUM(AW24-BD24)</f>
        <v>5308.91233658504</v>
      </c>
      <c r="BF24" s="2" t="n">
        <f aca="false">SUM(BE24-AW24)</f>
        <v>0</v>
      </c>
    </row>
    <row r="25" customFormat="false" ht="12.75" hidden="false" customHeight="false" outlineLevel="0" collapsed="false">
      <c r="A25" s="118"/>
      <c r="B25" s="125"/>
      <c r="C25" s="119"/>
      <c r="D25" s="119"/>
      <c r="E25" s="119"/>
      <c r="F25" s="119"/>
      <c r="G25" s="119"/>
      <c r="H25" s="119"/>
      <c r="I25" s="120" t="n">
        <v>38111</v>
      </c>
      <c r="J25" s="121" t="s">
        <v>165</v>
      </c>
      <c r="K25" s="122" t="n">
        <v>0</v>
      </c>
      <c r="L25" s="122" t="n">
        <v>22000</v>
      </c>
      <c r="M25" s="122" t="n">
        <v>22000</v>
      </c>
      <c r="N25" s="122" t="n">
        <v>20000</v>
      </c>
      <c r="O25" s="122" t="n">
        <v>20000</v>
      </c>
      <c r="P25" s="122" t="n">
        <v>20000</v>
      </c>
      <c r="Q25" s="122" t="n">
        <v>20000</v>
      </c>
      <c r="R25" s="122" t="n">
        <v>10000</v>
      </c>
      <c r="S25" s="122" t="n">
        <v>20000</v>
      </c>
      <c r="T25" s="122" t="n">
        <v>5000</v>
      </c>
      <c r="U25" s="122"/>
      <c r="V25" s="97" t="n">
        <f aca="false">S25/P25*100</f>
        <v>100</v>
      </c>
      <c r="W25" s="110" t="n">
        <v>20000</v>
      </c>
      <c r="X25" s="122" t="n">
        <v>30000</v>
      </c>
      <c r="Y25" s="122" t="n">
        <v>30000</v>
      </c>
      <c r="Z25" s="122" t="n">
        <v>30000</v>
      </c>
      <c r="AA25" s="122" t="n">
        <v>30000</v>
      </c>
      <c r="AB25" s="122" t="n">
        <v>12500</v>
      </c>
      <c r="AC25" s="122" t="n">
        <v>30000</v>
      </c>
      <c r="AD25" s="122" t="n">
        <v>30000</v>
      </c>
      <c r="AE25" s="122"/>
      <c r="AF25" s="122"/>
      <c r="AG25" s="123" t="n">
        <f aca="false">SUM(AC25+AE25-AF25)</f>
        <v>30000</v>
      </c>
      <c r="AH25" s="122" t="n">
        <v>15000</v>
      </c>
      <c r="AI25" s="122" t="n">
        <v>40000</v>
      </c>
      <c r="AJ25" s="55" t="n">
        <v>10000</v>
      </c>
      <c r="AK25" s="122" t="n">
        <v>40000</v>
      </c>
      <c r="AL25" s="122"/>
      <c r="AM25" s="122"/>
      <c r="AN25" s="55" t="n">
        <f aca="false">SUM(AK25+AL25-AM25)</f>
        <v>40000</v>
      </c>
      <c r="AO25" s="97" t="n">
        <f aca="false">SUM(AN25/$AN$2)</f>
        <v>5308.91233658504</v>
      </c>
      <c r="AP25" s="58" t="n">
        <v>40000</v>
      </c>
      <c r="AQ25" s="58"/>
      <c r="AR25" s="97" t="n">
        <f aca="false">SUM(AP25/$AN$2)</f>
        <v>5308.91233658504</v>
      </c>
      <c r="AS25" s="97" t="n">
        <v>2654.5</v>
      </c>
      <c r="AT25" s="97" t="n">
        <v>2654.5</v>
      </c>
      <c r="AU25" s="97"/>
      <c r="AV25" s="97"/>
      <c r="AW25" s="106" t="n">
        <f aca="false">SUM(AR25+AU25-AV25)</f>
        <v>5308.91233658504</v>
      </c>
      <c r="AX25" s="124" t="n">
        <v>5308.91</v>
      </c>
      <c r="AY25" s="124"/>
      <c r="AZ25" s="124"/>
      <c r="BA25" s="124"/>
      <c r="BB25" s="124"/>
      <c r="BC25" s="124"/>
      <c r="BD25" s="124" t="n">
        <f aca="false">SUM(AX25+AY25+AZ25+BA25+BB25+BC25)</f>
        <v>5308.91</v>
      </c>
      <c r="BE25" s="2" t="n">
        <f aca="false">SUM(AW25-BD25)</f>
        <v>0.00233658504203049</v>
      </c>
      <c r="BF25" s="2" t="n">
        <f aca="false">SUM(BE25-AW25)</f>
        <v>-5308.91</v>
      </c>
    </row>
    <row r="26" customFormat="false" ht="12.75" hidden="false" customHeight="false" outlineLevel="0" collapsed="false">
      <c r="A26" s="99"/>
      <c r="B26" s="100"/>
      <c r="C26" s="100"/>
      <c r="D26" s="100"/>
      <c r="E26" s="100"/>
      <c r="F26" s="100"/>
      <c r="G26" s="100"/>
      <c r="H26" s="100"/>
      <c r="I26" s="101" t="s">
        <v>166</v>
      </c>
      <c r="J26" s="102" t="s">
        <v>167</v>
      </c>
      <c r="K26" s="103" t="e">
        <f aca="false">SUM(K27+K151+K167+K204+K241+K270+K304+K358)</f>
        <v>#REF!</v>
      </c>
      <c r="L26" s="103" t="e">
        <f aca="false">SUM(L27+L151+L167+L204+L241+L270+L304+L358)</f>
        <v>#REF!</v>
      </c>
      <c r="M26" s="103" t="e">
        <f aca="false">SUM(M27+M151+M167+M204+M241+M270+M304+M358)</f>
        <v>#REF!</v>
      </c>
      <c r="N26" s="103" t="e">
        <f aca="false">SUM(N27+N151+N167+N204+N241+N270+N304+N358)</f>
        <v>#REF!</v>
      </c>
      <c r="O26" s="103" t="e">
        <f aca="false">SUM(O27+O151+O167+O204+O241+O270+O304+O358)</f>
        <v>#REF!</v>
      </c>
      <c r="P26" s="103" t="e">
        <f aca="false">SUM(P27+P151+P167+P204+P241+P270+P304+P358)</f>
        <v>#REF!</v>
      </c>
      <c r="Q26" s="103" t="e">
        <f aca="false">SUM(Q27+Q151+Q167+Q204+Q241+Q270+Q304+Q358)</f>
        <v>#REF!</v>
      </c>
      <c r="R26" s="103" t="e">
        <f aca="false">SUM(R27+R151+R167+R204+R241+R270+R304+R358)</f>
        <v>#REF!</v>
      </c>
      <c r="S26" s="103" t="e">
        <f aca="false">SUM(S27+S151+S167+S204+S241+S270+S304+S358)</f>
        <v>#REF!</v>
      </c>
      <c r="T26" s="103" t="e">
        <f aca="false">SUM(T27+T151+T167+T204+T241+T270+T304+T358)</f>
        <v>#REF!</v>
      </c>
      <c r="U26" s="103" t="e">
        <f aca="false">SUM(U27+U151+U167+U204+U241+U270+U304+U358)</f>
        <v>#REF!</v>
      </c>
      <c r="V26" s="103" t="e">
        <f aca="false">SUM(V27+V151+V167+V204+V241+V270+V304+V358)</f>
        <v>#DIV/0!</v>
      </c>
      <c r="W26" s="103" t="e">
        <f aca="false">SUM(W27+W151+W167+W204+W241+W270+W304+W358)</f>
        <v>#REF!</v>
      </c>
      <c r="X26" s="103" t="e">
        <f aca="false">SUM(X27+X151+X167+X204+X241+X270+X304+X358+X382)</f>
        <v>#REF!</v>
      </c>
      <c r="Y26" s="103" t="e">
        <f aca="false">SUM(Y27+Y151+Y167+Y204+Y241+Y270+Y304+Y358+Y382)</f>
        <v>#REF!</v>
      </c>
      <c r="Z26" s="103" t="e">
        <f aca="false">SUM(Z27+Z151+Z167+Z204+Z241+Z270+Z304+Z358+Z382)</f>
        <v>#REF!</v>
      </c>
      <c r="AA26" s="103" t="e">
        <f aca="false">SUM(AA27+AA151+AA167+AA204+AA241+AA270+AA304+AA358+AA382)</f>
        <v>#REF!</v>
      </c>
      <c r="AB26" s="103" t="e">
        <f aca="false">SUM(AB27+AB151+AB167+AB204+AB241+AB270+AB304+AB358+AB382)</f>
        <v>#REF!</v>
      </c>
      <c r="AC26" s="103" t="e">
        <f aca="false">SUM(AC27+AC151+AC167+AC204+AC241+AC270+AC304+AC358+AC382)</f>
        <v>#REF!</v>
      </c>
      <c r="AD26" s="103" t="e">
        <f aca="false">SUM(AD27+AD151+AD167+AD204+AD241+AD270+AD304+AD358+AD382)</f>
        <v>#REF!</v>
      </c>
      <c r="AE26" s="103" t="e">
        <f aca="false">SUM(AE27+AE151+AE167+AE204+AE241+AE270+AE304+AE358+AE382)</f>
        <v>#REF!</v>
      </c>
      <c r="AF26" s="103" t="e">
        <f aca="false">SUM(AF27+AF151+AF167+AF204+AF241+AF270+AF304+AF358+AF382)</f>
        <v>#REF!</v>
      </c>
      <c r="AG26" s="103" t="e">
        <f aca="false">SUM(AG27+AG151+AG167+AG204+AG241+AG270+AG304+AG358+AG382)</f>
        <v>#REF!</v>
      </c>
      <c r="AH26" s="103" t="e">
        <f aca="false">SUM(AH27+AH151+AH167+AH204+AH241+AH270+AH304+AH358+AH382)</f>
        <v>#REF!</v>
      </c>
      <c r="AI26" s="103" t="e">
        <f aca="false">SUM(AI27+AI151+AI167+AI204+AI241+AI270+AI304+AI358+AI382)</f>
        <v>#REF!</v>
      </c>
      <c r="AJ26" s="103" t="e">
        <f aca="false">SUM(AJ27+AJ151+AJ167+AJ204+AJ241+AJ270+AJ304+AJ358+AJ382)</f>
        <v>#REF!</v>
      </c>
      <c r="AK26" s="103" t="e">
        <f aca="false">SUM(AK27+AK151+AK167+AK204+AK241+AK270+AK304+AK358+AK382)</f>
        <v>#REF!</v>
      </c>
      <c r="AL26" s="103" t="e">
        <f aca="false">SUM(AL27+AL151+AL167+AL204+AL241+AL270+AL304+AL358+AL382)</f>
        <v>#REF!</v>
      </c>
      <c r="AM26" s="103" t="e">
        <f aca="false">SUM(AM27+AM151+AM167+AM204+AM241+AM270+AM304+AM358+AM382)</f>
        <v>#REF!</v>
      </c>
      <c r="AN26" s="103" t="e">
        <f aca="false">SUM(AN27+AN151+AN167+AN204+AN241+AN270+AN304+AN358+AN382)</f>
        <v>#REF!</v>
      </c>
      <c r="AO26" s="97" t="e">
        <f aca="false">SUM(AN26/$AN$2)</f>
        <v>#REF!</v>
      </c>
      <c r="AP26" s="104" t="e">
        <f aca="false">SUM(AP27+AP151+AP167+AP204+AP241+AP270+AP304+AP358+AP382)</f>
        <v>#REF!</v>
      </c>
      <c r="AQ26" s="104" t="e">
        <f aca="false">SUM(AQ27+AQ151+AQ167+AQ204+AQ241+AQ270+AQ304+AQ358+AQ382)</f>
        <v>#REF!</v>
      </c>
      <c r="AR26" s="97" t="n">
        <f aca="false">SUM(AR27+AR151+AR167+AR204+AR241+AR270+AR304+AR358+AR382)</f>
        <v>1733028.07087398</v>
      </c>
      <c r="AS26" s="97"/>
      <c r="AT26" s="97" t="n">
        <f aca="false">SUM(AT27+AT151+AT167+AT204+AT241+AT270+AT304+AT358+AT382)</f>
        <v>450730.11</v>
      </c>
      <c r="AU26" s="97" t="n">
        <f aca="false">SUM(AU27+AU151+AU167+AU204+AU241+AU270+AU304+AU358+AU382)</f>
        <v>382259.67</v>
      </c>
      <c r="AV26" s="97" t="n">
        <f aca="false">SUM(AV27+AV151+AV167+AV204+AV241+AV270+AV304+AV358+AV382)</f>
        <v>72345.1</v>
      </c>
      <c r="AW26" s="106" t="n">
        <f aca="false">SUM(AR26+AU26-AV26)</f>
        <v>2042942.64087398</v>
      </c>
      <c r="AX26" s="124"/>
      <c r="AY26" s="124"/>
      <c r="AZ26" s="124"/>
      <c r="BA26" s="124"/>
      <c r="BB26" s="124"/>
      <c r="BC26" s="124"/>
      <c r="BD26" s="124" t="n">
        <f aca="false">SUM(AX26+AY26+AZ26+BA26+BB26+BC26)</f>
        <v>0</v>
      </c>
      <c r="BE26" s="2" t="n">
        <f aca="false">SUM(AW26-BD26)</f>
        <v>2042942.64087398</v>
      </c>
      <c r="BF26" s="2" t="n">
        <f aca="false">SUM(BE26-AW26)</f>
        <v>0</v>
      </c>
    </row>
    <row r="27" customFormat="false" ht="12.75" hidden="false" customHeight="false" outlineLevel="0" collapsed="false">
      <c r="A27" s="105" t="s">
        <v>168</v>
      </c>
      <c r="B27" s="126"/>
      <c r="C27" s="126"/>
      <c r="D27" s="126"/>
      <c r="E27" s="126"/>
      <c r="F27" s="126"/>
      <c r="G27" s="126"/>
      <c r="H27" s="126"/>
      <c r="I27" s="101" t="s">
        <v>169</v>
      </c>
      <c r="J27" s="102" t="s">
        <v>170</v>
      </c>
      <c r="K27" s="103" t="e">
        <f aca="false">SUM(K28+K114+#REF!+K124)</f>
        <v>#REF!</v>
      </c>
      <c r="L27" s="103" t="e">
        <f aca="false">SUM(L28+L114+#REF!+L124)</f>
        <v>#REF!</v>
      </c>
      <c r="M27" s="103" t="e">
        <f aca="false">SUM(M28+M114+#REF!+M124)</f>
        <v>#REF!</v>
      </c>
      <c r="N27" s="103" t="e">
        <f aca="false">SUM(N28+N114+#REF!+N124)</f>
        <v>#REF!</v>
      </c>
      <c r="O27" s="103" t="e">
        <f aca="false">SUM(O28+O114+#REF!+O124)</f>
        <v>#REF!</v>
      </c>
      <c r="P27" s="103" t="e">
        <f aca="false">SUM(P28+P114+#REF!+P124)</f>
        <v>#REF!</v>
      </c>
      <c r="Q27" s="103" t="e">
        <f aca="false">SUM(Q28+Q114+#REF!+Q124)</f>
        <v>#REF!</v>
      </c>
      <c r="R27" s="103" t="e">
        <f aca="false">SUM(R28+R114+#REF!+R124)</f>
        <v>#REF!</v>
      </c>
      <c r="S27" s="103" t="e">
        <f aca="false">SUM(S28+S114+#REF!+S124)</f>
        <v>#REF!</v>
      </c>
      <c r="T27" s="103" t="e">
        <f aca="false">SUM(T28+T114+#REF!+T124)</f>
        <v>#REF!</v>
      </c>
      <c r="U27" s="103" t="e">
        <f aca="false">SUM(U28+U114+#REF!+U124)</f>
        <v>#REF!</v>
      </c>
      <c r="V27" s="103" t="e">
        <f aca="false">SUM(V28+V114+#REF!+V124)</f>
        <v>#DIV/0!</v>
      </c>
      <c r="W27" s="103" t="e">
        <f aca="false">SUM(W28+W114+#REF!+W124)</f>
        <v>#REF!</v>
      </c>
      <c r="X27" s="103" t="e">
        <f aca="false">SUM(X28+X114+#REF!+X124)</f>
        <v>#REF!</v>
      </c>
      <c r="Y27" s="103" t="e">
        <f aca="false">SUM(Y28+Y114+#REF!+Y124)</f>
        <v>#REF!</v>
      </c>
      <c r="Z27" s="103" t="n">
        <f aca="false">SUM(Z28+Z114+Z124)</f>
        <v>3245504</v>
      </c>
      <c r="AA27" s="103" t="n">
        <f aca="false">SUM(AA28+AA114+AA124)</f>
        <v>2129500</v>
      </c>
      <c r="AB27" s="103" t="n">
        <f aca="false">SUM(AB28+AB114+AB124)</f>
        <v>679684.32</v>
      </c>
      <c r="AC27" s="103" t="n">
        <f aca="false">SUM(AC28+AC114+AC124)</f>
        <v>2465500</v>
      </c>
      <c r="AD27" s="103" t="n">
        <f aca="false">SUM(AD28+AD114+AD124)</f>
        <v>2048000</v>
      </c>
      <c r="AE27" s="103" t="n">
        <f aca="false">SUM(AE28+AE114+AE124)</f>
        <v>0</v>
      </c>
      <c r="AF27" s="103" t="n">
        <f aca="false">SUM(AF28+AF114+AF124)</f>
        <v>0</v>
      </c>
      <c r="AG27" s="103" t="n">
        <f aca="false">SUM(AG28+AG114+AG124)</f>
        <v>2053000</v>
      </c>
      <c r="AH27" s="103" t="n">
        <f aca="false">SUM(AH28+AH114+AH124)</f>
        <v>1342334.02</v>
      </c>
      <c r="AI27" s="103" t="n">
        <f aca="false">SUM(AI28+AI114+AI124)</f>
        <v>2212200</v>
      </c>
      <c r="AJ27" s="103" t="n">
        <f aca="false">SUM(AJ28+AJ114+AJ124)</f>
        <v>640038.73</v>
      </c>
      <c r="AK27" s="103" t="n">
        <f aca="false">SUM(AK28+AK114+AK124)</f>
        <v>2431161.6</v>
      </c>
      <c r="AL27" s="103" t="n">
        <f aca="false">SUM(AL28+AL114+AL124)</f>
        <v>253000</v>
      </c>
      <c r="AM27" s="103" t="n">
        <f aca="false">SUM(AM28+AM114+AM124)</f>
        <v>325500</v>
      </c>
      <c r="AN27" s="103" t="n">
        <f aca="false">SUM(AN28+AN114+AN124)</f>
        <v>2363661.6</v>
      </c>
      <c r="AO27" s="97" t="n">
        <f aca="false">SUM(AN27/$AN$2)</f>
        <v>313711.805693809</v>
      </c>
      <c r="AP27" s="104" t="n">
        <f aca="false">SUM(AP28+AP114+AP124)</f>
        <v>2314000</v>
      </c>
      <c r="AQ27" s="104" t="n">
        <f aca="false">SUM(AQ28+AQ114+AQ124)</f>
        <v>0</v>
      </c>
      <c r="AR27" s="97" t="n">
        <f aca="false">SUM(AP27/$AN$2)</f>
        <v>307120.578671445</v>
      </c>
      <c r="AS27" s="97"/>
      <c r="AT27" s="97" t="n">
        <f aca="false">SUM(AT28+AT114+AT124)</f>
        <v>156323.96</v>
      </c>
      <c r="AU27" s="97" t="n">
        <f aca="false">SUM(AU28+AU114+AU124)</f>
        <v>121646.21</v>
      </c>
      <c r="AV27" s="97" t="n">
        <f aca="false">SUM(AV28+AV114+AV124)</f>
        <v>15334.06</v>
      </c>
      <c r="AW27" s="106" t="n">
        <f aca="false">SUM(AR27+AU27-AV27)</f>
        <v>413432.728671445</v>
      </c>
      <c r="AX27" s="124"/>
      <c r="AY27" s="124"/>
      <c r="AZ27" s="124"/>
      <c r="BA27" s="124"/>
      <c r="BB27" s="124"/>
      <c r="BC27" s="124"/>
      <c r="BD27" s="124" t="n">
        <f aca="false">SUM(AX27+AY27+AZ27+BA27+BB27+BC27)</f>
        <v>0</v>
      </c>
      <c r="BE27" s="2" t="n">
        <f aca="false">SUM(AW27-BD27)</f>
        <v>413432.728671445</v>
      </c>
      <c r="BF27" s="2" t="n">
        <f aca="false">SUM(BE27-AW27)</f>
        <v>0</v>
      </c>
    </row>
    <row r="28" customFormat="false" ht="12.75" hidden="false" customHeight="false" outlineLevel="0" collapsed="false">
      <c r="A28" s="99" t="s">
        <v>171</v>
      </c>
      <c r="B28" s="93"/>
      <c r="C28" s="93"/>
      <c r="D28" s="93"/>
      <c r="E28" s="93"/>
      <c r="F28" s="93"/>
      <c r="G28" s="93"/>
      <c r="H28" s="93"/>
      <c r="I28" s="107" t="s">
        <v>148</v>
      </c>
      <c r="J28" s="108" t="s">
        <v>172</v>
      </c>
      <c r="K28" s="109" t="n">
        <f aca="false">SUM(K29)</f>
        <v>1815716.15</v>
      </c>
      <c r="L28" s="109" t="n">
        <f aca="false">SUM(L29)</f>
        <v>1540000</v>
      </c>
      <c r="M28" s="109" t="n">
        <f aca="false">SUM(M29)</f>
        <v>1540000</v>
      </c>
      <c r="N28" s="109" t="n">
        <f aca="false">SUM(N29)</f>
        <v>781000</v>
      </c>
      <c r="O28" s="109" t="n">
        <f aca="false">SUM(O29)</f>
        <v>781000</v>
      </c>
      <c r="P28" s="109" t="n">
        <f aca="false">SUM(P29)</f>
        <v>789362</v>
      </c>
      <c r="Q28" s="109" t="n">
        <f aca="false">SUM(Q29)</f>
        <v>789362</v>
      </c>
      <c r="R28" s="109" t="n">
        <f aca="false">SUM(R29)</f>
        <v>284478.29</v>
      </c>
      <c r="S28" s="109" t="n">
        <f aca="false">SUM(S29)</f>
        <v>1019550</v>
      </c>
      <c r="T28" s="109" t="n">
        <f aca="false">SUM(T29)</f>
        <v>394432.02</v>
      </c>
      <c r="U28" s="109" t="n">
        <f aca="false">SUM(U29)</f>
        <v>0</v>
      </c>
      <c r="V28" s="109" t="e">
        <f aca="false">SUM(V29)</f>
        <v>#DIV/0!</v>
      </c>
      <c r="W28" s="109" t="n">
        <f aca="false">SUM(W29)</f>
        <v>989000</v>
      </c>
      <c r="X28" s="109" t="n">
        <f aca="false">SUM(X29)</f>
        <v>1463700</v>
      </c>
      <c r="Y28" s="109" t="n">
        <f aca="false">SUM(Y29)</f>
        <v>1625700</v>
      </c>
      <c r="Z28" s="109" t="n">
        <f aca="false">SUM(Z29)</f>
        <v>2819504</v>
      </c>
      <c r="AA28" s="109" t="n">
        <f aca="false">SUM(AA29)</f>
        <v>1837500</v>
      </c>
      <c r="AB28" s="109" t="n">
        <f aca="false">SUM(AB29)</f>
        <v>590626.46</v>
      </c>
      <c r="AC28" s="109" t="n">
        <f aca="false">SUM(AC29)</f>
        <v>1862500</v>
      </c>
      <c r="AD28" s="109" t="n">
        <f aca="false">SUM(AD29)</f>
        <v>1638000</v>
      </c>
      <c r="AE28" s="109" t="n">
        <f aca="false">SUM(AE29)</f>
        <v>0</v>
      </c>
      <c r="AF28" s="109" t="n">
        <f aca="false">SUM(AF29)</f>
        <v>0</v>
      </c>
      <c r="AG28" s="109" t="n">
        <f aca="false">SUM(AG29)</f>
        <v>1643000</v>
      </c>
      <c r="AH28" s="109" t="n">
        <f aca="false">SUM(AH29)</f>
        <v>1172014.91</v>
      </c>
      <c r="AI28" s="109" t="n">
        <f aca="false">SUM(AI29)</f>
        <v>1985200</v>
      </c>
      <c r="AJ28" s="109" t="n">
        <f aca="false">SUM(AJ29)</f>
        <v>617159.9</v>
      </c>
      <c r="AK28" s="109" t="n">
        <f aca="false">SUM(AK29)</f>
        <v>2096161.6</v>
      </c>
      <c r="AL28" s="109" t="n">
        <f aca="false">SUM(AL29)</f>
        <v>178000</v>
      </c>
      <c r="AM28" s="109" t="n">
        <f aca="false">SUM(AM29)</f>
        <v>125500</v>
      </c>
      <c r="AN28" s="109" t="n">
        <f aca="false">SUM(AN29)</f>
        <v>2153661.6</v>
      </c>
      <c r="AO28" s="97" t="n">
        <f aca="false">SUM(AN28/$AN$2)</f>
        <v>285840.015926737</v>
      </c>
      <c r="AP28" s="110" t="n">
        <f aca="false">SUM(AP29)</f>
        <v>1965000</v>
      </c>
      <c r="AQ28" s="110" t="n">
        <f aca="false">SUM(AQ29)</f>
        <v>0</v>
      </c>
      <c r="AR28" s="97" t="n">
        <f aca="false">SUM(AP28/$AN$2)</f>
        <v>260800.31853474</v>
      </c>
      <c r="AS28" s="97"/>
      <c r="AT28" s="97" t="n">
        <f aca="false">SUM(AT29)</f>
        <v>129466.4</v>
      </c>
      <c r="AU28" s="97" t="n">
        <f aca="false">SUM(AU29)</f>
        <v>103446.21</v>
      </c>
      <c r="AV28" s="97" t="n">
        <f aca="false">SUM(AV29)</f>
        <v>15334.06</v>
      </c>
      <c r="AW28" s="106" t="n">
        <f aca="false">SUM(AR28+AU28-AV28)</f>
        <v>348912.46853474</v>
      </c>
      <c r="AX28" s="124"/>
      <c r="AY28" s="124"/>
      <c r="AZ28" s="124"/>
      <c r="BA28" s="124"/>
      <c r="BB28" s="124"/>
      <c r="BC28" s="124"/>
      <c r="BD28" s="124" t="n">
        <f aca="false">SUM(AX28+AY28+AZ28+BA28+BB28+BC28)</f>
        <v>0</v>
      </c>
      <c r="BE28" s="2" t="n">
        <f aca="false">SUM(AW28-BD28)</f>
        <v>348912.46853474</v>
      </c>
      <c r="BF28" s="2" t="n">
        <f aca="false">SUM(BE28-AW28)</f>
        <v>0</v>
      </c>
    </row>
    <row r="29" customFormat="false" ht="12.75" hidden="false" customHeight="false" outlineLevel="0" collapsed="false">
      <c r="A29" s="99"/>
      <c r="B29" s="93"/>
      <c r="C29" s="93"/>
      <c r="D29" s="93"/>
      <c r="E29" s="93"/>
      <c r="F29" s="93"/>
      <c r="G29" s="93"/>
      <c r="H29" s="93"/>
      <c r="I29" s="107" t="s">
        <v>150</v>
      </c>
      <c r="J29" s="108"/>
      <c r="K29" s="109" t="n">
        <f aca="false">SUM(K36)</f>
        <v>1815716.15</v>
      </c>
      <c r="L29" s="109" t="n">
        <f aca="false">SUM(L36)</f>
        <v>1540000</v>
      </c>
      <c r="M29" s="109" t="n">
        <f aca="false">SUM(M36)</f>
        <v>1540000</v>
      </c>
      <c r="N29" s="109" t="n">
        <f aca="false">SUM(N36)</f>
        <v>781000</v>
      </c>
      <c r="O29" s="109" t="n">
        <f aca="false">SUM(O36)</f>
        <v>781000</v>
      </c>
      <c r="P29" s="109" t="n">
        <f aca="false">SUM(P36)</f>
        <v>789362</v>
      </c>
      <c r="Q29" s="109" t="n">
        <f aca="false">SUM(Q36)</f>
        <v>789362</v>
      </c>
      <c r="R29" s="109" t="n">
        <f aca="false">SUM(R36)</f>
        <v>284478.29</v>
      </c>
      <c r="S29" s="109" t="n">
        <f aca="false">SUM(S36)</f>
        <v>1019550</v>
      </c>
      <c r="T29" s="109" t="n">
        <f aca="false">SUM(T36)</f>
        <v>394432.02</v>
      </c>
      <c r="U29" s="109" t="n">
        <f aca="false">SUM(U36)</f>
        <v>0</v>
      </c>
      <c r="V29" s="109" t="e">
        <f aca="false">SUM(V36)</f>
        <v>#DIV/0!</v>
      </c>
      <c r="W29" s="109" t="n">
        <f aca="false">SUM(W36)</f>
        <v>989000</v>
      </c>
      <c r="X29" s="109" t="n">
        <f aca="false">SUM(X36)</f>
        <v>1463700</v>
      </c>
      <c r="Y29" s="109" t="n">
        <f aca="false">SUM(Y36)</f>
        <v>1625700</v>
      </c>
      <c r="Z29" s="109" t="n">
        <f aca="false">SUM(Z36)</f>
        <v>2819504</v>
      </c>
      <c r="AA29" s="109" t="n">
        <f aca="false">SUM(AA36)</f>
        <v>1837500</v>
      </c>
      <c r="AB29" s="109" t="n">
        <f aca="false">SUM(AB36)</f>
        <v>590626.46</v>
      </c>
      <c r="AC29" s="109" t="n">
        <f aca="false">SUM(AC36)</f>
        <v>1862500</v>
      </c>
      <c r="AD29" s="109" t="n">
        <f aca="false">SUM(AD36)</f>
        <v>1638000</v>
      </c>
      <c r="AE29" s="109" t="n">
        <f aca="false">SUM(AE36)</f>
        <v>0</v>
      </c>
      <c r="AF29" s="109" t="n">
        <f aca="false">SUM(AF36)</f>
        <v>0</v>
      </c>
      <c r="AG29" s="109" t="n">
        <f aca="false">SUM(AG36)</f>
        <v>1643000</v>
      </c>
      <c r="AH29" s="109" t="n">
        <f aca="false">SUM(AH36)</f>
        <v>1172014.91</v>
      </c>
      <c r="AI29" s="109" t="n">
        <f aca="false">SUM(AI36)</f>
        <v>1985200</v>
      </c>
      <c r="AJ29" s="109" t="n">
        <f aca="false">SUM(AJ36)</f>
        <v>617159.9</v>
      </c>
      <c r="AK29" s="109" t="n">
        <f aca="false">SUM(AK36)</f>
        <v>2096161.6</v>
      </c>
      <c r="AL29" s="109" t="n">
        <f aca="false">SUM(AL36)</f>
        <v>178000</v>
      </c>
      <c r="AM29" s="109" t="n">
        <f aca="false">SUM(AM36)</f>
        <v>125500</v>
      </c>
      <c r="AN29" s="109" t="n">
        <f aca="false">SUM(AN36)</f>
        <v>2153661.6</v>
      </c>
      <c r="AO29" s="97" t="n">
        <f aca="false">SUM(AN29/$AN$2)</f>
        <v>285840.015926737</v>
      </c>
      <c r="AP29" s="110" t="n">
        <f aca="false">SUM(AP36)</f>
        <v>1965000</v>
      </c>
      <c r="AQ29" s="110" t="n">
        <f aca="false">SUM(AQ36)</f>
        <v>0</v>
      </c>
      <c r="AR29" s="97" t="n">
        <f aca="false">SUM(AP29/$AN$2)</f>
        <v>260800.31853474</v>
      </c>
      <c r="AS29" s="97"/>
      <c r="AT29" s="97" t="n">
        <f aca="false">SUM(AT36)</f>
        <v>129466.4</v>
      </c>
      <c r="AU29" s="97" t="n">
        <f aca="false">SUM(AU36)</f>
        <v>103446.21</v>
      </c>
      <c r="AV29" s="97" t="n">
        <f aca="false">SUM(AV36)</f>
        <v>15334.06</v>
      </c>
      <c r="AW29" s="106" t="n">
        <f aca="false">SUM(AR29+AU29-AV29)</f>
        <v>348912.46853474</v>
      </c>
      <c r="AX29" s="124"/>
      <c r="AY29" s="124"/>
      <c r="AZ29" s="124"/>
      <c r="BA29" s="124"/>
      <c r="BB29" s="124"/>
      <c r="BC29" s="124"/>
      <c r="BD29" s="124" t="n">
        <f aca="false">SUM(AX29+AY29+AZ29+BA29+BB29+BC29)</f>
        <v>0</v>
      </c>
      <c r="BE29" s="2" t="n">
        <f aca="false">SUM(AW29-BD29)</f>
        <v>348912.46853474</v>
      </c>
      <c r="BF29" s="2" t="n">
        <f aca="false">SUM(BE29-AW29)</f>
        <v>0</v>
      </c>
    </row>
    <row r="30" customFormat="false" ht="12.75" hidden="false" customHeight="false" outlineLevel="0" collapsed="false">
      <c r="A30" s="99"/>
      <c r="B30" s="93" t="s">
        <v>152</v>
      </c>
      <c r="C30" s="93"/>
      <c r="D30" s="93"/>
      <c r="E30" s="93"/>
      <c r="F30" s="93"/>
      <c r="G30" s="93"/>
      <c r="H30" s="93"/>
      <c r="I30" s="107" t="s">
        <v>153</v>
      </c>
      <c r="J30" s="108" t="s">
        <v>46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97" t="n">
        <f aca="false">SUM(AN30/$AN$2)</f>
        <v>0</v>
      </c>
      <c r="AP30" s="110" t="n">
        <v>586500</v>
      </c>
      <c r="AQ30" s="110"/>
      <c r="AR30" s="111" t="n">
        <f aca="false">SUM(AP30/$AN$2)</f>
        <v>77841.9271351782</v>
      </c>
      <c r="AS30" s="111"/>
      <c r="AT30" s="111" t="n">
        <v>586500</v>
      </c>
      <c r="AU30" s="111"/>
      <c r="AV30" s="111"/>
      <c r="AW30" s="111" t="n">
        <v>138895.33</v>
      </c>
      <c r="AX30" s="124"/>
      <c r="AY30" s="124"/>
      <c r="AZ30" s="124"/>
      <c r="BA30" s="124"/>
      <c r="BB30" s="124"/>
      <c r="BC30" s="124"/>
      <c r="BD30" s="124" t="n">
        <f aca="false">SUM(AX30+AY30+AZ30+BA30+BB30+BC30)</f>
        <v>0</v>
      </c>
      <c r="BE30" s="2" t="n">
        <f aca="false">SUM(AW30-BD30)</f>
        <v>138895.33</v>
      </c>
      <c r="BF30" s="2" t="n">
        <f aca="false">SUM(BE30-AW30)</f>
        <v>0</v>
      </c>
    </row>
    <row r="31" customFormat="false" ht="12.75" hidden="false" customHeight="false" outlineLevel="0" collapsed="false">
      <c r="A31" s="99"/>
      <c r="B31" s="93" t="s">
        <v>173</v>
      </c>
      <c r="C31" s="93"/>
      <c r="D31" s="93"/>
      <c r="E31" s="93"/>
      <c r="F31" s="93"/>
      <c r="G31" s="93"/>
      <c r="H31" s="93"/>
      <c r="I31" s="127" t="s">
        <v>174</v>
      </c>
      <c r="J31" s="108" t="s">
        <v>68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97" t="n">
        <f aca="false">SUM(AN31/$AN$2)</f>
        <v>0</v>
      </c>
      <c r="AP31" s="110" t="n">
        <f aca="false">SUM(AY40:AY113)</f>
        <v>132.72</v>
      </c>
      <c r="AQ31" s="110"/>
      <c r="AR31" s="111" t="n">
        <f aca="false">SUM(AP31/$AN$2)</f>
        <v>17.6149711327892</v>
      </c>
      <c r="AS31" s="111"/>
      <c r="AT31" s="111" t="n">
        <f aca="false">SUM(BE40:BE113)</f>
        <v>548843.61747893</v>
      </c>
      <c r="AU31" s="111"/>
      <c r="AV31" s="111"/>
      <c r="AW31" s="112" t="n">
        <v>113884.45</v>
      </c>
      <c r="AX31" s="124"/>
      <c r="AY31" s="124"/>
      <c r="AZ31" s="124"/>
      <c r="BA31" s="124"/>
      <c r="BB31" s="124"/>
      <c r="BC31" s="124"/>
      <c r="BD31" s="124" t="n">
        <f aca="false">SUM(AX31+AY31+AZ31+BA31+BB31+BC31)</f>
        <v>0</v>
      </c>
      <c r="BE31" s="2" t="n">
        <f aca="false">SUM(AW31-BD31)</f>
        <v>113884.45</v>
      </c>
      <c r="BF31" s="2" t="n">
        <f aca="false">SUM(BE31-AW31)</f>
        <v>0</v>
      </c>
    </row>
    <row r="32" customFormat="false" ht="12.75" hidden="false" customHeight="false" outlineLevel="0" collapsed="false">
      <c r="A32" s="99"/>
      <c r="B32" s="93" t="s">
        <v>173</v>
      </c>
      <c r="C32" s="93"/>
      <c r="D32" s="93"/>
      <c r="E32" s="93"/>
      <c r="F32" s="93"/>
      <c r="G32" s="93"/>
      <c r="H32" s="93"/>
      <c r="I32" s="127" t="s">
        <v>175</v>
      </c>
      <c r="J32" s="108" t="s">
        <v>176</v>
      </c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97"/>
      <c r="AP32" s="110"/>
      <c r="AQ32" s="110"/>
      <c r="AR32" s="111"/>
      <c r="AS32" s="111"/>
      <c r="AT32" s="111"/>
      <c r="AU32" s="111"/>
      <c r="AV32" s="111"/>
      <c r="AW32" s="112" t="n">
        <v>82727.65</v>
      </c>
      <c r="AX32" s="124"/>
      <c r="AY32" s="124"/>
      <c r="AZ32" s="124"/>
      <c r="BA32" s="124"/>
      <c r="BB32" s="124"/>
      <c r="BC32" s="124"/>
      <c r="BD32" s="124"/>
      <c r="BF32" s="2"/>
    </row>
    <row r="33" customFormat="false" ht="12.75" hidden="false" customHeight="false" outlineLevel="0" collapsed="false">
      <c r="A33" s="99"/>
      <c r="B33" s="93" t="s">
        <v>173</v>
      </c>
      <c r="C33" s="93"/>
      <c r="D33" s="93"/>
      <c r="E33" s="93"/>
      <c r="F33" s="93"/>
      <c r="G33" s="93"/>
      <c r="H33" s="93"/>
      <c r="I33" s="127" t="s">
        <v>177</v>
      </c>
      <c r="J33" s="108" t="s">
        <v>178</v>
      </c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97" t="n">
        <f aca="false">SUM(AN33/$AN$2)</f>
        <v>0</v>
      </c>
      <c r="AP33" s="110" t="n">
        <f aca="false">SUM(BA39:BA112)</f>
        <v>11081.44</v>
      </c>
      <c r="AQ33" s="110"/>
      <c r="AR33" s="111" t="n">
        <f aca="false">SUM(AP33/$AN$2)</f>
        <v>1470.75983807817</v>
      </c>
      <c r="AS33" s="111"/>
      <c r="AT33" s="111" t="n">
        <f aca="false">SUM(BG39:BG112)</f>
        <v>0</v>
      </c>
      <c r="AU33" s="111"/>
      <c r="AV33" s="111"/>
      <c r="AW33" s="112" t="n">
        <v>132.72</v>
      </c>
      <c r="AX33" s="124"/>
      <c r="AY33" s="124"/>
      <c r="AZ33" s="124"/>
      <c r="BA33" s="124"/>
      <c r="BB33" s="124"/>
      <c r="BC33" s="124"/>
      <c r="BD33" s="124" t="n">
        <f aca="false">SUM(AX33+AY33+AZ33+BA33+BB33+BC33)</f>
        <v>0</v>
      </c>
      <c r="BE33" s="2" t="n">
        <f aca="false">SUM(AW33-BD33)</f>
        <v>132.72</v>
      </c>
      <c r="BF33" s="2" t="n">
        <f aca="false">SUM(BE33-AW33)</f>
        <v>0</v>
      </c>
    </row>
    <row r="34" customFormat="false" ht="12.75" hidden="false" customHeight="false" outlineLevel="0" collapsed="false">
      <c r="A34" s="99"/>
      <c r="B34" s="93" t="s">
        <v>173</v>
      </c>
      <c r="C34" s="93"/>
      <c r="D34" s="93"/>
      <c r="E34" s="93"/>
      <c r="F34" s="93"/>
      <c r="G34" s="93"/>
      <c r="H34" s="93"/>
      <c r="I34" s="107" t="s">
        <v>179</v>
      </c>
      <c r="J34" s="108" t="s">
        <v>180</v>
      </c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97" t="n">
        <f aca="false">SUM(AN34/$AN$2)</f>
        <v>0</v>
      </c>
      <c r="AP34" s="110" t="n">
        <v>100000</v>
      </c>
      <c r="AQ34" s="110"/>
      <c r="AR34" s="111" t="n">
        <f aca="false">SUM(AP34/$AN$2)</f>
        <v>13272.2808414626</v>
      </c>
      <c r="AS34" s="111"/>
      <c r="AT34" s="111" t="n">
        <v>100000</v>
      </c>
      <c r="AU34" s="111"/>
      <c r="AV34" s="111"/>
      <c r="AW34" s="112" t="n">
        <v>0</v>
      </c>
      <c r="AX34" s="124"/>
      <c r="AY34" s="124"/>
      <c r="AZ34" s="124"/>
      <c r="BA34" s="124"/>
      <c r="BB34" s="124"/>
      <c r="BC34" s="124"/>
      <c r="BD34" s="124" t="n">
        <f aca="false">SUM(AX34+AY34+AZ34+BA34+BB34+BC34)</f>
        <v>0</v>
      </c>
      <c r="BE34" s="2" t="n">
        <f aca="false">SUM(AW34-BD34)</f>
        <v>0</v>
      </c>
      <c r="BF34" s="2" t="n">
        <f aca="false">SUM(BE34-AW34)</f>
        <v>0</v>
      </c>
    </row>
    <row r="35" customFormat="false" ht="12.75" hidden="false" customHeight="false" outlineLevel="0" collapsed="false">
      <c r="A35" s="99"/>
      <c r="B35" s="93" t="s">
        <v>152</v>
      </c>
      <c r="C35" s="93"/>
      <c r="D35" s="93"/>
      <c r="E35" s="93"/>
      <c r="F35" s="93"/>
      <c r="G35" s="93"/>
      <c r="H35" s="93"/>
      <c r="I35" s="107" t="s">
        <v>153</v>
      </c>
      <c r="J35" s="108" t="s">
        <v>126</v>
      </c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97" t="n">
        <f aca="false">SUM(AN35/$AN$2)</f>
        <v>0</v>
      </c>
      <c r="AP35" s="110" t="n">
        <v>450000</v>
      </c>
      <c r="AQ35" s="110"/>
      <c r="AR35" s="111" t="n">
        <f aca="false">SUM(AP35/$AN$2)</f>
        <v>59725.2637865817</v>
      </c>
      <c r="AS35" s="111"/>
      <c r="AT35" s="111" t="n">
        <v>450000</v>
      </c>
      <c r="AU35" s="111"/>
      <c r="AV35" s="111"/>
      <c r="AW35" s="112" t="n">
        <v>13272.28</v>
      </c>
      <c r="AX35" s="124"/>
      <c r="AY35" s="124"/>
      <c r="AZ35" s="124"/>
      <c r="BA35" s="124"/>
      <c r="BB35" s="124"/>
      <c r="BC35" s="124"/>
      <c r="BD35" s="124" t="n">
        <f aca="false">SUM(AX35+AY35+AZ35+BA35+BB35+BC35)</f>
        <v>0</v>
      </c>
      <c r="BE35" s="2" t="n">
        <f aca="false">SUM(AW35-BD35)</f>
        <v>13272.28</v>
      </c>
      <c r="BF35" s="2" t="n">
        <f aca="false">SUM(BE35-AW35)</f>
        <v>0</v>
      </c>
    </row>
    <row r="36" customFormat="false" ht="12.75" hidden="false" customHeight="false" outlineLevel="0" collapsed="false">
      <c r="A36" s="113"/>
      <c r="B36" s="114"/>
      <c r="C36" s="114"/>
      <c r="D36" s="114"/>
      <c r="E36" s="114"/>
      <c r="F36" s="114"/>
      <c r="G36" s="114"/>
      <c r="H36" s="114"/>
      <c r="I36" s="115" t="n">
        <v>3</v>
      </c>
      <c r="J36" s="116" t="s">
        <v>154</v>
      </c>
      <c r="K36" s="117" t="n">
        <f aca="false">SUM(K37+K48)</f>
        <v>1815716.15</v>
      </c>
      <c r="L36" s="117" t="n">
        <f aca="false">SUM(L37+L48)</f>
        <v>1540000</v>
      </c>
      <c r="M36" s="117" t="n">
        <f aca="false">SUM(M37+M48)</f>
        <v>1540000</v>
      </c>
      <c r="N36" s="117" t="n">
        <f aca="false">SUM(N37+N48)</f>
        <v>781000</v>
      </c>
      <c r="O36" s="117" t="n">
        <f aca="false">SUM(O37+O48)</f>
        <v>781000</v>
      </c>
      <c r="P36" s="117" t="n">
        <f aca="false">SUM(P37+P48)</f>
        <v>789362</v>
      </c>
      <c r="Q36" s="117" t="n">
        <f aca="false">SUM(Q37+Q48)</f>
        <v>789362</v>
      </c>
      <c r="R36" s="117" t="n">
        <f aca="false">SUM(R37+R48)</f>
        <v>284478.29</v>
      </c>
      <c r="S36" s="117" t="n">
        <f aca="false">SUM(S37+S48)</f>
        <v>1019550</v>
      </c>
      <c r="T36" s="117" t="n">
        <f aca="false">SUM(T37+T48)</f>
        <v>394432.02</v>
      </c>
      <c r="U36" s="117" t="n">
        <f aca="false">SUM(U37+U48)</f>
        <v>0</v>
      </c>
      <c r="V36" s="117" t="e">
        <f aca="false">SUM(V37+V48)</f>
        <v>#DIV/0!</v>
      </c>
      <c r="W36" s="117" t="n">
        <f aca="false">SUM(W37+W48)</f>
        <v>989000</v>
      </c>
      <c r="X36" s="117" t="n">
        <f aca="false">SUM(X37+X48)</f>
        <v>1463700</v>
      </c>
      <c r="Y36" s="117" t="n">
        <f aca="false">SUM(Y37+Y48)</f>
        <v>1625700</v>
      </c>
      <c r="Z36" s="117" t="n">
        <f aca="false">SUM(Z37+Z48)</f>
        <v>2819504</v>
      </c>
      <c r="AA36" s="117" t="n">
        <f aca="false">SUM(AA37+AA48)</f>
        <v>1837500</v>
      </c>
      <c r="AB36" s="117" t="n">
        <f aca="false">SUM(AB37+AB48)</f>
        <v>590626.46</v>
      </c>
      <c r="AC36" s="117" t="n">
        <f aca="false">SUM(AC37+AC48)</f>
        <v>1862500</v>
      </c>
      <c r="AD36" s="117" t="n">
        <f aca="false">SUM(AD37+AD48)</f>
        <v>1638000</v>
      </c>
      <c r="AE36" s="117" t="n">
        <f aca="false">SUM(AE37+AE48)</f>
        <v>0</v>
      </c>
      <c r="AF36" s="117" t="n">
        <f aca="false">SUM(AF37+AF48)</f>
        <v>0</v>
      </c>
      <c r="AG36" s="117" t="n">
        <f aca="false">SUM(AG37+AG48)</f>
        <v>1643000</v>
      </c>
      <c r="AH36" s="117" t="n">
        <f aca="false">SUM(AH37+AH48)</f>
        <v>1172014.91</v>
      </c>
      <c r="AI36" s="117" t="n">
        <f aca="false">SUM(AI37+AI48)</f>
        <v>1985200</v>
      </c>
      <c r="AJ36" s="117" t="n">
        <f aca="false">SUM(AJ37+AJ48)</f>
        <v>617159.9</v>
      </c>
      <c r="AK36" s="117" t="n">
        <f aca="false">SUM(AK37+AK48)</f>
        <v>2096161.6</v>
      </c>
      <c r="AL36" s="117" t="n">
        <f aca="false">SUM(AL37+AL48)</f>
        <v>178000</v>
      </c>
      <c r="AM36" s="117" t="n">
        <f aca="false">SUM(AM37+AM48)</f>
        <v>125500</v>
      </c>
      <c r="AN36" s="117" t="n">
        <f aca="false">SUM(AN37+AN48)</f>
        <v>2153661.6</v>
      </c>
      <c r="AO36" s="97" t="n">
        <f aca="false">SUM(AN36/$AN$2)</f>
        <v>285840.015926737</v>
      </c>
      <c r="AP36" s="97" t="n">
        <f aca="false">SUM(AP37+AP48)</f>
        <v>1965000</v>
      </c>
      <c r="AQ36" s="97" t="n">
        <f aca="false">SUM(AQ37+AQ48)</f>
        <v>0</v>
      </c>
      <c r="AR36" s="97" t="n">
        <f aca="false">SUM(AP36/$AN$2)</f>
        <v>260800.31853474</v>
      </c>
      <c r="AS36" s="97"/>
      <c r="AT36" s="97" t="n">
        <f aca="false">SUM(AT37+AT48)</f>
        <v>129466.4</v>
      </c>
      <c r="AU36" s="97" t="n">
        <f aca="false">SUM(AU37+AU48)</f>
        <v>103446.21</v>
      </c>
      <c r="AV36" s="97" t="n">
        <f aca="false">SUM(AV37+AV48)</f>
        <v>15334.06</v>
      </c>
      <c r="AW36" s="106" t="n">
        <f aca="false">SUM(AR36+AU36-AV36)</f>
        <v>348912.46853474</v>
      </c>
      <c r="AX36" s="124"/>
      <c r="AY36" s="124"/>
      <c r="AZ36" s="124"/>
      <c r="BA36" s="124"/>
      <c r="BB36" s="124"/>
      <c r="BC36" s="124"/>
      <c r="BD36" s="124" t="n">
        <f aca="false">SUM(AX36+AY36+AZ36+BA36+BB36+BC36)</f>
        <v>0</v>
      </c>
      <c r="BE36" s="2" t="n">
        <f aca="false">SUM(AW36-BD36)</f>
        <v>348912.46853474</v>
      </c>
      <c r="BF36" s="2" t="n">
        <f aca="false">SUM(BE36-AW36)</f>
        <v>0</v>
      </c>
    </row>
    <row r="37" customFormat="false" ht="12.75" hidden="false" customHeight="false" outlineLevel="0" collapsed="false">
      <c r="A37" s="113"/>
      <c r="B37" s="114" t="s">
        <v>2</v>
      </c>
      <c r="C37" s="114"/>
      <c r="D37" s="114"/>
      <c r="E37" s="114"/>
      <c r="F37" s="114"/>
      <c r="G37" s="114"/>
      <c r="H37" s="114"/>
      <c r="I37" s="115" t="n">
        <v>31</v>
      </c>
      <c r="J37" s="116" t="s">
        <v>181</v>
      </c>
      <c r="K37" s="117" t="n">
        <f aca="false">SUM(K38+K41+K45)</f>
        <v>807306.83</v>
      </c>
      <c r="L37" s="117" t="n">
        <f aca="false">SUM(L38+L41+L45)</f>
        <v>1112500</v>
      </c>
      <c r="M37" s="117" t="n">
        <f aca="false">SUM(M38+M41+M45)</f>
        <v>1112500</v>
      </c>
      <c r="N37" s="117" t="n">
        <f aca="false">SUM(N38+N41+N45)</f>
        <v>351000</v>
      </c>
      <c r="O37" s="117" t="n">
        <f aca="false">SUM(O38+O41+O45)</f>
        <v>351000</v>
      </c>
      <c r="P37" s="117" t="n">
        <f aca="false">SUM(P38+P41+P45)</f>
        <v>392000</v>
      </c>
      <c r="Q37" s="117" t="n">
        <f aca="false">SUM(Q38+Q41+Q45)</f>
        <v>392000</v>
      </c>
      <c r="R37" s="117" t="n">
        <f aca="false">SUM(R38+R41+R45)</f>
        <v>150369.05</v>
      </c>
      <c r="S37" s="117" t="n">
        <f aca="false">SUM(S38+S41+S45)</f>
        <v>507550</v>
      </c>
      <c r="T37" s="117" t="n">
        <f aca="false">SUM(T38+T41+T45)</f>
        <v>240053.35</v>
      </c>
      <c r="U37" s="117" t="n">
        <f aca="false">SUM(U38+U41+U45)</f>
        <v>0</v>
      </c>
      <c r="V37" s="117" t="n">
        <f aca="false">SUM(V38+V41+V45)</f>
        <v>807.079096045198</v>
      </c>
      <c r="W37" s="117" t="n">
        <f aca="false">SUM(W38+W41+W45)</f>
        <v>507000</v>
      </c>
      <c r="X37" s="117" t="n">
        <f aca="false">SUM(X38+X41+X45)</f>
        <v>617500</v>
      </c>
      <c r="Y37" s="117" t="n">
        <f aca="false">SUM(Y38+Y41+Y45)</f>
        <v>685404</v>
      </c>
      <c r="Z37" s="117" t="n">
        <f aca="false">SUM(Z38+Z41+Z45)</f>
        <v>738500</v>
      </c>
      <c r="AA37" s="117" t="n">
        <f aca="false">SUM(AA38+AA41+AA45)</f>
        <v>688000</v>
      </c>
      <c r="AB37" s="117" t="n">
        <f aca="false">SUM(AB38+AB41+AB45)</f>
        <v>359004.03</v>
      </c>
      <c r="AC37" s="117" t="n">
        <f aca="false">SUM(AC38+AC41+AC45)</f>
        <v>688000</v>
      </c>
      <c r="AD37" s="117" t="n">
        <f aca="false">SUM(AD38+AD41+AD45)</f>
        <v>671000</v>
      </c>
      <c r="AE37" s="117" t="n">
        <f aca="false">SUM(AE38+AE41+AE45)</f>
        <v>0</v>
      </c>
      <c r="AF37" s="117" t="n">
        <f aca="false">SUM(AF38+AF41+AF45)</f>
        <v>0</v>
      </c>
      <c r="AG37" s="117" t="n">
        <f aca="false">SUM(AG38+AG41+AG45)</f>
        <v>671000</v>
      </c>
      <c r="AH37" s="117" t="n">
        <f aca="false">SUM(AH38+AH41+AH45)</f>
        <v>542477.54</v>
      </c>
      <c r="AI37" s="97" t="n">
        <f aca="false">SUM(AI38+AI41+AI45)</f>
        <v>754000</v>
      </c>
      <c r="AJ37" s="97" t="n">
        <f aca="false">SUM(AJ38+AJ41+AJ45)</f>
        <v>323911.41</v>
      </c>
      <c r="AK37" s="97" t="n">
        <f aca="false">SUM(AK38+AK41+AK45)</f>
        <v>747500</v>
      </c>
      <c r="AL37" s="97" t="n">
        <f aca="false">SUM(AL38+AL41+AL45)</f>
        <v>0</v>
      </c>
      <c r="AM37" s="97" t="n">
        <f aca="false">SUM(AM38+AM41+AM45)</f>
        <v>0</v>
      </c>
      <c r="AN37" s="97" t="n">
        <f aca="false">SUM(AN38+AN41+AN45)</f>
        <v>747500</v>
      </c>
      <c r="AO37" s="97" t="n">
        <f aca="false">SUM(AN37/$AN$2)</f>
        <v>99210.299289933</v>
      </c>
      <c r="AP37" s="97" t="n">
        <f aca="false">SUM(AP38+AP41+AP45)</f>
        <v>747500</v>
      </c>
      <c r="AQ37" s="97"/>
      <c r="AR37" s="97" t="n">
        <f aca="false">SUM(AP37/$AN$2)</f>
        <v>99210.299289933</v>
      </c>
      <c r="AS37" s="97"/>
      <c r="AT37" s="97" t="n">
        <f aca="false">SUM(AT38+AT41+AT45)</f>
        <v>56819.53</v>
      </c>
      <c r="AU37" s="97" t="n">
        <f aca="false">SUM(AU38+AU41+AU45)</f>
        <v>0</v>
      </c>
      <c r="AV37" s="97" t="n">
        <f aca="false">SUM(AV38+AV41+AV45)</f>
        <v>13935.89</v>
      </c>
      <c r="AW37" s="106" t="n">
        <f aca="false">SUM(AR37+AU37-AV37)</f>
        <v>85274.409289933</v>
      </c>
      <c r="AX37" s="124"/>
      <c r="AY37" s="124"/>
      <c r="AZ37" s="124"/>
      <c r="BA37" s="124"/>
      <c r="BB37" s="124"/>
      <c r="BC37" s="124"/>
      <c r="BD37" s="124" t="n">
        <f aca="false">SUM(AX37+AY37+AZ37+BA37+BB37+BC37)</f>
        <v>0</v>
      </c>
      <c r="BE37" s="2" t="n">
        <f aca="false">SUM(AW37-BD37)</f>
        <v>85274.409289933</v>
      </c>
      <c r="BF37" s="2" t="n">
        <f aca="false">SUM(BE37-AW37)</f>
        <v>0</v>
      </c>
    </row>
    <row r="38" customFormat="false" ht="12.75" hidden="false" customHeight="false" outlineLevel="0" collapsed="false">
      <c r="A38" s="118"/>
      <c r="B38" s="119"/>
      <c r="C38" s="119"/>
      <c r="D38" s="119"/>
      <c r="E38" s="119"/>
      <c r="F38" s="119"/>
      <c r="G38" s="119"/>
      <c r="H38" s="119"/>
      <c r="I38" s="120" t="n">
        <v>311</v>
      </c>
      <c r="J38" s="121" t="s">
        <v>182</v>
      </c>
      <c r="K38" s="122" t="n">
        <f aca="false">SUM(K39)</f>
        <v>710476.99</v>
      </c>
      <c r="L38" s="122" t="n">
        <f aca="false">SUM(L39)</f>
        <v>972000</v>
      </c>
      <c r="M38" s="122" t="n">
        <f aca="false">SUM(M39)</f>
        <v>972000</v>
      </c>
      <c r="N38" s="122" t="n">
        <f aca="false">SUM(N39:N40)</f>
        <v>296000</v>
      </c>
      <c r="O38" s="122" t="n">
        <f aca="false">SUM(O39:O40)</f>
        <v>296000</v>
      </c>
      <c r="P38" s="122" t="n">
        <f aca="false">SUM(P39:P40)</f>
        <v>335000</v>
      </c>
      <c r="Q38" s="122" t="n">
        <f aca="false">SUM(Q39:Q40)</f>
        <v>335000</v>
      </c>
      <c r="R38" s="122" t="n">
        <f aca="false">SUM(R39:R40)</f>
        <v>121563.91</v>
      </c>
      <c r="S38" s="122" t="n">
        <f aca="false">SUM(S39:S40)</f>
        <v>460000</v>
      </c>
      <c r="T38" s="122" t="n">
        <f aca="false">SUM(T39:T40)</f>
        <v>212889.92</v>
      </c>
      <c r="U38" s="122" t="n">
        <f aca="false">SUM(U39:U40)</f>
        <v>0</v>
      </c>
      <c r="V38" s="122" t="n">
        <f aca="false">SUM(V39:V40)</f>
        <v>609.745762711864</v>
      </c>
      <c r="W38" s="122" t="n">
        <f aca="false">SUM(W39:W40)</f>
        <v>460000</v>
      </c>
      <c r="X38" s="122" t="n">
        <f aca="false">SUM(X39:X40)</f>
        <v>510000</v>
      </c>
      <c r="Y38" s="122" t="n">
        <f aca="false">SUM(Y39:Y40)</f>
        <v>578000</v>
      </c>
      <c r="Z38" s="122" t="n">
        <f aca="false">SUM(Z39:Z40)</f>
        <v>590000</v>
      </c>
      <c r="AA38" s="122" t="n">
        <f aca="false">SUM(AA39:AA40)</f>
        <v>578000</v>
      </c>
      <c r="AB38" s="122" t="n">
        <f aca="false">SUM(AB39:AB40)</f>
        <v>313059.54</v>
      </c>
      <c r="AC38" s="122" t="n">
        <f aca="false">SUM(AC39:AC40)</f>
        <v>578000</v>
      </c>
      <c r="AD38" s="122" t="n">
        <f aca="false">SUM(AD39:AD40)</f>
        <v>561000</v>
      </c>
      <c r="AE38" s="122" t="n">
        <f aca="false">SUM(AE39:AE40)</f>
        <v>0</v>
      </c>
      <c r="AF38" s="122" t="n">
        <f aca="false">SUM(AF39:AF40)</f>
        <v>0</v>
      </c>
      <c r="AG38" s="122" t="n">
        <f aca="false">SUM(AG39:AG40)</f>
        <v>561000</v>
      </c>
      <c r="AH38" s="122" t="n">
        <f aca="false">SUM(AH39:AH40)</f>
        <v>462221.9</v>
      </c>
      <c r="AI38" s="122" t="n">
        <f aca="false">SUM(AI39:AI40)</f>
        <v>620000</v>
      </c>
      <c r="AJ38" s="122" t="n">
        <f aca="false">SUM(AJ39:AJ40)</f>
        <v>279321.5</v>
      </c>
      <c r="AK38" s="122" t="n">
        <f aca="false">SUM(AK39:AK40)</f>
        <v>570000</v>
      </c>
      <c r="AL38" s="122" t="n">
        <f aca="false">SUM(AL39:AL40)</f>
        <v>0</v>
      </c>
      <c r="AM38" s="122" t="n">
        <f aca="false">SUM(AM39:AM40)</f>
        <v>0</v>
      </c>
      <c r="AN38" s="122" t="n">
        <f aca="false">SUM(AN39:AN40)</f>
        <v>570000</v>
      </c>
      <c r="AO38" s="97" t="n">
        <f aca="false">SUM(AN38/$AN$2)</f>
        <v>75652.0007963368</v>
      </c>
      <c r="AP38" s="110" t="n">
        <f aca="false">SUM(AP39:AP40)</f>
        <v>570000</v>
      </c>
      <c r="AQ38" s="110"/>
      <c r="AR38" s="97" t="n">
        <f aca="false">SUM(AP38/$AN$2)</f>
        <v>75652.0007963368</v>
      </c>
      <c r="AS38" s="97"/>
      <c r="AT38" s="97" t="n">
        <f aca="false">SUM(AT39:AT40)</f>
        <v>45463.62</v>
      </c>
      <c r="AU38" s="97" t="n">
        <f aca="false">SUM(AU39:AU40)</f>
        <v>0</v>
      </c>
      <c r="AV38" s="97" t="n">
        <f aca="false">SUM(AV39:AV40)</f>
        <v>11945.05</v>
      </c>
      <c r="AW38" s="106" t="n">
        <f aca="false">SUM(AR38+AU38-AV38)</f>
        <v>63706.9507963368</v>
      </c>
      <c r="AX38" s="124"/>
      <c r="AY38" s="124"/>
      <c r="AZ38" s="124"/>
      <c r="BA38" s="124"/>
      <c r="BB38" s="124"/>
      <c r="BC38" s="124"/>
      <c r="BD38" s="124" t="n">
        <f aca="false">SUM(AX38+AY38+AZ38+BA38+BB38+BC38)</f>
        <v>0</v>
      </c>
      <c r="BE38" s="2" t="n">
        <f aca="false">SUM(AW38-BD38)</f>
        <v>63706.9507963368</v>
      </c>
      <c r="BF38" s="2" t="n">
        <f aca="false">SUM(BE38-AW38)</f>
        <v>0</v>
      </c>
    </row>
    <row r="39" customFormat="false" ht="12.75" hidden="false" customHeight="false" outlineLevel="0" collapsed="false">
      <c r="A39" s="118"/>
      <c r="B39" s="119"/>
      <c r="C39" s="119"/>
      <c r="D39" s="119"/>
      <c r="E39" s="119"/>
      <c r="F39" s="119"/>
      <c r="G39" s="119"/>
      <c r="H39" s="119"/>
      <c r="I39" s="120" t="n">
        <v>31111</v>
      </c>
      <c r="J39" s="121" t="s">
        <v>183</v>
      </c>
      <c r="K39" s="122" t="n">
        <v>710476.99</v>
      </c>
      <c r="L39" s="122" t="n">
        <v>972000</v>
      </c>
      <c r="M39" s="122" t="n">
        <v>972000</v>
      </c>
      <c r="N39" s="122" t="n">
        <v>293000</v>
      </c>
      <c r="O39" s="122" t="n">
        <v>293000</v>
      </c>
      <c r="P39" s="122" t="n">
        <v>295000</v>
      </c>
      <c r="Q39" s="122" t="n">
        <v>295000</v>
      </c>
      <c r="R39" s="122" t="n">
        <v>121563.91</v>
      </c>
      <c r="S39" s="122" t="n">
        <v>250000</v>
      </c>
      <c r="T39" s="122" t="n">
        <v>176514.08</v>
      </c>
      <c r="U39" s="122"/>
      <c r="V39" s="97" t="n">
        <f aca="false">S39/P39*100</f>
        <v>84.7457627118644</v>
      </c>
      <c r="W39" s="110" t="n">
        <v>250000</v>
      </c>
      <c r="X39" s="110" t="n">
        <v>340000</v>
      </c>
      <c r="Y39" s="110" t="n">
        <v>408000</v>
      </c>
      <c r="Z39" s="110" t="n">
        <v>400000</v>
      </c>
      <c r="AA39" s="122" t="n">
        <v>408000</v>
      </c>
      <c r="AB39" s="122" t="n">
        <v>259070.82</v>
      </c>
      <c r="AC39" s="122" t="n">
        <v>408000</v>
      </c>
      <c r="AD39" s="122" t="n">
        <v>408000</v>
      </c>
      <c r="AE39" s="122"/>
      <c r="AF39" s="122"/>
      <c r="AG39" s="123" t="n">
        <f aca="false">SUM(AC39+AE39-AF39)</f>
        <v>408000</v>
      </c>
      <c r="AH39" s="122" t="n">
        <v>413471.78</v>
      </c>
      <c r="AI39" s="110" t="n">
        <v>467000</v>
      </c>
      <c r="AJ39" s="55" t="n">
        <v>217454.78</v>
      </c>
      <c r="AK39" s="122" t="n">
        <v>480000</v>
      </c>
      <c r="AL39" s="122"/>
      <c r="AM39" s="122"/>
      <c r="AN39" s="55" t="n">
        <f aca="false">SUM(AK39+AL39-AM39)</f>
        <v>480000</v>
      </c>
      <c r="AO39" s="97" t="n">
        <f aca="false">SUM(AN39/$AN$2)</f>
        <v>63706.9480390205</v>
      </c>
      <c r="AP39" s="58" t="n">
        <v>480000</v>
      </c>
      <c r="AQ39" s="58"/>
      <c r="AR39" s="97" t="n">
        <f aca="false">SUM(AP39/$AN$2)</f>
        <v>63706.9480390205</v>
      </c>
      <c r="AS39" s="97" t="n">
        <v>45463.62</v>
      </c>
      <c r="AT39" s="97" t="n">
        <v>45463.62</v>
      </c>
      <c r="AU39" s="128"/>
      <c r="AV39" s="97"/>
      <c r="AW39" s="106" t="n">
        <f aca="false">SUM(AR39+AU39-AV39)</f>
        <v>63706.9480390205</v>
      </c>
      <c r="AX39" s="124" t="n">
        <v>63706.95</v>
      </c>
      <c r="AY39" s="124"/>
      <c r="AZ39" s="124"/>
      <c r="BA39" s="124"/>
      <c r="BB39" s="124"/>
      <c r="BC39" s="124"/>
      <c r="BD39" s="124" t="n">
        <f aca="false">SUM(AX39+AY39+AZ39+BA39+BB39+BC39)</f>
        <v>63706.95</v>
      </c>
      <c r="BE39" s="2" t="n">
        <f aca="false">SUM(AW39-BD39)</f>
        <v>-0.00196097949810792</v>
      </c>
      <c r="BF39" s="2" t="n">
        <f aca="false">SUM(BE39-AW39)</f>
        <v>-63706.95</v>
      </c>
    </row>
    <row r="40" customFormat="false" ht="12.75" hidden="false" customHeight="false" outlineLevel="0" collapsed="false">
      <c r="A40" s="118"/>
      <c r="B40" s="119"/>
      <c r="C40" s="119"/>
      <c r="D40" s="119"/>
      <c r="E40" s="119"/>
      <c r="F40" s="119"/>
      <c r="G40" s="119"/>
      <c r="H40" s="119"/>
      <c r="I40" s="120" t="n">
        <v>31112</v>
      </c>
      <c r="J40" s="121" t="s">
        <v>184</v>
      </c>
      <c r="K40" s="122"/>
      <c r="L40" s="122"/>
      <c r="M40" s="122"/>
      <c r="N40" s="122" t="n">
        <v>3000</v>
      </c>
      <c r="O40" s="122" t="n">
        <v>3000</v>
      </c>
      <c r="P40" s="122" t="n">
        <v>40000</v>
      </c>
      <c r="Q40" s="122" t="n">
        <v>40000</v>
      </c>
      <c r="R40" s="122"/>
      <c r="S40" s="122" t="n">
        <v>210000</v>
      </c>
      <c r="T40" s="122" t="n">
        <v>36375.84</v>
      </c>
      <c r="U40" s="122"/>
      <c r="V40" s="97" t="n">
        <f aca="false">S40/P40*100</f>
        <v>525</v>
      </c>
      <c r="W40" s="110" t="n">
        <v>210000</v>
      </c>
      <c r="X40" s="122" t="n">
        <v>170000</v>
      </c>
      <c r="Y40" s="122" t="n">
        <v>170000</v>
      </c>
      <c r="Z40" s="122" t="n">
        <v>190000</v>
      </c>
      <c r="AA40" s="122" t="n">
        <v>170000</v>
      </c>
      <c r="AB40" s="122" t="n">
        <v>53988.72</v>
      </c>
      <c r="AC40" s="122" t="n">
        <v>170000</v>
      </c>
      <c r="AD40" s="122" t="n">
        <v>153000</v>
      </c>
      <c r="AE40" s="122"/>
      <c r="AF40" s="122"/>
      <c r="AG40" s="123" t="n">
        <v>153000</v>
      </c>
      <c r="AH40" s="122" t="n">
        <v>48750.12</v>
      </c>
      <c r="AI40" s="110" t="n">
        <v>153000</v>
      </c>
      <c r="AJ40" s="55" t="n">
        <v>61866.72</v>
      </c>
      <c r="AK40" s="122" t="n">
        <v>90000</v>
      </c>
      <c r="AL40" s="122"/>
      <c r="AM40" s="122"/>
      <c r="AN40" s="55" t="n">
        <f aca="false">SUM(AK40+AL40-AM40)</f>
        <v>90000</v>
      </c>
      <c r="AO40" s="97" t="n">
        <f aca="false">SUM(AN40/$AN$2)</f>
        <v>11945.0527573163</v>
      </c>
      <c r="AP40" s="58" t="n">
        <v>90000</v>
      </c>
      <c r="AQ40" s="58"/>
      <c r="AR40" s="97" t="n">
        <f aca="false">SUM(AP40/$AN$2)</f>
        <v>11945.0527573163</v>
      </c>
      <c r="AS40" s="97"/>
      <c r="AT40" s="97"/>
      <c r="AU40" s="97"/>
      <c r="AV40" s="97" t="n">
        <v>11945.05</v>
      </c>
      <c r="AW40" s="106" t="n">
        <f aca="false">SUM(AR40+AU40-AV40)</f>
        <v>0.00275731634428666</v>
      </c>
      <c r="AX40" s="124"/>
      <c r="AY40" s="124"/>
      <c r="AZ40" s="124"/>
      <c r="BA40" s="124"/>
      <c r="BB40" s="124"/>
      <c r="BC40" s="124"/>
      <c r="BD40" s="124" t="n">
        <f aca="false">SUM(AX40+AY40+AZ40+BA40+BB40+BC40)</f>
        <v>0</v>
      </c>
      <c r="BE40" s="2" t="n">
        <f aca="false">SUM(AW40-BD40)</f>
        <v>0.00275731634428666</v>
      </c>
      <c r="BF40" s="2" t="n">
        <f aca="false">SUM(BE40-AW40)</f>
        <v>0</v>
      </c>
    </row>
    <row r="41" customFormat="false" ht="12.75" hidden="false" customHeight="false" outlineLevel="0" collapsed="false">
      <c r="A41" s="118"/>
      <c r="B41" s="119"/>
      <c r="C41" s="119"/>
      <c r="D41" s="119"/>
      <c r="E41" s="119"/>
      <c r="F41" s="119"/>
      <c r="G41" s="119"/>
      <c r="H41" s="119"/>
      <c r="I41" s="120" t="n">
        <v>312</v>
      </c>
      <c r="J41" s="121" t="s">
        <v>185</v>
      </c>
      <c r="K41" s="122" t="n">
        <f aca="false">SUM(K42)</f>
        <v>0</v>
      </c>
      <c r="L41" s="122" t="n">
        <f aca="false">SUM(L42)</f>
        <v>8000</v>
      </c>
      <c r="M41" s="122" t="n">
        <f aca="false">SUM(M42)</f>
        <v>8000</v>
      </c>
      <c r="N41" s="122" t="n">
        <f aca="false">SUM(N42)</f>
        <v>14000</v>
      </c>
      <c r="O41" s="122" t="n">
        <f aca="false">SUM(O42)</f>
        <v>14000</v>
      </c>
      <c r="P41" s="122" t="n">
        <f aca="false">SUM(P42)</f>
        <v>12000</v>
      </c>
      <c r="Q41" s="122" t="n">
        <f aca="false">SUM(Q42)</f>
        <v>12000</v>
      </c>
      <c r="R41" s="122" t="n">
        <f aca="false">SUM(R42)</f>
        <v>9962.77</v>
      </c>
      <c r="S41" s="122" t="n">
        <f aca="false">SUM(S42)</f>
        <v>15000</v>
      </c>
      <c r="T41" s="122" t="n">
        <f aca="false">SUM(T42)</f>
        <v>4500</v>
      </c>
      <c r="U41" s="122" t="n">
        <f aca="false">SUM(U42)</f>
        <v>0</v>
      </c>
      <c r="V41" s="122" t="n">
        <f aca="false">SUM(V42)</f>
        <v>125</v>
      </c>
      <c r="W41" s="122" t="n">
        <f aca="false">SUM(W42)</f>
        <v>15000</v>
      </c>
      <c r="X41" s="122" t="n">
        <f aca="false">SUM(X42:X43)</f>
        <v>34000</v>
      </c>
      <c r="Y41" s="122" t="n">
        <f aca="false">SUM(Y42:Y43)</f>
        <v>27500</v>
      </c>
      <c r="Z41" s="122" t="n">
        <v>52500</v>
      </c>
      <c r="AA41" s="122" t="n">
        <f aca="false">SUM(AA42:AA43)</f>
        <v>30000</v>
      </c>
      <c r="AB41" s="122" t="n">
        <f aca="false">SUM(AB42:AB43)</f>
        <v>0</v>
      </c>
      <c r="AC41" s="122" t="n">
        <f aca="false">SUM(AC42:AC43)</f>
        <v>30000</v>
      </c>
      <c r="AD41" s="122" t="n">
        <f aca="false">SUM(AD42:AD43)</f>
        <v>30000</v>
      </c>
      <c r="AE41" s="122" t="n">
        <f aca="false">SUM(AE42:AE43)</f>
        <v>0</v>
      </c>
      <c r="AF41" s="122" t="n">
        <f aca="false">SUM(AF42:AF43)</f>
        <v>0</v>
      </c>
      <c r="AG41" s="122" t="n">
        <f aca="false">SUM(AG42:AG43)</f>
        <v>30000</v>
      </c>
      <c r="AH41" s="122" t="n">
        <f aca="false">SUM(AH42:AH43)</f>
        <v>6000</v>
      </c>
      <c r="AI41" s="110" t="n">
        <f aca="false">SUM(AI42:AI43)</f>
        <v>30000</v>
      </c>
      <c r="AJ41" s="110" t="n">
        <f aca="false">SUM(AJ42:AJ43)</f>
        <v>0</v>
      </c>
      <c r="AK41" s="110" t="n">
        <f aca="false">SUM(AK42:AK44)</f>
        <v>80000</v>
      </c>
      <c r="AL41" s="110" t="n">
        <f aca="false">SUM(AL42:AL44)</f>
        <v>0</v>
      </c>
      <c r="AM41" s="110" t="n">
        <f aca="false">SUM(AM42:AM44)</f>
        <v>0</v>
      </c>
      <c r="AN41" s="110" t="n">
        <f aca="false">SUM(AN42:AN44)</f>
        <v>80000</v>
      </c>
      <c r="AO41" s="97" t="n">
        <f aca="false">SUM(AN41/$AN$2)</f>
        <v>10617.8246731701</v>
      </c>
      <c r="AP41" s="110" t="n">
        <f aca="false">SUM(AP42:AP44)</f>
        <v>80000</v>
      </c>
      <c r="AQ41" s="110"/>
      <c r="AR41" s="97" t="n">
        <f aca="false">SUM(AP41/$AN$2)</f>
        <v>10617.8246731701</v>
      </c>
      <c r="AS41" s="97"/>
      <c r="AT41" s="97" t="n">
        <f aca="false">SUM(AT42:AT44)</f>
        <v>3854.4</v>
      </c>
      <c r="AU41" s="97" t="n">
        <f aca="false">SUM(AU42:AU44)</f>
        <v>0</v>
      </c>
      <c r="AV41" s="97" t="n">
        <f aca="false">SUM(AV42:AV44)</f>
        <v>1990.84</v>
      </c>
      <c r="AW41" s="106" t="n">
        <f aca="false">SUM(AR41+AU41-AV41)</f>
        <v>8626.98467317008</v>
      </c>
      <c r="AX41" s="124"/>
      <c r="AY41" s="124"/>
      <c r="AZ41" s="124"/>
      <c r="BA41" s="124"/>
      <c r="BB41" s="124"/>
      <c r="BC41" s="124"/>
      <c r="BD41" s="124" t="n">
        <f aca="false">SUM(AX41+AY41+AZ41+BA41+BB41+BC41)</f>
        <v>0</v>
      </c>
      <c r="BE41" s="2" t="n">
        <f aca="false">SUM(AW41-BD41)</f>
        <v>8626.98467317008</v>
      </c>
      <c r="BF41" s="2" t="n">
        <f aca="false">SUM(BE41-AW41)</f>
        <v>0</v>
      </c>
    </row>
    <row r="42" customFormat="false" ht="12.75" hidden="false" customHeight="false" outlineLevel="0" collapsed="false">
      <c r="A42" s="118"/>
      <c r="B42" s="119"/>
      <c r="C42" s="119"/>
      <c r="D42" s="119"/>
      <c r="E42" s="119"/>
      <c r="F42" s="119"/>
      <c r="G42" s="119"/>
      <c r="H42" s="119"/>
      <c r="I42" s="120" t="n">
        <v>31219</v>
      </c>
      <c r="J42" s="121" t="s">
        <v>185</v>
      </c>
      <c r="K42" s="122" t="n">
        <v>0</v>
      </c>
      <c r="L42" s="122" t="n">
        <v>8000</v>
      </c>
      <c r="M42" s="122" t="n">
        <v>8000</v>
      </c>
      <c r="N42" s="122" t="n">
        <v>14000</v>
      </c>
      <c r="O42" s="122" t="n">
        <v>14000</v>
      </c>
      <c r="P42" s="122" t="n">
        <v>12000</v>
      </c>
      <c r="Q42" s="122" t="n">
        <v>12000</v>
      </c>
      <c r="R42" s="122" t="n">
        <v>9962.77</v>
      </c>
      <c r="S42" s="122" t="n">
        <v>15000</v>
      </c>
      <c r="T42" s="122" t="n">
        <v>4500</v>
      </c>
      <c r="U42" s="122"/>
      <c r="V42" s="97" t="n">
        <f aca="false">S42/P42*100</f>
        <v>125</v>
      </c>
      <c r="W42" s="110" t="n">
        <v>15000</v>
      </c>
      <c r="X42" s="122" t="n">
        <v>27000</v>
      </c>
      <c r="Y42" s="122" t="n">
        <v>20000</v>
      </c>
      <c r="Z42" s="122" t="n">
        <v>20000</v>
      </c>
      <c r="AA42" s="122" t="n">
        <v>20000</v>
      </c>
      <c r="AB42" s="122"/>
      <c r="AC42" s="122" t="n">
        <v>20000</v>
      </c>
      <c r="AD42" s="122" t="n">
        <v>20000</v>
      </c>
      <c r="AE42" s="122"/>
      <c r="AF42" s="122"/>
      <c r="AG42" s="123" t="n">
        <f aca="false">SUM(AD42+AE42-AF42)</f>
        <v>20000</v>
      </c>
      <c r="AH42" s="122" t="n">
        <v>6000</v>
      </c>
      <c r="AI42" s="110" t="n">
        <v>20000</v>
      </c>
      <c r="AJ42" s="55" t="n">
        <v>0</v>
      </c>
      <c r="AK42" s="122" t="n">
        <v>35000</v>
      </c>
      <c r="AL42" s="122"/>
      <c r="AM42" s="122"/>
      <c r="AN42" s="55" t="n">
        <f aca="false">SUM(AK42+AL42-AM42)</f>
        <v>35000</v>
      </c>
      <c r="AO42" s="97" t="n">
        <f aca="false">SUM(AN42/$AN$2)</f>
        <v>4645.29829451191</v>
      </c>
      <c r="AP42" s="58" t="n">
        <v>35000</v>
      </c>
      <c r="AQ42" s="58"/>
      <c r="AR42" s="97" t="n">
        <f aca="false">SUM(AP42/$AN$2)</f>
        <v>4645.29829451191</v>
      </c>
      <c r="AS42" s="97" t="n">
        <v>1200</v>
      </c>
      <c r="AT42" s="97" t="n">
        <v>1200</v>
      </c>
      <c r="AU42" s="97"/>
      <c r="AV42" s="97"/>
      <c r="AW42" s="106" t="n">
        <f aca="false">SUM(AR42+AU42-AV42)</f>
        <v>4645.29829451191</v>
      </c>
      <c r="AX42" s="124" t="n">
        <v>4645.3</v>
      </c>
      <c r="AY42" s="124"/>
      <c r="AZ42" s="124"/>
      <c r="BA42" s="124"/>
      <c r="BB42" s="124"/>
      <c r="BC42" s="124"/>
      <c r="BD42" s="124" t="n">
        <f aca="false">SUM(AX42+AY42+AZ42+BA42+BB42+BC42)</f>
        <v>4645.3</v>
      </c>
      <c r="BE42" s="2" t="n">
        <f aca="false">SUM(AW42-BD42)</f>
        <v>-0.00170548808819149</v>
      </c>
      <c r="BF42" s="2" t="n">
        <f aca="false">SUM(BE42-AW42)</f>
        <v>-4645.3</v>
      </c>
    </row>
    <row r="43" customFormat="false" ht="12.75" hidden="false" customHeight="false" outlineLevel="0" collapsed="false">
      <c r="A43" s="118"/>
      <c r="B43" s="119"/>
      <c r="C43" s="119"/>
      <c r="D43" s="119"/>
      <c r="E43" s="119"/>
      <c r="F43" s="119"/>
      <c r="G43" s="119"/>
      <c r="H43" s="119"/>
      <c r="I43" s="120" t="n">
        <v>31219</v>
      </c>
      <c r="J43" s="121" t="s">
        <v>186</v>
      </c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97"/>
      <c r="W43" s="110"/>
      <c r="X43" s="122" t="n">
        <v>7000</v>
      </c>
      <c r="Y43" s="122" t="n">
        <v>7500</v>
      </c>
      <c r="Z43" s="122" t="n">
        <v>7500</v>
      </c>
      <c r="AA43" s="122" t="n">
        <v>10000</v>
      </c>
      <c r="AB43" s="122"/>
      <c r="AC43" s="122" t="n">
        <v>10000</v>
      </c>
      <c r="AD43" s="122" t="n">
        <v>10000</v>
      </c>
      <c r="AE43" s="122"/>
      <c r="AF43" s="122"/>
      <c r="AG43" s="123" t="n">
        <f aca="false">SUM(AD43+AE43-AF43)</f>
        <v>10000</v>
      </c>
      <c r="AH43" s="122"/>
      <c r="AI43" s="110" t="n">
        <v>10000</v>
      </c>
      <c r="AJ43" s="55" t="n">
        <v>0</v>
      </c>
      <c r="AK43" s="122" t="n">
        <v>15000</v>
      </c>
      <c r="AL43" s="122"/>
      <c r="AM43" s="122"/>
      <c r="AN43" s="55" t="n">
        <f aca="false">SUM(AK43+AL43-AM43)</f>
        <v>15000</v>
      </c>
      <c r="AO43" s="97" t="n">
        <f aca="false">SUM(AN43/$AN$2)</f>
        <v>1990.84212621939</v>
      </c>
      <c r="AP43" s="58" t="n">
        <v>15000</v>
      </c>
      <c r="AQ43" s="58"/>
      <c r="AR43" s="97" t="n">
        <f aca="false">SUM(AP43/$AN$2)</f>
        <v>1990.84212621939</v>
      </c>
      <c r="AS43" s="97"/>
      <c r="AT43" s="97"/>
      <c r="AU43" s="97"/>
      <c r="AV43" s="97" t="n">
        <v>1990.84</v>
      </c>
      <c r="AW43" s="106" t="n">
        <f aca="false">SUM(AR43+AU43-AV43)</f>
        <v>0.00212621939067503</v>
      </c>
      <c r="AX43" s="124"/>
      <c r="AY43" s="124" t="n">
        <v>0</v>
      </c>
      <c r="AZ43" s="124"/>
      <c r="BA43" s="124"/>
      <c r="BB43" s="124"/>
      <c r="BC43" s="124"/>
      <c r="BD43" s="124" t="n">
        <f aca="false">SUM(AX43+AY43+AZ43+BA43+BB43+BC43)</f>
        <v>0</v>
      </c>
      <c r="BE43" s="2" t="n">
        <f aca="false">SUM(AW43-BD43)</f>
        <v>0.00212621939067503</v>
      </c>
      <c r="BF43" s="2" t="n">
        <f aca="false">SUM(BE43-AW43)</f>
        <v>0</v>
      </c>
    </row>
    <row r="44" customFormat="false" ht="12.75" hidden="false" customHeight="false" outlineLevel="0" collapsed="false">
      <c r="A44" s="118"/>
      <c r="B44" s="119"/>
      <c r="C44" s="119"/>
      <c r="D44" s="119"/>
      <c r="E44" s="119"/>
      <c r="F44" s="119"/>
      <c r="G44" s="119"/>
      <c r="H44" s="119"/>
      <c r="I44" s="120" t="n">
        <v>31219</v>
      </c>
      <c r="J44" s="121" t="s">
        <v>187</v>
      </c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97"/>
      <c r="W44" s="110"/>
      <c r="X44" s="122"/>
      <c r="Y44" s="122" t="n">
        <v>0</v>
      </c>
      <c r="Z44" s="122" t="n">
        <v>25000</v>
      </c>
      <c r="AA44" s="122" t="n">
        <v>25000</v>
      </c>
      <c r="AB44" s="122"/>
      <c r="AC44" s="122" t="n">
        <v>25000</v>
      </c>
      <c r="AD44" s="122" t="n">
        <v>25000</v>
      </c>
      <c r="AE44" s="122"/>
      <c r="AF44" s="122"/>
      <c r="AG44" s="123" t="n">
        <f aca="false">SUM(AD44+AE44-AF44)</f>
        <v>25000</v>
      </c>
      <c r="AH44" s="122" t="n">
        <v>22916.85</v>
      </c>
      <c r="AI44" s="110" t="n">
        <v>35000</v>
      </c>
      <c r="AJ44" s="55" t="n">
        <v>12500.1</v>
      </c>
      <c r="AK44" s="122" t="n">
        <v>30000</v>
      </c>
      <c r="AL44" s="122"/>
      <c r="AM44" s="122"/>
      <c r="AN44" s="55" t="n">
        <f aca="false">SUM(AK44+AL44-AM44)</f>
        <v>30000</v>
      </c>
      <c r="AO44" s="97" t="n">
        <f aca="false">SUM(AN44/$AN$2)</f>
        <v>3981.68425243878</v>
      </c>
      <c r="AP44" s="58" t="n">
        <v>30000</v>
      </c>
      <c r="AQ44" s="58"/>
      <c r="AR44" s="97" t="n">
        <f aca="false">SUM(AP44/$AN$2)</f>
        <v>3981.68425243878</v>
      </c>
      <c r="AS44" s="97" t="n">
        <v>2654.4</v>
      </c>
      <c r="AT44" s="97" t="n">
        <v>2654.4</v>
      </c>
      <c r="AU44" s="97"/>
      <c r="AV44" s="97"/>
      <c r="AW44" s="106" t="n">
        <f aca="false">SUM(AR44+AU44-AV44)</f>
        <v>3981.68425243878</v>
      </c>
      <c r="AX44" s="124" t="n">
        <v>3981.68</v>
      </c>
      <c r="AY44" s="124"/>
      <c r="AZ44" s="124"/>
      <c r="BA44" s="124"/>
      <c r="BB44" s="124"/>
      <c r="BC44" s="124"/>
      <c r="BD44" s="124" t="n">
        <f aca="false">SUM(AX44+AY44+AZ44+BA44+BB44+BC44)</f>
        <v>3981.68</v>
      </c>
      <c r="BE44" s="2" t="n">
        <f aca="false">SUM(AW44-BD44)</f>
        <v>0.00425243878135007</v>
      </c>
      <c r="BF44" s="2" t="n">
        <f aca="false">SUM(BE44-AW44)</f>
        <v>-3981.68</v>
      </c>
    </row>
    <row r="45" customFormat="false" ht="12.75" hidden="false" customHeight="false" outlineLevel="0" collapsed="false">
      <c r="A45" s="118"/>
      <c r="B45" s="119"/>
      <c r="C45" s="119"/>
      <c r="D45" s="119"/>
      <c r="E45" s="119"/>
      <c r="F45" s="119"/>
      <c r="G45" s="119"/>
      <c r="H45" s="119"/>
      <c r="I45" s="120" t="n">
        <v>313</v>
      </c>
      <c r="J45" s="121" t="s">
        <v>188</v>
      </c>
      <c r="K45" s="122" t="n">
        <f aca="false">SUM(K46:K47)</f>
        <v>96829.84</v>
      </c>
      <c r="L45" s="122" t="n">
        <f aca="false">SUM(L46:L47)</f>
        <v>132500</v>
      </c>
      <c r="M45" s="122" t="n">
        <f aca="false">SUM(M46:M47)</f>
        <v>132500</v>
      </c>
      <c r="N45" s="122" t="n">
        <f aca="false">SUM(N46:N47)</f>
        <v>41000</v>
      </c>
      <c r="O45" s="122" t="n">
        <f aca="false">SUM(O46:O47)</f>
        <v>41000</v>
      </c>
      <c r="P45" s="122" t="n">
        <f aca="false">SUM(P46:P47)</f>
        <v>45000</v>
      </c>
      <c r="Q45" s="122" t="n">
        <f aca="false">SUM(Q46:Q47)</f>
        <v>45000</v>
      </c>
      <c r="R45" s="122" t="n">
        <f aca="false">SUM(R46:R47)</f>
        <v>18842.37</v>
      </c>
      <c r="S45" s="122" t="n">
        <f aca="false">SUM(S46:S47)</f>
        <v>32550</v>
      </c>
      <c r="T45" s="122" t="n">
        <f aca="false">SUM(T46:T47)</f>
        <v>22663.43</v>
      </c>
      <c r="U45" s="122" t="n">
        <f aca="false">SUM(U46:U47)</f>
        <v>0</v>
      </c>
      <c r="V45" s="122" t="n">
        <f aca="false">SUM(V46:V47)</f>
        <v>72.3333333333333</v>
      </c>
      <c r="W45" s="122" t="n">
        <f aca="false">SUM(W46:W47)</f>
        <v>32000</v>
      </c>
      <c r="X45" s="122" t="n">
        <f aca="false">SUM(X46:X47)</f>
        <v>73500</v>
      </c>
      <c r="Y45" s="122" t="n">
        <f aca="false">SUM(Y46:Y47)</f>
        <v>79904</v>
      </c>
      <c r="Z45" s="122" t="n">
        <f aca="false">SUM(Z46:Z47)</f>
        <v>96000</v>
      </c>
      <c r="AA45" s="122" t="n">
        <f aca="false">SUM(AA46:AA47)</f>
        <v>80000</v>
      </c>
      <c r="AB45" s="122" t="n">
        <f aca="false">SUM(AB46:AB47)</f>
        <v>45944.49</v>
      </c>
      <c r="AC45" s="122" t="n">
        <f aca="false">SUM(AC46:AC47)</f>
        <v>80000</v>
      </c>
      <c r="AD45" s="122" t="n">
        <f aca="false">SUM(AD46:AD47)</f>
        <v>80000</v>
      </c>
      <c r="AE45" s="122" t="n">
        <f aca="false">SUM(AE46:AE47)</f>
        <v>0</v>
      </c>
      <c r="AF45" s="122" t="n">
        <f aca="false">SUM(AF46:AF47)</f>
        <v>0</v>
      </c>
      <c r="AG45" s="122" t="n">
        <f aca="false">SUM(AG46:AG47)</f>
        <v>80000</v>
      </c>
      <c r="AH45" s="122" t="n">
        <f aca="false">SUM(AH46:AH47)</f>
        <v>74255.64</v>
      </c>
      <c r="AI45" s="110" t="n">
        <f aca="false">SUM(AI46:AI47)</f>
        <v>104000</v>
      </c>
      <c r="AJ45" s="110" t="n">
        <f aca="false">SUM(AJ46:AJ47)</f>
        <v>44589.91</v>
      </c>
      <c r="AK45" s="110" t="n">
        <f aca="false">SUM(AK46:AK47)</f>
        <v>97500</v>
      </c>
      <c r="AL45" s="110" t="n">
        <f aca="false">SUM(AL46:AL47)</f>
        <v>0</v>
      </c>
      <c r="AM45" s="110" t="n">
        <f aca="false">SUM(AM46:AM47)</f>
        <v>0</v>
      </c>
      <c r="AN45" s="110" t="n">
        <f aca="false">SUM(AN46:AN47)</f>
        <v>97500</v>
      </c>
      <c r="AO45" s="97" t="n">
        <f aca="false">SUM(AN45/$AN$2)</f>
        <v>12940.473820426</v>
      </c>
      <c r="AP45" s="110" t="n">
        <f aca="false">SUM(AP46:AP47)</f>
        <v>97500</v>
      </c>
      <c r="AQ45" s="110"/>
      <c r="AR45" s="97" t="n">
        <f aca="false">SUM(AP45/$AN$2)</f>
        <v>12940.473820426</v>
      </c>
      <c r="AS45" s="97"/>
      <c r="AT45" s="97" t="n">
        <f aca="false">SUM(AT46:AT47)</f>
        <v>7501.51</v>
      </c>
      <c r="AU45" s="97" t="n">
        <f aca="false">SUM(AU46:AU47)</f>
        <v>0</v>
      </c>
      <c r="AV45" s="97" t="n">
        <f aca="false">SUM(AV46:AV47)</f>
        <v>0</v>
      </c>
      <c r="AW45" s="106" t="n">
        <f aca="false">SUM(AR45+AU45-AV45)</f>
        <v>12940.473820426</v>
      </c>
      <c r="AX45" s="124"/>
      <c r="AY45" s="124"/>
      <c r="AZ45" s="124"/>
      <c r="BA45" s="124"/>
      <c r="BB45" s="124"/>
      <c r="BC45" s="124"/>
      <c r="BD45" s="124" t="n">
        <f aca="false">SUM(AX45+AY45+AZ45+BA45+BB45+BC45)</f>
        <v>0</v>
      </c>
      <c r="BE45" s="2" t="n">
        <f aca="false">SUM(AW45-BD45)</f>
        <v>12940.473820426</v>
      </c>
      <c r="BF45" s="2" t="n">
        <f aca="false">SUM(BE45-AW45)</f>
        <v>0</v>
      </c>
    </row>
    <row r="46" customFormat="false" ht="12.75" hidden="false" customHeight="false" outlineLevel="0" collapsed="false">
      <c r="A46" s="118"/>
      <c r="B46" s="119"/>
      <c r="C46" s="119"/>
      <c r="D46" s="119"/>
      <c r="E46" s="119"/>
      <c r="F46" s="119"/>
      <c r="G46" s="119"/>
      <c r="H46" s="119"/>
      <c r="I46" s="120" t="n">
        <v>31321</v>
      </c>
      <c r="J46" s="121" t="s">
        <v>189</v>
      </c>
      <c r="K46" s="122" t="n">
        <v>96829.84</v>
      </c>
      <c r="L46" s="122" t="n">
        <v>132500</v>
      </c>
      <c r="M46" s="122" t="n">
        <v>132500</v>
      </c>
      <c r="N46" s="122" t="n">
        <v>41000</v>
      </c>
      <c r="O46" s="122" t="n">
        <v>41000</v>
      </c>
      <c r="P46" s="122" t="n">
        <v>45000</v>
      </c>
      <c r="Q46" s="122" t="n">
        <v>45000</v>
      </c>
      <c r="R46" s="122" t="n">
        <v>18842.37</v>
      </c>
      <c r="S46" s="110" t="n">
        <v>32550</v>
      </c>
      <c r="T46" s="122" t="n">
        <v>22663.43</v>
      </c>
      <c r="U46" s="122"/>
      <c r="V46" s="97" t="n">
        <f aca="false">S46/P46*100</f>
        <v>72.3333333333333</v>
      </c>
      <c r="W46" s="110" t="n">
        <v>32000</v>
      </c>
      <c r="X46" s="122" t="n">
        <v>51500</v>
      </c>
      <c r="Y46" s="122" t="n">
        <v>58904</v>
      </c>
      <c r="Z46" s="122" t="n">
        <v>65000</v>
      </c>
      <c r="AA46" s="122" t="n">
        <v>59000</v>
      </c>
      <c r="AB46" s="122" t="n">
        <v>37242.75</v>
      </c>
      <c r="AC46" s="122" t="n">
        <v>59000</v>
      </c>
      <c r="AD46" s="122" t="n">
        <v>59000</v>
      </c>
      <c r="AE46" s="122"/>
      <c r="AF46" s="122"/>
      <c r="AG46" s="123" t="n">
        <f aca="false">SUM(AD46+AE46-AF46)</f>
        <v>59000</v>
      </c>
      <c r="AH46" s="122" t="n">
        <v>68222.85</v>
      </c>
      <c r="AI46" s="110" t="n">
        <v>78000</v>
      </c>
      <c r="AJ46" s="55" t="n">
        <v>35823.62</v>
      </c>
      <c r="AK46" s="122" t="n">
        <v>81000</v>
      </c>
      <c r="AL46" s="122"/>
      <c r="AM46" s="122"/>
      <c r="AN46" s="55" t="n">
        <f aca="false">SUM(AK46+AL46-AM46)</f>
        <v>81000</v>
      </c>
      <c r="AO46" s="97" t="n">
        <f aca="false">SUM(AN46/$AN$2)</f>
        <v>10750.5474815847</v>
      </c>
      <c r="AP46" s="58" t="n">
        <v>81000</v>
      </c>
      <c r="AQ46" s="58"/>
      <c r="AR46" s="97" t="n">
        <f aca="false">SUM(AP46/$AN$2)</f>
        <v>10750.5474815847</v>
      </c>
      <c r="AS46" s="98" t="n">
        <v>7501.51</v>
      </c>
      <c r="AT46" s="97" t="n">
        <v>7501.51</v>
      </c>
      <c r="AU46" s="128"/>
      <c r="AV46" s="97"/>
      <c r="AW46" s="106" t="n">
        <f aca="false">SUM(AR46+AU46-AV46)</f>
        <v>10750.5474815847</v>
      </c>
      <c r="AX46" s="124" t="n">
        <v>10750.55</v>
      </c>
      <c r="AY46" s="124"/>
      <c r="AZ46" s="124"/>
      <c r="BA46" s="124"/>
      <c r="BB46" s="124"/>
      <c r="BC46" s="124"/>
      <c r="BD46" s="124" t="n">
        <f aca="false">SUM(AX46+AY46+AZ46+BA46+BB46+BC46)</f>
        <v>10750.55</v>
      </c>
      <c r="BE46" s="2" t="n">
        <f aca="false">SUM(AW46-BD46)</f>
        <v>-0.00251841528915975</v>
      </c>
      <c r="BF46" s="2" t="n">
        <f aca="false">SUM(BE46-AW46)</f>
        <v>-10750.55</v>
      </c>
    </row>
    <row r="47" customFormat="false" ht="12.75" hidden="false" customHeight="false" outlineLevel="0" collapsed="false">
      <c r="A47" s="118"/>
      <c r="B47" s="119"/>
      <c r="C47" s="119"/>
      <c r="D47" s="119"/>
      <c r="E47" s="119"/>
      <c r="F47" s="119"/>
      <c r="G47" s="119"/>
      <c r="H47" s="119"/>
      <c r="I47" s="120" t="n">
        <v>31321</v>
      </c>
      <c r="J47" s="121" t="s">
        <v>190</v>
      </c>
      <c r="K47" s="122"/>
      <c r="L47" s="122"/>
      <c r="M47" s="122"/>
      <c r="N47" s="122"/>
      <c r="O47" s="122"/>
      <c r="P47" s="122"/>
      <c r="Q47" s="122"/>
      <c r="R47" s="122"/>
      <c r="S47" s="110"/>
      <c r="T47" s="122"/>
      <c r="U47" s="122"/>
      <c r="V47" s="97"/>
      <c r="W47" s="110"/>
      <c r="X47" s="122" t="n">
        <v>22000</v>
      </c>
      <c r="Y47" s="122" t="n">
        <v>21000</v>
      </c>
      <c r="Z47" s="122" t="n">
        <v>31000</v>
      </c>
      <c r="AA47" s="122" t="n">
        <v>21000</v>
      </c>
      <c r="AB47" s="122" t="n">
        <v>8701.74</v>
      </c>
      <c r="AC47" s="122" t="n">
        <v>21000</v>
      </c>
      <c r="AD47" s="122" t="n">
        <v>21000</v>
      </c>
      <c r="AE47" s="122"/>
      <c r="AF47" s="122"/>
      <c r="AG47" s="123" t="n">
        <f aca="false">SUM(AD47+AE47-AF47)</f>
        <v>21000</v>
      </c>
      <c r="AH47" s="122" t="n">
        <v>6032.79</v>
      </c>
      <c r="AI47" s="110" t="n">
        <v>26000</v>
      </c>
      <c r="AJ47" s="55" t="n">
        <v>8766.29</v>
      </c>
      <c r="AK47" s="122" t="n">
        <v>16500</v>
      </c>
      <c r="AL47" s="122"/>
      <c r="AM47" s="122"/>
      <c r="AN47" s="55" t="n">
        <f aca="false">SUM(AK47+AL47-AM47)</f>
        <v>16500</v>
      </c>
      <c r="AO47" s="97" t="n">
        <f aca="false">SUM(AN47/$AN$2)</f>
        <v>2189.92633884133</v>
      </c>
      <c r="AP47" s="58" t="n">
        <v>16500</v>
      </c>
      <c r="AQ47" s="58"/>
      <c r="AR47" s="97" t="n">
        <f aca="false">SUM(AP47/$AN$2)</f>
        <v>2189.92633884133</v>
      </c>
      <c r="AS47" s="97"/>
      <c r="AT47" s="97"/>
      <c r="AU47" s="97"/>
      <c r="AV47" s="97"/>
      <c r="AW47" s="106" t="n">
        <f aca="false">SUM(AR47+AU47-AV47)</f>
        <v>2189.92633884133</v>
      </c>
      <c r="AX47" s="124" t="n">
        <v>2189.93</v>
      </c>
      <c r="AY47" s="124"/>
      <c r="AZ47" s="124"/>
      <c r="BA47" s="124"/>
      <c r="BB47" s="124"/>
      <c r="BC47" s="124"/>
      <c r="BD47" s="124" t="n">
        <f aca="false">SUM(AX47+AY47+AZ47+BA47+BB47+BC47)</f>
        <v>2189.93</v>
      </c>
      <c r="BE47" s="2" t="n">
        <f aca="false">SUM(AW47-BD47)</f>
        <v>-0.0036611586701838</v>
      </c>
      <c r="BF47" s="2" t="n">
        <f aca="false">SUM(BE47-AW47)</f>
        <v>-2189.93</v>
      </c>
    </row>
    <row r="48" customFormat="false" ht="12.75" hidden="false" customHeight="false" outlineLevel="0" collapsed="false">
      <c r="A48" s="113"/>
      <c r="B48" s="114" t="s">
        <v>191</v>
      </c>
      <c r="C48" s="114"/>
      <c r="D48" s="114"/>
      <c r="E48" s="114"/>
      <c r="F48" s="114"/>
      <c r="G48" s="114"/>
      <c r="H48" s="114"/>
      <c r="I48" s="115" t="n">
        <v>32</v>
      </c>
      <c r="J48" s="116" t="s">
        <v>155</v>
      </c>
      <c r="K48" s="117" t="n">
        <f aca="false">SUM(K49+K55+K67+K107)</f>
        <v>1008409.32</v>
      </c>
      <c r="L48" s="117" t="n">
        <f aca="false">SUM(L49+L55+L67+L107)</f>
        <v>427500</v>
      </c>
      <c r="M48" s="117" t="n">
        <f aca="false">SUM(M49+M55+M67+M107)</f>
        <v>427500</v>
      </c>
      <c r="N48" s="117" t="n">
        <f aca="false">SUM(N49+N55+N67+N107)</f>
        <v>430000</v>
      </c>
      <c r="O48" s="117" t="n">
        <f aca="false">SUM(O49+O55+O67+O107)</f>
        <v>430000</v>
      </c>
      <c r="P48" s="117" t="n">
        <f aca="false">SUM(P49+P55+P67+P107)</f>
        <v>397362</v>
      </c>
      <c r="Q48" s="117" t="n">
        <f aca="false">SUM(Q49+Q55+Q67+Q107)</f>
        <v>397362</v>
      </c>
      <c r="R48" s="117" t="n">
        <f aca="false">SUM(R49+R55+R67+R107)</f>
        <v>134109.24</v>
      </c>
      <c r="S48" s="117" t="n">
        <f aca="false">SUM(S49+S55+S67+S107)</f>
        <v>512000</v>
      </c>
      <c r="T48" s="117" t="n">
        <f aca="false">SUM(T49+T55+T67+T107)</f>
        <v>154378.67</v>
      </c>
      <c r="U48" s="117" t="n">
        <f aca="false">SUM(U49+U55+U67+U107)</f>
        <v>0</v>
      </c>
      <c r="V48" s="117" t="e">
        <f aca="false">SUM(V49+V55+V67+V107)</f>
        <v>#DIV/0!</v>
      </c>
      <c r="W48" s="117" t="n">
        <f aca="false">SUM(W49+W55+W67+W107)</f>
        <v>482000</v>
      </c>
      <c r="X48" s="117" t="n">
        <f aca="false">SUM(X49+X55+X67+X107)</f>
        <v>846200</v>
      </c>
      <c r="Y48" s="117" t="n">
        <f aca="false">SUM(Y49+Y55+Y67+Y107)</f>
        <v>940296</v>
      </c>
      <c r="Z48" s="117" t="n">
        <f aca="false">SUM(Z49+Z55+Z67+Z107)</f>
        <v>2081004</v>
      </c>
      <c r="AA48" s="117" t="n">
        <f aca="false">SUM(AA49+AA55+AA67+AA107)</f>
        <v>1149500</v>
      </c>
      <c r="AB48" s="117" t="n">
        <f aca="false">SUM(AB49+AB55+AB67+AB107)</f>
        <v>231622.43</v>
      </c>
      <c r="AC48" s="117" t="n">
        <f aca="false">SUM(AC49+AC55+AC67+AC107)</f>
        <v>1174500</v>
      </c>
      <c r="AD48" s="117" t="n">
        <f aca="false">SUM(AD49+AD55+AD67+AD107)</f>
        <v>967000</v>
      </c>
      <c r="AE48" s="117" t="n">
        <f aca="false">SUM(AE49+AE55+AE67+AE107)</f>
        <v>0</v>
      </c>
      <c r="AF48" s="117" t="n">
        <f aca="false">SUM(AF49+AF55+AF67+AF107)</f>
        <v>0</v>
      </c>
      <c r="AG48" s="117" t="n">
        <f aca="false">SUM(AG49+AG55+AG67+AG107)</f>
        <v>972000</v>
      </c>
      <c r="AH48" s="117" t="n">
        <f aca="false">SUM(AH49+AH55+AH67+AH107)</f>
        <v>629537.37</v>
      </c>
      <c r="AI48" s="117" t="n">
        <f aca="false">SUM(AI49+AI55+AI67+AI107)</f>
        <v>1231200</v>
      </c>
      <c r="AJ48" s="117" t="n">
        <f aca="false">SUM(AJ49+AJ55+AJ67+AJ107)</f>
        <v>293248.49</v>
      </c>
      <c r="AK48" s="117" t="n">
        <f aca="false">SUM(AK49+AK55+AK67+AK107)</f>
        <v>1348661.6</v>
      </c>
      <c r="AL48" s="117" t="n">
        <f aca="false">SUM(AL49+AL55+AL67+AL107)</f>
        <v>178000</v>
      </c>
      <c r="AM48" s="117" t="n">
        <f aca="false">SUM(AM49+AM55+AM67+AM107)</f>
        <v>125500</v>
      </c>
      <c r="AN48" s="117" t="n">
        <f aca="false">SUM(AN49+AN55+AN67+AN107)</f>
        <v>1406161.6</v>
      </c>
      <c r="AO48" s="97" t="n">
        <f aca="false">SUM(AN48/$AN$2)</f>
        <v>186629.716636804</v>
      </c>
      <c r="AP48" s="97" t="n">
        <f aca="false">SUM(AP49+AP55+AP67+AP107)</f>
        <v>1217500</v>
      </c>
      <c r="AQ48" s="97"/>
      <c r="AR48" s="97" t="n">
        <f aca="false">SUM(AP48/$AN$2)</f>
        <v>161590.019244807</v>
      </c>
      <c r="AS48" s="97"/>
      <c r="AT48" s="97" t="n">
        <f aca="false">SUM(AT49+AT55+AT67+AT107)</f>
        <v>72646.87</v>
      </c>
      <c r="AU48" s="97" t="n">
        <f aca="false">SUM(AU49+AU55+AU67+AU107)</f>
        <v>103446.21</v>
      </c>
      <c r="AV48" s="97" t="n">
        <f aca="false">SUM(AV49+AV55+AV67+AV107)</f>
        <v>1398.17</v>
      </c>
      <c r="AW48" s="106" t="n">
        <f aca="false">SUM(AR48+AU48-AV48)</f>
        <v>263638.059244807</v>
      </c>
      <c r="AX48" s="124"/>
      <c r="AY48" s="124"/>
      <c r="AZ48" s="124"/>
      <c r="BA48" s="124"/>
      <c r="BB48" s="124"/>
      <c r="BC48" s="124"/>
      <c r="BD48" s="124" t="n">
        <f aca="false">SUM(AX48+AY48+AZ48+BA48+BB48+BC48)</f>
        <v>0</v>
      </c>
      <c r="BE48" s="2" t="n">
        <f aca="false">SUM(AW48-BD48)</f>
        <v>263638.059244807</v>
      </c>
      <c r="BF48" s="2" t="n">
        <f aca="false">SUM(BE48-AW48)</f>
        <v>0</v>
      </c>
    </row>
    <row r="49" customFormat="false" ht="12.75" hidden="false" customHeight="false" outlineLevel="0" collapsed="false">
      <c r="A49" s="118"/>
      <c r="B49" s="119"/>
      <c r="C49" s="119"/>
      <c r="D49" s="119"/>
      <c r="E49" s="119"/>
      <c r="F49" s="119"/>
      <c r="G49" s="119"/>
      <c r="H49" s="119"/>
      <c r="I49" s="120" t="n">
        <v>321</v>
      </c>
      <c r="J49" s="121" t="s">
        <v>192</v>
      </c>
      <c r="K49" s="122" t="n">
        <f aca="false">SUM(K50:K54)</f>
        <v>31101</v>
      </c>
      <c r="L49" s="122" t="n">
        <f aca="false">SUM(L50:L54)</f>
        <v>26000</v>
      </c>
      <c r="M49" s="122" t="n">
        <f aca="false">SUM(M50:M54)</f>
        <v>26000</v>
      </c>
      <c r="N49" s="122" t="n">
        <f aca="false">SUM(N50:N54)</f>
        <v>12000</v>
      </c>
      <c r="O49" s="122" t="n">
        <f aca="false">SUM(O50:O54)</f>
        <v>12000</v>
      </c>
      <c r="P49" s="122" t="n">
        <f aca="false">SUM(P50:P54)</f>
        <v>12000</v>
      </c>
      <c r="Q49" s="122" t="n">
        <f aca="false">SUM(Q50:Q54)</f>
        <v>12000</v>
      </c>
      <c r="R49" s="122" t="n">
        <f aca="false">SUM(R50:R54)</f>
        <v>4435.2</v>
      </c>
      <c r="S49" s="122" t="n">
        <f aca="false">SUM(S50:S54)</f>
        <v>12000</v>
      </c>
      <c r="T49" s="122" t="n">
        <f aca="false">SUM(T50:T54)</f>
        <v>4435.2</v>
      </c>
      <c r="U49" s="122" t="n">
        <f aca="false">SUM(U50:U54)</f>
        <v>0</v>
      </c>
      <c r="V49" s="122" t="n">
        <f aca="false">SUM(V50:V54)</f>
        <v>400</v>
      </c>
      <c r="W49" s="122" t="n">
        <f aca="false">SUM(W50:W54)</f>
        <v>12000</v>
      </c>
      <c r="X49" s="122" t="n">
        <f aca="false">SUM(X50:X54)</f>
        <v>28000</v>
      </c>
      <c r="Y49" s="122" t="n">
        <f aca="false">SUM(Y50:Y54)</f>
        <v>34500</v>
      </c>
      <c r="Z49" s="122" t="n">
        <f aca="false">SUM(Z50:Z54)</f>
        <v>34500</v>
      </c>
      <c r="AA49" s="122" t="n">
        <f aca="false">SUM(AA50:AA54)</f>
        <v>36000</v>
      </c>
      <c r="AB49" s="122" t="n">
        <f aca="false">SUM(AB50:AB54)</f>
        <v>8243.02</v>
      </c>
      <c r="AC49" s="122" t="n">
        <f aca="false">SUM(AC50:AC54)</f>
        <v>36000</v>
      </c>
      <c r="AD49" s="122" t="n">
        <f aca="false">SUM(AD50:AD54)</f>
        <v>13500</v>
      </c>
      <c r="AE49" s="122" t="n">
        <f aca="false">SUM(AE50:AE54)</f>
        <v>0</v>
      </c>
      <c r="AF49" s="122" t="n">
        <f aca="false">SUM(AF50:AF54)</f>
        <v>0</v>
      </c>
      <c r="AG49" s="122" t="n">
        <f aca="false">SUM(AG50:AG54)</f>
        <v>13500</v>
      </c>
      <c r="AH49" s="122" t="n">
        <f aca="false">SUM(AH50:AH54)</f>
        <v>8876.32</v>
      </c>
      <c r="AI49" s="122" t="n">
        <f aca="false">SUM(AI50:AI54)</f>
        <v>16000</v>
      </c>
      <c r="AJ49" s="122" t="n">
        <f aca="false">SUM(AJ50:AJ54)</f>
        <v>3368.12</v>
      </c>
      <c r="AK49" s="122" t="n">
        <f aca="false">SUM(AK50:AK54)</f>
        <v>28000</v>
      </c>
      <c r="AL49" s="122" t="n">
        <f aca="false">SUM(AL50:AL54)</f>
        <v>0</v>
      </c>
      <c r="AM49" s="122" t="n">
        <f aca="false">SUM(AM50:AM54)</f>
        <v>0</v>
      </c>
      <c r="AN49" s="122" t="n">
        <f aca="false">SUM(AN50:AN54)</f>
        <v>28000</v>
      </c>
      <c r="AO49" s="97" t="n">
        <f aca="false">SUM(AN49/$AN$2)</f>
        <v>3716.23863560953</v>
      </c>
      <c r="AP49" s="110" t="n">
        <f aca="false">SUM(AP50:AP54)</f>
        <v>31000</v>
      </c>
      <c r="AQ49" s="110"/>
      <c r="AR49" s="97" t="n">
        <f aca="false">SUM(AP49/$AN$2)</f>
        <v>4114.40706085341</v>
      </c>
      <c r="AS49" s="97"/>
      <c r="AT49" s="97" t="n">
        <f aca="false">SUM(AT50:AT54)</f>
        <v>1525.35</v>
      </c>
      <c r="AU49" s="97" t="n">
        <f aca="false">SUM(AU50:AU54)</f>
        <v>0</v>
      </c>
      <c r="AV49" s="97" t="n">
        <f aca="false">SUM(AV50:AV54)</f>
        <v>398.17</v>
      </c>
      <c r="AW49" s="106" t="n">
        <f aca="false">SUM(AR49+AU49-AV49)</f>
        <v>3716.23706085341</v>
      </c>
      <c r="AX49" s="124"/>
      <c r="AY49" s="124"/>
      <c r="AZ49" s="124"/>
      <c r="BA49" s="124"/>
      <c r="BB49" s="124"/>
      <c r="BC49" s="124"/>
      <c r="BD49" s="124" t="n">
        <f aca="false">SUM(AX49+AY49+AZ49+BA49+BB49+BC49)</f>
        <v>0</v>
      </c>
      <c r="BE49" s="2" t="n">
        <f aca="false">SUM(AW49-BD49)</f>
        <v>3716.23706085341</v>
      </c>
      <c r="BF49" s="2" t="n">
        <f aca="false">SUM(BE49-AW49)</f>
        <v>0</v>
      </c>
    </row>
    <row r="50" customFormat="false" ht="12.75" hidden="false" customHeight="false" outlineLevel="0" collapsed="false">
      <c r="A50" s="118"/>
      <c r="B50" s="119"/>
      <c r="C50" s="119"/>
      <c r="D50" s="119"/>
      <c r="E50" s="119"/>
      <c r="F50" s="119"/>
      <c r="G50" s="119"/>
      <c r="H50" s="119"/>
      <c r="I50" s="120" t="n">
        <v>32111</v>
      </c>
      <c r="J50" s="121" t="s">
        <v>193</v>
      </c>
      <c r="K50" s="122" t="n">
        <v>510</v>
      </c>
      <c r="L50" s="122" t="n">
        <v>1000</v>
      </c>
      <c r="M50" s="122" t="n">
        <v>1000</v>
      </c>
      <c r="N50" s="122" t="n">
        <v>1000</v>
      </c>
      <c r="O50" s="122" t="n">
        <v>1000</v>
      </c>
      <c r="P50" s="122" t="n">
        <v>1000</v>
      </c>
      <c r="Q50" s="122" t="n">
        <v>1000</v>
      </c>
      <c r="R50" s="122"/>
      <c r="S50" s="122" t="n">
        <v>1000</v>
      </c>
      <c r="T50" s="122"/>
      <c r="U50" s="122"/>
      <c r="V50" s="97" t="n">
        <f aca="false">S50/P50*100</f>
        <v>100</v>
      </c>
      <c r="W50" s="110" t="n">
        <v>1000</v>
      </c>
      <c r="X50" s="122" t="n">
        <v>1000</v>
      </c>
      <c r="Y50" s="122" t="n">
        <v>1000</v>
      </c>
      <c r="Z50" s="122" t="n">
        <v>1000</v>
      </c>
      <c r="AA50" s="122" t="n">
        <v>2000</v>
      </c>
      <c r="AB50" s="122" t="n">
        <v>510</v>
      </c>
      <c r="AC50" s="122" t="n">
        <v>2000</v>
      </c>
      <c r="AD50" s="122" t="n">
        <v>2000</v>
      </c>
      <c r="AE50" s="122"/>
      <c r="AF50" s="122"/>
      <c r="AG50" s="123" t="n">
        <f aca="false">SUM(AD50+AE50-AF50)</f>
        <v>2000</v>
      </c>
      <c r="AH50" s="122" t="n">
        <v>400</v>
      </c>
      <c r="AI50" s="122" t="n">
        <v>2000</v>
      </c>
      <c r="AJ50" s="55" t="n">
        <v>0</v>
      </c>
      <c r="AK50" s="122" t="n">
        <v>2000</v>
      </c>
      <c r="AL50" s="122"/>
      <c r="AM50" s="122"/>
      <c r="AN50" s="55" t="n">
        <f aca="false">SUM(AK50+AL50-AM50)</f>
        <v>2000</v>
      </c>
      <c r="AO50" s="97" t="n">
        <f aca="false">SUM(AN50/$AN$2)</f>
        <v>265.445616829252</v>
      </c>
      <c r="AP50" s="58" t="n">
        <v>2000</v>
      </c>
      <c r="AQ50" s="58"/>
      <c r="AR50" s="97" t="n">
        <f aca="false">SUM(AP50/$AN$2)</f>
        <v>265.445616829252</v>
      </c>
      <c r="AS50" s="97" t="n">
        <v>79.62</v>
      </c>
      <c r="AT50" s="97" t="n">
        <v>79.62</v>
      </c>
      <c r="AU50" s="97"/>
      <c r="AV50" s="97"/>
      <c r="AW50" s="106" t="n">
        <f aca="false">SUM(AR50+AU50-AV50)</f>
        <v>265.445616829252</v>
      </c>
      <c r="AX50" s="124" t="n">
        <v>265.45</v>
      </c>
      <c r="AY50" s="124"/>
      <c r="AZ50" s="124"/>
      <c r="BA50" s="124"/>
      <c r="BB50" s="124"/>
      <c r="BC50" s="124"/>
      <c r="BD50" s="124" t="n">
        <f aca="false">SUM(AX50+AY50+AZ50+BA50+BB50+BC50)</f>
        <v>265.45</v>
      </c>
      <c r="BE50" s="2" t="n">
        <f aca="false">SUM(AW50-BD50)</f>
        <v>-0.00438317074787165</v>
      </c>
      <c r="BF50" s="2" t="n">
        <f aca="false">SUM(BE50-AW50)</f>
        <v>-265.45</v>
      </c>
    </row>
    <row r="51" customFormat="false" ht="12.75" hidden="false" customHeight="false" outlineLevel="0" collapsed="false">
      <c r="A51" s="118"/>
      <c r="B51" s="119"/>
      <c r="C51" s="119"/>
      <c r="D51" s="119"/>
      <c r="E51" s="119"/>
      <c r="F51" s="119"/>
      <c r="G51" s="119"/>
      <c r="H51" s="119"/>
      <c r="I51" s="120" t="n">
        <v>32115</v>
      </c>
      <c r="J51" s="121" t="s">
        <v>194</v>
      </c>
      <c r="K51" s="122" t="n">
        <v>2541.2</v>
      </c>
      <c r="L51" s="122" t="n">
        <v>2000</v>
      </c>
      <c r="M51" s="122" t="n">
        <v>2000</v>
      </c>
      <c r="N51" s="122" t="n">
        <v>1000</v>
      </c>
      <c r="O51" s="122" t="n">
        <v>1000</v>
      </c>
      <c r="P51" s="122" t="n">
        <v>1000</v>
      </c>
      <c r="Q51" s="122" t="n">
        <v>1000</v>
      </c>
      <c r="R51" s="122"/>
      <c r="S51" s="110" t="n">
        <v>1000</v>
      </c>
      <c r="T51" s="122"/>
      <c r="U51" s="122"/>
      <c r="V51" s="97" t="n">
        <f aca="false">S51/P51*100</f>
        <v>100</v>
      </c>
      <c r="W51" s="110" t="n">
        <v>1000</v>
      </c>
      <c r="X51" s="122" t="n">
        <v>1000</v>
      </c>
      <c r="Y51" s="122" t="n">
        <v>1000</v>
      </c>
      <c r="Z51" s="122" t="n">
        <v>1000</v>
      </c>
      <c r="AA51" s="122" t="n">
        <v>1000</v>
      </c>
      <c r="AB51" s="122" t="n">
        <v>453.7</v>
      </c>
      <c r="AC51" s="122" t="n">
        <v>1000</v>
      </c>
      <c r="AD51" s="122" t="n">
        <v>1000</v>
      </c>
      <c r="AE51" s="122"/>
      <c r="AF51" s="122"/>
      <c r="AG51" s="123" t="n">
        <f aca="false">SUM(AD51+AE51-AF51)</f>
        <v>1000</v>
      </c>
      <c r="AH51" s="122" t="n">
        <v>564</v>
      </c>
      <c r="AI51" s="122" t="n">
        <v>1000</v>
      </c>
      <c r="AJ51" s="55" t="n">
        <v>0</v>
      </c>
      <c r="AK51" s="122" t="n">
        <v>1000</v>
      </c>
      <c r="AL51" s="122"/>
      <c r="AM51" s="122"/>
      <c r="AN51" s="55" t="n">
        <f aca="false">SUM(AK51+AL51-AM51)</f>
        <v>1000</v>
      </c>
      <c r="AO51" s="97" t="n">
        <f aca="false">SUM(AN51/$AN$2)</f>
        <v>132.722808414626</v>
      </c>
      <c r="AP51" s="58" t="n">
        <v>1000</v>
      </c>
      <c r="AQ51" s="58"/>
      <c r="AR51" s="97" t="n">
        <f aca="false">SUM(AP51/$AN$2)</f>
        <v>132.722808414626</v>
      </c>
      <c r="AS51" s="97" t="n">
        <v>27.58</v>
      </c>
      <c r="AT51" s="97" t="n">
        <v>27.58</v>
      </c>
      <c r="AU51" s="97"/>
      <c r="AV51" s="97"/>
      <c r="AW51" s="106" t="n">
        <f aca="false">SUM(AR51+AU51-AV51)</f>
        <v>132.722808414626</v>
      </c>
      <c r="AX51" s="124"/>
      <c r="AY51" s="124" t="n">
        <v>132.72</v>
      </c>
      <c r="AZ51" s="124"/>
      <c r="BA51" s="124"/>
      <c r="BB51" s="124"/>
      <c r="BC51" s="124"/>
      <c r="BD51" s="124" t="n">
        <f aca="false">SUM(AX51+AY51+AZ51+BA51+BB51+BC51)</f>
        <v>132.72</v>
      </c>
      <c r="BE51" s="2" t="n">
        <f aca="false">SUM(AW51-BD51)</f>
        <v>0.00280841462605963</v>
      </c>
      <c r="BF51" s="2" t="n">
        <f aca="false">SUM(BE51-AW51)</f>
        <v>-132.72</v>
      </c>
    </row>
    <row r="52" customFormat="false" ht="12.75" hidden="false" customHeight="false" outlineLevel="0" collapsed="false">
      <c r="A52" s="118"/>
      <c r="B52" s="119"/>
      <c r="C52" s="119"/>
      <c r="D52" s="119"/>
      <c r="E52" s="119"/>
      <c r="F52" s="119"/>
      <c r="G52" s="119"/>
      <c r="H52" s="119"/>
      <c r="I52" s="120" t="n">
        <v>32121</v>
      </c>
      <c r="J52" s="121" t="s">
        <v>195</v>
      </c>
      <c r="K52" s="122" t="n">
        <v>26379.8</v>
      </c>
      <c r="L52" s="122" t="n">
        <v>20000</v>
      </c>
      <c r="M52" s="122" t="n">
        <v>20000</v>
      </c>
      <c r="N52" s="122" t="n">
        <v>9000</v>
      </c>
      <c r="O52" s="122" t="n">
        <v>9000</v>
      </c>
      <c r="P52" s="122" t="n">
        <v>9000</v>
      </c>
      <c r="Q52" s="122" t="n">
        <v>9000</v>
      </c>
      <c r="R52" s="122" t="n">
        <v>4435.2</v>
      </c>
      <c r="S52" s="122" t="n">
        <v>9000</v>
      </c>
      <c r="T52" s="122" t="n">
        <v>4435.2</v>
      </c>
      <c r="U52" s="122"/>
      <c r="V52" s="97" t="n">
        <f aca="false">S52/P52*100</f>
        <v>100</v>
      </c>
      <c r="W52" s="110" t="n">
        <v>9000</v>
      </c>
      <c r="X52" s="122" t="n">
        <v>16700</v>
      </c>
      <c r="Y52" s="110" t="n">
        <v>22500</v>
      </c>
      <c r="Z52" s="110" t="n">
        <v>22500</v>
      </c>
      <c r="AA52" s="122" t="n">
        <v>23000</v>
      </c>
      <c r="AB52" s="122" t="n">
        <v>5554.32</v>
      </c>
      <c r="AC52" s="122" t="n">
        <v>23000</v>
      </c>
      <c r="AD52" s="122" t="n">
        <v>8000</v>
      </c>
      <c r="AE52" s="122"/>
      <c r="AF52" s="122"/>
      <c r="AG52" s="123" t="n">
        <f aca="false">SUM(AD52+AE52-AF52)</f>
        <v>8000</v>
      </c>
      <c r="AH52" s="122" t="n">
        <v>4262.32</v>
      </c>
      <c r="AI52" s="122" t="n">
        <v>8000</v>
      </c>
      <c r="AJ52" s="55" t="n">
        <v>1418.12</v>
      </c>
      <c r="AK52" s="122" t="n">
        <v>20000</v>
      </c>
      <c r="AL52" s="122"/>
      <c r="AM52" s="122"/>
      <c r="AN52" s="55" t="n">
        <f aca="false">SUM(AK52+AL52-AM52)</f>
        <v>20000</v>
      </c>
      <c r="AO52" s="97" t="n">
        <f aca="false">SUM(AN52/$AN$2)</f>
        <v>2654.45616829252</v>
      </c>
      <c r="AP52" s="58" t="n">
        <v>20000</v>
      </c>
      <c r="AQ52" s="58"/>
      <c r="AR52" s="97" t="n">
        <f aca="false">SUM(AP52/$AN$2)</f>
        <v>2654.45616829252</v>
      </c>
      <c r="AS52" s="97" t="n">
        <v>1391.61</v>
      </c>
      <c r="AT52" s="97" t="n">
        <v>1391.61</v>
      </c>
      <c r="AU52" s="97"/>
      <c r="AV52" s="97"/>
      <c r="AW52" s="106" t="n">
        <f aca="false">SUM(AR52+AU52-AV52)</f>
        <v>2654.45616829252</v>
      </c>
      <c r="AX52" s="124" t="n">
        <v>2654.46</v>
      </c>
      <c r="AY52" s="124"/>
      <c r="AZ52" s="124"/>
      <c r="BA52" s="124"/>
      <c r="BB52" s="124"/>
      <c r="BC52" s="124"/>
      <c r="BD52" s="124" t="n">
        <f aca="false">SUM(AX52+AY52+AZ52+BA52+BB52+BC52)</f>
        <v>2654.46</v>
      </c>
      <c r="BE52" s="2" t="n">
        <f aca="false">SUM(AW52-BD52)</f>
        <v>-0.00383170747909389</v>
      </c>
      <c r="BF52" s="2" t="n">
        <f aca="false">SUM(BE52-AW52)</f>
        <v>-2654.46</v>
      </c>
    </row>
    <row r="53" customFormat="false" ht="12.75" hidden="false" customHeight="false" outlineLevel="0" collapsed="false">
      <c r="A53" s="118"/>
      <c r="B53" s="119"/>
      <c r="C53" s="119"/>
      <c r="D53" s="119"/>
      <c r="E53" s="119"/>
      <c r="F53" s="119"/>
      <c r="G53" s="119"/>
      <c r="H53" s="119"/>
      <c r="I53" s="120" t="n">
        <v>32121</v>
      </c>
      <c r="J53" s="121" t="s">
        <v>196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97"/>
      <c r="W53" s="110"/>
      <c r="X53" s="122"/>
      <c r="Y53" s="110"/>
      <c r="Z53" s="110"/>
      <c r="AA53" s="122"/>
      <c r="AB53" s="122"/>
      <c r="AC53" s="122"/>
      <c r="AD53" s="122"/>
      <c r="AE53" s="122"/>
      <c r="AF53" s="122"/>
      <c r="AG53" s="123"/>
      <c r="AH53" s="122"/>
      <c r="AI53" s="122"/>
      <c r="AJ53" s="55"/>
      <c r="AK53" s="122"/>
      <c r="AL53" s="122"/>
      <c r="AM53" s="122"/>
      <c r="AN53" s="55"/>
      <c r="AO53" s="97" t="n">
        <f aca="false">SUM(AN53/$AN$2)</f>
        <v>0</v>
      </c>
      <c r="AP53" s="58" t="n">
        <v>3000</v>
      </c>
      <c r="AQ53" s="58"/>
      <c r="AR53" s="97" t="n">
        <f aca="false">SUM(AP53/$AN$2)</f>
        <v>398.168425243878</v>
      </c>
      <c r="AS53" s="97" t="n">
        <v>0</v>
      </c>
      <c r="AT53" s="97"/>
      <c r="AU53" s="97"/>
      <c r="AV53" s="97" t="n">
        <v>398.17</v>
      </c>
      <c r="AW53" s="106" t="n">
        <f aca="false">SUM(AR53+AU53-AV53)</f>
        <v>-0.00157475612189728</v>
      </c>
      <c r="AX53" s="124"/>
      <c r="AY53" s="124"/>
      <c r="AZ53" s="124"/>
      <c r="BA53" s="124"/>
      <c r="BB53" s="124"/>
      <c r="BC53" s="124"/>
      <c r="BD53" s="124" t="n">
        <f aca="false">SUM(AX53+AY53+AZ53+BA53+BB53+BC53)</f>
        <v>0</v>
      </c>
      <c r="BE53" s="2" t="n">
        <f aca="false">SUM(AW53-BD53)</f>
        <v>-0.00157475612189728</v>
      </c>
      <c r="BF53" s="2" t="n">
        <f aca="false">SUM(BE53-AW53)</f>
        <v>0</v>
      </c>
    </row>
    <row r="54" customFormat="false" ht="12.75" hidden="false" customHeight="false" outlineLevel="0" collapsed="false">
      <c r="A54" s="118"/>
      <c r="B54" s="119"/>
      <c r="C54" s="119"/>
      <c r="D54" s="119"/>
      <c r="E54" s="119"/>
      <c r="F54" s="119"/>
      <c r="G54" s="119"/>
      <c r="H54" s="119"/>
      <c r="I54" s="120" t="n">
        <v>32131</v>
      </c>
      <c r="J54" s="121" t="s">
        <v>197</v>
      </c>
      <c r="K54" s="122" t="n">
        <v>1670</v>
      </c>
      <c r="L54" s="122" t="n">
        <v>3000</v>
      </c>
      <c r="M54" s="122" t="n">
        <v>3000</v>
      </c>
      <c r="N54" s="122" t="n">
        <v>1000</v>
      </c>
      <c r="O54" s="122" t="n">
        <v>1000</v>
      </c>
      <c r="P54" s="122" t="n">
        <v>1000</v>
      </c>
      <c r="Q54" s="122" t="n">
        <v>1000</v>
      </c>
      <c r="R54" s="122"/>
      <c r="S54" s="122" t="n">
        <v>1000</v>
      </c>
      <c r="T54" s="122"/>
      <c r="U54" s="122"/>
      <c r="V54" s="97" t="n">
        <f aca="false">S54/P54*100</f>
        <v>100</v>
      </c>
      <c r="W54" s="110" t="n">
        <v>1000</v>
      </c>
      <c r="X54" s="122" t="n">
        <v>9300</v>
      </c>
      <c r="Y54" s="122" t="n">
        <v>10000</v>
      </c>
      <c r="Z54" s="122" t="n">
        <v>10000</v>
      </c>
      <c r="AA54" s="122" t="n">
        <v>10000</v>
      </c>
      <c r="AB54" s="122" t="n">
        <v>1725</v>
      </c>
      <c r="AC54" s="122" t="n">
        <v>10000</v>
      </c>
      <c r="AD54" s="122" t="n">
        <v>2500</v>
      </c>
      <c r="AE54" s="122"/>
      <c r="AF54" s="122"/>
      <c r="AG54" s="123" t="n">
        <f aca="false">SUM(AD54+AE54-AF54)</f>
        <v>2500</v>
      </c>
      <c r="AH54" s="122" t="n">
        <v>3650</v>
      </c>
      <c r="AI54" s="122" t="n">
        <v>5000</v>
      </c>
      <c r="AJ54" s="55" t="n">
        <v>1950</v>
      </c>
      <c r="AK54" s="122" t="n">
        <v>5000</v>
      </c>
      <c r="AL54" s="122"/>
      <c r="AM54" s="122"/>
      <c r="AN54" s="55" t="n">
        <f aca="false">SUM(AK54+AL54-AM54)</f>
        <v>5000</v>
      </c>
      <c r="AO54" s="97" t="n">
        <f aca="false">SUM(AN54/$AN$2)</f>
        <v>663.61404207313</v>
      </c>
      <c r="AP54" s="58" t="n">
        <v>5000</v>
      </c>
      <c r="AQ54" s="58"/>
      <c r="AR54" s="97" t="n">
        <f aca="false">SUM(AP54/$AN$2)</f>
        <v>663.61404207313</v>
      </c>
      <c r="AS54" s="97" t="n">
        <v>26.54</v>
      </c>
      <c r="AT54" s="97" t="n">
        <v>26.54</v>
      </c>
      <c r="AU54" s="97"/>
      <c r="AV54" s="97"/>
      <c r="AW54" s="106" t="n">
        <f aca="false">SUM(AR54+AU54-AV54)</f>
        <v>663.61404207313</v>
      </c>
      <c r="AX54" s="124" t="n">
        <v>663.61</v>
      </c>
      <c r="AY54" s="124"/>
      <c r="AZ54" s="124"/>
      <c r="BA54" s="124"/>
      <c r="BB54" s="124"/>
      <c r="BC54" s="124"/>
      <c r="BD54" s="124" t="n">
        <f aca="false">SUM(AX54+AY54+AZ54+BA54+BB54+BC54)</f>
        <v>663.61</v>
      </c>
      <c r="BE54" s="2" t="n">
        <f aca="false">SUM(AW54-BD54)</f>
        <v>0.00404207313022198</v>
      </c>
      <c r="BF54" s="2" t="n">
        <f aca="false">SUM(BE54-AW54)</f>
        <v>-663.61</v>
      </c>
    </row>
    <row r="55" customFormat="false" ht="12.75" hidden="false" customHeight="false" outlineLevel="0" collapsed="false">
      <c r="A55" s="118"/>
      <c r="B55" s="119"/>
      <c r="C55" s="119"/>
      <c r="D55" s="119"/>
      <c r="E55" s="119"/>
      <c r="F55" s="119"/>
      <c r="G55" s="119"/>
      <c r="H55" s="119"/>
      <c r="I55" s="120" t="n">
        <v>322</v>
      </c>
      <c r="J55" s="121" t="s">
        <v>198</v>
      </c>
      <c r="K55" s="122" t="n">
        <f aca="false">SUM(K56:K64)</f>
        <v>218445.44</v>
      </c>
      <c r="L55" s="122" t="n">
        <f aca="false">SUM(L56:L64)</f>
        <v>184000</v>
      </c>
      <c r="M55" s="122" t="n">
        <f aca="false">SUM(M56:M64)</f>
        <v>184000</v>
      </c>
      <c r="N55" s="122" t="n">
        <f aca="false">SUM(N56:N64)</f>
        <v>146000</v>
      </c>
      <c r="O55" s="122" t="n">
        <f aca="false">SUM(O56:O64)</f>
        <v>146000</v>
      </c>
      <c r="P55" s="122" t="n">
        <f aca="false">SUM(P56:P64)</f>
        <v>127000</v>
      </c>
      <c r="Q55" s="122" t="n">
        <f aca="false">SUM(Q56:Q64)</f>
        <v>127000</v>
      </c>
      <c r="R55" s="122" t="n">
        <f aca="false">SUM(R56:R64)</f>
        <v>62539.5</v>
      </c>
      <c r="S55" s="122" t="n">
        <f aca="false">SUM(S56:S64)</f>
        <v>129000</v>
      </c>
      <c r="T55" s="122" t="n">
        <f aca="false">SUM(T56:T64)</f>
        <v>58913.15</v>
      </c>
      <c r="U55" s="122" t="n">
        <f aca="false">SUM(U56:U64)</f>
        <v>0</v>
      </c>
      <c r="V55" s="122" t="n">
        <f aca="false">SUM(V56:V64)</f>
        <v>888.888888888889</v>
      </c>
      <c r="W55" s="122" t="n">
        <f aca="false">SUM(W56:W64)</f>
        <v>132000</v>
      </c>
      <c r="X55" s="122" t="n">
        <f aca="false">SUM(X56:X64)</f>
        <v>148000</v>
      </c>
      <c r="Y55" s="122" t="n">
        <f aca="false">SUM(Y56:Y64)</f>
        <v>167000</v>
      </c>
      <c r="Z55" s="122" t="n">
        <f aca="false">SUM(Z56:Z64)</f>
        <v>156000</v>
      </c>
      <c r="AA55" s="122" t="n">
        <f aca="false">SUM(AA56:AA64)</f>
        <v>177000</v>
      </c>
      <c r="AB55" s="122" t="n">
        <f aca="false">SUM(AB56:AB64)</f>
        <v>44702.85</v>
      </c>
      <c r="AC55" s="122" t="n">
        <f aca="false">SUM(AC56:AC65)</f>
        <v>177000</v>
      </c>
      <c r="AD55" s="122" t="n">
        <f aca="false">SUM(AD56:AD65)</f>
        <v>220000</v>
      </c>
      <c r="AE55" s="122" t="n">
        <f aca="false">SUM(AE56:AE65)</f>
        <v>0</v>
      </c>
      <c r="AF55" s="122" t="n">
        <f aca="false">SUM(AF56:AF65)</f>
        <v>0</v>
      </c>
      <c r="AG55" s="122" t="n">
        <f aca="false">SUM(AG56:AG65)</f>
        <v>220000</v>
      </c>
      <c r="AH55" s="122" t="n">
        <f aca="false">SUM(AH56:AH65)</f>
        <v>106467.7</v>
      </c>
      <c r="AI55" s="122" t="n">
        <f aca="false">SUM(AI56:AI65)</f>
        <v>207000</v>
      </c>
      <c r="AJ55" s="122" t="n">
        <f aca="false">SUM(AJ56:AJ65)</f>
        <v>69059.75</v>
      </c>
      <c r="AK55" s="122" t="n">
        <f aca="false">SUM(AK56:AK65)</f>
        <v>203000</v>
      </c>
      <c r="AL55" s="122" t="n">
        <f aca="false">SUM(AL56:AL65)</f>
        <v>40000</v>
      </c>
      <c r="AM55" s="122" t="n">
        <f aca="false">SUM(AM56:AM65)</f>
        <v>0</v>
      </c>
      <c r="AN55" s="122" t="n">
        <f aca="false">SUM(AN56:AN66)</f>
        <v>243000</v>
      </c>
      <c r="AO55" s="97" t="n">
        <f aca="false">SUM(AN55/$AN$2)</f>
        <v>32251.6424447541</v>
      </c>
      <c r="AP55" s="110" t="n">
        <f aca="false">SUM(AP56:AP66)</f>
        <v>238000</v>
      </c>
      <c r="AQ55" s="110"/>
      <c r="AR55" s="97" t="n">
        <f aca="false">SUM(AP55/$AN$2)</f>
        <v>31588.028402681</v>
      </c>
      <c r="AS55" s="97"/>
      <c r="AT55" s="97" t="n">
        <f aca="false">SUM(AT56:AT66)</f>
        <v>13490.97</v>
      </c>
      <c r="AU55" s="97" t="n">
        <f aca="false">SUM(AU56:AU66)</f>
        <v>2000</v>
      </c>
      <c r="AV55" s="97" t="n">
        <f aca="false">SUM(AV56:AV66)</f>
        <v>0</v>
      </c>
      <c r="AW55" s="106" t="n">
        <f aca="false">SUM(AR55+AU55-AV55)</f>
        <v>33588.028402681</v>
      </c>
      <c r="AX55" s="124"/>
      <c r="AY55" s="124"/>
      <c r="AZ55" s="124"/>
      <c r="BA55" s="124"/>
      <c r="BB55" s="124"/>
      <c r="BC55" s="124"/>
      <c r="BD55" s="124" t="n">
        <f aca="false">SUM(AX55+AY55+AZ55+BA55+BB55+BC55)</f>
        <v>0</v>
      </c>
      <c r="BE55" s="2" t="n">
        <f aca="false">SUM(AW55-BD55)</f>
        <v>33588.028402681</v>
      </c>
      <c r="BF55" s="2" t="n">
        <f aca="false">SUM(BE55-AW55)</f>
        <v>0</v>
      </c>
    </row>
    <row r="56" customFormat="false" ht="12.75" hidden="false" customHeight="false" outlineLevel="0" collapsed="false">
      <c r="A56" s="118"/>
      <c r="B56" s="119"/>
      <c r="C56" s="119"/>
      <c r="D56" s="119"/>
      <c r="E56" s="119"/>
      <c r="F56" s="119"/>
      <c r="G56" s="119"/>
      <c r="H56" s="119"/>
      <c r="I56" s="120" t="n">
        <v>32211</v>
      </c>
      <c r="J56" s="121" t="s">
        <v>199</v>
      </c>
      <c r="K56" s="122" t="n">
        <v>24260.17</v>
      </c>
      <c r="L56" s="122" t="n">
        <v>10000</v>
      </c>
      <c r="M56" s="122" t="n">
        <v>10000</v>
      </c>
      <c r="N56" s="122" t="n">
        <v>8000</v>
      </c>
      <c r="O56" s="122" t="n">
        <v>8000</v>
      </c>
      <c r="P56" s="122" t="n">
        <v>10000</v>
      </c>
      <c r="Q56" s="122" t="n">
        <v>10000</v>
      </c>
      <c r="R56" s="122" t="n">
        <v>1159.38</v>
      </c>
      <c r="S56" s="122" t="n">
        <v>10000</v>
      </c>
      <c r="T56" s="122" t="n">
        <v>4564.53</v>
      </c>
      <c r="U56" s="122"/>
      <c r="V56" s="97" t="n">
        <f aca="false">S56/P56*100</f>
        <v>100</v>
      </c>
      <c r="W56" s="110" t="n">
        <v>10000</v>
      </c>
      <c r="X56" s="122" t="n">
        <v>10000</v>
      </c>
      <c r="Y56" s="122" t="n">
        <v>10000</v>
      </c>
      <c r="Z56" s="122" t="n">
        <v>6000</v>
      </c>
      <c r="AA56" s="122" t="n">
        <v>10000</v>
      </c>
      <c r="AB56" s="122" t="n">
        <v>1858.13</v>
      </c>
      <c r="AC56" s="122" t="n">
        <v>10000</v>
      </c>
      <c r="AD56" s="122" t="n">
        <v>15000</v>
      </c>
      <c r="AE56" s="122"/>
      <c r="AF56" s="122"/>
      <c r="AG56" s="123" t="n">
        <f aca="false">SUM(AD56+AE56-AF56)</f>
        <v>15000</v>
      </c>
      <c r="AH56" s="122" t="n">
        <v>10410.75</v>
      </c>
      <c r="AI56" s="122" t="n">
        <v>15000</v>
      </c>
      <c r="AJ56" s="55" t="n">
        <v>2804.81</v>
      </c>
      <c r="AK56" s="122" t="n">
        <v>10000</v>
      </c>
      <c r="AL56" s="122"/>
      <c r="AM56" s="122"/>
      <c r="AN56" s="55" t="n">
        <f aca="false">SUM(AK56+AL56-AM56)</f>
        <v>10000</v>
      </c>
      <c r="AO56" s="97" t="n">
        <f aca="false">SUM(AN56/$AN$2)</f>
        <v>1327.22808414626</v>
      </c>
      <c r="AP56" s="58" t="n">
        <v>10000</v>
      </c>
      <c r="AQ56" s="58"/>
      <c r="AR56" s="97" t="n">
        <f aca="false">SUM(AP56/$AN$2)</f>
        <v>1327.22808414626</v>
      </c>
      <c r="AS56" s="97" t="n">
        <v>950.92</v>
      </c>
      <c r="AT56" s="97" t="n">
        <v>950.92</v>
      </c>
      <c r="AU56" s="97"/>
      <c r="AV56" s="97"/>
      <c r="AW56" s="106" t="n">
        <f aca="false">SUM(AR56+AU56-AV56)</f>
        <v>1327.22808414626</v>
      </c>
      <c r="AX56" s="124" t="n">
        <v>1327.23</v>
      </c>
      <c r="AY56" s="124"/>
      <c r="AZ56" s="124"/>
      <c r="BA56" s="124"/>
      <c r="BB56" s="124"/>
      <c r="BC56" s="124"/>
      <c r="BD56" s="124" t="n">
        <f aca="false">SUM(AX56+AY56+AZ56+BA56+BB56+BC56)</f>
        <v>1327.23</v>
      </c>
      <c r="BE56" s="2" t="n">
        <f aca="false">SUM(AW56-BD56)</f>
        <v>-0.00191585373954695</v>
      </c>
      <c r="BF56" s="2" t="n">
        <f aca="false">SUM(BE56-AW56)</f>
        <v>-1327.23</v>
      </c>
    </row>
    <row r="57" customFormat="false" ht="12.75" hidden="false" customHeight="false" outlineLevel="0" collapsed="false">
      <c r="A57" s="118"/>
      <c r="B57" s="119"/>
      <c r="C57" s="119"/>
      <c r="D57" s="119"/>
      <c r="E57" s="119"/>
      <c r="F57" s="119"/>
      <c r="G57" s="119"/>
      <c r="H57" s="119"/>
      <c r="I57" s="120" t="n">
        <v>32211</v>
      </c>
      <c r="J57" s="121" t="s">
        <v>200</v>
      </c>
      <c r="K57" s="122" t="n">
        <v>5842.59</v>
      </c>
      <c r="L57" s="122" t="n">
        <v>3000</v>
      </c>
      <c r="M57" s="122" t="n">
        <v>3000</v>
      </c>
      <c r="N57" s="122" t="n">
        <v>4000</v>
      </c>
      <c r="O57" s="122" t="n">
        <v>4000</v>
      </c>
      <c r="P57" s="122" t="n">
        <v>3000</v>
      </c>
      <c r="Q57" s="122" t="n">
        <v>3000</v>
      </c>
      <c r="R57" s="122" t="n">
        <v>3187.5</v>
      </c>
      <c r="S57" s="122" t="n">
        <v>5000</v>
      </c>
      <c r="T57" s="122" t="n">
        <v>2296.29</v>
      </c>
      <c r="U57" s="122"/>
      <c r="V57" s="97" t="n">
        <f aca="false">S57/P57*100</f>
        <v>166.666666666667</v>
      </c>
      <c r="W57" s="110" t="n">
        <v>5000</v>
      </c>
      <c r="X57" s="122" t="n">
        <v>5000</v>
      </c>
      <c r="Y57" s="122" t="n">
        <v>5000</v>
      </c>
      <c r="Z57" s="122" t="n">
        <v>5000</v>
      </c>
      <c r="AA57" s="122" t="n">
        <v>5000</v>
      </c>
      <c r="AB57" s="122" t="n">
        <v>998.3</v>
      </c>
      <c r="AC57" s="122" t="n">
        <v>5000</v>
      </c>
      <c r="AD57" s="122" t="n">
        <v>15000</v>
      </c>
      <c r="AE57" s="122"/>
      <c r="AF57" s="122"/>
      <c r="AG57" s="123" t="n">
        <f aca="false">SUM(AD57+AE57-AF57)</f>
        <v>15000</v>
      </c>
      <c r="AH57" s="122" t="n">
        <v>2116.92</v>
      </c>
      <c r="AI57" s="122" t="n">
        <v>10000</v>
      </c>
      <c r="AJ57" s="55" t="n">
        <v>215.4</v>
      </c>
      <c r="AK57" s="122" t="n">
        <v>5000</v>
      </c>
      <c r="AL57" s="122"/>
      <c r="AM57" s="122"/>
      <c r="AN57" s="55" t="n">
        <f aca="false">SUM(AK57+AL57-AM57)</f>
        <v>5000</v>
      </c>
      <c r="AO57" s="97" t="n">
        <f aca="false">SUM(AN57/$AN$2)</f>
        <v>663.61404207313</v>
      </c>
      <c r="AP57" s="58" t="n">
        <v>15000</v>
      </c>
      <c r="AQ57" s="58"/>
      <c r="AR57" s="97" t="n">
        <f aca="false">SUM(AP57/$AN$2)</f>
        <v>1990.84212621939</v>
      </c>
      <c r="AS57" s="97" t="n">
        <v>965.88</v>
      </c>
      <c r="AT57" s="97" t="n">
        <v>965.88</v>
      </c>
      <c r="AU57" s="97"/>
      <c r="AV57" s="97"/>
      <c r="AW57" s="106" t="n">
        <f aca="false">SUM(AR57+AU57-AV57)</f>
        <v>1990.84212621939</v>
      </c>
      <c r="AX57" s="124"/>
      <c r="AY57" s="124"/>
      <c r="AZ57" s="124" t="n">
        <v>1990.84</v>
      </c>
      <c r="BA57" s="124"/>
      <c r="BB57" s="124"/>
      <c r="BC57" s="124"/>
      <c r="BD57" s="124" t="n">
        <f aca="false">SUM(AX57+AY57+AZ57+BA57+BB57+BC57)</f>
        <v>1990.84</v>
      </c>
      <c r="BE57" s="2" t="n">
        <f aca="false">SUM(AW57-BD57)</f>
        <v>0.00212621939067503</v>
      </c>
      <c r="BF57" s="2" t="n">
        <f aca="false">SUM(BE57-AW57)</f>
        <v>-1990.84</v>
      </c>
    </row>
    <row r="58" customFormat="false" ht="12.75" hidden="false" customHeight="false" outlineLevel="0" collapsed="false">
      <c r="A58" s="118"/>
      <c r="B58" s="119"/>
      <c r="C58" s="119"/>
      <c r="D58" s="119"/>
      <c r="E58" s="119"/>
      <c r="F58" s="119"/>
      <c r="G58" s="119"/>
      <c r="H58" s="119"/>
      <c r="I58" s="120" t="n">
        <v>32212</v>
      </c>
      <c r="J58" s="121" t="s">
        <v>201</v>
      </c>
      <c r="K58" s="122" t="n">
        <v>4710.17</v>
      </c>
      <c r="L58" s="122" t="n">
        <v>1000</v>
      </c>
      <c r="M58" s="122" t="n">
        <v>1000</v>
      </c>
      <c r="N58" s="122" t="n">
        <v>8000</v>
      </c>
      <c r="O58" s="122" t="n">
        <v>8000</v>
      </c>
      <c r="P58" s="122" t="n">
        <v>8000</v>
      </c>
      <c r="Q58" s="122" t="n">
        <v>8000</v>
      </c>
      <c r="R58" s="122" t="n">
        <v>7900</v>
      </c>
      <c r="S58" s="122" t="n">
        <v>8000</v>
      </c>
      <c r="T58" s="122" t="n">
        <v>6972.5</v>
      </c>
      <c r="U58" s="122"/>
      <c r="V58" s="97" t="n">
        <f aca="false">S58/P58*100</f>
        <v>100</v>
      </c>
      <c r="W58" s="110" t="n">
        <v>8000</v>
      </c>
      <c r="X58" s="122" t="n">
        <v>13000</v>
      </c>
      <c r="Y58" s="122" t="n">
        <v>13000</v>
      </c>
      <c r="Z58" s="122" t="n">
        <v>13000</v>
      </c>
      <c r="AA58" s="122" t="n">
        <v>15000</v>
      </c>
      <c r="AB58" s="122" t="n">
        <v>7278</v>
      </c>
      <c r="AC58" s="122" t="n">
        <v>15000</v>
      </c>
      <c r="AD58" s="122" t="n">
        <v>8000</v>
      </c>
      <c r="AE58" s="122"/>
      <c r="AF58" s="122"/>
      <c r="AG58" s="123" t="n">
        <f aca="false">SUM(AD58+AE58-AF58)</f>
        <v>8000</v>
      </c>
      <c r="AH58" s="122" t="n">
        <v>5200</v>
      </c>
      <c r="AI58" s="122" t="n">
        <v>8000</v>
      </c>
      <c r="AJ58" s="55" t="n">
        <v>0</v>
      </c>
      <c r="AK58" s="122" t="n">
        <v>5000</v>
      </c>
      <c r="AL58" s="122"/>
      <c r="AM58" s="122"/>
      <c r="AN58" s="55" t="n">
        <f aca="false">SUM(AK58+AL58-AM58)</f>
        <v>5000</v>
      </c>
      <c r="AO58" s="97" t="n">
        <f aca="false">SUM(AN58/$AN$2)</f>
        <v>663.61404207313</v>
      </c>
      <c r="AP58" s="58" t="n">
        <v>3000</v>
      </c>
      <c r="AQ58" s="58"/>
      <c r="AR58" s="97" t="n">
        <f aca="false">SUM(AP58/$AN$2)</f>
        <v>398.168425243878</v>
      </c>
      <c r="AS58" s="97"/>
      <c r="AT58" s="97"/>
      <c r="AU58" s="97"/>
      <c r="AV58" s="97"/>
      <c r="AW58" s="106" t="n">
        <f aca="false">SUM(AR58+AU58-AV58)</f>
        <v>398.168425243878</v>
      </c>
      <c r="AX58" s="124" t="n">
        <v>398.17</v>
      </c>
      <c r="AY58" s="124"/>
      <c r="AZ58" s="124"/>
      <c r="BA58" s="124"/>
      <c r="BB58" s="124"/>
      <c r="BC58" s="124"/>
      <c r="BD58" s="124" t="n">
        <f aca="false">SUM(AX58+AY58+AZ58+BA58+BB58+BC58)</f>
        <v>398.17</v>
      </c>
      <c r="BE58" s="2" t="n">
        <f aca="false">SUM(AW58-BD58)</f>
        <v>-0.00157475612189728</v>
      </c>
      <c r="BF58" s="2" t="n">
        <f aca="false">SUM(BE58-AW58)</f>
        <v>-398.17</v>
      </c>
    </row>
    <row r="59" customFormat="false" ht="12.75" hidden="false" customHeight="false" outlineLevel="0" collapsed="false">
      <c r="A59" s="118"/>
      <c r="B59" s="119"/>
      <c r="C59" s="119"/>
      <c r="D59" s="119"/>
      <c r="E59" s="119"/>
      <c r="F59" s="119"/>
      <c r="G59" s="119"/>
      <c r="H59" s="119"/>
      <c r="I59" s="120" t="n">
        <v>32231</v>
      </c>
      <c r="J59" s="121" t="s">
        <v>202</v>
      </c>
      <c r="K59" s="122" t="n">
        <v>61703.83</v>
      </c>
      <c r="L59" s="122" t="n">
        <v>100000</v>
      </c>
      <c r="M59" s="122" t="n">
        <v>100000</v>
      </c>
      <c r="N59" s="122" t="n">
        <v>80000</v>
      </c>
      <c r="O59" s="122" t="n">
        <v>80000</v>
      </c>
      <c r="P59" s="122" t="n">
        <v>50000</v>
      </c>
      <c r="Q59" s="122" t="n">
        <v>50000</v>
      </c>
      <c r="R59" s="122" t="n">
        <v>22715.36</v>
      </c>
      <c r="S59" s="122" t="n">
        <v>50000</v>
      </c>
      <c r="T59" s="122" t="n">
        <v>26170.2</v>
      </c>
      <c r="U59" s="122"/>
      <c r="V59" s="97" t="n">
        <f aca="false">S59/P59*100</f>
        <v>100</v>
      </c>
      <c r="W59" s="110" t="n">
        <v>55000</v>
      </c>
      <c r="X59" s="122" t="n">
        <v>54000</v>
      </c>
      <c r="Y59" s="122" t="n">
        <v>76000</v>
      </c>
      <c r="Z59" s="122" t="n">
        <v>54000</v>
      </c>
      <c r="AA59" s="122" t="n">
        <v>80000</v>
      </c>
      <c r="AB59" s="122" t="n">
        <v>8087.73</v>
      </c>
      <c r="AC59" s="122" t="n">
        <v>80000</v>
      </c>
      <c r="AD59" s="122" t="n">
        <v>60000</v>
      </c>
      <c r="AE59" s="122"/>
      <c r="AF59" s="122"/>
      <c r="AG59" s="123" t="n">
        <f aca="false">SUM(AD59+AE59-AF59)</f>
        <v>60000</v>
      </c>
      <c r="AH59" s="122" t="n">
        <v>29636.08</v>
      </c>
      <c r="AI59" s="122" t="n">
        <v>60000</v>
      </c>
      <c r="AJ59" s="55" t="n">
        <v>18715.83</v>
      </c>
      <c r="AK59" s="122" t="n">
        <v>60000</v>
      </c>
      <c r="AL59" s="122" t="n">
        <v>40000</v>
      </c>
      <c r="AM59" s="122"/>
      <c r="AN59" s="55" t="n">
        <f aca="false">SUM(AK59+AL59-AM59)</f>
        <v>100000</v>
      </c>
      <c r="AO59" s="97" t="n">
        <f aca="false">SUM(AN59/$AN$2)</f>
        <v>13272.2808414626</v>
      </c>
      <c r="AP59" s="58" t="n">
        <v>100000</v>
      </c>
      <c r="AQ59" s="58"/>
      <c r="AR59" s="97" t="n">
        <f aca="false">SUM(AP59/$AN$2)</f>
        <v>13272.2808414626</v>
      </c>
      <c r="AS59" s="97" t="n">
        <v>9147.18</v>
      </c>
      <c r="AT59" s="97" t="n">
        <v>9147.18</v>
      </c>
      <c r="AU59" s="97" t="n">
        <v>2000</v>
      </c>
      <c r="AV59" s="97"/>
      <c r="AW59" s="106" t="n">
        <f aca="false">SUM(AR59+AU59-AV59)</f>
        <v>15272.2808414626</v>
      </c>
      <c r="AX59" s="124"/>
      <c r="AY59" s="124"/>
      <c r="AZ59" s="124" t="n">
        <v>15272.28</v>
      </c>
      <c r="BA59" s="124"/>
      <c r="BB59" s="124"/>
      <c r="BC59" s="124"/>
      <c r="BD59" s="124" t="n">
        <f aca="false">SUM(AX59+AY59+AZ59+BA59+BB59+BC59)</f>
        <v>15272.28</v>
      </c>
      <c r="BE59" s="2" t="n">
        <f aca="false">SUM(AW59-BD59)</f>
        <v>0.000841462604512344</v>
      </c>
      <c r="BF59" s="2" t="n">
        <f aca="false">SUM(BE59-AW59)</f>
        <v>-15272.28</v>
      </c>
    </row>
    <row r="60" customFormat="false" ht="12.75" hidden="false" customHeight="false" outlineLevel="0" collapsed="false">
      <c r="A60" s="118"/>
      <c r="B60" s="119"/>
      <c r="C60" s="119"/>
      <c r="D60" s="119"/>
      <c r="E60" s="119"/>
      <c r="F60" s="119"/>
      <c r="G60" s="119"/>
      <c r="H60" s="119"/>
      <c r="I60" s="120" t="n">
        <v>32231</v>
      </c>
      <c r="J60" s="121" t="s">
        <v>203</v>
      </c>
      <c r="K60" s="122" t="n">
        <v>48994.69</v>
      </c>
      <c r="L60" s="122" t="n">
        <v>50000</v>
      </c>
      <c r="M60" s="122" t="n">
        <v>50000</v>
      </c>
      <c r="N60" s="122" t="n">
        <v>20000</v>
      </c>
      <c r="O60" s="122" t="n">
        <v>20000</v>
      </c>
      <c r="P60" s="122" t="n">
        <v>28000</v>
      </c>
      <c r="Q60" s="122" t="n">
        <v>28000</v>
      </c>
      <c r="R60" s="122" t="n">
        <v>17223.27</v>
      </c>
      <c r="S60" s="122" t="n">
        <v>28000</v>
      </c>
      <c r="T60" s="122" t="n">
        <v>9032.83</v>
      </c>
      <c r="U60" s="122"/>
      <c r="V60" s="97" t="n">
        <f aca="false">S60/P60*100</f>
        <v>100</v>
      </c>
      <c r="W60" s="110" t="n">
        <v>28000</v>
      </c>
      <c r="X60" s="122" t="n">
        <v>20000</v>
      </c>
      <c r="Y60" s="122" t="n">
        <v>20000</v>
      </c>
      <c r="Z60" s="122" t="n">
        <v>20000</v>
      </c>
      <c r="AA60" s="122" t="n">
        <v>20000</v>
      </c>
      <c r="AB60" s="122" t="n">
        <v>13090.92</v>
      </c>
      <c r="AC60" s="122" t="n">
        <v>20000</v>
      </c>
      <c r="AD60" s="122" t="n">
        <v>40000</v>
      </c>
      <c r="AE60" s="122"/>
      <c r="AF60" s="122"/>
      <c r="AG60" s="123" t="n">
        <f aca="false">SUM(AD60+AE60-AF60)</f>
        <v>40000</v>
      </c>
      <c r="AH60" s="122" t="n">
        <v>18059.09</v>
      </c>
      <c r="AI60" s="122" t="n">
        <v>40000</v>
      </c>
      <c r="AJ60" s="55" t="n">
        <v>26889.33</v>
      </c>
      <c r="AK60" s="122" t="n">
        <v>50000</v>
      </c>
      <c r="AL60" s="122"/>
      <c r="AM60" s="122"/>
      <c r="AN60" s="55" t="n">
        <f aca="false">SUM(AK60+AL60-AM60)</f>
        <v>50000</v>
      </c>
      <c r="AO60" s="97" t="n">
        <f aca="false">SUM(AN60/$AN$2)</f>
        <v>6636.1404207313</v>
      </c>
      <c r="AP60" s="58" t="n">
        <v>50000</v>
      </c>
      <c r="AQ60" s="58"/>
      <c r="AR60" s="97" t="n">
        <f aca="false">SUM(AP60/$AN$2)</f>
        <v>6636.1404207313</v>
      </c>
      <c r="AS60" s="97" t="n">
        <v>169.66</v>
      </c>
      <c r="AT60" s="97" t="n">
        <v>169.66</v>
      </c>
      <c r="AU60" s="97"/>
      <c r="AV60" s="97"/>
      <c r="AW60" s="106" t="n">
        <f aca="false">SUM(AR60+AU60-AV60)</f>
        <v>6636.1404207313</v>
      </c>
      <c r="AX60" s="124"/>
      <c r="AY60" s="124"/>
      <c r="AZ60" s="124"/>
      <c r="BA60" s="124" t="n">
        <v>6636.14</v>
      </c>
      <c r="BB60" s="124"/>
      <c r="BC60" s="124"/>
      <c r="BD60" s="124" t="n">
        <f aca="false">SUM(AX60+AY60+AZ60+BA60+BB60+BC60)</f>
        <v>6636.14</v>
      </c>
      <c r="BE60" s="2" t="n">
        <f aca="false">SUM(AW60-BD60)</f>
        <v>0.000420731302256172</v>
      </c>
      <c r="BF60" s="2" t="n">
        <f aca="false">SUM(BE60-AW60)</f>
        <v>-6636.14</v>
      </c>
    </row>
    <row r="61" customFormat="false" ht="12.75" hidden="false" customHeight="false" outlineLevel="0" collapsed="false">
      <c r="A61" s="118"/>
      <c r="B61" s="119"/>
      <c r="C61" s="119"/>
      <c r="D61" s="119"/>
      <c r="E61" s="119"/>
      <c r="F61" s="119"/>
      <c r="G61" s="119"/>
      <c r="H61" s="119"/>
      <c r="I61" s="120" t="n">
        <v>32231</v>
      </c>
      <c r="J61" s="121" t="s">
        <v>204</v>
      </c>
      <c r="K61" s="122"/>
      <c r="L61" s="122"/>
      <c r="M61" s="122"/>
      <c r="N61" s="122" t="n">
        <v>14000</v>
      </c>
      <c r="O61" s="122" t="n">
        <v>14000</v>
      </c>
      <c r="P61" s="122" t="n">
        <v>16000</v>
      </c>
      <c r="Q61" s="122" t="n">
        <v>16000</v>
      </c>
      <c r="R61" s="122" t="n">
        <v>6145.96</v>
      </c>
      <c r="S61" s="122" t="n">
        <v>16000</v>
      </c>
      <c r="T61" s="122" t="n">
        <v>5319.12</v>
      </c>
      <c r="U61" s="122"/>
      <c r="V61" s="97" t="n">
        <f aca="false">S61/P61*100</f>
        <v>100</v>
      </c>
      <c r="W61" s="110" t="n">
        <v>15000</v>
      </c>
      <c r="X61" s="122" t="n">
        <v>18000</v>
      </c>
      <c r="Y61" s="122" t="n">
        <v>18000</v>
      </c>
      <c r="Z61" s="122" t="n">
        <v>18000</v>
      </c>
      <c r="AA61" s="122" t="n">
        <v>20000</v>
      </c>
      <c r="AB61" s="122" t="n">
        <v>6721.38</v>
      </c>
      <c r="AC61" s="122" t="n">
        <v>20000</v>
      </c>
      <c r="AD61" s="122" t="n">
        <v>20000</v>
      </c>
      <c r="AE61" s="122"/>
      <c r="AF61" s="122"/>
      <c r="AG61" s="123" t="n">
        <f aca="false">SUM(AD61+AE61-AF61)</f>
        <v>20000</v>
      </c>
      <c r="AH61" s="122" t="n">
        <v>7601.83</v>
      </c>
      <c r="AI61" s="122" t="n">
        <v>15000</v>
      </c>
      <c r="AJ61" s="55" t="n">
        <v>7096.47</v>
      </c>
      <c r="AK61" s="122" t="n">
        <v>15000</v>
      </c>
      <c r="AL61" s="122"/>
      <c r="AM61" s="122"/>
      <c r="AN61" s="55" t="n">
        <f aca="false">SUM(AK61+AL61-AM61)</f>
        <v>15000</v>
      </c>
      <c r="AO61" s="97" t="n">
        <f aca="false">SUM(AN61/$AN$2)</f>
        <v>1990.84212621939</v>
      </c>
      <c r="AP61" s="58" t="n">
        <v>15000</v>
      </c>
      <c r="AQ61" s="58"/>
      <c r="AR61" s="97" t="n">
        <f aca="false">SUM(AP61/$AN$2)</f>
        <v>1990.84212621939</v>
      </c>
      <c r="AS61" s="97" t="n">
        <v>664.3</v>
      </c>
      <c r="AT61" s="97" t="n">
        <v>664.3</v>
      </c>
      <c r="AU61" s="97"/>
      <c r="AV61" s="97"/>
      <c r="AW61" s="106" t="n">
        <f aca="false">SUM(AR61+AU61-AV61)</f>
        <v>1990.84212621939</v>
      </c>
      <c r="AX61" s="124" t="n">
        <v>200</v>
      </c>
      <c r="AY61" s="124"/>
      <c r="AZ61" s="124"/>
      <c r="BA61" s="124" t="n">
        <v>1790.84</v>
      </c>
      <c r="BB61" s="124"/>
      <c r="BC61" s="124"/>
      <c r="BD61" s="124" t="n">
        <f aca="false">SUM(AX61+AY61+AZ61+BA61+BB61+BC61)</f>
        <v>1990.84</v>
      </c>
      <c r="BE61" s="2" t="n">
        <f aca="false">SUM(AW61-BD61)</f>
        <v>0.00212621939067503</v>
      </c>
      <c r="BF61" s="2" t="n">
        <f aca="false">SUM(BE61-AW61)</f>
        <v>-1990.84</v>
      </c>
    </row>
    <row r="62" customFormat="false" ht="12.75" hidden="false" customHeight="false" outlineLevel="0" collapsed="false">
      <c r="A62" s="118"/>
      <c r="B62" s="119"/>
      <c r="C62" s="119"/>
      <c r="D62" s="119"/>
      <c r="E62" s="119"/>
      <c r="F62" s="119"/>
      <c r="G62" s="119"/>
      <c r="H62" s="119"/>
      <c r="I62" s="120" t="n">
        <v>32231</v>
      </c>
      <c r="J62" s="121" t="s">
        <v>205</v>
      </c>
      <c r="K62" s="122" t="n">
        <v>60498.47</v>
      </c>
      <c r="L62" s="122"/>
      <c r="M62" s="122" t="n">
        <v>0</v>
      </c>
      <c r="N62" s="122" t="n">
        <v>10000</v>
      </c>
      <c r="O62" s="122" t="n">
        <v>10000</v>
      </c>
      <c r="P62" s="122" t="n">
        <v>9000</v>
      </c>
      <c r="Q62" s="122" t="n">
        <v>9000</v>
      </c>
      <c r="R62" s="122" t="n">
        <v>2180.43</v>
      </c>
      <c r="S62" s="122" t="n">
        <v>8000</v>
      </c>
      <c r="T62" s="122" t="n">
        <v>3901.43</v>
      </c>
      <c r="U62" s="122"/>
      <c r="V62" s="97" t="n">
        <f aca="false">S62/P62*100</f>
        <v>88.8888888888889</v>
      </c>
      <c r="W62" s="110" t="n">
        <v>8000</v>
      </c>
      <c r="X62" s="122" t="n">
        <v>10000</v>
      </c>
      <c r="Y62" s="122" t="n">
        <v>10000</v>
      </c>
      <c r="Z62" s="122" t="n">
        <v>10000</v>
      </c>
      <c r="AA62" s="122" t="n">
        <v>12000</v>
      </c>
      <c r="AB62" s="122" t="n">
        <v>3380.65</v>
      </c>
      <c r="AC62" s="122" t="n">
        <v>6000</v>
      </c>
      <c r="AD62" s="122" t="n">
        <v>6000</v>
      </c>
      <c r="AE62" s="122"/>
      <c r="AF62" s="122"/>
      <c r="AG62" s="123" t="n">
        <f aca="false">SUM(AD62+AE62-AF62)</f>
        <v>6000</v>
      </c>
      <c r="AH62" s="122" t="n">
        <v>5860.37</v>
      </c>
      <c r="AI62" s="122" t="n">
        <v>8000</v>
      </c>
      <c r="AJ62" s="55" t="n">
        <v>4295.77</v>
      </c>
      <c r="AK62" s="122" t="n">
        <v>8000</v>
      </c>
      <c r="AL62" s="122"/>
      <c r="AM62" s="122"/>
      <c r="AN62" s="55" t="n">
        <f aca="false">SUM(AK62+AL62-AM62)</f>
        <v>8000</v>
      </c>
      <c r="AO62" s="97" t="n">
        <f aca="false">SUM(AN62/$AN$2)</f>
        <v>1061.78246731701</v>
      </c>
      <c r="AP62" s="58" t="n">
        <v>8000</v>
      </c>
      <c r="AQ62" s="58"/>
      <c r="AR62" s="97" t="n">
        <f aca="false">SUM(AP62/$AN$2)</f>
        <v>1061.78246731701</v>
      </c>
      <c r="AS62" s="97" t="n">
        <v>229.14</v>
      </c>
      <c r="AT62" s="97" t="n">
        <v>229.14</v>
      </c>
      <c r="AU62" s="97"/>
      <c r="AV62" s="97"/>
      <c r="AW62" s="106" t="n">
        <f aca="false">SUM(AR62+AU62-AV62)</f>
        <v>1061.78246731701</v>
      </c>
      <c r="AX62" s="124" t="n">
        <v>1061.78</v>
      </c>
      <c r="AY62" s="124"/>
      <c r="AZ62" s="124"/>
      <c r="BA62" s="124"/>
      <c r="BB62" s="124"/>
      <c r="BC62" s="124"/>
      <c r="BD62" s="124" t="n">
        <f aca="false">SUM(AX62+AY62+AZ62+BA62+BB62+BC62)</f>
        <v>1061.78</v>
      </c>
      <c r="BE62" s="2" t="n">
        <f aca="false">SUM(AW62-BD62)</f>
        <v>0.00246731700849523</v>
      </c>
      <c r="BF62" s="2" t="n">
        <f aca="false">SUM(BE62-AW62)</f>
        <v>-1061.78</v>
      </c>
    </row>
    <row r="63" customFormat="false" ht="12.75" hidden="false" customHeight="false" outlineLevel="0" collapsed="false">
      <c r="A63" s="118"/>
      <c r="B63" s="119"/>
      <c r="C63" s="119"/>
      <c r="D63" s="119"/>
      <c r="E63" s="119"/>
      <c r="F63" s="119"/>
      <c r="G63" s="119"/>
      <c r="H63" s="119"/>
      <c r="I63" s="120" t="n">
        <v>32231</v>
      </c>
      <c r="J63" s="121" t="s">
        <v>206</v>
      </c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97"/>
      <c r="W63" s="110"/>
      <c r="X63" s="122"/>
      <c r="Y63" s="122"/>
      <c r="Z63" s="122"/>
      <c r="AA63" s="122"/>
      <c r="AB63" s="122"/>
      <c r="AC63" s="122" t="n">
        <v>6000</v>
      </c>
      <c r="AD63" s="122" t="n">
        <v>6000</v>
      </c>
      <c r="AE63" s="122"/>
      <c r="AF63" s="122"/>
      <c r="AG63" s="123" t="n">
        <f aca="false">SUM(AD63+AE63-AF63)</f>
        <v>6000</v>
      </c>
      <c r="AH63" s="122" t="n">
        <v>4530.8</v>
      </c>
      <c r="AI63" s="122" t="n">
        <v>6000</v>
      </c>
      <c r="AJ63" s="55" t="n">
        <v>5050.77</v>
      </c>
      <c r="AK63" s="122" t="n">
        <v>10000</v>
      </c>
      <c r="AL63" s="122"/>
      <c r="AM63" s="122"/>
      <c r="AN63" s="55" t="n">
        <f aca="false">SUM(AK63+AL63-AM63)</f>
        <v>10000</v>
      </c>
      <c r="AO63" s="97" t="n">
        <f aca="false">SUM(AN63/$AN$2)</f>
        <v>1327.22808414626</v>
      </c>
      <c r="AP63" s="58" t="n">
        <v>20000</v>
      </c>
      <c r="AQ63" s="58"/>
      <c r="AR63" s="97" t="n">
        <f aca="false">SUM(AP63/$AN$2)</f>
        <v>2654.45616829252</v>
      </c>
      <c r="AS63" s="97" t="n">
        <v>1074.08</v>
      </c>
      <c r="AT63" s="97" t="n">
        <v>1074.08</v>
      </c>
      <c r="AU63" s="97"/>
      <c r="AV63" s="97"/>
      <c r="AW63" s="106" t="n">
        <f aca="false">SUM(AR63+AU63-AV63)</f>
        <v>2654.45616829252</v>
      </c>
      <c r="AX63" s="124" t="n">
        <v>2654.46</v>
      </c>
      <c r="AY63" s="124"/>
      <c r="AZ63" s="124"/>
      <c r="BA63" s="124"/>
      <c r="BB63" s="124"/>
      <c r="BC63" s="124"/>
      <c r="BD63" s="124" t="n">
        <f aca="false">SUM(AX63+AY63+AZ63+BA63+BB63+BC63)</f>
        <v>2654.46</v>
      </c>
      <c r="BE63" s="2" t="n">
        <f aca="false">SUM(AW63-BD63)</f>
        <v>-0.00383170747909389</v>
      </c>
      <c r="BF63" s="2" t="n">
        <f aca="false">SUM(BE63-AW63)</f>
        <v>-2654.46</v>
      </c>
    </row>
    <row r="64" customFormat="false" ht="12.75" hidden="false" customHeight="false" outlineLevel="0" collapsed="false">
      <c r="A64" s="118"/>
      <c r="B64" s="119"/>
      <c r="C64" s="119"/>
      <c r="D64" s="119"/>
      <c r="E64" s="119"/>
      <c r="F64" s="119"/>
      <c r="G64" s="119"/>
      <c r="H64" s="119"/>
      <c r="I64" s="120" t="n">
        <v>32251</v>
      </c>
      <c r="J64" s="121" t="s">
        <v>207</v>
      </c>
      <c r="K64" s="122" t="n">
        <v>12435.52</v>
      </c>
      <c r="L64" s="122" t="n">
        <v>20000</v>
      </c>
      <c r="M64" s="122" t="n">
        <v>20000</v>
      </c>
      <c r="N64" s="122" t="n">
        <v>2000</v>
      </c>
      <c r="O64" s="122" t="n">
        <v>2000</v>
      </c>
      <c r="P64" s="122" t="n">
        <v>3000</v>
      </c>
      <c r="Q64" s="122" t="n">
        <v>3000</v>
      </c>
      <c r="R64" s="122" t="n">
        <v>2027.6</v>
      </c>
      <c r="S64" s="122" t="n">
        <v>4000</v>
      </c>
      <c r="T64" s="122" t="n">
        <v>656.25</v>
      </c>
      <c r="U64" s="122"/>
      <c r="V64" s="97" t="n">
        <f aca="false">S64/P64*100</f>
        <v>133.333333333333</v>
      </c>
      <c r="W64" s="110" t="n">
        <v>3000</v>
      </c>
      <c r="X64" s="122" t="n">
        <v>18000</v>
      </c>
      <c r="Y64" s="122" t="n">
        <v>15000</v>
      </c>
      <c r="Z64" s="122" t="n">
        <v>30000</v>
      </c>
      <c r="AA64" s="122" t="n">
        <v>15000</v>
      </c>
      <c r="AB64" s="122" t="n">
        <v>3287.74</v>
      </c>
      <c r="AC64" s="122" t="n">
        <v>15000</v>
      </c>
      <c r="AD64" s="122" t="n">
        <v>15000</v>
      </c>
      <c r="AE64" s="122"/>
      <c r="AF64" s="122"/>
      <c r="AG64" s="123" t="n">
        <f aca="false">SUM(AD64+AE64-AF64)</f>
        <v>15000</v>
      </c>
      <c r="AH64" s="122" t="n">
        <v>526.11</v>
      </c>
      <c r="AI64" s="122" t="n">
        <v>10000</v>
      </c>
      <c r="AJ64" s="55" t="n">
        <v>3009.37</v>
      </c>
      <c r="AK64" s="122" t="n">
        <v>10000</v>
      </c>
      <c r="AL64" s="122"/>
      <c r="AM64" s="122"/>
      <c r="AN64" s="55" t="n">
        <f aca="false">SUM(AK64+AL64-AM64)</f>
        <v>10000</v>
      </c>
      <c r="AO64" s="97" t="n">
        <f aca="false">SUM(AN64/$AN$2)</f>
        <v>1327.22808414626</v>
      </c>
      <c r="AP64" s="58" t="n">
        <v>5000</v>
      </c>
      <c r="AQ64" s="58"/>
      <c r="AR64" s="97" t="n">
        <f aca="false">SUM(AP64/$AN$2)</f>
        <v>663.61404207313</v>
      </c>
      <c r="AS64" s="97" t="n">
        <v>289.81</v>
      </c>
      <c r="AT64" s="97" t="n">
        <v>289.81</v>
      </c>
      <c r="AU64" s="97"/>
      <c r="AV64" s="97"/>
      <c r="AW64" s="106" t="n">
        <f aca="false">SUM(AR64+AU64-AV64)</f>
        <v>663.61404207313</v>
      </c>
      <c r="AX64" s="124" t="n">
        <v>663.61</v>
      </c>
      <c r="AY64" s="124"/>
      <c r="AZ64" s="124"/>
      <c r="BA64" s="124"/>
      <c r="BB64" s="124"/>
      <c r="BC64" s="124"/>
      <c r="BD64" s="124" t="n">
        <f aca="false">SUM(AX64+AY64+AZ64+BA64+BB64+BC64)</f>
        <v>663.61</v>
      </c>
      <c r="BE64" s="2" t="n">
        <f aca="false">SUM(AW64-BD64)</f>
        <v>0.00404207313022198</v>
      </c>
      <c r="BF64" s="2" t="n">
        <f aca="false">SUM(BE64-AW64)</f>
        <v>-663.61</v>
      </c>
    </row>
    <row r="65" customFormat="false" ht="12.75" hidden="false" customHeight="false" outlineLevel="0" collapsed="false">
      <c r="A65" s="118"/>
      <c r="B65" s="119"/>
      <c r="C65" s="119"/>
      <c r="D65" s="119"/>
      <c r="E65" s="119"/>
      <c r="F65" s="119"/>
      <c r="G65" s="119"/>
      <c r="H65" s="119"/>
      <c r="I65" s="120" t="n">
        <v>32271</v>
      </c>
      <c r="J65" s="121" t="s">
        <v>208</v>
      </c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97"/>
      <c r="W65" s="110"/>
      <c r="X65" s="122"/>
      <c r="Y65" s="122"/>
      <c r="Z65" s="122"/>
      <c r="AA65" s="122"/>
      <c r="AB65" s="122"/>
      <c r="AC65" s="122"/>
      <c r="AD65" s="122" t="n">
        <v>35000</v>
      </c>
      <c r="AE65" s="122"/>
      <c r="AF65" s="122"/>
      <c r="AG65" s="123" t="n">
        <f aca="false">SUM(AD65+AE65-AF65)</f>
        <v>35000</v>
      </c>
      <c r="AH65" s="122" t="n">
        <v>22525.75</v>
      </c>
      <c r="AI65" s="122" t="n">
        <v>35000</v>
      </c>
      <c r="AJ65" s="55" t="n">
        <v>982</v>
      </c>
      <c r="AK65" s="122" t="n">
        <v>30000</v>
      </c>
      <c r="AL65" s="122"/>
      <c r="AM65" s="122"/>
      <c r="AN65" s="55" t="n">
        <f aca="false">SUM(AK65+AL65-AM65)</f>
        <v>30000</v>
      </c>
      <c r="AO65" s="97" t="n">
        <f aca="false">SUM(AN65/$AN$2)</f>
        <v>3981.68425243878</v>
      </c>
      <c r="AP65" s="58" t="n">
        <v>10000</v>
      </c>
      <c r="AQ65" s="58"/>
      <c r="AR65" s="97" t="n">
        <f aca="false">SUM(AP65/$AN$2)</f>
        <v>1327.22808414626</v>
      </c>
      <c r="AS65" s="97"/>
      <c r="AT65" s="97"/>
      <c r="AU65" s="97"/>
      <c r="AV65" s="97"/>
      <c r="AW65" s="106" t="n">
        <f aca="false">SUM(AR65+AU65-AV65)</f>
        <v>1327.22808414626</v>
      </c>
      <c r="AX65" s="124" t="n">
        <v>1327.23</v>
      </c>
      <c r="AY65" s="124"/>
      <c r="AZ65" s="124"/>
      <c r="BA65" s="124"/>
      <c r="BB65" s="124"/>
      <c r="BC65" s="124"/>
      <c r="BD65" s="124" t="n">
        <f aca="false">SUM(AX65+AY65+AZ65+BA65+BB65+BC65)</f>
        <v>1327.23</v>
      </c>
      <c r="BE65" s="2" t="n">
        <f aca="false">SUM(AW65-BD65)</f>
        <v>-0.00191585373954695</v>
      </c>
      <c r="BF65" s="2" t="n">
        <f aca="false">SUM(BE65-AW65)</f>
        <v>-1327.23</v>
      </c>
    </row>
    <row r="66" customFormat="false" ht="12.75" hidden="false" customHeight="false" outlineLevel="0" collapsed="false">
      <c r="A66" s="118"/>
      <c r="B66" s="119"/>
      <c r="C66" s="119"/>
      <c r="D66" s="119"/>
      <c r="E66" s="119"/>
      <c r="F66" s="119"/>
      <c r="G66" s="119"/>
      <c r="H66" s="119"/>
      <c r="I66" s="120" t="n">
        <v>32271</v>
      </c>
      <c r="J66" s="121" t="s">
        <v>209</v>
      </c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97"/>
      <c r="W66" s="110"/>
      <c r="X66" s="122"/>
      <c r="Y66" s="122"/>
      <c r="Z66" s="122"/>
      <c r="AA66" s="122"/>
      <c r="AB66" s="122"/>
      <c r="AC66" s="122"/>
      <c r="AD66" s="122"/>
      <c r="AE66" s="122"/>
      <c r="AF66" s="122"/>
      <c r="AG66" s="123"/>
      <c r="AH66" s="122"/>
      <c r="AI66" s="122"/>
      <c r="AJ66" s="55"/>
      <c r="AK66" s="122"/>
      <c r="AL66" s="122"/>
      <c r="AM66" s="122"/>
      <c r="AN66" s="55"/>
      <c r="AO66" s="97" t="n">
        <f aca="false">SUM(AN66/$AN$2)</f>
        <v>0</v>
      </c>
      <c r="AP66" s="58" t="n">
        <v>2000</v>
      </c>
      <c r="AQ66" s="58"/>
      <c r="AR66" s="97" t="n">
        <f aca="false">SUM(AP66/$AN$2)</f>
        <v>265.445616829252</v>
      </c>
      <c r="AS66" s="97"/>
      <c r="AT66" s="97"/>
      <c r="AU66" s="97"/>
      <c r="AV66" s="97"/>
      <c r="AW66" s="106" t="n">
        <f aca="false">SUM(AR66+AU66-AV66)</f>
        <v>265.445616829252</v>
      </c>
      <c r="AX66" s="124" t="n">
        <v>265.45</v>
      </c>
      <c r="AY66" s="124"/>
      <c r="AZ66" s="124"/>
      <c r="BA66" s="124"/>
      <c r="BB66" s="124"/>
      <c r="BC66" s="124"/>
      <c r="BD66" s="124" t="n">
        <f aca="false">SUM(AX66+AY66+AZ66+BA66+BB66+BC66)</f>
        <v>265.45</v>
      </c>
      <c r="BE66" s="2" t="n">
        <f aca="false">SUM(AW66-BD66)</f>
        <v>-0.00438317074787165</v>
      </c>
      <c r="BF66" s="2" t="n">
        <f aca="false">SUM(BE66-AW66)</f>
        <v>-265.45</v>
      </c>
    </row>
    <row r="67" customFormat="false" ht="12.75" hidden="false" customHeight="false" outlineLevel="0" collapsed="false">
      <c r="A67" s="118"/>
      <c r="B67" s="119"/>
      <c r="C67" s="119"/>
      <c r="D67" s="119"/>
      <c r="E67" s="119"/>
      <c r="F67" s="119"/>
      <c r="G67" s="119"/>
      <c r="H67" s="119"/>
      <c r="I67" s="120" t="n">
        <v>323</v>
      </c>
      <c r="J67" s="121" t="s">
        <v>210</v>
      </c>
      <c r="K67" s="122" t="n">
        <f aca="false">SUM(K68:K104)</f>
        <v>511849.45</v>
      </c>
      <c r="L67" s="122" t="n">
        <f aca="false">SUM(L68:L104)</f>
        <v>173000</v>
      </c>
      <c r="M67" s="122" t="n">
        <f aca="false">SUM(M68:M104)</f>
        <v>173000</v>
      </c>
      <c r="N67" s="122" t="n">
        <f aca="false">SUM(N68:N106)</f>
        <v>251000</v>
      </c>
      <c r="O67" s="122" t="n">
        <f aca="false">SUM(O68:O106)</f>
        <v>251000</v>
      </c>
      <c r="P67" s="122" t="n">
        <f aca="false">SUM(P68:P106)</f>
        <v>237000</v>
      </c>
      <c r="Q67" s="122" t="n">
        <f aca="false">SUM(Q68:Q106)</f>
        <v>237000</v>
      </c>
      <c r="R67" s="122" t="n">
        <f aca="false">SUM(R68:R106)</f>
        <v>51233.7</v>
      </c>
      <c r="S67" s="122" t="n">
        <f aca="false">SUM(S68:S106)</f>
        <v>346000</v>
      </c>
      <c r="T67" s="122" t="n">
        <f aca="false">SUM(T68:T106)</f>
        <v>83002.68</v>
      </c>
      <c r="U67" s="122" t="n">
        <f aca="false">SUM(U68:U106)</f>
        <v>0</v>
      </c>
      <c r="V67" s="122" t="e">
        <f aca="false">SUM(V68:V106)</f>
        <v>#DIV/0!</v>
      </c>
      <c r="W67" s="122" t="n">
        <f aca="false">SUM(W68:W106)</f>
        <v>294000</v>
      </c>
      <c r="X67" s="122" t="n">
        <f aca="false">SUM(X68:X106)</f>
        <v>574500</v>
      </c>
      <c r="Y67" s="122" t="n">
        <f aca="false">SUM(Y68:Y106)</f>
        <v>596500</v>
      </c>
      <c r="Z67" s="122" t="n">
        <f aca="false">SUM(Z68:Z106)</f>
        <v>716500</v>
      </c>
      <c r="AA67" s="122" t="n">
        <f aca="false">SUM(AA68:AA106)</f>
        <v>773500</v>
      </c>
      <c r="AB67" s="122" t="n">
        <f aca="false">SUM(AB68:AB106)</f>
        <v>149184.54</v>
      </c>
      <c r="AC67" s="122" t="n">
        <f aca="false">SUM(AC68:AC106)</f>
        <v>728500</v>
      </c>
      <c r="AD67" s="122" t="n">
        <f aca="false">SUM(AD68:AD106)</f>
        <v>648000</v>
      </c>
      <c r="AE67" s="122" t="n">
        <f aca="false">SUM(AE68:AE106)</f>
        <v>0</v>
      </c>
      <c r="AF67" s="122" t="n">
        <f aca="false">SUM(AF68:AF106)</f>
        <v>0</v>
      </c>
      <c r="AG67" s="122" t="n">
        <f aca="false">SUM(AG68:AG106)</f>
        <v>653000</v>
      </c>
      <c r="AH67" s="122" t="n">
        <f aca="false">SUM(AH68:AH106)</f>
        <v>472412.03</v>
      </c>
      <c r="AI67" s="122" t="n">
        <f aca="false">SUM(AI68:AI106)</f>
        <v>779000</v>
      </c>
      <c r="AJ67" s="122" t="n">
        <f aca="false">SUM(AJ68:AJ106)</f>
        <v>201674.47</v>
      </c>
      <c r="AK67" s="122" t="n">
        <f aca="false">SUM(AK68:AK106)</f>
        <v>847970</v>
      </c>
      <c r="AL67" s="122" t="n">
        <f aca="false">SUM(AL68:AL106)</f>
        <v>123000</v>
      </c>
      <c r="AM67" s="122" t="n">
        <f aca="false">SUM(AM68:AM106)</f>
        <v>0</v>
      </c>
      <c r="AN67" s="122" t="n">
        <f aca="false">SUM(AN68:AN106)</f>
        <v>970970</v>
      </c>
      <c r="AO67" s="97" t="n">
        <f aca="false">SUM(AN67/$AN$2)</f>
        <v>128869.865286349</v>
      </c>
      <c r="AP67" s="110" t="n">
        <f aca="false">SUM(AP68:AP106)</f>
        <v>823500</v>
      </c>
      <c r="AQ67" s="110"/>
      <c r="AR67" s="97" t="n">
        <f aca="false">SUM(AP67/$AN$2)</f>
        <v>109297.232729445</v>
      </c>
      <c r="AS67" s="97"/>
      <c r="AT67" s="97" t="n">
        <f aca="false">SUM(AT68:AT106)</f>
        <v>54287.74</v>
      </c>
      <c r="AU67" s="97" t="n">
        <f aca="false">SUM(AU68:AU106)</f>
        <v>29800</v>
      </c>
      <c r="AV67" s="97" t="n">
        <f aca="false">SUM(AV68:AV106)</f>
        <v>1000</v>
      </c>
      <c r="AW67" s="106" t="n">
        <f aca="false">SUM(AR67+AU67-AV67)</f>
        <v>138097.232729445</v>
      </c>
      <c r="AX67" s="124"/>
      <c r="AY67" s="124"/>
      <c r="AZ67" s="124"/>
      <c r="BA67" s="124"/>
      <c r="BB67" s="124"/>
      <c r="BC67" s="124"/>
      <c r="BD67" s="124" t="n">
        <f aca="false">SUM(AX67+AY67+AZ67+BA67+BB67+BC67)</f>
        <v>0</v>
      </c>
      <c r="BE67" s="2" t="n">
        <f aca="false">SUM(AW67-BD67)</f>
        <v>138097.232729445</v>
      </c>
      <c r="BF67" s="2" t="n">
        <f aca="false">SUM(BE67-AW67)</f>
        <v>0</v>
      </c>
    </row>
    <row r="68" customFormat="false" ht="12.75" hidden="false" customHeight="false" outlineLevel="0" collapsed="false">
      <c r="A68" s="118"/>
      <c r="B68" s="119"/>
      <c r="C68" s="119"/>
      <c r="D68" s="119"/>
      <c r="E68" s="119"/>
      <c r="F68" s="119"/>
      <c r="G68" s="119"/>
      <c r="H68" s="119"/>
      <c r="I68" s="120" t="n">
        <v>32311</v>
      </c>
      <c r="J68" s="121" t="s">
        <v>211</v>
      </c>
      <c r="K68" s="122" t="n">
        <v>58381.98</v>
      </c>
      <c r="L68" s="122" t="n">
        <v>35000</v>
      </c>
      <c r="M68" s="122" t="n">
        <v>35000</v>
      </c>
      <c r="N68" s="122" t="n">
        <v>20000</v>
      </c>
      <c r="O68" s="122" t="n">
        <v>20000</v>
      </c>
      <c r="P68" s="122" t="n">
        <v>20000</v>
      </c>
      <c r="Q68" s="122" t="n">
        <v>20000</v>
      </c>
      <c r="R68" s="122" t="n">
        <v>7226.15</v>
      </c>
      <c r="S68" s="122" t="n">
        <v>20000</v>
      </c>
      <c r="T68" s="122" t="n">
        <v>6906.77</v>
      </c>
      <c r="U68" s="122"/>
      <c r="V68" s="97" t="n">
        <f aca="false">S68/P68*100</f>
        <v>100</v>
      </c>
      <c r="W68" s="110" t="n">
        <v>20000</v>
      </c>
      <c r="X68" s="122" t="n">
        <v>20000</v>
      </c>
      <c r="Y68" s="122" t="n">
        <v>20000</v>
      </c>
      <c r="Z68" s="122" t="n">
        <v>14000</v>
      </c>
      <c r="AA68" s="122" t="n">
        <v>20000</v>
      </c>
      <c r="AB68" s="122" t="n">
        <v>5307.29</v>
      </c>
      <c r="AC68" s="122" t="n">
        <v>20000</v>
      </c>
      <c r="AD68" s="122" t="n">
        <v>20000</v>
      </c>
      <c r="AE68" s="122"/>
      <c r="AF68" s="122"/>
      <c r="AG68" s="123" t="n">
        <f aca="false">SUM(AD68+AE68-AF68)</f>
        <v>20000</v>
      </c>
      <c r="AH68" s="122" t="n">
        <v>14892.56</v>
      </c>
      <c r="AI68" s="122" t="n">
        <v>20000</v>
      </c>
      <c r="AJ68" s="55" t="n">
        <v>7834.29</v>
      </c>
      <c r="AK68" s="122" t="n">
        <v>25000</v>
      </c>
      <c r="AL68" s="122"/>
      <c r="AM68" s="122"/>
      <c r="AN68" s="55" t="n">
        <f aca="false">SUM(AK68+AL68-AM68)</f>
        <v>25000</v>
      </c>
      <c r="AO68" s="97" t="n">
        <f aca="false">SUM(AN68/$AN$2)</f>
        <v>3318.07021036565</v>
      </c>
      <c r="AP68" s="58" t="n">
        <v>25000</v>
      </c>
      <c r="AQ68" s="58"/>
      <c r="AR68" s="97" t="n">
        <f aca="false">SUM(AP68/$AN$2)</f>
        <v>3318.07021036565</v>
      </c>
      <c r="AS68" s="97" t="n">
        <v>2212.24</v>
      </c>
      <c r="AT68" s="97" t="n">
        <v>2212.24</v>
      </c>
      <c r="AU68" s="97" t="n">
        <v>600</v>
      </c>
      <c r="AV68" s="97"/>
      <c r="AW68" s="106" t="n">
        <f aca="false">SUM(AR68+AU68-AV68)</f>
        <v>3918.07021036565</v>
      </c>
      <c r="AX68" s="124"/>
      <c r="AY68" s="124"/>
      <c r="AZ68" s="124" t="n">
        <v>3918.07</v>
      </c>
      <c r="BA68" s="124"/>
      <c r="BB68" s="124"/>
      <c r="BC68" s="124"/>
      <c r="BD68" s="124" t="n">
        <f aca="false">SUM(AX68+AY68+AZ68+BA68+BB68+BC68)</f>
        <v>3918.07</v>
      </c>
      <c r="BE68" s="2" t="n">
        <f aca="false">SUM(AW68-BD68)</f>
        <v>0.000210365651128086</v>
      </c>
      <c r="BF68" s="2" t="n">
        <f aca="false">SUM(BE68-AW68)</f>
        <v>-3918.07</v>
      </c>
    </row>
    <row r="69" customFormat="false" ht="12.75" hidden="false" customHeight="false" outlineLevel="0" collapsed="false">
      <c r="A69" s="118"/>
      <c r="B69" s="119"/>
      <c r="C69" s="119"/>
      <c r="D69" s="119"/>
      <c r="E69" s="119"/>
      <c r="F69" s="119"/>
      <c r="G69" s="119"/>
      <c r="H69" s="119"/>
      <c r="I69" s="120" t="n">
        <v>32313</v>
      </c>
      <c r="J69" s="121" t="s">
        <v>212</v>
      </c>
      <c r="K69" s="122" t="n">
        <v>7833.32</v>
      </c>
      <c r="L69" s="122" t="n">
        <v>2000</v>
      </c>
      <c r="M69" s="122" t="n">
        <v>2000</v>
      </c>
      <c r="N69" s="122" t="n">
        <v>2000</v>
      </c>
      <c r="O69" s="122" t="n">
        <v>2000</v>
      </c>
      <c r="P69" s="122" t="n">
        <v>2000</v>
      </c>
      <c r="Q69" s="122" t="n">
        <v>2000</v>
      </c>
      <c r="R69" s="122" t="n">
        <v>526.5</v>
      </c>
      <c r="S69" s="122" t="n">
        <v>2000</v>
      </c>
      <c r="T69" s="122" t="n">
        <v>552</v>
      </c>
      <c r="U69" s="122"/>
      <c r="V69" s="97" t="n">
        <f aca="false">S69/P69*100</f>
        <v>100</v>
      </c>
      <c r="W69" s="110" t="n">
        <v>2000</v>
      </c>
      <c r="X69" s="122" t="n">
        <v>2000</v>
      </c>
      <c r="Y69" s="122" t="n">
        <v>2000</v>
      </c>
      <c r="Z69" s="122" t="n">
        <v>4000</v>
      </c>
      <c r="AA69" s="122" t="n">
        <v>2000</v>
      </c>
      <c r="AB69" s="122" t="n">
        <v>1750.64</v>
      </c>
      <c r="AC69" s="122" t="n">
        <v>2000</v>
      </c>
      <c r="AD69" s="122" t="n">
        <v>2000</v>
      </c>
      <c r="AE69" s="122"/>
      <c r="AF69" s="122"/>
      <c r="AG69" s="123" t="n">
        <f aca="false">SUM(AD69+AE69-AF69)</f>
        <v>2000</v>
      </c>
      <c r="AH69" s="122" t="n">
        <v>794.7</v>
      </c>
      <c r="AI69" s="122" t="n">
        <v>2000</v>
      </c>
      <c r="AJ69" s="55" t="n">
        <v>446.7</v>
      </c>
      <c r="AK69" s="122" t="n">
        <v>2000</v>
      </c>
      <c r="AL69" s="122"/>
      <c r="AM69" s="122"/>
      <c r="AN69" s="55" t="n">
        <f aca="false">SUM(AK69+AL69-AM69)</f>
        <v>2000</v>
      </c>
      <c r="AO69" s="97" t="n">
        <f aca="false">SUM(AN69/$AN$2)</f>
        <v>265.445616829252</v>
      </c>
      <c r="AP69" s="58" t="n">
        <v>4000</v>
      </c>
      <c r="AQ69" s="58"/>
      <c r="AR69" s="97" t="n">
        <f aca="false">SUM(AP69/$AN$2)</f>
        <v>530.891233658504</v>
      </c>
      <c r="AS69" s="97" t="n">
        <v>206.88</v>
      </c>
      <c r="AT69" s="97" t="n">
        <v>206.88</v>
      </c>
      <c r="AU69" s="97"/>
      <c r="AV69" s="97"/>
      <c r="AW69" s="106" t="n">
        <f aca="false">SUM(AR69+AU69-AV69)</f>
        <v>530.891233658504</v>
      </c>
      <c r="AX69" s="124"/>
      <c r="AY69" s="124"/>
      <c r="AZ69" s="124" t="n">
        <v>530.89</v>
      </c>
      <c r="BA69" s="124"/>
      <c r="BB69" s="124"/>
      <c r="BC69" s="124"/>
      <c r="BD69" s="124" t="n">
        <f aca="false">SUM(AX69+AY69+AZ69+BA69+BB69+BC69)</f>
        <v>530.89</v>
      </c>
      <c r="BE69" s="2" t="n">
        <f aca="false">SUM(AW69-BD69)</f>
        <v>0.00123365850424761</v>
      </c>
      <c r="BF69" s="2" t="n">
        <f aca="false">SUM(BE69-AW69)</f>
        <v>-530.89</v>
      </c>
    </row>
    <row r="70" customFormat="false" ht="12.75" hidden="false" customHeight="false" outlineLevel="0" collapsed="false">
      <c r="A70" s="118"/>
      <c r="B70" s="119"/>
      <c r="C70" s="119"/>
      <c r="D70" s="119"/>
      <c r="E70" s="119"/>
      <c r="F70" s="119"/>
      <c r="G70" s="119"/>
      <c r="H70" s="119"/>
      <c r="I70" s="120" t="n">
        <v>32321</v>
      </c>
      <c r="J70" s="121" t="s">
        <v>213</v>
      </c>
      <c r="K70" s="122" t="n">
        <v>58032.22</v>
      </c>
      <c r="L70" s="122" t="n">
        <v>10000</v>
      </c>
      <c r="M70" s="122" t="n">
        <v>10000</v>
      </c>
      <c r="N70" s="122" t="n">
        <v>45000</v>
      </c>
      <c r="O70" s="122" t="n">
        <v>45000</v>
      </c>
      <c r="P70" s="122" t="n">
        <v>45000</v>
      </c>
      <c r="Q70" s="122" t="n">
        <v>45000</v>
      </c>
      <c r="R70" s="122" t="n">
        <v>695</v>
      </c>
      <c r="S70" s="110" t="n">
        <v>30000</v>
      </c>
      <c r="T70" s="122" t="n">
        <v>1541.41</v>
      </c>
      <c r="U70" s="122"/>
      <c r="V70" s="97" t="n">
        <f aca="false">S70/P70*100</f>
        <v>66.6666666666667</v>
      </c>
      <c r="W70" s="110" t="n">
        <v>30000</v>
      </c>
      <c r="X70" s="122" t="n">
        <v>100000</v>
      </c>
      <c r="Y70" s="122" t="n">
        <v>100000</v>
      </c>
      <c r="Z70" s="122" t="n">
        <v>100000</v>
      </c>
      <c r="AA70" s="122" t="n">
        <v>100000</v>
      </c>
      <c r="AB70" s="122" t="n">
        <v>10612.4</v>
      </c>
      <c r="AC70" s="122" t="n">
        <v>100000</v>
      </c>
      <c r="AD70" s="122" t="n">
        <v>50000</v>
      </c>
      <c r="AE70" s="122"/>
      <c r="AF70" s="122"/>
      <c r="AG70" s="123" t="n">
        <f aca="false">SUM(AD70+AE70-AF70)</f>
        <v>50000</v>
      </c>
      <c r="AH70" s="122" t="n">
        <v>18891.54</v>
      </c>
      <c r="AI70" s="122" t="n">
        <v>50000</v>
      </c>
      <c r="AJ70" s="55" t="n">
        <v>20904.5</v>
      </c>
      <c r="AK70" s="122" t="n">
        <v>50000</v>
      </c>
      <c r="AL70" s="122"/>
      <c r="AM70" s="122"/>
      <c r="AN70" s="55" t="n">
        <f aca="false">SUM(AK70+AL70-AM70)</f>
        <v>50000</v>
      </c>
      <c r="AO70" s="97" t="n">
        <f aca="false">SUM(AN70/$AN$2)</f>
        <v>6636.1404207313</v>
      </c>
      <c r="AP70" s="58" t="n">
        <v>50000</v>
      </c>
      <c r="AQ70" s="58"/>
      <c r="AR70" s="97" t="n">
        <f aca="false">SUM(AP70/$AN$2)</f>
        <v>6636.1404207313</v>
      </c>
      <c r="AS70" s="97" t="n">
        <v>2923.81</v>
      </c>
      <c r="AT70" s="97" t="n">
        <v>2923.81</v>
      </c>
      <c r="AU70" s="97"/>
      <c r="AV70" s="97"/>
      <c r="AW70" s="106" t="n">
        <f aca="false">SUM(AR70+AU70-AV70)</f>
        <v>6636.1404207313</v>
      </c>
      <c r="AX70" s="124"/>
      <c r="AY70" s="124"/>
      <c r="AZ70" s="124" t="n">
        <v>6636.14</v>
      </c>
      <c r="BA70" s="124"/>
      <c r="BB70" s="124"/>
      <c r="BC70" s="124"/>
      <c r="BD70" s="124" t="n">
        <f aca="false">SUM(AX70+AY70+AZ70+BA70+BB70+BC70)</f>
        <v>6636.14</v>
      </c>
      <c r="BE70" s="2" t="n">
        <f aca="false">SUM(AW70-BD70)</f>
        <v>0.000420731302256172</v>
      </c>
      <c r="BF70" s="2" t="n">
        <f aca="false">SUM(BE70-AW70)</f>
        <v>-6636.14</v>
      </c>
    </row>
    <row r="71" customFormat="false" ht="12.75" hidden="false" customHeight="false" outlineLevel="0" collapsed="false">
      <c r="A71" s="118"/>
      <c r="B71" s="119"/>
      <c r="C71" s="119"/>
      <c r="D71" s="119"/>
      <c r="E71" s="119"/>
      <c r="F71" s="119"/>
      <c r="G71" s="119"/>
      <c r="H71" s="119"/>
      <c r="I71" s="120" t="n">
        <v>32321</v>
      </c>
      <c r="J71" s="121" t="s">
        <v>214</v>
      </c>
      <c r="K71" s="122"/>
      <c r="L71" s="122"/>
      <c r="M71" s="122"/>
      <c r="N71" s="122"/>
      <c r="O71" s="122"/>
      <c r="P71" s="122"/>
      <c r="Q71" s="122"/>
      <c r="R71" s="122"/>
      <c r="S71" s="110"/>
      <c r="T71" s="122" t="n">
        <v>2250</v>
      </c>
      <c r="U71" s="122"/>
      <c r="V71" s="97"/>
      <c r="W71" s="110" t="n">
        <v>8000</v>
      </c>
      <c r="X71" s="122" t="n">
        <v>8000</v>
      </c>
      <c r="Y71" s="122" t="n">
        <v>8000</v>
      </c>
      <c r="Z71" s="122" t="n">
        <v>8000</v>
      </c>
      <c r="AA71" s="122" t="n">
        <v>8000</v>
      </c>
      <c r="AB71" s="122" t="n">
        <v>4987.5</v>
      </c>
      <c r="AC71" s="122" t="n">
        <v>8000</v>
      </c>
      <c r="AD71" s="122" t="n">
        <v>8000</v>
      </c>
      <c r="AE71" s="122"/>
      <c r="AF71" s="122"/>
      <c r="AG71" s="123" t="n">
        <f aca="false">SUM(AD71+AE71-AF71)</f>
        <v>8000</v>
      </c>
      <c r="AH71" s="122"/>
      <c r="AI71" s="122" t="n">
        <v>8000</v>
      </c>
      <c r="AJ71" s="55" t="n">
        <v>0</v>
      </c>
      <c r="AK71" s="122" t="n">
        <v>8000</v>
      </c>
      <c r="AL71" s="122"/>
      <c r="AM71" s="122"/>
      <c r="AN71" s="55" t="n">
        <f aca="false">SUM(AK71+AL71-AM71)</f>
        <v>8000</v>
      </c>
      <c r="AO71" s="97" t="n">
        <f aca="false">SUM(AN71/$AN$2)</f>
        <v>1061.78246731701</v>
      </c>
      <c r="AP71" s="58" t="n">
        <v>8000</v>
      </c>
      <c r="AQ71" s="58"/>
      <c r="AR71" s="97" t="n">
        <f aca="false">SUM(AP71/$AN$2)</f>
        <v>1061.78246731701</v>
      </c>
      <c r="AS71" s="97"/>
      <c r="AT71" s="97"/>
      <c r="AU71" s="97"/>
      <c r="AV71" s="97"/>
      <c r="AW71" s="106" t="n">
        <f aca="false">SUM(AR71+AU71-AV71)</f>
        <v>1061.78246731701</v>
      </c>
      <c r="AX71" s="124"/>
      <c r="AY71" s="124"/>
      <c r="AZ71" s="124" t="n">
        <v>1061.78</v>
      </c>
      <c r="BA71" s="124"/>
      <c r="BB71" s="124"/>
      <c r="BC71" s="124"/>
      <c r="BD71" s="124" t="n">
        <f aca="false">SUM(AX71+AY71+AZ71+BA71+BB71+BC71)</f>
        <v>1061.78</v>
      </c>
      <c r="BE71" s="2" t="n">
        <f aca="false">SUM(AW71-BD71)</f>
        <v>0.00246731700849523</v>
      </c>
      <c r="BF71" s="2" t="n">
        <f aca="false">SUM(BE71-AW71)</f>
        <v>-1061.78</v>
      </c>
    </row>
    <row r="72" customFormat="false" ht="12.75" hidden="false" customHeight="false" outlineLevel="0" collapsed="false">
      <c r="A72" s="118"/>
      <c r="B72" s="119"/>
      <c r="C72" s="119"/>
      <c r="D72" s="119"/>
      <c r="E72" s="119"/>
      <c r="F72" s="119"/>
      <c r="G72" s="119"/>
      <c r="H72" s="119"/>
      <c r="I72" s="120" t="n">
        <v>32321</v>
      </c>
      <c r="J72" s="121" t="s">
        <v>215</v>
      </c>
      <c r="K72" s="122"/>
      <c r="L72" s="122"/>
      <c r="M72" s="122"/>
      <c r="N72" s="122"/>
      <c r="O72" s="122"/>
      <c r="P72" s="122"/>
      <c r="Q72" s="122"/>
      <c r="R72" s="122"/>
      <c r="S72" s="110"/>
      <c r="T72" s="122"/>
      <c r="U72" s="122"/>
      <c r="V72" s="97"/>
      <c r="W72" s="110"/>
      <c r="X72" s="122"/>
      <c r="Y72" s="122"/>
      <c r="Z72" s="122"/>
      <c r="AA72" s="122"/>
      <c r="AB72" s="122"/>
      <c r="AC72" s="122"/>
      <c r="AD72" s="122"/>
      <c r="AE72" s="122"/>
      <c r="AF72" s="122"/>
      <c r="AG72" s="123"/>
      <c r="AH72" s="122" t="n">
        <v>5000</v>
      </c>
      <c r="AI72" s="122" t="n">
        <v>5000</v>
      </c>
      <c r="AJ72" s="55" t="n">
        <v>0</v>
      </c>
      <c r="AK72" s="122" t="n">
        <v>5000</v>
      </c>
      <c r="AL72" s="122" t="n">
        <v>50000</v>
      </c>
      <c r="AM72" s="122"/>
      <c r="AN72" s="55" t="n">
        <f aca="false">SUM(AK72+AL72-AM72)</f>
        <v>55000</v>
      </c>
      <c r="AO72" s="97" t="n">
        <f aca="false">SUM(AN72/$AN$2)</f>
        <v>7299.75446280443</v>
      </c>
      <c r="AP72" s="58" t="n">
        <v>55000</v>
      </c>
      <c r="AQ72" s="58"/>
      <c r="AR72" s="97" t="n">
        <f aca="false">SUM(AP72/$AN$2)</f>
        <v>7299.75446280443</v>
      </c>
      <c r="AS72" s="97" t="n">
        <v>0</v>
      </c>
      <c r="AT72" s="97"/>
      <c r="AU72" s="97"/>
      <c r="AV72" s="97"/>
      <c r="AW72" s="106" t="n">
        <f aca="false">SUM(AR72+AU72-AV72)</f>
        <v>7299.75446280443</v>
      </c>
      <c r="AX72" s="124"/>
      <c r="AY72" s="124"/>
      <c r="AZ72" s="124" t="n">
        <v>7299.75</v>
      </c>
      <c r="BA72" s="124"/>
      <c r="BB72" s="124"/>
      <c r="BC72" s="124"/>
      <c r="BD72" s="124" t="n">
        <f aca="false">SUM(AX72+AY72+AZ72+BA72+BB72+BC72)</f>
        <v>7299.75</v>
      </c>
      <c r="BE72" s="2" t="n">
        <f aca="false">SUM(AW72-BD72)</f>
        <v>0.00446280443247815</v>
      </c>
      <c r="BF72" s="2" t="n">
        <f aca="false">SUM(BE72-AW72)</f>
        <v>-7299.75</v>
      </c>
    </row>
    <row r="73" customFormat="false" ht="12.75" hidden="false" customHeight="false" outlineLevel="0" collapsed="false">
      <c r="A73" s="118"/>
      <c r="B73" s="119"/>
      <c r="C73" s="119"/>
      <c r="D73" s="119"/>
      <c r="E73" s="119"/>
      <c r="F73" s="119"/>
      <c r="G73" s="119"/>
      <c r="H73" s="119"/>
      <c r="I73" s="120" t="n">
        <v>32322</v>
      </c>
      <c r="J73" s="121" t="s">
        <v>216</v>
      </c>
      <c r="K73" s="122" t="n">
        <v>40297.04</v>
      </c>
      <c r="L73" s="122" t="n">
        <v>18000</v>
      </c>
      <c r="M73" s="122" t="n">
        <v>18000</v>
      </c>
      <c r="N73" s="122" t="n">
        <v>5000</v>
      </c>
      <c r="O73" s="122" t="n">
        <v>5000</v>
      </c>
      <c r="P73" s="122" t="n">
        <v>7000</v>
      </c>
      <c r="Q73" s="122" t="n">
        <v>7000</v>
      </c>
      <c r="R73" s="122" t="n">
        <v>2102.28</v>
      </c>
      <c r="S73" s="122" t="n">
        <v>7000</v>
      </c>
      <c r="T73" s="122" t="n">
        <v>9759.23</v>
      </c>
      <c r="U73" s="122"/>
      <c r="V73" s="97" t="n">
        <f aca="false">S73/P73*100</f>
        <v>100</v>
      </c>
      <c r="W73" s="110" t="n">
        <v>20000</v>
      </c>
      <c r="X73" s="122" t="n">
        <v>25000</v>
      </c>
      <c r="Y73" s="122" t="n">
        <v>25000</v>
      </c>
      <c r="Z73" s="122" t="n">
        <v>15000</v>
      </c>
      <c r="AA73" s="122" t="n">
        <v>25000</v>
      </c>
      <c r="AB73" s="122" t="n">
        <v>3566.75</v>
      </c>
      <c r="AC73" s="122" t="n">
        <v>25000</v>
      </c>
      <c r="AD73" s="122" t="n">
        <v>25000</v>
      </c>
      <c r="AE73" s="122"/>
      <c r="AF73" s="122"/>
      <c r="AG73" s="123" t="n">
        <f aca="false">SUM(AD73+AE73-AF73)</f>
        <v>25000</v>
      </c>
      <c r="AH73" s="122" t="n">
        <v>24657.39</v>
      </c>
      <c r="AI73" s="122" t="n">
        <v>30000</v>
      </c>
      <c r="AJ73" s="55" t="n">
        <v>8254.96</v>
      </c>
      <c r="AK73" s="122" t="n">
        <v>33000</v>
      </c>
      <c r="AL73" s="122"/>
      <c r="AM73" s="122"/>
      <c r="AN73" s="55" t="n">
        <f aca="false">SUM(AK73+AL73-AM73)</f>
        <v>33000</v>
      </c>
      <c r="AO73" s="97" t="n">
        <f aca="false">SUM(AN73/$AN$2)</f>
        <v>4379.85267768266</v>
      </c>
      <c r="AP73" s="58" t="n">
        <v>30000</v>
      </c>
      <c r="AQ73" s="58"/>
      <c r="AR73" s="97" t="n">
        <f aca="false">SUM(AP73/$AN$2)</f>
        <v>3981.68425243878</v>
      </c>
      <c r="AS73" s="97" t="n">
        <v>2057.84</v>
      </c>
      <c r="AT73" s="97" t="n">
        <v>2057.84</v>
      </c>
      <c r="AU73" s="97"/>
      <c r="AV73" s="97"/>
      <c r="AW73" s="106" t="n">
        <f aca="false">SUM(AR73+AU73-AV73)</f>
        <v>3981.68425243878</v>
      </c>
      <c r="AX73" s="124"/>
      <c r="AY73" s="124"/>
      <c r="AZ73" s="124" t="n">
        <v>3981.68</v>
      </c>
      <c r="BA73" s="124"/>
      <c r="BB73" s="124"/>
      <c r="BC73" s="124"/>
      <c r="BD73" s="124" t="n">
        <f aca="false">SUM(AX73+AY73+AZ73+BA73+BB73+BC73)</f>
        <v>3981.68</v>
      </c>
      <c r="BE73" s="2" t="n">
        <f aca="false">SUM(AW73-BD73)</f>
        <v>0.00425243878135007</v>
      </c>
      <c r="BF73" s="2" t="n">
        <f aca="false">SUM(BE73-AW73)</f>
        <v>-3981.68</v>
      </c>
    </row>
    <row r="74" customFormat="false" ht="12.75" hidden="false" customHeight="false" outlineLevel="0" collapsed="false">
      <c r="A74" s="118"/>
      <c r="B74" s="119"/>
      <c r="C74" s="119"/>
      <c r="D74" s="119"/>
      <c r="E74" s="119"/>
      <c r="F74" s="119"/>
      <c r="G74" s="119"/>
      <c r="H74" s="119"/>
      <c r="I74" s="120" t="n">
        <v>32323</v>
      </c>
      <c r="J74" s="121" t="s">
        <v>217</v>
      </c>
      <c r="K74" s="122" t="n">
        <v>81354.02</v>
      </c>
      <c r="L74" s="122" t="n">
        <v>35000</v>
      </c>
      <c r="M74" s="122" t="n">
        <v>35000</v>
      </c>
      <c r="N74" s="122" t="n">
        <v>5000</v>
      </c>
      <c r="O74" s="122" t="n">
        <v>5000</v>
      </c>
      <c r="P74" s="122" t="n">
        <v>5000</v>
      </c>
      <c r="Q74" s="122" t="n">
        <v>5000</v>
      </c>
      <c r="R74" s="122" t="n">
        <v>151</v>
      </c>
      <c r="S74" s="122" t="n">
        <v>5000</v>
      </c>
      <c r="T74" s="122" t="n">
        <v>1059.54</v>
      </c>
      <c r="U74" s="122"/>
      <c r="V74" s="97" t="n">
        <f aca="false">S74/P74*100</f>
        <v>100</v>
      </c>
      <c r="W74" s="110" t="n">
        <v>5000</v>
      </c>
      <c r="X74" s="122" t="n">
        <v>7000</v>
      </c>
      <c r="Y74" s="122" t="n">
        <v>7000</v>
      </c>
      <c r="Z74" s="122" t="n">
        <v>10000</v>
      </c>
      <c r="AA74" s="122" t="n">
        <v>10000</v>
      </c>
      <c r="AB74" s="122" t="n">
        <v>5196.35</v>
      </c>
      <c r="AC74" s="122" t="n">
        <v>5000</v>
      </c>
      <c r="AD74" s="122" t="n">
        <v>5000</v>
      </c>
      <c r="AE74" s="122"/>
      <c r="AF74" s="122"/>
      <c r="AG74" s="123" t="n">
        <f aca="false">SUM(AD74+AE74-AF74)</f>
        <v>5000</v>
      </c>
      <c r="AH74" s="122" t="n">
        <v>2565.64</v>
      </c>
      <c r="AI74" s="122" t="n">
        <v>5000</v>
      </c>
      <c r="AJ74" s="55" t="n">
        <v>8170.71</v>
      </c>
      <c r="AK74" s="122" t="n">
        <v>10000</v>
      </c>
      <c r="AL74" s="122"/>
      <c r="AM74" s="122"/>
      <c r="AN74" s="55" t="n">
        <f aca="false">SUM(AK74+AL74-AM74)</f>
        <v>10000</v>
      </c>
      <c r="AO74" s="97" t="n">
        <f aca="false">SUM(AN74/$AN$2)</f>
        <v>1327.22808414626</v>
      </c>
      <c r="AP74" s="58" t="n">
        <v>10000</v>
      </c>
      <c r="AQ74" s="58"/>
      <c r="AR74" s="97" t="n">
        <f aca="false">SUM(AP74/$AN$2)</f>
        <v>1327.22808414626</v>
      </c>
      <c r="AS74" s="97" t="n">
        <v>1723.89</v>
      </c>
      <c r="AT74" s="97" t="n">
        <v>1723.89</v>
      </c>
      <c r="AU74" s="97" t="n">
        <v>800</v>
      </c>
      <c r="AV74" s="97"/>
      <c r="AW74" s="106" t="n">
        <f aca="false">SUM(AR74+AU74-AV74)</f>
        <v>2127.22808414626</v>
      </c>
      <c r="AX74" s="124"/>
      <c r="AY74" s="124"/>
      <c r="AZ74" s="124" t="n">
        <v>2127.23</v>
      </c>
      <c r="BA74" s="124"/>
      <c r="BB74" s="124"/>
      <c r="BC74" s="124"/>
      <c r="BD74" s="124" t="n">
        <f aca="false">SUM(AX74+AY74+AZ74+BA74+BB74+BC74)</f>
        <v>2127.23</v>
      </c>
      <c r="BE74" s="2" t="n">
        <f aca="false">SUM(AW74-BD74)</f>
        <v>-0.00191585373931957</v>
      </c>
      <c r="BF74" s="2" t="n">
        <f aca="false">SUM(BE74-AW74)</f>
        <v>-2127.23</v>
      </c>
    </row>
    <row r="75" customFormat="false" ht="12.75" hidden="false" customHeight="false" outlineLevel="0" collapsed="false">
      <c r="A75" s="118"/>
      <c r="B75" s="119"/>
      <c r="C75" s="119"/>
      <c r="D75" s="119"/>
      <c r="E75" s="119"/>
      <c r="F75" s="119"/>
      <c r="G75" s="119"/>
      <c r="H75" s="119"/>
      <c r="I75" s="120" t="n">
        <v>32329</v>
      </c>
      <c r="J75" s="121" t="s">
        <v>218</v>
      </c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97"/>
      <c r="W75" s="110"/>
      <c r="X75" s="122" t="n">
        <v>15000</v>
      </c>
      <c r="Y75" s="122" t="n">
        <v>15000</v>
      </c>
      <c r="Z75" s="122" t="n">
        <v>15000</v>
      </c>
      <c r="AA75" s="122" t="n">
        <v>20000</v>
      </c>
      <c r="AB75" s="122" t="n">
        <v>539.1</v>
      </c>
      <c r="AC75" s="122" t="n">
        <v>20000</v>
      </c>
      <c r="AD75" s="122" t="n">
        <v>20000</v>
      </c>
      <c r="AE75" s="122"/>
      <c r="AF75" s="122"/>
      <c r="AG75" s="123" t="n">
        <f aca="false">SUM(AD75+AE75-AF75)</f>
        <v>20000</v>
      </c>
      <c r="AH75" s="122" t="n">
        <v>15000</v>
      </c>
      <c r="AI75" s="122" t="n">
        <v>15000</v>
      </c>
      <c r="AJ75" s="55" t="n">
        <v>0</v>
      </c>
      <c r="AK75" s="122" t="n">
        <v>15000</v>
      </c>
      <c r="AL75" s="122"/>
      <c r="AM75" s="122"/>
      <c r="AN75" s="55" t="n">
        <f aca="false">SUM(AK75+AL75-AM75)</f>
        <v>15000</v>
      </c>
      <c r="AO75" s="97" t="n">
        <f aca="false">SUM(AN75/$AN$2)</f>
        <v>1990.84212621939</v>
      </c>
      <c r="AP75" s="58" t="n">
        <v>15000</v>
      </c>
      <c r="AQ75" s="58"/>
      <c r="AR75" s="97" t="n">
        <f aca="false">SUM(AP75/$AN$2)</f>
        <v>1990.84212621939</v>
      </c>
      <c r="AS75" s="97" t="n">
        <v>12231.4</v>
      </c>
      <c r="AT75" s="97" t="n">
        <v>12231.4</v>
      </c>
      <c r="AU75" s="97" t="n">
        <v>12000</v>
      </c>
      <c r="AV75" s="97"/>
      <c r="AW75" s="106" t="n">
        <f aca="false">SUM(AR75+AU75-AV75)</f>
        <v>13990.8421262194</v>
      </c>
      <c r="AX75" s="124"/>
      <c r="AY75" s="124"/>
      <c r="AZ75" s="124" t="n">
        <v>13990.84</v>
      </c>
      <c r="BA75" s="124"/>
      <c r="BB75" s="124"/>
      <c r="BC75" s="124"/>
      <c r="BD75" s="124" t="n">
        <f aca="false">SUM(AX75+AY75+AZ75+BA75+BB75+BC75)</f>
        <v>13990.84</v>
      </c>
      <c r="BE75" s="2" t="n">
        <f aca="false">SUM(AW75-BD75)</f>
        <v>0.00212621939135715</v>
      </c>
      <c r="BF75" s="2" t="n">
        <f aca="false">SUM(BE75-AW75)</f>
        <v>-13990.84</v>
      </c>
    </row>
    <row r="76" customFormat="false" ht="12.75" hidden="false" customHeight="false" outlineLevel="0" collapsed="false">
      <c r="A76" s="118"/>
      <c r="B76" s="119"/>
      <c r="C76" s="119"/>
      <c r="D76" s="119"/>
      <c r="E76" s="119"/>
      <c r="F76" s="119"/>
      <c r="G76" s="119"/>
      <c r="H76" s="119"/>
      <c r="I76" s="120" t="n">
        <v>32329</v>
      </c>
      <c r="J76" s="121" t="s">
        <v>219</v>
      </c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97"/>
      <c r="W76" s="110"/>
      <c r="X76" s="122" t="n">
        <v>150000</v>
      </c>
      <c r="Y76" s="122" t="n">
        <v>100000</v>
      </c>
      <c r="Z76" s="122" t="n">
        <v>100000</v>
      </c>
      <c r="AA76" s="122" t="n">
        <v>100000</v>
      </c>
      <c r="AB76" s="122" t="n">
        <v>21125</v>
      </c>
      <c r="AC76" s="122" t="n">
        <v>60000</v>
      </c>
      <c r="AD76" s="122" t="n">
        <v>30000</v>
      </c>
      <c r="AE76" s="122"/>
      <c r="AF76" s="122"/>
      <c r="AG76" s="123" t="n">
        <f aca="false">SUM(AD76+AE76-AF76)</f>
        <v>30000</v>
      </c>
      <c r="AH76" s="122" t="n">
        <v>50217.5</v>
      </c>
      <c r="AI76" s="122" t="n">
        <v>50000</v>
      </c>
      <c r="AJ76" s="55" t="n">
        <v>3500</v>
      </c>
      <c r="AK76" s="110" t="n">
        <v>50000</v>
      </c>
      <c r="AL76" s="122" t="n">
        <v>18000</v>
      </c>
      <c r="AM76" s="122"/>
      <c r="AN76" s="55" t="n">
        <f aca="false">SUM(AK76+AL76-AM76)</f>
        <v>68000</v>
      </c>
      <c r="AO76" s="97" t="n">
        <f aca="false">SUM(AN76/$AN$2)</f>
        <v>9025.15097219457</v>
      </c>
      <c r="AP76" s="58" t="n">
        <v>68000</v>
      </c>
      <c r="AQ76" s="58"/>
      <c r="AR76" s="97" t="n">
        <f aca="false">SUM(AP76/$AN$2)</f>
        <v>9025.15097219457</v>
      </c>
      <c r="AS76" s="97"/>
      <c r="AT76" s="97"/>
      <c r="AU76" s="97"/>
      <c r="AV76" s="97"/>
      <c r="AW76" s="106" t="n">
        <f aca="false">SUM(AR76+AU76-AV76)</f>
        <v>9025.15097219457</v>
      </c>
      <c r="AX76" s="124"/>
      <c r="AY76" s="124"/>
      <c r="AZ76" s="124" t="n">
        <v>9025.15</v>
      </c>
      <c r="BA76" s="124"/>
      <c r="BB76" s="124"/>
      <c r="BC76" s="124"/>
      <c r="BD76" s="124" t="n">
        <f aca="false">SUM(AX76+AY76+AZ76+BA76+BB76+BC76)</f>
        <v>9025.15</v>
      </c>
      <c r="BE76" s="2" t="n">
        <f aca="false">SUM(AW76-BD76)</f>
        <v>0.000972194571659202</v>
      </c>
      <c r="BF76" s="2" t="n">
        <f aca="false">SUM(BE76-AW76)</f>
        <v>-9025.15</v>
      </c>
    </row>
    <row r="77" customFormat="false" ht="12.75" hidden="false" customHeight="false" outlineLevel="0" collapsed="false">
      <c r="A77" s="118"/>
      <c r="B77" s="119"/>
      <c r="C77" s="119"/>
      <c r="D77" s="119"/>
      <c r="E77" s="119"/>
      <c r="F77" s="119"/>
      <c r="G77" s="119"/>
      <c r="H77" s="119"/>
      <c r="I77" s="120" t="n">
        <v>32329</v>
      </c>
      <c r="J77" s="121" t="s">
        <v>220</v>
      </c>
      <c r="K77" s="122"/>
      <c r="L77" s="122"/>
      <c r="M77" s="122"/>
      <c r="N77" s="122" t="n">
        <v>50000</v>
      </c>
      <c r="O77" s="122" t="n">
        <v>50000</v>
      </c>
      <c r="P77" s="122" t="n">
        <v>40000</v>
      </c>
      <c r="Q77" s="122" t="n">
        <v>40000</v>
      </c>
      <c r="R77" s="122"/>
      <c r="S77" s="110" t="n">
        <v>40000</v>
      </c>
      <c r="T77" s="122" t="n">
        <v>22500</v>
      </c>
      <c r="U77" s="122"/>
      <c r="V77" s="97" t="n">
        <f aca="false">S77/P77*100</f>
        <v>100</v>
      </c>
      <c r="W77" s="110" t="n">
        <v>42000</v>
      </c>
      <c r="X77" s="122" t="n">
        <v>10000</v>
      </c>
      <c r="Y77" s="122" t="n">
        <v>10000</v>
      </c>
      <c r="Z77" s="122" t="n">
        <v>10000</v>
      </c>
      <c r="AA77" s="122" t="n">
        <v>10000</v>
      </c>
      <c r="AB77" s="122"/>
      <c r="AC77" s="122" t="n">
        <v>10000</v>
      </c>
      <c r="AD77" s="122" t="n">
        <v>10000</v>
      </c>
      <c r="AE77" s="122"/>
      <c r="AF77" s="122"/>
      <c r="AG77" s="123" t="n">
        <f aca="false">SUM(AD77+AE77-AF77)</f>
        <v>10000</v>
      </c>
      <c r="AH77" s="122"/>
      <c r="AI77" s="122" t="n">
        <v>10000</v>
      </c>
      <c r="AJ77" s="55" t="n">
        <v>0</v>
      </c>
      <c r="AK77" s="122" t="n">
        <v>10000</v>
      </c>
      <c r="AL77" s="122"/>
      <c r="AM77" s="122"/>
      <c r="AN77" s="55" t="n">
        <f aca="false">SUM(AK77+AL77-AM77)</f>
        <v>10000</v>
      </c>
      <c r="AO77" s="97" t="n">
        <f aca="false">SUM(AN77/$AN$2)</f>
        <v>1327.22808414626</v>
      </c>
      <c r="AP77" s="58" t="n">
        <v>10000</v>
      </c>
      <c r="AQ77" s="58"/>
      <c r="AR77" s="97" t="n">
        <f aca="false">SUM(AP77/$AN$2)</f>
        <v>1327.22808414626</v>
      </c>
      <c r="AS77" s="97" t="n">
        <v>400.15</v>
      </c>
      <c r="AT77" s="97" t="n">
        <v>400.15</v>
      </c>
      <c r="AU77" s="97" t="n">
        <v>4500</v>
      </c>
      <c r="AV77" s="97"/>
      <c r="AW77" s="106" t="n">
        <f aca="false">SUM(AR77+AU77-AV77)</f>
        <v>5827.22808414626</v>
      </c>
      <c r="AX77" s="124" t="n">
        <v>5827.23</v>
      </c>
      <c r="AY77" s="124"/>
      <c r="AZ77" s="124"/>
      <c r="BA77" s="124"/>
      <c r="BB77" s="124"/>
      <c r="BC77" s="124"/>
      <c r="BD77" s="124" t="n">
        <f aca="false">SUM(AX77+AY77+AZ77+BA77+BB77+BC77)</f>
        <v>5827.23</v>
      </c>
      <c r="BE77" s="2" t="n">
        <f aca="false">SUM(AW77-BD77)</f>
        <v>-0.00191585373886483</v>
      </c>
      <c r="BF77" s="2" t="n">
        <f aca="false">SUM(BE77-AW77)</f>
        <v>-5827.23</v>
      </c>
    </row>
    <row r="78" customFormat="false" ht="12.75" hidden="false" customHeight="false" outlineLevel="0" collapsed="false">
      <c r="A78" s="118"/>
      <c r="B78" s="119"/>
      <c r="C78" s="119"/>
      <c r="D78" s="119"/>
      <c r="E78" s="119"/>
      <c r="F78" s="119"/>
      <c r="G78" s="119"/>
      <c r="H78" s="119"/>
      <c r="I78" s="120" t="n">
        <v>32329</v>
      </c>
      <c r="J78" s="121" t="s">
        <v>221</v>
      </c>
      <c r="K78" s="122"/>
      <c r="L78" s="122"/>
      <c r="M78" s="122"/>
      <c r="N78" s="122"/>
      <c r="O78" s="122"/>
      <c r="P78" s="122"/>
      <c r="Q78" s="122"/>
      <c r="R78" s="122"/>
      <c r="S78" s="110"/>
      <c r="T78" s="122"/>
      <c r="U78" s="122"/>
      <c r="V78" s="97"/>
      <c r="W78" s="110"/>
      <c r="X78" s="122"/>
      <c r="Y78" s="122"/>
      <c r="Z78" s="122"/>
      <c r="AA78" s="122"/>
      <c r="AB78" s="122"/>
      <c r="AC78" s="122"/>
      <c r="AD78" s="122"/>
      <c r="AE78" s="122"/>
      <c r="AF78" s="122"/>
      <c r="AG78" s="123"/>
      <c r="AH78" s="122"/>
      <c r="AI78" s="122"/>
      <c r="AJ78" s="55"/>
      <c r="AK78" s="122" t="n">
        <v>50000</v>
      </c>
      <c r="AL78" s="122"/>
      <c r="AM78" s="122"/>
      <c r="AN78" s="55" t="n">
        <f aca="false">SUM(AK78+AL78-AM78)</f>
        <v>50000</v>
      </c>
      <c r="AO78" s="97" t="n">
        <f aca="false">SUM(AN78/$AN$2)</f>
        <v>6636.1404207313</v>
      </c>
      <c r="AP78" s="58" t="n">
        <v>30000</v>
      </c>
      <c r="AQ78" s="58"/>
      <c r="AR78" s="97" t="n">
        <f aca="false">SUM(AP78/$AN$2)</f>
        <v>3981.68425243878</v>
      </c>
      <c r="AS78" s="97"/>
      <c r="AT78" s="97"/>
      <c r="AU78" s="97"/>
      <c r="AV78" s="97"/>
      <c r="AW78" s="106" t="n">
        <f aca="false">SUM(AR78+AU78-AV78)</f>
        <v>3981.68425243878</v>
      </c>
      <c r="AX78" s="124"/>
      <c r="AY78" s="124"/>
      <c r="AZ78" s="124" t="n">
        <v>3981.68</v>
      </c>
      <c r="BA78" s="124"/>
      <c r="BB78" s="124"/>
      <c r="BC78" s="124"/>
      <c r="BD78" s="124" t="n">
        <f aca="false">SUM(AX78+AY78+AZ78+BA78+BB78+BC78)</f>
        <v>3981.68</v>
      </c>
      <c r="BE78" s="2" t="n">
        <f aca="false">SUM(AW78-BD78)</f>
        <v>0.00425243878135007</v>
      </c>
      <c r="BF78" s="2" t="n">
        <f aca="false">SUM(BE78-AW78)</f>
        <v>-3981.68</v>
      </c>
    </row>
    <row r="79" customFormat="false" ht="12.75" hidden="true" customHeight="false" outlineLevel="0" collapsed="false">
      <c r="A79" s="118"/>
      <c r="B79" s="119"/>
      <c r="C79" s="119"/>
      <c r="D79" s="119"/>
      <c r="E79" s="119"/>
      <c r="F79" s="119"/>
      <c r="G79" s="119"/>
      <c r="H79" s="119"/>
      <c r="I79" s="120" t="n">
        <v>32329</v>
      </c>
      <c r="J79" s="121" t="s">
        <v>222</v>
      </c>
      <c r="K79" s="122"/>
      <c r="L79" s="122"/>
      <c r="M79" s="122"/>
      <c r="N79" s="122"/>
      <c r="O79" s="122"/>
      <c r="P79" s="122"/>
      <c r="Q79" s="122"/>
      <c r="R79" s="122"/>
      <c r="S79" s="110"/>
      <c r="T79" s="122"/>
      <c r="U79" s="122"/>
      <c r="V79" s="97"/>
      <c r="W79" s="110"/>
      <c r="X79" s="122"/>
      <c r="Y79" s="122"/>
      <c r="Z79" s="122"/>
      <c r="AA79" s="122"/>
      <c r="AB79" s="122"/>
      <c r="AC79" s="122"/>
      <c r="AD79" s="122"/>
      <c r="AE79" s="122"/>
      <c r="AF79" s="122"/>
      <c r="AG79" s="123"/>
      <c r="AH79" s="122"/>
      <c r="AI79" s="122"/>
      <c r="AJ79" s="55"/>
      <c r="AK79" s="122" t="n">
        <v>32970</v>
      </c>
      <c r="AL79" s="122"/>
      <c r="AM79" s="122"/>
      <c r="AN79" s="55" t="n">
        <f aca="false">SUM(AK79+AL79-AM79)</f>
        <v>32970</v>
      </c>
      <c r="AO79" s="97" t="n">
        <f aca="false">SUM(AN79/$AN$2)</f>
        <v>4375.87099343022</v>
      </c>
      <c r="AP79" s="58" t="n">
        <v>0</v>
      </c>
      <c r="AQ79" s="58"/>
      <c r="AR79" s="97" t="n">
        <f aca="false">SUM(AP79/$AN$2)</f>
        <v>0</v>
      </c>
      <c r="AS79" s="97"/>
      <c r="AT79" s="97"/>
      <c r="AU79" s="97"/>
      <c r="AV79" s="97"/>
      <c r="AW79" s="106" t="n">
        <f aca="false">SUM(AR79+AU79-AV79)</f>
        <v>0</v>
      </c>
      <c r="AX79" s="124"/>
      <c r="AY79" s="124"/>
      <c r="AZ79" s="124"/>
      <c r="BA79" s="124"/>
      <c r="BB79" s="124"/>
      <c r="BC79" s="124"/>
      <c r="BD79" s="124" t="n">
        <f aca="false">SUM(AX79+AY79+AZ79+BA79+BB79+BC79)</f>
        <v>0</v>
      </c>
      <c r="BE79" s="2" t="n">
        <f aca="false">SUM(AW79-BD79)</f>
        <v>0</v>
      </c>
      <c r="BF79" s="2" t="n">
        <f aca="false">SUM(BE79-AW79)</f>
        <v>0</v>
      </c>
    </row>
    <row r="80" customFormat="false" ht="12.75" hidden="false" customHeight="false" outlineLevel="0" collapsed="false">
      <c r="A80" s="118"/>
      <c r="B80" s="119"/>
      <c r="C80" s="119"/>
      <c r="D80" s="119"/>
      <c r="E80" s="119"/>
      <c r="F80" s="119"/>
      <c r="G80" s="119"/>
      <c r="H80" s="119"/>
      <c r="I80" s="120" t="n">
        <v>32351</v>
      </c>
      <c r="J80" s="121" t="s">
        <v>223</v>
      </c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97"/>
      <c r="W80" s="110"/>
      <c r="X80" s="122"/>
      <c r="Y80" s="122"/>
      <c r="Z80" s="122"/>
      <c r="AA80" s="122"/>
      <c r="AB80" s="122"/>
      <c r="AC80" s="122"/>
      <c r="AD80" s="122" t="n">
        <v>30000</v>
      </c>
      <c r="AE80" s="122"/>
      <c r="AF80" s="122"/>
      <c r="AG80" s="123" t="n">
        <f aca="false">SUM(AD80+AE80-AF80)</f>
        <v>30000</v>
      </c>
      <c r="AH80" s="122" t="n">
        <v>19823.31</v>
      </c>
      <c r="AI80" s="122" t="n">
        <v>30000</v>
      </c>
      <c r="AJ80" s="55" t="n">
        <v>11346.33</v>
      </c>
      <c r="AK80" s="122" t="n">
        <v>30000</v>
      </c>
      <c r="AL80" s="122"/>
      <c r="AM80" s="122"/>
      <c r="AN80" s="55" t="n">
        <f aca="false">SUM(AK80+AL80-AM80)</f>
        <v>30000</v>
      </c>
      <c r="AO80" s="97" t="n">
        <f aca="false">SUM(AN80/$AN$2)</f>
        <v>3981.68425243878</v>
      </c>
      <c r="AP80" s="58" t="n">
        <v>30000</v>
      </c>
      <c r="AQ80" s="58"/>
      <c r="AR80" s="97" t="n">
        <f aca="false">SUM(AP80/$AN$2)</f>
        <v>3981.68425243878</v>
      </c>
      <c r="AS80" s="97"/>
      <c r="AT80" s="97"/>
      <c r="AU80" s="97"/>
      <c r="AV80" s="97"/>
      <c r="AW80" s="106" t="n">
        <f aca="false">SUM(AR80+AU80-AV80)</f>
        <v>3981.68425243878</v>
      </c>
      <c r="AX80" s="124"/>
      <c r="AY80" s="124"/>
      <c r="AZ80" s="124" t="n">
        <v>3981.68</v>
      </c>
      <c r="BA80" s="124"/>
      <c r="BB80" s="124"/>
      <c r="BC80" s="124"/>
      <c r="BD80" s="124" t="n">
        <f aca="false">SUM(AX80+AY80+AZ80+BA80+BB80+BC80)</f>
        <v>3981.68</v>
      </c>
      <c r="BE80" s="2" t="n">
        <f aca="false">SUM(AW80-BD80)</f>
        <v>0.00425243878135007</v>
      </c>
      <c r="BF80" s="2" t="n">
        <f aca="false">SUM(BE80-AW80)</f>
        <v>-3981.68</v>
      </c>
    </row>
    <row r="81" customFormat="false" ht="12.75" hidden="false" customHeight="false" outlineLevel="0" collapsed="false">
      <c r="A81" s="118"/>
      <c r="B81" s="119"/>
      <c r="C81" s="119"/>
      <c r="D81" s="119"/>
      <c r="E81" s="119"/>
      <c r="F81" s="119"/>
      <c r="G81" s="119"/>
      <c r="H81" s="119"/>
      <c r="I81" s="120" t="n">
        <v>32353</v>
      </c>
      <c r="J81" s="121" t="s">
        <v>224</v>
      </c>
      <c r="K81" s="122"/>
      <c r="L81" s="122"/>
      <c r="M81" s="122"/>
      <c r="N81" s="122"/>
      <c r="O81" s="122"/>
      <c r="P81" s="122"/>
      <c r="Q81" s="122"/>
      <c r="R81" s="122"/>
      <c r="S81" s="122"/>
      <c r="T81" s="122" t="n">
        <v>412.35</v>
      </c>
      <c r="U81" s="122"/>
      <c r="V81" s="97"/>
      <c r="W81" s="110" t="n">
        <v>1000</v>
      </c>
      <c r="X81" s="122" t="n">
        <v>1500</v>
      </c>
      <c r="Y81" s="122" t="n">
        <v>1500</v>
      </c>
      <c r="Z81" s="122" t="n">
        <v>1500</v>
      </c>
      <c r="AA81" s="122" t="n">
        <v>1500</v>
      </c>
      <c r="AB81" s="122" t="n">
        <v>695.96</v>
      </c>
      <c r="AC81" s="122" t="n">
        <v>1500</v>
      </c>
      <c r="AD81" s="122" t="n">
        <v>5000</v>
      </c>
      <c r="AE81" s="122"/>
      <c r="AF81" s="122"/>
      <c r="AG81" s="123" t="n">
        <f aca="false">SUM(AD81+AE81-AF81)</f>
        <v>5000</v>
      </c>
      <c r="AH81" s="122" t="n">
        <v>2940.5</v>
      </c>
      <c r="AI81" s="122" t="n">
        <v>5000</v>
      </c>
      <c r="AJ81" s="55" t="n">
        <v>2109.85</v>
      </c>
      <c r="AK81" s="122" t="n">
        <v>5000</v>
      </c>
      <c r="AL81" s="122"/>
      <c r="AM81" s="122"/>
      <c r="AN81" s="55" t="n">
        <f aca="false">SUM(AK81+AL81-AM81)</f>
        <v>5000</v>
      </c>
      <c r="AO81" s="97" t="n">
        <f aca="false">SUM(AN81/$AN$2)</f>
        <v>663.61404207313</v>
      </c>
      <c r="AP81" s="58" t="n">
        <v>5000</v>
      </c>
      <c r="AQ81" s="58"/>
      <c r="AR81" s="97" t="n">
        <f aca="false">SUM(AP81/$AN$2)</f>
        <v>663.61404207313</v>
      </c>
      <c r="AS81" s="97" t="n">
        <v>533.51</v>
      </c>
      <c r="AT81" s="97" t="n">
        <v>533.51</v>
      </c>
      <c r="AU81" s="97" t="n">
        <v>200</v>
      </c>
      <c r="AV81" s="97"/>
      <c r="AW81" s="106" t="n">
        <f aca="false">SUM(AR81+AU81-AV81)</f>
        <v>863.61404207313</v>
      </c>
      <c r="AX81" s="124" t="n">
        <v>863.61</v>
      </c>
      <c r="AY81" s="124"/>
      <c r="AZ81" s="124"/>
      <c r="BA81" s="124"/>
      <c r="BB81" s="124"/>
      <c r="BC81" s="124"/>
      <c r="BD81" s="124" t="n">
        <f aca="false">SUM(AX81+AY81+AZ81+BA81+BB81+BC81)</f>
        <v>863.61</v>
      </c>
      <c r="BE81" s="2" t="n">
        <f aca="false">SUM(AW81-BD81)</f>
        <v>0.00404207313022198</v>
      </c>
      <c r="BF81" s="2" t="n">
        <f aca="false">SUM(BE81-AW81)</f>
        <v>-863.61</v>
      </c>
    </row>
    <row r="82" customFormat="false" ht="12.75" hidden="false" customHeight="false" outlineLevel="0" collapsed="false">
      <c r="A82" s="118"/>
      <c r="B82" s="119"/>
      <c r="C82" s="119"/>
      <c r="D82" s="119"/>
      <c r="E82" s="119"/>
      <c r="F82" s="119"/>
      <c r="G82" s="119"/>
      <c r="H82" s="119"/>
      <c r="I82" s="120" t="n">
        <v>32331</v>
      </c>
      <c r="J82" s="121" t="s">
        <v>225</v>
      </c>
      <c r="K82" s="122"/>
      <c r="L82" s="122"/>
      <c r="M82" s="122"/>
      <c r="N82" s="122" t="n">
        <v>6000</v>
      </c>
      <c r="O82" s="122" t="n">
        <v>6000</v>
      </c>
      <c r="P82" s="122" t="n">
        <v>6000</v>
      </c>
      <c r="Q82" s="122" t="n">
        <v>6000</v>
      </c>
      <c r="R82" s="122" t="n">
        <v>5243.75</v>
      </c>
      <c r="S82" s="122" t="n">
        <v>8000</v>
      </c>
      <c r="T82" s="122" t="n">
        <v>8230.1</v>
      </c>
      <c r="U82" s="122"/>
      <c r="V82" s="97" t="n">
        <f aca="false">S82/P82*100</f>
        <v>133.333333333333</v>
      </c>
      <c r="W82" s="110" t="n">
        <v>15000</v>
      </c>
      <c r="X82" s="122" t="n">
        <v>20000</v>
      </c>
      <c r="Y82" s="122" t="n">
        <v>20000</v>
      </c>
      <c r="Z82" s="122" t="n">
        <v>25000</v>
      </c>
      <c r="AA82" s="122" t="n">
        <v>25000</v>
      </c>
      <c r="AB82" s="122" t="n">
        <v>10240</v>
      </c>
      <c r="AC82" s="122" t="n">
        <v>25000</v>
      </c>
      <c r="AD82" s="122" t="n">
        <v>25000</v>
      </c>
      <c r="AE82" s="122"/>
      <c r="AF82" s="122"/>
      <c r="AG82" s="123" t="n">
        <f aca="false">SUM(AD82+AE82-AF82)</f>
        <v>25000</v>
      </c>
      <c r="AH82" s="122" t="n">
        <v>11666.75</v>
      </c>
      <c r="AI82" s="122" t="n">
        <v>25000</v>
      </c>
      <c r="AJ82" s="55" t="n">
        <v>5157.8</v>
      </c>
      <c r="AK82" s="122" t="n">
        <v>25000</v>
      </c>
      <c r="AL82" s="122"/>
      <c r="AM82" s="122"/>
      <c r="AN82" s="55" t="n">
        <f aca="false">SUM(AK82+AL82-AM82)</f>
        <v>25000</v>
      </c>
      <c r="AO82" s="97" t="n">
        <f aca="false">SUM(AN82/$AN$2)</f>
        <v>3318.07021036565</v>
      </c>
      <c r="AP82" s="58" t="n">
        <v>30000</v>
      </c>
      <c r="AQ82" s="58"/>
      <c r="AR82" s="97" t="n">
        <f aca="false">SUM(AP82/$AN$2)</f>
        <v>3981.68425243878</v>
      </c>
      <c r="AS82" s="97" t="n">
        <v>969.04</v>
      </c>
      <c r="AT82" s="97" t="n">
        <v>969.04</v>
      </c>
      <c r="AU82" s="97"/>
      <c r="AV82" s="97"/>
      <c r="AW82" s="106" t="n">
        <f aca="false">SUM(AR82+AU82-AV82)</f>
        <v>3981.68425243878</v>
      </c>
      <c r="AX82" s="124" t="n">
        <v>3981.68</v>
      </c>
      <c r="AY82" s="124"/>
      <c r="AZ82" s="124"/>
      <c r="BA82" s="124"/>
      <c r="BB82" s="124"/>
      <c r="BC82" s="124"/>
      <c r="BD82" s="124" t="n">
        <f aca="false">SUM(AX82+AY82+AZ82+BA82+BB82+BC82)</f>
        <v>3981.68</v>
      </c>
      <c r="BE82" s="2" t="n">
        <f aca="false">SUM(AW82-BD82)</f>
        <v>0.00425243878135007</v>
      </c>
      <c r="BF82" s="2" t="n">
        <f aca="false">SUM(BE82-AW82)</f>
        <v>-3981.68</v>
      </c>
    </row>
    <row r="83" customFormat="false" ht="12.75" hidden="false" customHeight="false" outlineLevel="0" collapsed="false">
      <c r="A83" s="118"/>
      <c r="B83" s="119"/>
      <c r="C83" s="119"/>
      <c r="D83" s="119"/>
      <c r="E83" s="119"/>
      <c r="F83" s="119"/>
      <c r="G83" s="119"/>
      <c r="H83" s="119"/>
      <c r="I83" s="120" t="n">
        <v>32334</v>
      </c>
      <c r="J83" s="121" t="s">
        <v>226</v>
      </c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97"/>
      <c r="W83" s="110"/>
      <c r="X83" s="122"/>
      <c r="Y83" s="122"/>
      <c r="Z83" s="122" t="n">
        <v>8000</v>
      </c>
      <c r="AA83" s="122" t="n">
        <v>5000</v>
      </c>
      <c r="AB83" s="122" t="n">
        <v>3750</v>
      </c>
      <c r="AC83" s="122" t="n">
        <v>5000</v>
      </c>
      <c r="AD83" s="122" t="n">
        <v>10000</v>
      </c>
      <c r="AE83" s="122"/>
      <c r="AF83" s="122"/>
      <c r="AG83" s="123" t="n">
        <f aca="false">SUM(AD83+AE83-AF83)</f>
        <v>10000</v>
      </c>
      <c r="AH83" s="122" t="n">
        <v>4830.36</v>
      </c>
      <c r="AI83" s="122" t="n">
        <v>10000</v>
      </c>
      <c r="AJ83" s="55" t="n">
        <v>0</v>
      </c>
      <c r="AK83" s="122" t="n">
        <v>10000</v>
      </c>
      <c r="AL83" s="122"/>
      <c r="AM83" s="122"/>
      <c r="AN83" s="55" t="n">
        <f aca="false">SUM(AK83+AL83-AM83)</f>
        <v>10000</v>
      </c>
      <c r="AO83" s="97" t="n">
        <f aca="false">SUM(AN83/$AN$2)</f>
        <v>1327.22808414626</v>
      </c>
      <c r="AP83" s="58" t="n">
        <v>5000</v>
      </c>
      <c r="AQ83" s="58"/>
      <c r="AR83" s="97" t="n">
        <f aca="false">SUM(AP83/$AN$2)</f>
        <v>663.61404207313</v>
      </c>
      <c r="AS83" s="97"/>
      <c r="AT83" s="97"/>
      <c r="AU83" s="97"/>
      <c r="AV83" s="97"/>
      <c r="AW83" s="106" t="n">
        <f aca="false">SUM(AR83+AU83-AV83)</f>
        <v>663.61404207313</v>
      </c>
      <c r="AX83" s="124" t="n">
        <v>663.61</v>
      </c>
      <c r="AY83" s="124"/>
      <c r="AZ83" s="124"/>
      <c r="BA83" s="124"/>
      <c r="BB83" s="124"/>
      <c r="BC83" s="124"/>
      <c r="BD83" s="124" t="n">
        <f aca="false">SUM(AX83+AY83+AZ83+BA83+BB83+BC83)</f>
        <v>663.61</v>
      </c>
      <c r="BE83" s="2" t="n">
        <f aca="false">SUM(AW83-BD83)</f>
        <v>0.00404207313022198</v>
      </c>
      <c r="BF83" s="2" t="n">
        <f aca="false">SUM(BE83-AW83)</f>
        <v>-663.61</v>
      </c>
    </row>
    <row r="84" customFormat="false" ht="12.75" hidden="true" customHeight="false" outlineLevel="0" collapsed="false">
      <c r="A84" s="118"/>
      <c r="B84" s="119"/>
      <c r="C84" s="119"/>
      <c r="D84" s="119"/>
      <c r="E84" s="119"/>
      <c r="F84" s="119"/>
      <c r="G84" s="119"/>
      <c r="H84" s="119"/>
      <c r="I84" s="120" t="n">
        <v>32331</v>
      </c>
      <c r="J84" s="121" t="s">
        <v>227</v>
      </c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97"/>
      <c r="W84" s="110"/>
      <c r="X84" s="122" t="n">
        <v>8000</v>
      </c>
      <c r="Y84" s="122" t="n">
        <v>8000</v>
      </c>
      <c r="Z84" s="122" t="n">
        <v>8000</v>
      </c>
      <c r="AA84" s="122" t="n">
        <v>8000</v>
      </c>
      <c r="AB84" s="110"/>
      <c r="AC84" s="122" t="n">
        <v>8000</v>
      </c>
      <c r="AD84" s="122" t="n">
        <v>8000</v>
      </c>
      <c r="AE84" s="122"/>
      <c r="AF84" s="122"/>
      <c r="AG84" s="123" t="n">
        <f aca="false">SUM(AD84+AE84-AF84)</f>
        <v>8000</v>
      </c>
      <c r="AH84" s="122" t="n">
        <v>3200</v>
      </c>
      <c r="AI84" s="122" t="n">
        <v>6000</v>
      </c>
      <c r="AJ84" s="55" t="n">
        <v>0</v>
      </c>
      <c r="AK84" s="122" t="n">
        <v>6000</v>
      </c>
      <c r="AL84" s="122"/>
      <c r="AM84" s="122"/>
      <c r="AN84" s="55" t="n">
        <f aca="false">SUM(AK84+AL84-AM84)</f>
        <v>6000</v>
      </c>
      <c r="AO84" s="97" t="n">
        <f aca="false">SUM(AN84/$AN$2)</f>
        <v>796.336850487756</v>
      </c>
      <c r="AP84" s="58" t="n">
        <v>0</v>
      </c>
      <c r="AQ84" s="58"/>
      <c r="AR84" s="97" t="n">
        <f aca="false">SUM(AP84/$AN$2)</f>
        <v>0</v>
      </c>
      <c r="AS84" s="97"/>
      <c r="AT84" s="97"/>
      <c r="AU84" s="97"/>
      <c r="AV84" s="97"/>
      <c r="AW84" s="106" t="n">
        <f aca="false">SUM(AR84+AU84-AV84)</f>
        <v>0</v>
      </c>
      <c r="AX84" s="124"/>
      <c r="AY84" s="124"/>
      <c r="AZ84" s="124"/>
      <c r="BA84" s="124"/>
      <c r="BB84" s="124"/>
      <c r="BC84" s="124"/>
      <c r="BD84" s="124" t="n">
        <f aca="false">SUM(AX84+AY84+AZ84+BA84+BB84+BC84)</f>
        <v>0</v>
      </c>
      <c r="BE84" s="2" t="n">
        <f aca="false">SUM(AW84-BD84)</f>
        <v>0</v>
      </c>
      <c r="BF84" s="2" t="n">
        <f aca="false">SUM(BE84-AW84)</f>
        <v>0</v>
      </c>
    </row>
    <row r="85" customFormat="false" ht="12.75" hidden="false" customHeight="false" outlineLevel="0" collapsed="false">
      <c r="A85" s="118"/>
      <c r="B85" s="119"/>
      <c r="C85" s="119"/>
      <c r="D85" s="119"/>
      <c r="E85" s="119"/>
      <c r="F85" s="119"/>
      <c r="G85" s="119"/>
      <c r="H85" s="119"/>
      <c r="I85" s="120" t="n">
        <v>32342</v>
      </c>
      <c r="J85" s="121" t="s">
        <v>228</v>
      </c>
      <c r="K85" s="122" t="n">
        <v>151628.39</v>
      </c>
      <c r="L85" s="122" t="n">
        <v>5000</v>
      </c>
      <c r="M85" s="122" t="n">
        <v>5000</v>
      </c>
      <c r="N85" s="122" t="n">
        <v>5000</v>
      </c>
      <c r="O85" s="122" t="n">
        <v>5000</v>
      </c>
      <c r="P85" s="122" t="n">
        <v>5000</v>
      </c>
      <c r="Q85" s="122" t="n">
        <v>5000</v>
      </c>
      <c r="R85" s="122" t="n">
        <v>6000</v>
      </c>
      <c r="S85" s="122" t="n">
        <v>8000</v>
      </c>
      <c r="T85" s="122" t="n">
        <v>11250</v>
      </c>
      <c r="U85" s="122"/>
      <c r="V85" s="97" t="n">
        <f aca="false">S85/P85*100</f>
        <v>160</v>
      </c>
      <c r="W85" s="110" t="n">
        <v>15000</v>
      </c>
      <c r="X85" s="122" t="n">
        <v>15000</v>
      </c>
      <c r="Y85" s="122" t="n">
        <v>15000</v>
      </c>
      <c r="Z85" s="122" t="n">
        <v>65000</v>
      </c>
      <c r="AA85" s="122" t="n">
        <v>70000</v>
      </c>
      <c r="AB85" s="122" t="n">
        <v>15820</v>
      </c>
      <c r="AC85" s="122" t="n">
        <v>70000</v>
      </c>
      <c r="AD85" s="122" t="n">
        <v>50000</v>
      </c>
      <c r="AE85" s="122"/>
      <c r="AF85" s="122"/>
      <c r="AG85" s="123" t="n">
        <f aca="false">SUM(AD85+AE85-AF85)</f>
        <v>50000</v>
      </c>
      <c r="AH85" s="122" t="n">
        <v>40521.47</v>
      </c>
      <c r="AI85" s="122" t="n">
        <v>55000</v>
      </c>
      <c r="AJ85" s="55" t="n">
        <v>26754.62</v>
      </c>
      <c r="AK85" s="122" t="n">
        <v>55000</v>
      </c>
      <c r="AL85" s="122"/>
      <c r="AM85" s="122"/>
      <c r="AN85" s="55" t="n">
        <f aca="false">SUM(AK85+AL85-AM85)</f>
        <v>55000</v>
      </c>
      <c r="AO85" s="97" t="n">
        <f aca="false">SUM(AN85/$AN$2)</f>
        <v>7299.75446280443</v>
      </c>
      <c r="AP85" s="58" t="n">
        <v>40000</v>
      </c>
      <c r="AQ85" s="58"/>
      <c r="AR85" s="97" t="n">
        <f aca="false">SUM(AP85/$AN$2)</f>
        <v>5308.91233658504</v>
      </c>
      <c r="AS85" s="97" t="n">
        <v>1379.07</v>
      </c>
      <c r="AT85" s="97" t="n">
        <v>1379.07</v>
      </c>
      <c r="AU85" s="97"/>
      <c r="AV85" s="97" t="n">
        <v>1000</v>
      </c>
      <c r="AW85" s="106" t="n">
        <f aca="false">SUM(AR85+AU85-AV85)</f>
        <v>4308.91233658504</v>
      </c>
      <c r="AX85" s="124" t="n">
        <v>4308.91</v>
      </c>
      <c r="AY85" s="124"/>
      <c r="AZ85" s="124"/>
      <c r="BA85" s="124"/>
      <c r="BB85" s="124"/>
      <c r="BC85" s="124"/>
      <c r="BD85" s="124" t="n">
        <f aca="false">SUM(AX85+AY85+AZ85+BA85+BB85+BC85)</f>
        <v>4308.91</v>
      </c>
      <c r="BE85" s="2" t="n">
        <f aca="false">SUM(AW85-BD85)</f>
        <v>0.00233658504203049</v>
      </c>
      <c r="BF85" s="2" t="n">
        <f aca="false">SUM(BE85-AW85)</f>
        <v>-4308.91</v>
      </c>
    </row>
    <row r="86" customFormat="false" ht="12.75" hidden="false" customHeight="false" outlineLevel="0" collapsed="false">
      <c r="A86" s="118"/>
      <c r="B86" s="119"/>
      <c r="C86" s="119"/>
      <c r="D86" s="119"/>
      <c r="E86" s="119"/>
      <c r="F86" s="119"/>
      <c r="G86" s="119"/>
      <c r="H86" s="119"/>
      <c r="I86" s="120" t="n">
        <v>32341</v>
      </c>
      <c r="J86" s="121" t="s">
        <v>229</v>
      </c>
      <c r="K86" s="122" t="n">
        <v>5288.02</v>
      </c>
      <c r="L86" s="122" t="n">
        <v>8000</v>
      </c>
      <c r="M86" s="122" t="n">
        <v>8000</v>
      </c>
      <c r="N86" s="122" t="n">
        <v>4000</v>
      </c>
      <c r="O86" s="122" t="n">
        <v>4000</v>
      </c>
      <c r="P86" s="122" t="n">
        <v>4000</v>
      </c>
      <c r="Q86" s="122" t="n">
        <v>4000</v>
      </c>
      <c r="R86" s="122" t="n">
        <v>850.82</v>
      </c>
      <c r="S86" s="122" t="n">
        <v>4000</v>
      </c>
      <c r="T86" s="122" t="n">
        <v>1386.78</v>
      </c>
      <c r="U86" s="122"/>
      <c r="V86" s="97" t="n">
        <f aca="false">S86/P86*100</f>
        <v>100</v>
      </c>
      <c r="W86" s="110" t="n">
        <v>4000</v>
      </c>
      <c r="X86" s="122" t="n">
        <v>3000</v>
      </c>
      <c r="Y86" s="122" t="n">
        <v>3000</v>
      </c>
      <c r="Z86" s="122" t="n">
        <v>3000</v>
      </c>
      <c r="AA86" s="122" t="n">
        <v>3000</v>
      </c>
      <c r="AB86" s="122" t="n">
        <v>660.49</v>
      </c>
      <c r="AC86" s="122" t="n">
        <v>3000</v>
      </c>
      <c r="AD86" s="122" t="n">
        <v>3000</v>
      </c>
      <c r="AE86" s="122"/>
      <c r="AF86" s="122"/>
      <c r="AG86" s="123" t="n">
        <f aca="false">SUM(AD86+AE86-AF86)</f>
        <v>3000</v>
      </c>
      <c r="AH86" s="122" t="n">
        <v>1699.95</v>
      </c>
      <c r="AI86" s="122" t="n">
        <v>3000</v>
      </c>
      <c r="AJ86" s="55" t="n">
        <v>672.4</v>
      </c>
      <c r="AK86" s="122" t="n">
        <v>3000</v>
      </c>
      <c r="AL86" s="122"/>
      <c r="AM86" s="122"/>
      <c r="AN86" s="55" t="n">
        <f aca="false">SUM(AK86+AL86-AM86)</f>
        <v>3000</v>
      </c>
      <c r="AO86" s="97" t="n">
        <f aca="false">SUM(AN86/$AN$2)</f>
        <v>398.168425243878</v>
      </c>
      <c r="AP86" s="58" t="n">
        <v>3500</v>
      </c>
      <c r="AQ86" s="58"/>
      <c r="AR86" s="97" t="n">
        <f aca="false">SUM(AP86/$AN$2)</f>
        <v>464.529829451191</v>
      </c>
      <c r="AS86" s="97" t="n">
        <v>124.08</v>
      </c>
      <c r="AT86" s="97" t="n">
        <v>124.08</v>
      </c>
      <c r="AU86" s="97"/>
      <c r="AV86" s="97"/>
      <c r="AW86" s="106" t="n">
        <f aca="false">SUM(AR86+AU86-AV86)</f>
        <v>464.529829451191</v>
      </c>
      <c r="AX86" s="124" t="n">
        <v>464.53</v>
      </c>
      <c r="AY86" s="124"/>
      <c r="AZ86" s="124"/>
      <c r="BA86" s="124"/>
      <c r="BB86" s="124"/>
      <c r="BC86" s="124"/>
      <c r="BD86" s="124" t="n">
        <f aca="false">SUM(AX86+AY86+AZ86+BA86+BB86+BC86)</f>
        <v>464.53</v>
      </c>
      <c r="BE86" s="2" t="n">
        <f aca="false">SUM(AW86-BD86)</f>
        <v>-0.000170548808796411</v>
      </c>
      <c r="BF86" s="2" t="n">
        <f aca="false">SUM(BE86-AW86)</f>
        <v>-464.53</v>
      </c>
    </row>
    <row r="87" customFormat="false" ht="12.75" hidden="false" customHeight="false" outlineLevel="0" collapsed="false">
      <c r="A87" s="118"/>
      <c r="B87" s="119"/>
      <c r="C87" s="119"/>
      <c r="D87" s="119"/>
      <c r="E87" s="119"/>
      <c r="F87" s="119"/>
      <c r="G87" s="119"/>
      <c r="H87" s="119"/>
      <c r="I87" s="120" t="n">
        <v>32343</v>
      </c>
      <c r="J87" s="121" t="s">
        <v>230</v>
      </c>
      <c r="K87" s="122" t="n">
        <v>44650</v>
      </c>
      <c r="L87" s="122"/>
      <c r="M87" s="122" t="n">
        <v>0</v>
      </c>
      <c r="N87" s="122" t="n">
        <v>15000</v>
      </c>
      <c r="O87" s="122" t="n">
        <v>15000</v>
      </c>
      <c r="P87" s="122" t="n">
        <v>15000</v>
      </c>
      <c r="Q87" s="122" t="n">
        <v>15000</v>
      </c>
      <c r="R87" s="122" t="n">
        <v>218.75</v>
      </c>
      <c r="S87" s="122" t="n">
        <v>15000</v>
      </c>
      <c r="T87" s="122"/>
      <c r="U87" s="122"/>
      <c r="V87" s="97" t="n">
        <f aca="false">S87/P87*100</f>
        <v>100</v>
      </c>
      <c r="W87" s="110" t="n">
        <v>15000</v>
      </c>
      <c r="X87" s="122" t="n">
        <v>30000</v>
      </c>
      <c r="Y87" s="122" t="n">
        <v>30000</v>
      </c>
      <c r="Z87" s="122" t="n">
        <v>30000</v>
      </c>
      <c r="AA87" s="122" t="n">
        <v>35000</v>
      </c>
      <c r="AB87" s="122" t="n">
        <v>12993.75</v>
      </c>
      <c r="AC87" s="122" t="n">
        <v>35000</v>
      </c>
      <c r="AD87" s="122" t="n">
        <v>30000</v>
      </c>
      <c r="AE87" s="122"/>
      <c r="AF87" s="122"/>
      <c r="AG87" s="123" t="n">
        <f aca="false">SUM(AD87+AE87-AF87)</f>
        <v>30000</v>
      </c>
      <c r="AH87" s="122" t="n">
        <v>26433.75</v>
      </c>
      <c r="AI87" s="122" t="n">
        <v>30000</v>
      </c>
      <c r="AJ87" s="56" t="n">
        <v>36273.75</v>
      </c>
      <c r="AK87" s="122" t="n">
        <v>30000</v>
      </c>
      <c r="AL87" s="122"/>
      <c r="AM87" s="122"/>
      <c r="AN87" s="55" t="n">
        <f aca="false">SUM(AK87+AL87-AM87)</f>
        <v>30000</v>
      </c>
      <c r="AO87" s="97" t="n">
        <f aca="false">SUM(AN87/$AN$2)</f>
        <v>3981.68425243878</v>
      </c>
      <c r="AP87" s="58" t="n">
        <v>30000</v>
      </c>
      <c r="AQ87" s="58"/>
      <c r="AR87" s="97" t="n">
        <f aca="false">SUM(AP87/$AN$2)</f>
        <v>3981.68425243878</v>
      </c>
      <c r="AS87" s="97"/>
      <c r="AT87" s="97"/>
      <c r="AU87" s="97"/>
      <c r="AV87" s="97"/>
      <c r="AW87" s="106" t="n">
        <f aca="false">SUM(AR87+AU87-AV87)</f>
        <v>3981.68425243878</v>
      </c>
      <c r="AX87" s="124" t="n">
        <v>3981.68</v>
      </c>
      <c r="AY87" s="124"/>
      <c r="AZ87" s="124"/>
      <c r="BA87" s="124"/>
      <c r="BB87" s="124"/>
      <c r="BC87" s="124"/>
      <c r="BD87" s="124" t="n">
        <f aca="false">SUM(AX87+AY87+AZ87+BA87+BB87+BC87)</f>
        <v>3981.68</v>
      </c>
      <c r="BE87" s="2" t="n">
        <f aca="false">SUM(AW87-BD87)</f>
        <v>0.00425243878135007</v>
      </c>
      <c r="BF87" s="2" t="n">
        <f aca="false">SUM(BE87-AW87)</f>
        <v>-3981.68</v>
      </c>
    </row>
    <row r="88" customFormat="false" ht="12.75" hidden="false" customHeight="false" outlineLevel="0" collapsed="false">
      <c r="A88" s="118"/>
      <c r="B88" s="119"/>
      <c r="C88" s="119"/>
      <c r="D88" s="119"/>
      <c r="E88" s="119"/>
      <c r="F88" s="119"/>
      <c r="G88" s="119"/>
      <c r="H88" s="119"/>
      <c r="I88" s="120" t="n">
        <v>32343</v>
      </c>
      <c r="J88" s="121" t="s">
        <v>231</v>
      </c>
      <c r="K88" s="122"/>
      <c r="L88" s="122"/>
      <c r="M88" s="122"/>
      <c r="N88" s="122" t="n">
        <v>2000</v>
      </c>
      <c r="O88" s="122" t="n">
        <v>2000</v>
      </c>
      <c r="P88" s="122" t="n">
        <v>2000</v>
      </c>
      <c r="Q88" s="122" t="n">
        <v>2000</v>
      </c>
      <c r="R88" s="122"/>
      <c r="S88" s="122" t="n">
        <v>2000</v>
      </c>
      <c r="T88" s="122"/>
      <c r="U88" s="122"/>
      <c r="V88" s="97" t="n">
        <f aca="false">S88/P88*100</f>
        <v>100</v>
      </c>
      <c r="W88" s="110" t="n">
        <v>2000</v>
      </c>
      <c r="X88" s="122" t="n">
        <v>2000</v>
      </c>
      <c r="Y88" s="122" t="n">
        <v>0</v>
      </c>
      <c r="Z88" s="122" t="n">
        <v>30000</v>
      </c>
      <c r="AA88" s="122" t="n">
        <v>30000</v>
      </c>
      <c r="AB88" s="122"/>
      <c r="AC88" s="122" t="n">
        <v>30000</v>
      </c>
      <c r="AD88" s="122" t="n">
        <v>35000</v>
      </c>
      <c r="AE88" s="122"/>
      <c r="AF88" s="122"/>
      <c r="AG88" s="123" t="n">
        <f aca="false">SUM(AD88+AE88-AF88)</f>
        <v>35000</v>
      </c>
      <c r="AH88" s="122" t="n">
        <v>33925</v>
      </c>
      <c r="AI88" s="122" t="n">
        <v>35000</v>
      </c>
      <c r="AJ88" s="58" t="n">
        <v>0</v>
      </c>
      <c r="AK88" s="122" t="n">
        <v>45000</v>
      </c>
      <c r="AL88" s="122"/>
      <c r="AM88" s="122"/>
      <c r="AN88" s="55" t="n">
        <f aca="false">SUM(AK88+AL88-AM88)</f>
        <v>45000</v>
      </c>
      <c r="AO88" s="97" t="n">
        <f aca="false">SUM(AN88/$AN$2)</f>
        <v>5972.52637865817</v>
      </c>
      <c r="AP88" s="58" t="n">
        <v>45000</v>
      </c>
      <c r="AQ88" s="58"/>
      <c r="AR88" s="97" t="n">
        <f aca="false">SUM(AP88/$AN$2)</f>
        <v>5972.52637865817</v>
      </c>
      <c r="AS88" s="97" t="n">
        <v>5540</v>
      </c>
      <c r="AT88" s="97" t="n">
        <v>5540</v>
      </c>
      <c r="AU88" s="97"/>
      <c r="AV88" s="97"/>
      <c r="AW88" s="106" t="n">
        <f aca="false">SUM(AR88+AU88-AV88)</f>
        <v>5972.52637865817</v>
      </c>
      <c r="AX88" s="124" t="n">
        <v>5972.53</v>
      </c>
      <c r="AY88" s="124"/>
      <c r="AZ88" s="124"/>
      <c r="BA88" s="124"/>
      <c r="BB88" s="124"/>
      <c r="BC88" s="124"/>
      <c r="BD88" s="124" t="n">
        <f aca="false">SUM(AX88+AY88+AZ88+BA88+BB88+BC88)</f>
        <v>5972.53</v>
      </c>
      <c r="BE88" s="2" t="n">
        <f aca="false">SUM(AW88-BD88)</f>
        <v>-0.00362134182796581</v>
      </c>
      <c r="BF88" s="2" t="n">
        <f aca="false">SUM(BE88-AW88)</f>
        <v>-5972.53</v>
      </c>
    </row>
    <row r="89" customFormat="false" ht="12.75" hidden="false" customHeight="false" outlineLevel="0" collapsed="false">
      <c r="A89" s="118"/>
      <c r="B89" s="119"/>
      <c r="C89" s="119"/>
      <c r="D89" s="119"/>
      <c r="E89" s="119"/>
      <c r="F89" s="119"/>
      <c r="G89" s="119"/>
      <c r="H89" s="119"/>
      <c r="I89" s="120" t="n">
        <v>32343</v>
      </c>
      <c r="J89" s="121" t="s">
        <v>232</v>
      </c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97"/>
      <c r="W89" s="110"/>
      <c r="X89" s="122"/>
      <c r="Y89" s="122"/>
      <c r="Z89" s="122"/>
      <c r="AA89" s="122"/>
      <c r="AB89" s="122"/>
      <c r="AC89" s="122"/>
      <c r="AD89" s="122"/>
      <c r="AE89" s="122"/>
      <c r="AF89" s="122"/>
      <c r="AG89" s="123"/>
      <c r="AH89" s="122"/>
      <c r="AI89" s="122"/>
      <c r="AJ89" s="54" t="n">
        <v>1841.51</v>
      </c>
      <c r="AK89" s="122" t="n">
        <v>5000</v>
      </c>
      <c r="AL89" s="122" t="n">
        <v>5000</v>
      </c>
      <c r="AM89" s="122"/>
      <c r="AN89" s="55" t="n">
        <f aca="false">SUM(AK89+AL89-AM89)</f>
        <v>10000</v>
      </c>
      <c r="AO89" s="97" t="n">
        <f aca="false">SUM(AN89/$AN$2)</f>
        <v>1327.22808414626</v>
      </c>
      <c r="AP89" s="58" t="n">
        <v>10000</v>
      </c>
      <c r="AQ89" s="58"/>
      <c r="AR89" s="97" t="n">
        <f aca="false">SUM(AP89/$AN$2)</f>
        <v>1327.22808414626</v>
      </c>
      <c r="AS89" s="97" t="n">
        <v>794.38</v>
      </c>
      <c r="AT89" s="97" t="n">
        <v>794.38</v>
      </c>
      <c r="AU89" s="97"/>
      <c r="AV89" s="97"/>
      <c r="AW89" s="106" t="n">
        <f aca="false">SUM(AR89+AU89-AV89)</f>
        <v>1327.22808414626</v>
      </c>
      <c r="AX89" s="124" t="n">
        <v>1327.23</v>
      </c>
      <c r="AY89" s="124"/>
      <c r="AZ89" s="124"/>
      <c r="BA89" s="124"/>
      <c r="BB89" s="124"/>
      <c r="BC89" s="124"/>
      <c r="BD89" s="124" t="n">
        <f aca="false">SUM(AX89+AY89+AZ89+BA89+BB89+BC89)</f>
        <v>1327.23</v>
      </c>
      <c r="BE89" s="2" t="n">
        <f aca="false">SUM(AW89-BD89)</f>
        <v>-0.00191585373954695</v>
      </c>
      <c r="BF89" s="2" t="n">
        <f aca="false">SUM(BE89-AW89)</f>
        <v>-1327.23</v>
      </c>
    </row>
    <row r="90" customFormat="false" ht="12.75" hidden="false" customHeight="false" outlineLevel="0" collapsed="false">
      <c r="A90" s="118"/>
      <c r="B90" s="119"/>
      <c r="C90" s="119"/>
      <c r="D90" s="119"/>
      <c r="E90" s="119"/>
      <c r="F90" s="119"/>
      <c r="G90" s="119"/>
      <c r="H90" s="119"/>
      <c r="I90" s="120" t="n">
        <v>32353</v>
      </c>
      <c r="J90" s="129" t="s">
        <v>233</v>
      </c>
      <c r="K90" s="122"/>
      <c r="L90" s="122"/>
      <c r="M90" s="122"/>
      <c r="N90" s="122"/>
      <c r="O90" s="122"/>
      <c r="P90" s="122"/>
      <c r="Q90" s="122"/>
      <c r="R90" s="122"/>
      <c r="S90" s="110"/>
      <c r="T90" s="122"/>
      <c r="U90" s="122"/>
      <c r="V90" s="97"/>
      <c r="W90" s="110"/>
      <c r="X90" s="122"/>
      <c r="Y90" s="122"/>
      <c r="Z90" s="122"/>
      <c r="AA90" s="122"/>
      <c r="AB90" s="122"/>
      <c r="AC90" s="122"/>
      <c r="AD90" s="122"/>
      <c r="AE90" s="122"/>
      <c r="AF90" s="122"/>
      <c r="AG90" s="123"/>
      <c r="AH90" s="130"/>
      <c r="AI90" s="122"/>
      <c r="AJ90" s="55" t="n">
        <v>1320.79</v>
      </c>
      <c r="AK90" s="122" t="n">
        <v>3000</v>
      </c>
      <c r="AL90" s="122"/>
      <c r="AM90" s="122"/>
      <c r="AN90" s="55" t="n">
        <f aca="false">SUM(AK90+AL90-AM90)</f>
        <v>3000</v>
      </c>
      <c r="AO90" s="97" t="n">
        <f aca="false">SUM(AN90/$AN$2)</f>
        <v>398.168425243878</v>
      </c>
      <c r="AP90" s="58" t="n">
        <v>3000</v>
      </c>
      <c r="AQ90" s="58"/>
      <c r="AR90" s="97" t="n">
        <f aca="false">SUM(AP90/$AN$2)</f>
        <v>398.168425243878</v>
      </c>
      <c r="AS90" s="97"/>
      <c r="AT90" s="97"/>
      <c r="AU90" s="97"/>
      <c r="AV90" s="97"/>
      <c r="AW90" s="106" t="n">
        <f aca="false">SUM(AR90+AU90-AV90)</f>
        <v>398.168425243878</v>
      </c>
      <c r="AX90" s="124" t="n">
        <v>398.17</v>
      </c>
      <c r="AY90" s="124"/>
      <c r="AZ90" s="124"/>
      <c r="BA90" s="124"/>
      <c r="BB90" s="124"/>
      <c r="BC90" s="124"/>
      <c r="BD90" s="124" t="n">
        <f aca="false">SUM(AX90+AY90+AZ90+BA90+BB90+BC90)</f>
        <v>398.17</v>
      </c>
      <c r="BE90" s="2" t="n">
        <f aca="false">SUM(AW90-BD90)</f>
        <v>-0.00157475612189728</v>
      </c>
      <c r="BF90" s="2" t="n">
        <f aca="false">SUM(BE90-AW90)</f>
        <v>-398.17</v>
      </c>
    </row>
    <row r="91" customFormat="false" ht="12.75" hidden="false" customHeight="false" outlineLevel="0" collapsed="false">
      <c r="A91" s="118"/>
      <c r="B91" s="119"/>
      <c r="C91" s="119"/>
      <c r="D91" s="119"/>
      <c r="E91" s="119"/>
      <c r="F91" s="119"/>
      <c r="G91" s="119"/>
      <c r="H91" s="119"/>
      <c r="I91" s="120" t="n">
        <v>32361</v>
      </c>
      <c r="J91" s="121" t="s">
        <v>234</v>
      </c>
      <c r="K91" s="122"/>
      <c r="L91" s="122"/>
      <c r="M91" s="122"/>
      <c r="N91" s="122"/>
      <c r="O91" s="122"/>
      <c r="P91" s="122"/>
      <c r="Q91" s="122"/>
      <c r="R91" s="122"/>
      <c r="S91" s="110"/>
      <c r="T91" s="122"/>
      <c r="U91" s="122"/>
      <c r="V91" s="97"/>
      <c r="W91" s="110"/>
      <c r="X91" s="122" t="n">
        <v>4000</v>
      </c>
      <c r="Y91" s="122" t="n">
        <v>1000</v>
      </c>
      <c r="Z91" s="122" t="n">
        <v>0</v>
      </c>
      <c r="AA91" s="122" t="n">
        <v>5000</v>
      </c>
      <c r="AB91" s="122"/>
      <c r="AC91" s="122" t="n">
        <v>5000</v>
      </c>
      <c r="AD91" s="122" t="n">
        <v>5000</v>
      </c>
      <c r="AE91" s="122"/>
      <c r="AF91" s="122"/>
      <c r="AG91" s="123" t="n">
        <f aca="false">SUM(AD91+AE91-AF91)</f>
        <v>5000</v>
      </c>
      <c r="AH91" s="122" t="n">
        <v>110</v>
      </c>
      <c r="AI91" s="122" t="n">
        <v>5000</v>
      </c>
      <c r="AJ91" s="55" t="n">
        <v>310</v>
      </c>
      <c r="AK91" s="122" t="n">
        <v>5000</v>
      </c>
      <c r="AL91" s="122"/>
      <c r="AM91" s="122"/>
      <c r="AN91" s="55" t="n">
        <f aca="false">SUM(AK91+AL91-AM91)</f>
        <v>5000</v>
      </c>
      <c r="AO91" s="97" t="n">
        <f aca="false">SUM(AN91/$AN$2)</f>
        <v>663.61404207313</v>
      </c>
      <c r="AP91" s="58" t="n">
        <v>5000</v>
      </c>
      <c r="AQ91" s="58"/>
      <c r="AR91" s="97" t="n">
        <f aca="false">SUM(AP91/$AN$2)</f>
        <v>663.61404207313</v>
      </c>
      <c r="AS91" s="97"/>
      <c r="AT91" s="97"/>
      <c r="AU91" s="97"/>
      <c r="AV91" s="97"/>
      <c r="AW91" s="106" t="n">
        <f aca="false">SUM(AR91+AU91-AV91)</f>
        <v>663.61404207313</v>
      </c>
      <c r="AX91" s="124" t="n">
        <v>663.61</v>
      </c>
      <c r="AY91" s="124"/>
      <c r="AZ91" s="124"/>
      <c r="BA91" s="124"/>
      <c r="BB91" s="124"/>
      <c r="BC91" s="124"/>
      <c r="BD91" s="124" t="n">
        <f aca="false">SUM(AX91+AY91+AZ91+BA91+BB91+BC91)</f>
        <v>663.61</v>
      </c>
      <c r="BE91" s="2" t="n">
        <f aca="false">SUM(AW91-BD91)</f>
        <v>0.00404207313022198</v>
      </c>
      <c r="BF91" s="2" t="n">
        <f aca="false">SUM(BE91-AW91)</f>
        <v>-663.61</v>
      </c>
    </row>
    <row r="92" customFormat="false" ht="12.75" hidden="false" customHeight="false" outlineLevel="0" collapsed="false">
      <c r="A92" s="118"/>
      <c r="B92" s="119"/>
      <c r="C92" s="119"/>
      <c r="D92" s="119"/>
      <c r="E92" s="119"/>
      <c r="F92" s="119"/>
      <c r="G92" s="119"/>
      <c r="H92" s="119"/>
      <c r="I92" s="120" t="n">
        <v>32369</v>
      </c>
      <c r="J92" s="121" t="s">
        <v>235</v>
      </c>
      <c r="K92" s="122"/>
      <c r="L92" s="122"/>
      <c r="M92" s="122"/>
      <c r="N92" s="122"/>
      <c r="O92" s="122"/>
      <c r="P92" s="122"/>
      <c r="Q92" s="122"/>
      <c r="R92" s="122"/>
      <c r="S92" s="110"/>
      <c r="T92" s="122"/>
      <c r="U92" s="122"/>
      <c r="V92" s="97"/>
      <c r="W92" s="110"/>
      <c r="X92" s="122"/>
      <c r="Y92" s="122" t="n">
        <v>10000</v>
      </c>
      <c r="Z92" s="122" t="n">
        <v>20000</v>
      </c>
      <c r="AA92" s="122" t="n">
        <v>20000</v>
      </c>
      <c r="AB92" s="110" t="n">
        <v>1518.13</v>
      </c>
      <c r="AC92" s="122" t="n">
        <v>20000</v>
      </c>
      <c r="AD92" s="122" t="n">
        <v>20000</v>
      </c>
      <c r="AE92" s="122"/>
      <c r="AF92" s="122"/>
      <c r="AG92" s="123" t="n">
        <f aca="false">SUM(AD92+AE92-AF92)</f>
        <v>20000</v>
      </c>
      <c r="AH92" s="122" t="n">
        <v>800</v>
      </c>
      <c r="AI92" s="122" t="n">
        <v>15000</v>
      </c>
      <c r="AJ92" s="55" t="n">
        <v>0</v>
      </c>
      <c r="AK92" s="122" t="n">
        <v>15000</v>
      </c>
      <c r="AL92" s="122"/>
      <c r="AM92" s="122"/>
      <c r="AN92" s="55" t="n">
        <f aca="false">SUM(AK92+AL92-AM92)</f>
        <v>15000</v>
      </c>
      <c r="AO92" s="97" t="n">
        <f aca="false">SUM(AN92/$AN$2)</f>
        <v>1990.84212621939</v>
      </c>
      <c r="AP92" s="58" t="n">
        <v>15000</v>
      </c>
      <c r="AQ92" s="58"/>
      <c r="AR92" s="97" t="n">
        <f aca="false">SUM(AP92/$AN$2)</f>
        <v>1990.84212621939</v>
      </c>
      <c r="AS92" s="97" t="n">
        <v>1805.65</v>
      </c>
      <c r="AT92" s="97" t="n">
        <v>1805.65</v>
      </c>
      <c r="AU92" s="97" t="n">
        <v>1200</v>
      </c>
      <c r="AV92" s="97"/>
      <c r="AW92" s="106" t="n">
        <f aca="false">SUM(AR92+AU92-AV92)</f>
        <v>3190.84212621939</v>
      </c>
      <c r="AX92" s="124" t="n">
        <v>3190.84</v>
      </c>
      <c r="AY92" s="124"/>
      <c r="AZ92" s="124"/>
      <c r="BA92" s="124"/>
      <c r="BB92" s="124"/>
      <c r="BC92" s="124"/>
      <c r="BD92" s="124" t="n">
        <f aca="false">SUM(AX92+AY92+AZ92+BA92+BB92+BC92)</f>
        <v>3190.84</v>
      </c>
      <c r="BE92" s="2" t="n">
        <f aca="false">SUM(AW92-BD92)</f>
        <v>0.00212621939044766</v>
      </c>
      <c r="BF92" s="2" t="n">
        <f aca="false">SUM(BE92-AW92)</f>
        <v>-3190.84</v>
      </c>
    </row>
    <row r="93" customFormat="false" ht="12.75" hidden="false" customHeight="false" outlineLevel="0" collapsed="false">
      <c r="A93" s="118"/>
      <c r="B93" s="119"/>
      <c r="C93" s="119"/>
      <c r="D93" s="119"/>
      <c r="E93" s="119"/>
      <c r="F93" s="119"/>
      <c r="G93" s="119"/>
      <c r="H93" s="119"/>
      <c r="I93" s="120" t="n">
        <v>32371</v>
      </c>
      <c r="J93" s="121" t="s">
        <v>236</v>
      </c>
      <c r="K93" s="122" t="n">
        <v>0</v>
      </c>
      <c r="L93" s="122" t="n">
        <v>5000</v>
      </c>
      <c r="M93" s="122" t="n">
        <v>5000</v>
      </c>
      <c r="N93" s="122" t="n">
        <v>33000</v>
      </c>
      <c r="O93" s="122" t="n">
        <v>33000</v>
      </c>
      <c r="P93" s="122" t="n">
        <v>30000</v>
      </c>
      <c r="Q93" s="122" t="n">
        <v>30000</v>
      </c>
      <c r="R93" s="122" t="n">
        <v>9974.45</v>
      </c>
      <c r="S93" s="122" t="n">
        <v>30000</v>
      </c>
      <c r="T93" s="122" t="n">
        <v>5279.5</v>
      </c>
      <c r="U93" s="122"/>
      <c r="V93" s="97" t="n">
        <f aca="false">S93/P93*100</f>
        <v>100</v>
      </c>
      <c r="W93" s="110" t="n">
        <v>20000</v>
      </c>
      <c r="X93" s="122" t="n">
        <v>20000</v>
      </c>
      <c r="Y93" s="122" t="n">
        <v>20000</v>
      </c>
      <c r="Z93" s="122" t="n">
        <v>30000</v>
      </c>
      <c r="AA93" s="122" t="n">
        <v>20000</v>
      </c>
      <c r="AB93" s="122" t="n">
        <v>11679.55</v>
      </c>
      <c r="AC93" s="122" t="n">
        <v>25000</v>
      </c>
      <c r="AD93" s="122" t="n">
        <v>40000</v>
      </c>
      <c r="AE93" s="122"/>
      <c r="AF93" s="122"/>
      <c r="AG93" s="123" t="n">
        <f aca="false">SUM(AD93+AE93-AF93)</f>
        <v>40000</v>
      </c>
      <c r="AH93" s="131" t="n">
        <v>49477.21</v>
      </c>
      <c r="AI93" s="122" t="n">
        <v>50000</v>
      </c>
      <c r="AJ93" s="55" t="n">
        <v>4479.17</v>
      </c>
      <c r="AK93" s="122" t="n">
        <v>50000</v>
      </c>
      <c r="AL93" s="122" t="n">
        <v>40000</v>
      </c>
      <c r="AM93" s="122"/>
      <c r="AN93" s="55" t="n">
        <f aca="false">SUM(AK93+AL93-AM93)</f>
        <v>90000</v>
      </c>
      <c r="AO93" s="97" t="n">
        <f aca="false">SUM(AN93/$AN$2)</f>
        <v>11945.0527573163</v>
      </c>
      <c r="AP93" s="58" t="n">
        <v>100000</v>
      </c>
      <c r="AQ93" s="58"/>
      <c r="AR93" s="97" t="n">
        <f aca="false">SUM(AP93/$AN$2)</f>
        <v>13272.2808414626</v>
      </c>
      <c r="AS93" s="97" t="n">
        <v>7368.8</v>
      </c>
      <c r="AT93" s="97" t="n">
        <v>7368.8</v>
      </c>
      <c r="AU93" s="97"/>
      <c r="AV93" s="97"/>
      <c r="AW93" s="106" t="n">
        <f aca="false">SUM(AR93+AU93-AV93)</f>
        <v>13272.2808414626</v>
      </c>
      <c r="AX93" s="124"/>
      <c r="AY93" s="124"/>
      <c r="AZ93" s="124" t="n">
        <v>13272.28</v>
      </c>
      <c r="BA93" s="124"/>
      <c r="BB93" s="124"/>
      <c r="BC93" s="124"/>
      <c r="BD93" s="124" t="n">
        <f aca="false">SUM(AX93+AY93+AZ93+BA93+BB93+BC93)</f>
        <v>13272.28</v>
      </c>
      <c r="BE93" s="2" t="n">
        <f aca="false">SUM(AW93-BD93)</f>
        <v>0.000841462604512344</v>
      </c>
      <c r="BF93" s="2" t="n">
        <f aca="false">SUM(BE93-AW93)</f>
        <v>-13272.28</v>
      </c>
    </row>
    <row r="94" customFormat="false" ht="12.75" hidden="false" customHeight="false" outlineLevel="0" collapsed="false">
      <c r="A94" s="118"/>
      <c r="B94" s="119"/>
      <c r="C94" s="119"/>
      <c r="D94" s="119"/>
      <c r="E94" s="119"/>
      <c r="F94" s="119"/>
      <c r="G94" s="119"/>
      <c r="H94" s="119"/>
      <c r="I94" s="120" t="n">
        <v>32371</v>
      </c>
      <c r="J94" s="121" t="s">
        <v>237</v>
      </c>
      <c r="K94" s="122"/>
      <c r="L94" s="122"/>
      <c r="M94" s="122"/>
      <c r="N94" s="122"/>
      <c r="O94" s="122"/>
      <c r="P94" s="122"/>
      <c r="Q94" s="122"/>
      <c r="R94" s="122"/>
      <c r="S94" s="122" t="n">
        <v>20000</v>
      </c>
      <c r="T94" s="122"/>
      <c r="U94" s="122"/>
      <c r="V94" s="97" t="e">
        <f aca="false">S94/P94*100</f>
        <v>#DIV/0!</v>
      </c>
      <c r="W94" s="110" t="n">
        <v>50000</v>
      </c>
      <c r="X94" s="122" t="n">
        <v>54000</v>
      </c>
      <c r="Y94" s="122" t="n">
        <v>110000</v>
      </c>
      <c r="Z94" s="122" t="n">
        <v>110000</v>
      </c>
      <c r="AA94" s="122" t="n">
        <v>150000</v>
      </c>
      <c r="AB94" s="110"/>
      <c r="AC94" s="122" t="n">
        <v>150000</v>
      </c>
      <c r="AD94" s="122" t="n">
        <v>50000</v>
      </c>
      <c r="AE94" s="122"/>
      <c r="AF94" s="122"/>
      <c r="AG94" s="123" t="n">
        <f aca="false">SUM(AD94+AE94-AF94)</f>
        <v>50000</v>
      </c>
      <c r="AH94" s="122" t="n">
        <v>21750</v>
      </c>
      <c r="AI94" s="122" t="n">
        <v>100000</v>
      </c>
      <c r="AJ94" s="55" t="n">
        <v>2750</v>
      </c>
      <c r="AK94" s="122" t="n">
        <v>100000</v>
      </c>
      <c r="AL94" s="122"/>
      <c r="AM94" s="122"/>
      <c r="AN94" s="55" t="n">
        <f aca="false">SUM(AK94+AL94-AM94)</f>
        <v>100000</v>
      </c>
      <c r="AO94" s="97" t="n">
        <f aca="false">SUM(AN94/$AN$2)</f>
        <v>13272.2808414626</v>
      </c>
      <c r="AP94" s="58" t="n">
        <v>100000</v>
      </c>
      <c r="AQ94" s="58"/>
      <c r="AR94" s="97" t="n">
        <f aca="false">SUM(AP94/$AN$2)</f>
        <v>13272.2808414626</v>
      </c>
      <c r="AS94" s="97" t="n">
        <v>5149.13</v>
      </c>
      <c r="AT94" s="97" t="n">
        <v>5149.13</v>
      </c>
      <c r="AU94" s="97"/>
      <c r="AV94" s="97"/>
      <c r="AW94" s="106" t="n">
        <f aca="false">SUM(AR94+AU94-AV94)</f>
        <v>13272.2808414626</v>
      </c>
      <c r="AX94" s="124"/>
      <c r="AY94" s="124"/>
      <c r="AZ94" s="124"/>
      <c r="BA94" s="124"/>
      <c r="BB94" s="124"/>
      <c r="BC94" s="124" t="n">
        <v>13272.28</v>
      </c>
      <c r="BD94" s="124" t="n">
        <f aca="false">SUM(AX94+AY94+AZ94+BA94+BB94+BC94)</f>
        <v>13272.28</v>
      </c>
      <c r="BE94" s="2" t="n">
        <f aca="false">SUM(AW94-BD94)</f>
        <v>0.000841462604512344</v>
      </c>
      <c r="BF94" s="2" t="n">
        <f aca="false">SUM(BE94-AW94)</f>
        <v>-13272.28</v>
      </c>
    </row>
    <row r="95" customFormat="false" ht="12.75" hidden="true" customHeight="false" outlineLevel="0" collapsed="false">
      <c r="A95" s="118"/>
      <c r="B95" s="119"/>
      <c r="C95" s="119"/>
      <c r="D95" s="119"/>
      <c r="E95" s="119"/>
      <c r="F95" s="119"/>
      <c r="G95" s="119"/>
      <c r="H95" s="119"/>
      <c r="I95" s="120" t="n">
        <v>32371</v>
      </c>
      <c r="J95" s="121" t="s">
        <v>238</v>
      </c>
      <c r="K95" s="122"/>
      <c r="L95" s="122"/>
      <c r="M95" s="122"/>
      <c r="N95" s="122"/>
      <c r="O95" s="122"/>
      <c r="P95" s="122"/>
      <c r="Q95" s="122"/>
      <c r="R95" s="122"/>
      <c r="S95" s="122" t="n">
        <v>100000</v>
      </c>
      <c r="T95" s="122"/>
      <c r="U95" s="122"/>
      <c r="V95" s="97" t="e">
        <f aca="false">S95/P95*100</f>
        <v>#DIV/0!</v>
      </c>
      <c r="W95" s="110" t="n">
        <v>0</v>
      </c>
      <c r="X95" s="122" t="n">
        <v>11000</v>
      </c>
      <c r="Y95" s="122" t="n">
        <v>10000</v>
      </c>
      <c r="Z95" s="122" t="n">
        <v>12000</v>
      </c>
      <c r="AA95" s="122"/>
      <c r="AB95" s="122"/>
      <c r="AC95" s="122"/>
      <c r="AD95" s="122" t="n">
        <v>0</v>
      </c>
      <c r="AE95" s="122"/>
      <c r="AF95" s="122"/>
      <c r="AG95" s="123" t="n">
        <f aca="false">SUM(AD95+AE95-AF95)</f>
        <v>0</v>
      </c>
      <c r="AH95" s="122"/>
      <c r="AI95" s="122" t="n">
        <v>15000</v>
      </c>
      <c r="AJ95" s="55" t="n">
        <v>0</v>
      </c>
      <c r="AK95" s="122" t="n">
        <v>0</v>
      </c>
      <c r="AL95" s="122"/>
      <c r="AM95" s="122"/>
      <c r="AN95" s="55" t="n">
        <f aca="false">SUM(AK95+AL95-AM95)</f>
        <v>0</v>
      </c>
      <c r="AO95" s="97" t="n">
        <f aca="false">SUM(AN95/$AN$2)</f>
        <v>0</v>
      </c>
      <c r="AP95" s="58"/>
      <c r="AQ95" s="58"/>
      <c r="AR95" s="97" t="n">
        <f aca="false">SUM(AP95/$AN$2)</f>
        <v>0</v>
      </c>
      <c r="AS95" s="97"/>
      <c r="AT95" s="97"/>
      <c r="AU95" s="97"/>
      <c r="AV95" s="97"/>
      <c r="AW95" s="106" t="n">
        <f aca="false">SUM(AR95+AU95-AV95)</f>
        <v>0</v>
      </c>
      <c r="AX95" s="124"/>
      <c r="AY95" s="124"/>
      <c r="AZ95" s="124"/>
      <c r="BA95" s="124"/>
      <c r="BB95" s="124"/>
      <c r="BC95" s="124"/>
      <c r="BD95" s="124" t="n">
        <f aca="false">SUM(AX95+AY95+AZ95+BA95+BB95+BC95)</f>
        <v>0</v>
      </c>
      <c r="BE95" s="2" t="n">
        <f aca="false">SUM(AW95-BD95)</f>
        <v>0</v>
      </c>
      <c r="BF95" s="2" t="n">
        <f aca="false">SUM(BE95-AW95)</f>
        <v>0</v>
      </c>
    </row>
    <row r="96" customFormat="false" ht="12.75" hidden="true" customHeight="false" outlineLevel="0" collapsed="false">
      <c r="A96" s="118"/>
      <c r="B96" s="119"/>
      <c r="C96" s="119"/>
      <c r="D96" s="119"/>
      <c r="E96" s="119"/>
      <c r="F96" s="119"/>
      <c r="G96" s="119"/>
      <c r="H96" s="119"/>
      <c r="I96" s="120" t="n">
        <v>32371</v>
      </c>
      <c r="J96" s="121" t="s">
        <v>239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97"/>
      <c r="W96" s="110"/>
      <c r="X96" s="122"/>
      <c r="Y96" s="122"/>
      <c r="Z96" s="122" t="n">
        <v>16000</v>
      </c>
      <c r="AA96" s="122"/>
      <c r="AB96" s="122" t="n">
        <v>15625</v>
      </c>
      <c r="AC96" s="122"/>
      <c r="AD96" s="122" t="n">
        <v>0</v>
      </c>
      <c r="AE96" s="122"/>
      <c r="AF96" s="122"/>
      <c r="AG96" s="123" t="n">
        <f aca="false">SUM(AD96+AE96-AF96)</f>
        <v>0</v>
      </c>
      <c r="AH96" s="122"/>
      <c r="AI96" s="122" t="n">
        <v>0</v>
      </c>
      <c r="AJ96" s="55" t="n">
        <v>0</v>
      </c>
      <c r="AK96" s="122" t="n">
        <v>0</v>
      </c>
      <c r="AL96" s="122"/>
      <c r="AM96" s="122"/>
      <c r="AN96" s="55" t="n">
        <f aca="false">SUM(AK96+AL96-AM96)</f>
        <v>0</v>
      </c>
      <c r="AO96" s="97" t="n">
        <f aca="false">SUM(AN96/$AN$2)</f>
        <v>0</v>
      </c>
      <c r="AP96" s="58"/>
      <c r="AQ96" s="58"/>
      <c r="AR96" s="97" t="n">
        <f aca="false">SUM(AP96/$AN$2)</f>
        <v>0</v>
      </c>
      <c r="AS96" s="97"/>
      <c r="AT96" s="97"/>
      <c r="AU96" s="97"/>
      <c r="AV96" s="97"/>
      <c r="AW96" s="106" t="n">
        <f aca="false">SUM(AR96+AU96-AV96)</f>
        <v>0</v>
      </c>
      <c r="AX96" s="124"/>
      <c r="AY96" s="124"/>
      <c r="AZ96" s="124"/>
      <c r="BA96" s="124"/>
      <c r="BB96" s="124"/>
      <c r="BC96" s="124"/>
      <c r="BD96" s="124" t="n">
        <f aca="false">SUM(AX96+AY96+AZ96+BA96+BB96+BC96)</f>
        <v>0</v>
      </c>
      <c r="BE96" s="2" t="n">
        <f aca="false">SUM(AW96-BD96)</f>
        <v>0</v>
      </c>
      <c r="BF96" s="2" t="n">
        <f aca="false">SUM(BE96-AW96)</f>
        <v>0</v>
      </c>
    </row>
    <row r="97" customFormat="false" ht="12.75" hidden="true" customHeight="false" outlineLevel="0" collapsed="false">
      <c r="A97" s="118"/>
      <c r="B97" s="119"/>
      <c r="C97" s="119"/>
      <c r="D97" s="119"/>
      <c r="E97" s="119"/>
      <c r="F97" s="119"/>
      <c r="G97" s="119"/>
      <c r="H97" s="119"/>
      <c r="I97" s="120" t="n">
        <v>32371</v>
      </c>
      <c r="J97" s="121" t="s">
        <v>240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97"/>
      <c r="W97" s="110"/>
      <c r="X97" s="122"/>
      <c r="Y97" s="122"/>
      <c r="Z97" s="122"/>
      <c r="AA97" s="122"/>
      <c r="AB97" s="122"/>
      <c r="AC97" s="122"/>
      <c r="AD97" s="122"/>
      <c r="AE97" s="122"/>
      <c r="AF97" s="122"/>
      <c r="AG97" s="123"/>
      <c r="AH97" s="122"/>
      <c r="AI97" s="122" t="n">
        <v>20000</v>
      </c>
      <c r="AJ97" s="55" t="n">
        <v>16675</v>
      </c>
      <c r="AK97" s="122" t="n">
        <v>0</v>
      </c>
      <c r="AL97" s="122"/>
      <c r="AM97" s="122"/>
      <c r="AN97" s="55" t="n">
        <f aca="false">SUM(AK97+AL97-AM97)</f>
        <v>0</v>
      </c>
      <c r="AO97" s="97" t="n">
        <f aca="false">SUM(AN97/$AN$2)</f>
        <v>0</v>
      </c>
      <c r="AP97" s="58"/>
      <c r="AQ97" s="58"/>
      <c r="AR97" s="97" t="n">
        <f aca="false">SUM(AP97/$AN$2)</f>
        <v>0</v>
      </c>
      <c r="AS97" s="97"/>
      <c r="AT97" s="97"/>
      <c r="AU97" s="97"/>
      <c r="AV97" s="97"/>
      <c r="AW97" s="106" t="n">
        <f aca="false">SUM(AR97+AU97-AV97)</f>
        <v>0</v>
      </c>
      <c r="AX97" s="124"/>
      <c r="AY97" s="124"/>
      <c r="AZ97" s="124"/>
      <c r="BA97" s="124"/>
      <c r="BB97" s="124"/>
      <c r="BC97" s="124"/>
      <c r="BD97" s="124" t="n">
        <f aca="false">SUM(AX97+AY97+AZ97+BA97+BB97+BC97)</f>
        <v>0</v>
      </c>
      <c r="BE97" s="2" t="n">
        <f aca="false">SUM(AW97-BD97)</f>
        <v>0</v>
      </c>
      <c r="BF97" s="2" t="n">
        <f aca="false">SUM(BE97-AW97)</f>
        <v>0</v>
      </c>
    </row>
    <row r="98" customFormat="false" ht="12.75" hidden="true" customHeight="false" outlineLevel="0" collapsed="false">
      <c r="A98" s="118"/>
      <c r="B98" s="119"/>
      <c r="C98" s="119"/>
      <c r="D98" s="119"/>
      <c r="E98" s="119"/>
      <c r="F98" s="119"/>
      <c r="G98" s="119"/>
      <c r="H98" s="119"/>
      <c r="I98" s="120" t="n">
        <v>32371</v>
      </c>
      <c r="J98" s="121" t="s">
        <v>241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97"/>
      <c r="W98" s="110"/>
      <c r="X98" s="122"/>
      <c r="Y98" s="122"/>
      <c r="Z98" s="122"/>
      <c r="AA98" s="122"/>
      <c r="AB98" s="122"/>
      <c r="AC98" s="122"/>
      <c r="AD98" s="122" t="n">
        <v>16000</v>
      </c>
      <c r="AE98" s="122"/>
      <c r="AF98" s="122"/>
      <c r="AG98" s="123" t="n">
        <f aca="false">SUM(AD98+AE98-AF98)</f>
        <v>16000</v>
      </c>
      <c r="AH98" s="122" t="n">
        <v>7875</v>
      </c>
      <c r="AI98" s="122" t="n">
        <v>16000</v>
      </c>
      <c r="AJ98" s="55" t="n">
        <v>0</v>
      </c>
      <c r="AK98" s="122" t="n">
        <v>0</v>
      </c>
      <c r="AL98" s="122"/>
      <c r="AM98" s="122"/>
      <c r="AN98" s="55" t="n">
        <f aca="false">SUM(AK98+AL98-AM98)</f>
        <v>0</v>
      </c>
      <c r="AO98" s="97" t="n">
        <f aca="false">SUM(AN98/$AN$2)</f>
        <v>0</v>
      </c>
      <c r="AP98" s="58"/>
      <c r="AQ98" s="58"/>
      <c r="AR98" s="97" t="n">
        <f aca="false">SUM(AP98/$AN$2)</f>
        <v>0</v>
      </c>
      <c r="AS98" s="97"/>
      <c r="AT98" s="97"/>
      <c r="AU98" s="97"/>
      <c r="AV98" s="97"/>
      <c r="AW98" s="106" t="n">
        <f aca="false">SUM(AR98+AU98-AV98)</f>
        <v>0</v>
      </c>
      <c r="AX98" s="124"/>
      <c r="AY98" s="124"/>
      <c r="AZ98" s="124"/>
      <c r="BA98" s="124"/>
      <c r="BB98" s="124"/>
      <c r="BC98" s="124"/>
      <c r="BD98" s="124" t="n">
        <f aca="false">SUM(AX98+AY98+AZ98+BA98+BB98+BC98)</f>
        <v>0</v>
      </c>
      <c r="BE98" s="2" t="n">
        <f aca="false">SUM(AW98-BD98)</f>
        <v>0</v>
      </c>
      <c r="BF98" s="2" t="n">
        <f aca="false">SUM(BE98-AW98)</f>
        <v>0</v>
      </c>
    </row>
    <row r="99" customFormat="false" ht="12.75" hidden="true" customHeight="false" outlineLevel="0" collapsed="false">
      <c r="A99" s="118"/>
      <c r="B99" s="119"/>
      <c r="C99" s="119"/>
      <c r="D99" s="119"/>
      <c r="E99" s="119"/>
      <c r="F99" s="119"/>
      <c r="G99" s="119"/>
      <c r="H99" s="119"/>
      <c r="I99" s="120" t="n">
        <v>32371</v>
      </c>
      <c r="J99" s="121" t="s">
        <v>242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97"/>
      <c r="W99" s="110"/>
      <c r="X99" s="122"/>
      <c r="Y99" s="122"/>
      <c r="Z99" s="122"/>
      <c r="AA99" s="122"/>
      <c r="AB99" s="122"/>
      <c r="AC99" s="122"/>
      <c r="AD99" s="122"/>
      <c r="AE99" s="122"/>
      <c r="AF99" s="122"/>
      <c r="AG99" s="123"/>
      <c r="AH99" s="122"/>
      <c r="AI99" s="122"/>
      <c r="AJ99" s="55" t="n">
        <v>12500</v>
      </c>
      <c r="AK99" s="122" t="n">
        <v>0</v>
      </c>
      <c r="AL99" s="122"/>
      <c r="AM99" s="122"/>
      <c r="AN99" s="55" t="n">
        <f aca="false">SUM(AK99+AL99-AM99)</f>
        <v>0</v>
      </c>
      <c r="AO99" s="97" t="n">
        <f aca="false">SUM(AN99/$AN$2)</f>
        <v>0</v>
      </c>
      <c r="AP99" s="58"/>
      <c r="AQ99" s="58"/>
      <c r="AR99" s="97" t="n">
        <f aca="false">SUM(AP99/$AN$2)</f>
        <v>0</v>
      </c>
      <c r="AS99" s="97"/>
      <c r="AT99" s="97"/>
      <c r="AU99" s="97"/>
      <c r="AV99" s="97"/>
      <c r="AW99" s="106" t="n">
        <f aca="false">SUM(AR99+AU99-AV99)</f>
        <v>0</v>
      </c>
      <c r="AX99" s="124"/>
      <c r="AY99" s="124"/>
      <c r="AZ99" s="124"/>
      <c r="BA99" s="124"/>
      <c r="BB99" s="124"/>
      <c r="BC99" s="124"/>
      <c r="BD99" s="124" t="n">
        <f aca="false">SUM(AX99+AY99+AZ99+BA99+BB99+BC99)</f>
        <v>0</v>
      </c>
      <c r="BE99" s="2" t="n">
        <f aca="false">SUM(AW99-BD99)</f>
        <v>0</v>
      </c>
      <c r="BF99" s="2" t="n">
        <f aca="false">SUM(BE99-AW99)</f>
        <v>0</v>
      </c>
    </row>
    <row r="100" customFormat="false" ht="12.75" hidden="false" customHeight="false" outlineLevel="0" collapsed="false">
      <c r="A100" s="118"/>
      <c r="B100" s="119"/>
      <c r="C100" s="119"/>
      <c r="D100" s="119"/>
      <c r="E100" s="119"/>
      <c r="F100" s="119"/>
      <c r="G100" s="119"/>
      <c r="H100" s="119"/>
      <c r="I100" s="120" t="n">
        <v>32371</v>
      </c>
      <c r="J100" s="121" t="s">
        <v>243</v>
      </c>
      <c r="K100" s="122" t="n">
        <v>64384.46</v>
      </c>
      <c r="L100" s="122" t="n">
        <v>55000</v>
      </c>
      <c r="M100" s="122" t="n">
        <v>55000</v>
      </c>
      <c r="N100" s="122" t="n">
        <v>45000</v>
      </c>
      <c r="O100" s="122" t="n">
        <v>45000</v>
      </c>
      <c r="P100" s="122" t="n">
        <v>40000</v>
      </c>
      <c r="Q100" s="122" t="n">
        <v>40000</v>
      </c>
      <c r="R100" s="122" t="n">
        <v>10370</v>
      </c>
      <c r="S100" s="122" t="n">
        <v>40000</v>
      </c>
      <c r="T100" s="122" t="n">
        <v>10000</v>
      </c>
      <c r="U100" s="122"/>
      <c r="V100" s="97" t="n">
        <f aca="false">S100/P100*100</f>
        <v>100</v>
      </c>
      <c r="W100" s="110" t="n">
        <v>30000</v>
      </c>
      <c r="X100" s="122" t="n">
        <v>30000</v>
      </c>
      <c r="Y100" s="122" t="n">
        <v>30000</v>
      </c>
      <c r="Z100" s="122" t="n">
        <v>30000</v>
      </c>
      <c r="AA100" s="122" t="n">
        <v>50000</v>
      </c>
      <c r="AB100" s="122" t="n">
        <v>8250</v>
      </c>
      <c r="AC100" s="122" t="n">
        <v>45000</v>
      </c>
      <c r="AD100" s="122" t="n">
        <v>80000</v>
      </c>
      <c r="AE100" s="122"/>
      <c r="AF100" s="122"/>
      <c r="AG100" s="123" t="n">
        <v>85000</v>
      </c>
      <c r="AH100" s="122" t="n">
        <v>81442.44</v>
      </c>
      <c r="AI100" s="122" t="n">
        <v>90000</v>
      </c>
      <c r="AJ100" s="55" t="n">
        <v>15000</v>
      </c>
      <c r="AK100" s="122" t="n">
        <v>88000</v>
      </c>
      <c r="AL100" s="122"/>
      <c r="AM100" s="122"/>
      <c r="AN100" s="55" t="n">
        <f aca="false">SUM(AK100+AL100-AM100)</f>
        <v>88000</v>
      </c>
      <c r="AO100" s="97" t="n">
        <f aca="false">SUM(AN100/$AN$2)</f>
        <v>11679.6071404871</v>
      </c>
      <c r="AP100" s="58" t="n">
        <v>50000</v>
      </c>
      <c r="AQ100" s="58"/>
      <c r="AR100" s="97" t="n">
        <f aca="false">SUM(AP100/$AN$2)</f>
        <v>6636.1404207313</v>
      </c>
      <c r="AS100" s="97" t="n">
        <v>3019.45</v>
      </c>
      <c r="AT100" s="97" t="n">
        <v>3019.45</v>
      </c>
      <c r="AU100" s="97" t="n">
        <v>4000</v>
      </c>
      <c r="AV100" s="97"/>
      <c r="AW100" s="106" t="n">
        <f aca="false">SUM(AR100+AU100-AV100)</f>
        <v>10636.1404207313</v>
      </c>
      <c r="AX100" s="124"/>
      <c r="AY100" s="124"/>
      <c r="AZ100" s="124" t="n">
        <v>10636.14</v>
      </c>
      <c r="BA100" s="124"/>
      <c r="BB100" s="124"/>
      <c r="BC100" s="124"/>
      <c r="BD100" s="124" t="n">
        <f aca="false">SUM(AX100+AY100+AZ100+BA100+BB100+BC100)</f>
        <v>10636.14</v>
      </c>
      <c r="BE100" s="2" t="n">
        <f aca="false">SUM(AW100-BD100)</f>
        <v>0.000420731303165667</v>
      </c>
      <c r="BF100" s="2" t="n">
        <f aca="false">SUM(BE100-AW100)</f>
        <v>-10636.14</v>
      </c>
    </row>
    <row r="101" customFormat="false" ht="12.75" hidden="false" customHeight="false" outlineLevel="0" collapsed="false">
      <c r="A101" s="118"/>
      <c r="B101" s="119"/>
      <c r="C101" s="119"/>
      <c r="D101" s="119"/>
      <c r="E101" s="119"/>
      <c r="F101" s="119"/>
      <c r="G101" s="119"/>
      <c r="H101" s="119"/>
      <c r="I101" s="120" t="n">
        <v>32381</v>
      </c>
      <c r="J101" s="121" t="s">
        <v>244</v>
      </c>
      <c r="K101" s="122"/>
      <c r="L101" s="122"/>
      <c r="M101" s="122"/>
      <c r="N101" s="122" t="n">
        <v>2000</v>
      </c>
      <c r="O101" s="122" t="n">
        <v>2000</v>
      </c>
      <c r="P101" s="122" t="n">
        <v>4000</v>
      </c>
      <c r="Q101" s="122" t="n">
        <v>4000</v>
      </c>
      <c r="R101" s="122" t="n">
        <v>1875</v>
      </c>
      <c r="S101" s="122" t="n">
        <v>4000</v>
      </c>
      <c r="T101" s="122" t="n">
        <v>1875</v>
      </c>
      <c r="U101" s="122"/>
      <c r="V101" s="97" t="n">
        <f aca="false">S101/P101*100</f>
        <v>100</v>
      </c>
      <c r="W101" s="110" t="n">
        <v>4000</v>
      </c>
      <c r="X101" s="122" t="n">
        <v>4000</v>
      </c>
      <c r="Y101" s="122" t="n">
        <v>4000</v>
      </c>
      <c r="Z101" s="122" t="n">
        <v>4000</v>
      </c>
      <c r="AA101" s="122" t="n">
        <v>4000</v>
      </c>
      <c r="AB101" s="122" t="n">
        <v>1875</v>
      </c>
      <c r="AC101" s="122" t="n">
        <v>4000</v>
      </c>
      <c r="AD101" s="122" t="n">
        <v>4000</v>
      </c>
      <c r="AE101" s="122"/>
      <c r="AF101" s="122"/>
      <c r="AG101" s="123" t="n">
        <f aca="false">SUM(AD101+AE101-AF101)</f>
        <v>4000</v>
      </c>
      <c r="AH101" s="122" t="n">
        <v>3125</v>
      </c>
      <c r="AI101" s="122" t="n">
        <v>4000</v>
      </c>
      <c r="AJ101" s="55" t="n">
        <v>1875</v>
      </c>
      <c r="AK101" s="122" t="n">
        <v>4000</v>
      </c>
      <c r="AL101" s="122"/>
      <c r="AM101" s="122"/>
      <c r="AN101" s="55" t="n">
        <f aca="false">SUM(AK101+AL101-AM101)</f>
        <v>4000</v>
      </c>
      <c r="AO101" s="97" t="n">
        <f aca="false">SUM(AN101/$AN$2)</f>
        <v>530.891233658504</v>
      </c>
      <c r="AP101" s="58" t="n">
        <v>4000</v>
      </c>
      <c r="AQ101" s="58"/>
      <c r="AR101" s="97" t="n">
        <f aca="false">SUM(AP101/$AN$2)</f>
        <v>530.891233658504</v>
      </c>
      <c r="AS101" s="97" t="n">
        <v>359.1</v>
      </c>
      <c r="AT101" s="97" t="n">
        <v>359.1</v>
      </c>
      <c r="AU101" s="97"/>
      <c r="AV101" s="97"/>
      <c r="AW101" s="106" t="n">
        <f aca="false">SUM(AR101+AU101-AV101)</f>
        <v>530.891233658504</v>
      </c>
      <c r="AX101" s="124" t="n">
        <v>530.89</v>
      </c>
      <c r="AY101" s="124"/>
      <c r="AZ101" s="124"/>
      <c r="BA101" s="124"/>
      <c r="BB101" s="124"/>
      <c r="BC101" s="124"/>
      <c r="BD101" s="124" t="n">
        <f aca="false">SUM(AX101+AY101+AZ101+BA101+BB101+BC101)</f>
        <v>530.89</v>
      </c>
      <c r="BE101" s="2" t="n">
        <f aca="false">SUM(AW101-BD101)</f>
        <v>0.00123365850424761</v>
      </c>
      <c r="BF101" s="2" t="n">
        <f aca="false">SUM(BE101-AW101)</f>
        <v>-530.89</v>
      </c>
    </row>
    <row r="102" customFormat="false" ht="12.75" hidden="false" customHeight="false" outlineLevel="0" collapsed="false">
      <c r="A102" s="118"/>
      <c r="B102" s="119"/>
      <c r="C102" s="119"/>
      <c r="D102" s="119"/>
      <c r="E102" s="119"/>
      <c r="F102" s="119"/>
      <c r="G102" s="119"/>
      <c r="H102" s="119"/>
      <c r="I102" s="120" t="n">
        <v>32382</v>
      </c>
      <c r="J102" s="121" t="s">
        <v>245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97"/>
      <c r="W102" s="110"/>
      <c r="X102" s="122"/>
      <c r="Y102" s="122"/>
      <c r="Z102" s="122"/>
      <c r="AA102" s="122"/>
      <c r="AB102" s="122"/>
      <c r="AC102" s="122"/>
      <c r="AD102" s="122" t="n">
        <v>15000</v>
      </c>
      <c r="AE102" s="122"/>
      <c r="AF102" s="122"/>
      <c r="AG102" s="123" t="n">
        <f aca="false">SUM(AD102+AE102-AF102)</f>
        <v>15000</v>
      </c>
      <c r="AH102" s="122" t="n">
        <v>9275</v>
      </c>
      <c r="AI102" s="122" t="n">
        <v>18000</v>
      </c>
      <c r="AJ102" s="55" t="n">
        <v>8512.5</v>
      </c>
      <c r="AK102" s="122" t="n">
        <v>30000</v>
      </c>
      <c r="AL102" s="122"/>
      <c r="AM102" s="122"/>
      <c r="AN102" s="55" t="n">
        <f aca="false">SUM(AK102+AL102-AM102)</f>
        <v>30000</v>
      </c>
      <c r="AO102" s="97" t="n">
        <f aca="false">SUM(AN102/$AN$2)</f>
        <v>3981.68425243878</v>
      </c>
      <c r="AP102" s="58" t="n">
        <v>10000</v>
      </c>
      <c r="AQ102" s="58"/>
      <c r="AR102" s="97" t="n">
        <f aca="false">SUM(AP102/$AN$2)</f>
        <v>1327.22808414626</v>
      </c>
      <c r="AS102" s="97" t="n">
        <v>4108.22</v>
      </c>
      <c r="AT102" s="97" t="n">
        <v>4108.22</v>
      </c>
      <c r="AU102" s="97" t="n">
        <v>6000</v>
      </c>
      <c r="AV102" s="97"/>
      <c r="AW102" s="106" t="n">
        <f aca="false">SUM(AR102+AU102-AV102)</f>
        <v>7327.22808414626</v>
      </c>
      <c r="AX102" s="124" t="n">
        <v>7327.23</v>
      </c>
      <c r="AY102" s="124"/>
      <c r="AZ102" s="124"/>
      <c r="BA102" s="124"/>
      <c r="BB102" s="124"/>
      <c r="BC102" s="124"/>
      <c r="BD102" s="124" t="n">
        <f aca="false">SUM(AX102+AY102+AZ102+BA102+BB102+BC102)</f>
        <v>7327.23</v>
      </c>
      <c r="BE102" s="2" t="n">
        <f aca="false">SUM(AW102-BD102)</f>
        <v>-0.00191585373886483</v>
      </c>
      <c r="BF102" s="2" t="n">
        <f aca="false">SUM(BE102-AW102)</f>
        <v>-7327.23</v>
      </c>
    </row>
    <row r="103" customFormat="false" ht="12.75" hidden="false" customHeight="false" outlineLevel="0" collapsed="false">
      <c r="A103" s="118"/>
      <c r="B103" s="119"/>
      <c r="C103" s="119"/>
      <c r="D103" s="119"/>
      <c r="E103" s="119"/>
      <c r="F103" s="119"/>
      <c r="G103" s="119"/>
      <c r="H103" s="119"/>
      <c r="I103" s="120" t="n">
        <v>32391</v>
      </c>
      <c r="J103" s="121" t="s">
        <v>246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97"/>
      <c r="W103" s="110"/>
      <c r="X103" s="122" t="n">
        <v>30000</v>
      </c>
      <c r="Y103" s="122" t="n">
        <v>30000</v>
      </c>
      <c r="Z103" s="122" t="n">
        <v>30000</v>
      </c>
      <c r="AA103" s="122" t="n">
        <v>35000</v>
      </c>
      <c r="AB103" s="122" t="n">
        <v>12991.63</v>
      </c>
      <c r="AC103" s="122" t="n">
        <v>35000</v>
      </c>
      <c r="AD103" s="122" t="n">
        <v>35000</v>
      </c>
      <c r="AE103" s="122"/>
      <c r="AF103" s="122"/>
      <c r="AG103" s="123" t="n">
        <f aca="false">SUM(AD103+AE103-AF103)</f>
        <v>35000</v>
      </c>
      <c r="AH103" s="122" t="n">
        <v>21496.96</v>
      </c>
      <c r="AI103" s="122" t="n">
        <v>35000</v>
      </c>
      <c r="AJ103" s="55" t="n">
        <v>4984.59</v>
      </c>
      <c r="AK103" s="122" t="n">
        <v>30000</v>
      </c>
      <c r="AL103" s="122"/>
      <c r="AM103" s="122"/>
      <c r="AN103" s="55" t="n">
        <f aca="false">SUM(AK103+AL103-AM103)</f>
        <v>30000</v>
      </c>
      <c r="AO103" s="97" t="n">
        <f aca="false">SUM(AN103/$AN$2)</f>
        <v>3981.68425243878</v>
      </c>
      <c r="AP103" s="58" t="n">
        <v>10000</v>
      </c>
      <c r="AQ103" s="58"/>
      <c r="AR103" s="97" t="n">
        <f aca="false">SUM(AP103/$AN$2)</f>
        <v>1327.22808414626</v>
      </c>
      <c r="AS103" s="97" t="n">
        <v>1031.59</v>
      </c>
      <c r="AT103" s="97" t="n">
        <v>1031.59</v>
      </c>
      <c r="AU103" s="97" t="n">
        <v>500</v>
      </c>
      <c r="AV103" s="97"/>
      <c r="AW103" s="106" t="n">
        <f aca="false">SUM(AR103+AU103-AV103)</f>
        <v>1827.22808414626</v>
      </c>
      <c r="AX103" s="124" t="n">
        <v>1827.23</v>
      </c>
      <c r="AY103" s="124"/>
      <c r="AZ103" s="124"/>
      <c r="BA103" s="124"/>
      <c r="BB103" s="124"/>
      <c r="BC103" s="124"/>
      <c r="BD103" s="124" t="n">
        <f aca="false">SUM(AX103+AY103+AZ103+BA103+BB103+BC103)</f>
        <v>1827.23</v>
      </c>
      <c r="BE103" s="2" t="n">
        <f aca="false">SUM(AW103-BD103)</f>
        <v>-0.00191585373954695</v>
      </c>
      <c r="BF103" s="2" t="n">
        <f aca="false">SUM(BE103-AW103)</f>
        <v>-1827.23</v>
      </c>
    </row>
    <row r="104" customFormat="false" ht="12.75" hidden="false" customHeight="false" outlineLevel="0" collapsed="false">
      <c r="A104" s="118"/>
      <c r="B104" s="119"/>
      <c r="C104" s="119"/>
      <c r="D104" s="119"/>
      <c r="E104" s="119"/>
      <c r="F104" s="119"/>
      <c r="G104" s="119"/>
      <c r="H104" s="119"/>
      <c r="I104" s="120" t="n">
        <v>32391</v>
      </c>
      <c r="J104" s="121" t="s">
        <v>247</v>
      </c>
      <c r="K104" s="122" t="n">
        <v>0</v>
      </c>
      <c r="L104" s="122" t="n">
        <v>0</v>
      </c>
      <c r="M104" s="122" t="n">
        <v>0</v>
      </c>
      <c r="N104" s="122" t="n">
        <v>5000</v>
      </c>
      <c r="O104" s="122" t="n">
        <v>5000</v>
      </c>
      <c r="P104" s="122" t="n">
        <v>5000</v>
      </c>
      <c r="Q104" s="122" t="n">
        <v>5000</v>
      </c>
      <c r="R104" s="122"/>
      <c r="S104" s="122" t="n">
        <v>3000</v>
      </c>
      <c r="T104" s="122"/>
      <c r="U104" s="122"/>
      <c r="V104" s="97" t="n">
        <f aca="false">S104/P104*100</f>
        <v>60</v>
      </c>
      <c r="W104" s="110" t="n">
        <v>3000</v>
      </c>
      <c r="X104" s="122" t="n">
        <v>3000</v>
      </c>
      <c r="Y104" s="122" t="n">
        <v>5000</v>
      </c>
      <c r="Z104" s="122" t="n">
        <v>5000</v>
      </c>
      <c r="AA104" s="122" t="n">
        <v>5000</v>
      </c>
      <c r="AB104" s="122"/>
      <c r="AC104" s="122" t="n">
        <v>5000</v>
      </c>
      <c r="AD104" s="122" t="n">
        <v>5000</v>
      </c>
      <c r="AE104" s="122"/>
      <c r="AF104" s="122"/>
      <c r="AG104" s="123" t="n">
        <f aca="false">SUM(AD104+AE104-AF104)</f>
        <v>5000</v>
      </c>
      <c r="AH104" s="122"/>
      <c r="AI104" s="122" t="n">
        <v>5000</v>
      </c>
      <c r="AJ104" s="55" t="n">
        <v>0</v>
      </c>
      <c r="AK104" s="122" t="n">
        <v>5000</v>
      </c>
      <c r="AL104" s="122"/>
      <c r="AM104" s="122"/>
      <c r="AN104" s="55" t="n">
        <f aca="false">SUM(AK104+AL104-AM104)</f>
        <v>5000</v>
      </c>
      <c r="AO104" s="97" t="n">
        <f aca="false">SUM(AN104/$AN$2)</f>
        <v>663.61404207313</v>
      </c>
      <c r="AP104" s="58" t="n">
        <v>5000</v>
      </c>
      <c r="AQ104" s="58"/>
      <c r="AR104" s="97" t="n">
        <f aca="false">SUM(AP104/$AN$2)</f>
        <v>663.61404207313</v>
      </c>
      <c r="AS104" s="97"/>
      <c r="AT104" s="97"/>
      <c r="AU104" s="97"/>
      <c r="AV104" s="97"/>
      <c r="AW104" s="106" t="n">
        <f aca="false">SUM(AR104+AU104-AV104)</f>
        <v>663.61404207313</v>
      </c>
      <c r="AX104" s="124" t="n">
        <v>663.61</v>
      </c>
      <c r="AY104" s="124"/>
      <c r="AZ104" s="124"/>
      <c r="BA104" s="124"/>
      <c r="BB104" s="124"/>
      <c r="BC104" s="124"/>
      <c r="BD104" s="124" t="n">
        <f aca="false">SUM(AX104+AY104+AZ104+BA104+BB104+BC104)</f>
        <v>663.61</v>
      </c>
      <c r="BE104" s="2" t="n">
        <f aca="false">SUM(AW104-BD104)</f>
        <v>0.00404207313022198</v>
      </c>
      <c r="BF104" s="2" t="n">
        <f aca="false">SUM(BE104-AW104)</f>
        <v>-663.61</v>
      </c>
    </row>
    <row r="105" customFormat="false" ht="12.75" hidden="false" customHeight="false" outlineLevel="0" collapsed="false">
      <c r="A105" s="118"/>
      <c r="B105" s="119"/>
      <c r="C105" s="119"/>
      <c r="D105" s="119"/>
      <c r="E105" s="119"/>
      <c r="F105" s="119"/>
      <c r="G105" s="119"/>
      <c r="H105" s="119"/>
      <c r="I105" s="120" t="n">
        <v>32394</v>
      </c>
      <c r="J105" s="121" t="s">
        <v>248</v>
      </c>
      <c r="K105" s="122"/>
      <c r="L105" s="122"/>
      <c r="M105" s="122"/>
      <c r="N105" s="122" t="n">
        <v>2000</v>
      </c>
      <c r="O105" s="122" t="n">
        <v>2000</v>
      </c>
      <c r="P105" s="122" t="n">
        <v>2000</v>
      </c>
      <c r="Q105" s="122" t="n">
        <v>2000</v>
      </c>
      <c r="R105" s="122"/>
      <c r="S105" s="122" t="n">
        <v>2000</v>
      </c>
      <c r="T105" s="122"/>
      <c r="U105" s="122"/>
      <c r="V105" s="97" t="n">
        <f aca="false">S105/P105*100</f>
        <v>100</v>
      </c>
      <c r="W105" s="110" t="n">
        <v>2000</v>
      </c>
      <c r="X105" s="122" t="n">
        <v>2000</v>
      </c>
      <c r="Y105" s="122" t="n">
        <v>2000</v>
      </c>
      <c r="Z105" s="122" t="n">
        <v>3000</v>
      </c>
      <c r="AA105" s="122" t="n">
        <v>2000</v>
      </c>
      <c r="AB105" s="122"/>
      <c r="AC105" s="122" t="n">
        <v>2000</v>
      </c>
      <c r="AD105" s="122" t="n">
        <v>2000</v>
      </c>
      <c r="AE105" s="122"/>
      <c r="AF105" s="122"/>
      <c r="AG105" s="123" t="n">
        <f aca="false">SUM(AD105+AE105-AF105)</f>
        <v>2000</v>
      </c>
      <c r="AH105" s="122"/>
      <c r="AI105" s="122" t="n">
        <v>2000</v>
      </c>
      <c r="AJ105" s="55" t="n">
        <v>0</v>
      </c>
      <c r="AK105" s="122" t="n">
        <v>3000</v>
      </c>
      <c r="AL105" s="122"/>
      <c r="AM105" s="122"/>
      <c r="AN105" s="55" t="n">
        <f aca="false">SUM(AK105+AL105-AM105)</f>
        <v>3000</v>
      </c>
      <c r="AO105" s="97" t="n">
        <f aca="false">SUM(AN105/$AN$2)</f>
        <v>398.168425243878</v>
      </c>
      <c r="AP105" s="58" t="n">
        <v>3000</v>
      </c>
      <c r="AQ105" s="58"/>
      <c r="AR105" s="97" t="n">
        <f aca="false">SUM(AP105/$AN$2)</f>
        <v>398.168425243878</v>
      </c>
      <c r="AS105" s="97" t="n">
        <v>120.69</v>
      </c>
      <c r="AT105" s="97" t="n">
        <v>120.69</v>
      </c>
      <c r="AU105" s="97"/>
      <c r="AV105" s="97"/>
      <c r="AW105" s="106" t="n">
        <f aca="false">SUM(AR105+AU105-AV105)</f>
        <v>398.168425243878</v>
      </c>
      <c r="AX105" s="124" t="n">
        <v>146.88</v>
      </c>
      <c r="AY105" s="124"/>
      <c r="AZ105" s="124" t="n">
        <v>251.29</v>
      </c>
      <c r="BA105" s="124"/>
      <c r="BB105" s="124"/>
      <c r="BC105" s="124"/>
      <c r="BD105" s="124" t="n">
        <f aca="false">SUM(AX105+AY105+AZ105+BA105+BB105+BC105)</f>
        <v>398.17</v>
      </c>
      <c r="BE105" s="2" t="n">
        <f aca="false">SUM(AW105-BD105)</f>
        <v>-0.00157475612184044</v>
      </c>
      <c r="BF105" s="2" t="n">
        <f aca="false">SUM(BE105-AW105)</f>
        <v>-398.17</v>
      </c>
    </row>
    <row r="106" customFormat="false" ht="12.75" hidden="false" customHeight="false" outlineLevel="0" collapsed="false">
      <c r="A106" s="118"/>
      <c r="B106" s="119"/>
      <c r="C106" s="119"/>
      <c r="D106" s="119"/>
      <c r="E106" s="119"/>
      <c r="F106" s="119"/>
      <c r="G106" s="119"/>
      <c r="H106" s="119"/>
      <c r="I106" s="120" t="n">
        <v>32399</v>
      </c>
      <c r="J106" s="121" t="s">
        <v>249</v>
      </c>
      <c r="K106" s="122"/>
      <c r="L106" s="122"/>
      <c r="M106" s="122"/>
      <c r="N106" s="122" t="n">
        <v>5000</v>
      </c>
      <c r="O106" s="122" t="n">
        <v>5000</v>
      </c>
      <c r="P106" s="122" t="n">
        <v>5000</v>
      </c>
      <c r="Q106" s="122" t="n">
        <v>5000</v>
      </c>
      <c r="R106" s="122" t="n">
        <v>6000</v>
      </c>
      <c r="S106" s="110" t="n">
        <v>6000</v>
      </c>
      <c r="T106" s="122"/>
      <c r="U106" s="122"/>
      <c r="V106" s="97" t="n">
        <f aca="false">S106/P106*100</f>
        <v>120</v>
      </c>
      <c r="W106" s="110" t="n">
        <v>6000</v>
      </c>
      <c r="X106" s="122" t="n">
        <v>0</v>
      </c>
      <c r="Y106" s="122" t="n">
        <v>10000</v>
      </c>
      <c r="Z106" s="122" t="n">
        <v>10000</v>
      </c>
      <c r="AA106" s="122" t="n">
        <v>10000</v>
      </c>
      <c r="AB106" s="122"/>
      <c r="AC106" s="122" t="n">
        <v>10000</v>
      </c>
      <c r="AD106" s="122" t="n">
        <v>10000</v>
      </c>
      <c r="AE106" s="122"/>
      <c r="AF106" s="122"/>
      <c r="AG106" s="123" t="n">
        <f aca="false">SUM(AD106+AE106-AF106)</f>
        <v>10000</v>
      </c>
      <c r="AH106" s="122"/>
      <c r="AI106" s="122" t="n">
        <v>10000</v>
      </c>
      <c r="AJ106" s="55" t="n">
        <v>0</v>
      </c>
      <c r="AK106" s="122" t="n">
        <v>10000</v>
      </c>
      <c r="AL106" s="122" t="n">
        <v>10000</v>
      </c>
      <c r="AM106" s="122"/>
      <c r="AN106" s="55" t="n">
        <f aca="false">SUM(AK106+AL106-AM106)</f>
        <v>20000</v>
      </c>
      <c r="AO106" s="97" t="n">
        <f aca="false">SUM(AN106/$AN$2)</f>
        <v>2654.45616829252</v>
      </c>
      <c r="AP106" s="58" t="n">
        <v>15000</v>
      </c>
      <c r="AQ106" s="58"/>
      <c r="AR106" s="97" t="n">
        <f aca="false">SUM(AP106/$AN$2)</f>
        <v>1990.84212621939</v>
      </c>
      <c r="AS106" s="97" t="n">
        <v>228.82</v>
      </c>
      <c r="AT106" s="97" t="n">
        <v>228.82</v>
      </c>
      <c r="AU106" s="97"/>
      <c r="AV106" s="97"/>
      <c r="AW106" s="106" t="n">
        <f aca="false">SUM(AR106+AU106-AV106)</f>
        <v>1990.84212621939</v>
      </c>
      <c r="AX106" s="124"/>
      <c r="AY106" s="124"/>
      <c r="AZ106" s="124" t="n">
        <v>1990.84</v>
      </c>
      <c r="BA106" s="124"/>
      <c r="BB106" s="124"/>
      <c r="BC106" s="124"/>
      <c r="BD106" s="124" t="n">
        <f aca="false">SUM(AX106+AY106+AZ106+BA106+BB106+BC106)</f>
        <v>1990.84</v>
      </c>
      <c r="BE106" s="2" t="n">
        <f aca="false">SUM(AW106-BD106)</f>
        <v>0.00212621939067503</v>
      </c>
      <c r="BF106" s="2" t="n">
        <f aca="false">SUM(BE106-AW106)</f>
        <v>-1990.84</v>
      </c>
    </row>
    <row r="107" customFormat="false" ht="12.75" hidden="false" customHeight="false" outlineLevel="0" collapsed="false">
      <c r="A107" s="118"/>
      <c r="B107" s="119"/>
      <c r="C107" s="119"/>
      <c r="D107" s="119"/>
      <c r="E107" s="119"/>
      <c r="F107" s="119"/>
      <c r="G107" s="119"/>
      <c r="H107" s="119"/>
      <c r="I107" s="120" t="n">
        <v>329</v>
      </c>
      <c r="J107" s="121" t="s">
        <v>156</v>
      </c>
      <c r="K107" s="122" t="n">
        <f aca="false">SUM(K111:K111)</f>
        <v>247013.43</v>
      </c>
      <c r="L107" s="122" t="n">
        <f aca="false">SUM(L111:L111)</f>
        <v>44500</v>
      </c>
      <c r="M107" s="122" t="n">
        <f aca="false">SUM(M111:M111)</f>
        <v>44500</v>
      </c>
      <c r="N107" s="122" t="n">
        <f aca="false">SUM(N108:N112)</f>
        <v>21000</v>
      </c>
      <c r="O107" s="122" t="n">
        <f aca="false">SUM(O108:O112)</f>
        <v>21000</v>
      </c>
      <c r="P107" s="122" t="n">
        <f aca="false">SUM(P108:P112)</f>
        <v>21362</v>
      </c>
      <c r="Q107" s="122" t="n">
        <f aca="false">SUM(Q108:Q112)</f>
        <v>21362</v>
      </c>
      <c r="R107" s="122" t="n">
        <f aca="false">SUM(R108:R112)</f>
        <v>15900.84</v>
      </c>
      <c r="S107" s="122" t="n">
        <f aca="false">SUM(S108:S112)</f>
        <v>25000</v>
      </c>
      <c r="T107" s="122" t="n">
        <f aca="false">SUM(T108:T112)</f>
        <v>8027.64</v>
      </c>
      <c r="U107" s="122" t="n">
        <f aca="false">SUM(U108:U112)</f>
        <v>0</v>
      </c>
      <c r="V107" s="122" t="n">
        <f aca="false">SUM(V108:V112)</f>
        <v>257.183275699466</v>
      </c>
      <c r="W107" s="122" t="n">
        <f aca="false">SUM(W108:W112)</f>
        <v>44000</v>
      </c>
      <c r="X107" s="122" t="n">
        <f aca="false">SUM(X108:X112)</f>
        <v>95700</v>
      </c>
      <c r="Y107" s="122" t="n">
        <f aca="false">SUM(Y108:Y113)</f>
        <v>142296</v>
      </c>
      <c r="Z107" s="122" t="n">
        <f aca="false">SUM(Z108:Z113)</f>
        <v>1174004</v>
      </c>
      <c r="AA107" s="122" t="n">
        <f aca="false">SUM(AA108:AA113)</f>
        <v>163000</v>
      </c>
      <c r="AB107" s="122" t="n">
        <f aca="false">SUM(AB108:AB113)</f>
        <v>29492.02</v>
      </c>
      <c r="AC107" s="122" t="n">
        <f aca="false">SUM(AC108:AC113)</f>
        <v>233000</v>
      </c>
      <c r="AD107" s="122" t="n">
        <f aca="false">SUM(AD108:AD113)</f>
        <v>85500</v>
      </c>
      <c r="AE107" s="122" t="n">
        <f aca="false">SUM(AE108:AE113)</f>
        <v>0</v>
      </c>
      <c r="AF107" s="122" t="n">
        <f aca="false">SUM(AF108:AF113)</f>
        <v>0</v>
      </c>
      <c r="AG107" s="122" t="n">
        <f aca="false">SUM(AG108:AG113)</f>
        <v>85500</v>
      </c>
      <c r="AH107" s="122" t="n">
        <f aca="false">SUM(AH108:AH113)</f>
        <v>41781.32</v>
      </c>
      <c r="AI107" s="122" t="n">
        <f aca="false">SUM(AI108:AI113)</f>
        <v>229200</v>
      </c>
      <c r="AJ107" s="122" t="n">
        <f aca="false">SUM(AJ108:AJ113)</f>
        <v>19146.15</v>
      </c>
      <c r="AK107" s="122" t="n">
        <v>269691.6</v>
      </c>
      <c r="AL107" s="122" t="n">
        <f aca="false">SUM(AL108:AL113)</f>
        <v>15000</v>
      </c>
      <c r="AM107" s="122" t="n">
        <f aca="false">SUM(AM108:AM113)</f>
        <v>125500</v>
      </c>
      <c r="AN107" s="122" t="n">
        <f aca="false">SUM(AN108:AN113)</f>
        <v>164191.6</v>
      </c>
      <c r="AO107" s="97" t="n">
        <f aca="false">SUM(AN107/$AN$2)</f>
        <v>21791.9702700909</v>
      </c>
      <c r="AP107" s="110" t="n">
        <f aca="false">SUM(AP108:AP113)</f>
        <v>125000</v>
      </c>
      <c r="AQ107" s="110"/>
      <c r="AR107" s="97" t="n">
        <f aca="false">SUM(AP107/$AN$2)</f>
        <v>16590.3510518283</v>
      </c>
      <c r="AS107" s="97"/>
      <c r="AT107" s="97" t="n">
        <f aca="false">SUM(AT108:AT113)</f>
        <v>3342.81</v>
      </c>
      <c r="AU107" s="97" t="n">
        <f aca="false">SUM(AU108:AU113)</f>
        <v>71646.21</v>
      </c>
      <c r="AV107" s="97" t="n">
        <f aca="false">SUM(AV108:AV113)</f>
        <v>0</v>
      </c>
      <c r="AW107" s="106" t="n">
        <f aca="false">SUM(AR107+AU107-AV107)</f>
        <v>88236.5610518283</v>
      </c>
      <c r="AX107" s="124"/>
      <c r="AY107" s="124"/>
      <c r="AZ107" s="124"/>
      <c r="BA107" s="124"/>
      <c r="BB107" s="124"/>
      <c r="BC107" s="124"/>
      <c r="BD107" s="124" t="n">
        <f aca="false">SUM(AX107+AY107+AZ107+BA107+BB107+BC107)</f>
        <v>0</v>
      </c>
      <c r="BE107" s="2" t="n">
        <f aca="false">SUM(AW107-BD107)</f>
        <v>88236.5610518283</v>
      </c>
      <c r="BF107" s="2" t="n">
        <f aca="false">SUM(BE107-AW107)</f>
        <v>0</v>
      </c>
    </row>
    <row r="108" customFormat="false" ht="12.75" hidden="false" customHeight="false" outlineLevel="0" collapsed="false">
      <c r="A108" s="118"/>
      <c r="B108" s="119"/>
      <c r="C108" s="119"/>
      <c r="D108" s="119"/>
      <c r="E108" s="119"/>
      <c r="F108" s="119"/>
      <c r="G108" s="119"/>
      <c r="H108" s="119"/>
      <c r="I108" s="120" t="n">
        <v>32931</v>
      </c>
      <c r="J108" s="121" t="s">
        <v>250</v>
      </c>
      <c r="K108" s="122"/>
      <c r="L108" s="122"/>
      <c r="M108" s="122"/>
      <c r="N108" s="122" t="n">
        <v>15000</v>
      </c>
      <c r="O108" s="122" t="n">
        <v>15000</v>
      </c>
      <c r="P108" s="122" t="n">
        <v>15000</v>
      </c>
      <c r="Q108" s="122" t="n">
        <v>15000</v>
      </c>
      <c r="R108" s="122" t="n">
        <v>6124.59</v>
      </c>
      <c r="S108" s="122" t="n">
        <v>15000</v>
      </c>
      <c r="T108" s="122" t="n">
        <v>4490.14</v>
      </c>
      <c r="U108" s="122"/>
      <c r="V108" s="97" t="n">
        <f aca="false">S108/P108*100</f>
        <v>100</v>
      </c>
      <c r="W108" s="110" t="n">
        <v>15000</v>
      </c>
      <c r="X108" s="122" t="n">
        <v>35000</v>
      </c>
      <c r="Y108" s="122" t="n">
        <v>35000</v>
      </c>
      <c r="Z108" s="122" t="n">
        <v>40000</v>
      </c>
      <c r="AA108" s="122" t="n">
        <v>35000</v>
      </c>
      <c r="AB108" s="110" t="n">
        <v>8714.75</v>
      </c>
      <c r="AC108" s="122" t="n">
        <v>35000</v>
      </c>
      <c r="AD108" s="122" t="n">
        <v>35000</v>
      </c>
      <c r="AE108" s="122"/>
      <c r="AF108" s="122"/>
      <c r="AG108" s="123" t="n">
        <f aca="false">SUM(AD108+AE108-AF108)</f>
        <v>35000</v>
      </c>
      <c r="AH108" s="122" t="n">
        <v>17082.95</v>
      </c>
      <c r="AI108" s="122" t="n">
        <v>40000</v>
      </c>
      <c r="AJ108" s="55" t="n">
        <v>5090.41</v>
      </c>
      <c r="AK108" s="122" t="n">
        <v>40000</v>
      </c>
      <c r="AL108" s="122"/>
      <c r="AM108" s="122"/>
      <c r="AN108" s="55" t="n">
        <f aca="false">SUM(AK108+AL108-AM108)</f>
        <v>40000</v>
      </c>
      <c r="AO108" s="97" t="n">
        <f aca="false">SUM(AN108/$AN$2)</f>
        <v>5308.91233658504</v>
      </c>
      <c r="AP108" s="58" t="n">
        <v>40000</v>
      </c>
      <c r="AQ108" s="58"/>
      <c r="AR108" s="97" t="n">
        <f aca="false">SUM(AP108/$AN$2)</f>
        <v>5308.91233658504</v>
      </c>
      <c r="AS108" s="97" t="n">
        <v>1550.47</v>
      </c>
      <c r="AT108" s="97" t="n">
        <v>1550.47</v>
      </c>
      <c r="AU108" s="97"/>
      <c r="AV108" s="97"/>
      <c r="AW108" s="106" t="n">
        <f aca="false">SUM(AR108+AU108-AV108)</f>
        <v>5308.91233658504</v>
      </c>
      <c r="AX108" s="124"/>
      <c r="AY108" s="124"/>
      <c r="AZ108" s="124" t="n">
        <v>5308.91</v>
      </c>
      <c r="BA108" s="124"/>
      <c r="BB108" s="124"/>
      <c r="BC108" s="124"/>
      <c r="BD108" s="124" t="n">
        <f aca="false">SUM(AX108+AY108+AZ108+BA108+BB108+BC108)</f>
        <v>5308.91</v>
      </c>
      <c r="BE108" s="2" t="n">
        <f aca="false">SUM(AW108-BD108)</f>
        <v>0.00233658504203049</v>
      </c>
      <c r="BF108" s="2" t="n">
        <f aca="false">SUM(BE108-AW108)</f>
        <v>-5308.91</v>
      </c>
    </row>
    <row r="109" customFormat="false" ht="12.75" hidden="false" customHeight="false" outlineLevel="0" collapsed="false">
      <c r="A109" s="118"/>
      <c r="B109" s="119"/>
      <c r="C109" s="119"/>
      <c r="D109" s="119"/>
      <c r="E109" s="119"/>
      <c r="F109" s="119"/>
      <c r="G109" s="119"/>
      <c r="H109" s="119"/>
      <c r="I109" s="120" t="n">
        <v>32955</v>
      </c>
      <c r="J109" s="121" t="s">
        <v>251</v>
      </c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97"/>
      <c r="W109" s="110"/>
      <c r="X109" s="122" t="n">
        <v>15000</v>
      </c>
      <c r="Y109" s="122" t="n">
        <v>15000</v>
      </c>
      <c r="Z109" s="122" t="n">
        <v>15100</v>
      </c>
      <c r="AA109" s="122" t="n">
        <v>15000</v>
      </c>
      <c r="AB109" s="122" t="n">
        <v>6673.33</v>
      </c>
      <c r="AC109" s="122" t="n">
        <v>15000</v>
      </c>
      <c r="AD109" s="122" t="n">
        <v>15000</v>
      </c>
      <c r="AE109" s="122"/>
      <c r="AF109" s="122"/>
      <c r="AG109" s="123" t="n">
        <f aca="false">SUM(AD109+AE109-AF109)</f>
        <v>15000</v>
      </c>
      <c r="AH109" s="122" t="n">
        <v>4781.25</v>
      </c>
      <c r="AI109" s="122" t="n">
        <v>10000</v>
      </c>
      <c r="AJ109" s="55" t="n">
        <v>4250</v>
      </c>
      <c r="AK109" s="122" t="n">
        <v>10000</v>
      </c>
      <c r="AL109" s="122"/>
      <c r="AM109" s="122"/>
      <c r="AN109" s="55" t="n">
        <f aca="false">SUM(AK109+AL109-AM109)</f>
        <v>10000</v>
      </c>
      <c r="AO109" s="97" t="n">
        <f aca="false">SUM(AN109/$AN$2)</f>
        <v>1327.22808414626</v>
      </c>
      <c r="AP109" s="58" t="n">
        <v>10000</v>
      </c>
      <c r="AQ109" s="58"/>
      <c r="AR109" s="97" t="n">
        <f aca="false">SUM(AP109/$AN$2)</f>
        <v>1327.22808414626</v>
      </c>
      <c r="AS109" s="97" t="n">
        <v>676.86</v>
      </c>
      <c r="AT109" s="97" t="n">
        <v>676.86</v>
      </c>
      <c r="AU109" s="97"/>
      <c r="AV109" s="97"/>
      <c r="AW109" s="106" t="n">
        <f aca="false">SUM(AR109+AU109-AV109)</f>
        <v>1327.22808414626</v>
      </c>
      <c r="AX109" s="124"/>
      <c r="AY109" s="124"/>
      <c r="AZ109" s="124" t="n">
        <v>1327.23</v>
      </c>
      <c r="BA109" s="124"/>
      <c r="BB109" s="124"/>
      <c r="BC109" s="124"/>
      <c r="BD109" s="124" t="n">
        <f aca="false">SUM(AX109+AY109+AZ109+BA109+BB109+BC109)</f>
        <v>1327.23</v>
      </c>
      <c r="BE109" s="2" t="n">
        <f aca="false">SUM(AW109-BD109)</f>
        <v>-0.00191585373954695</v>
      </c>
      <c r="BF109" s="2" t="n">
        <f aca="false">SUM(BE109-AW109)</f>
        <v>-1327.23</v>
      </c>
    </row>
    <row r="110" customFormat="false" ht="12.75" hidden="false" customHeight="false" outlineLevel="0" collapsed="false">
      <c r="A110" s="118"/>
      <c r="B110" s="119"/>
      <c r="C110" s="119"/>
      <c r="D110" s="119"/>
      <c r="E110" s="119"/>
      <c r="F110" s="119"/>
      <c r="G110" s="119"/>
      <c r="H110" s="119"/>
      <c r="I110" s="120" t="n">
        <v>32959</v>
      </c>
      <c r="J110" s="129" t="s">
        <v>252</v>
      </c>
      <c r="K110" s="122"/>
      <c r="L110" s="122"/>
      <c r="M110" s="122"/>
      <c r="N110" s="122"/>
      <c r="O110" s="122"/>
      <c r="P110" s="122"/>
      <c r="Q110" s="122"/>
      <c r="R110" s="122"/>
      <c r="S110" s="110"/>
      <c r="T110" s="122"/>
      <c r="U110" s="122"/>
      <c r="V110" s="97"/>
      <c r="W110" s="110"/>
      <c r="X110" s="122"/>
      <c r="Y110" s="122"/>
      <c r="Z110" s="122" t="n">
        <v>5000</v>
      </c>
      <c r="AA110" s="122" t="n">
        <v>5000</v>
      </c>
      <c r="AB110" s="122" t="n">
        <v>3261.38</v>
      </c>
      <c r="AC110" s="122" t="n">
        <v>5000</v>
      </c>
      <c r="AD110" s="122" t="n">
        <v>5000</v>
      </c>
      <c r="AE110" s="122"/>
      <c r="AF110" s="122"/>
      <c r="AG110" s="123" t="n">
        <f aca="false">SUM(AD110+AE110-AF110)</f>
        <v>5000</v>
      </c>
      <c r="AH110" s="130" t="n">
        <v>5112.93</v>
      </c>
      <c r="AI110" s="122" t="n">
        <v>5000</v>
      </c>
      <c r="AJ110" s="55" t="n">
        <v>0</v>
      </c>
      <c r="AK110" s="122" t="n">
        <v>5000</v>
      </c>
      <c r="AL110" s="122" t="n">
        <v>15000</v>
      </c>
      <c r="AM110" s="122"/>
      <c r="AN110" s="55" t="n">
        <f aca="false">SUM(AK110+AL110-AM110)</f>
        <v>20000</v>
      </c>
      <c r="AO110" s="97" t="n">
        <f aca="false">SUM(AN110/$AN$2)</f>
        <v>2654.45616829252</v>
      </c>
      <c r="AP110" s="58" t="n">
        <v>20000</v>
      </c>
      <c r="AQ110" s="58"/>
      <c r="AR110" s="97" t="n">
        <f aca="false">SUM(AP110/$AN$2)</f>
        <v>2654.45616829252</v>
      </c>
      <c r="AS110" s="97" t="n">
        <v>0</v>
      </c>
      <c r="AT110" s="97" t="n">
        <v>0</v>
      </c>
      <c r="AU110" s="97"/>
      <c r="AV110" s="97"/>
      <c r="AW110" s="106" t="n">
        <f aca="false">SUM(AR110+AU110-AV110)</f>
        <v>2654.45616829252</v>
      </c>
      <c r="AX110" s="124"/>
      <c r="AY110" s="124"/>
      <c r="AZ110" s="124"/>
      <c r="BA110" s="124" t="n">
        <v>2654.46</v>
      </c>
      <c r="BB110" s="124"/>
      <c r="BC110" s="124"/>
      <c r="BD110" s="124" t="n">
        <f aca="false">SUM(AX110+AY110+AZ110+BA110+BB110+BC110)</f>
        <v>2654.46</v>
      </c>
      <c r="BE110" s="2" t="n">
        <f aca="false">SUM(AW110-BD110)</f>
        <v>-0.00383170747909389</v>
      </c>
      <c r="BF110" s="2" t="n">
        <f aca="false">SUM(BE110-AW110)</f>
        <v>-2654.46</v>
      </c>
    </row>
    <row r="111" customFormat="false" ht="12.75" hidden="false" customHeight="false" outlineLevel="0" collapsed="false">
      <c r="A111" s="118"/>
      <c r="B111" s="119"/>
      <c r="C111" s="119"/>
      <c r="D111" s="119"/>
      <c r="E111" s="119"/>
      <c r="F111" s="119"/>
      <c r="G111" s="119"/>
      <c r="H111" s="119"/>
      <c r="I111" s="120" t="n">
        <v>32991</v>
      </c>
      <c r="J111" s="121" t="s">
        <v>156</v>
      </c>
      <c r="K111" s="122" t="n">
        <v>247013.43</v>
      </c>
      <c r="L111" s="122" t="n">
        <v>44500</v>
      </c>
      <c r="M111" s="122" t="n">
        <v>44500</v>
      </c>
      <c r="N111" s="122" t="n">
        <v>6000</v>
      </c>
      <c r="O111" s="122" t="n">
        <v>6000</v>
      </c>
      <c r="P111" s="122" t="n">
        <v>6362</v>
      </c>
      <c r="Q111" s="122" t="n">
        <v>6362</v>
      </c>
      <c r="R111" s="122" t="n">
        <v>9776.25</v>
      </c>
      <c r="S111" s="122" t="n">
        <v>10000</v>
      </c>
      <c r="T111" s="122" t="n">
        <v>3537.5</v>
      </c>
      <c r="U111" s="122"/>
      <c r="V111" s="97" t="n">
        <f aca="false">S111/P111*100</f>
        <v>157.183275699466</v>
      </c>
      <c r="W111" s="110" t="n">
        <v>29000</v>
      </c>
      <c r="X111" s="122" t="n">
        <v>45700</v>
      </c>
      <c r="Y111" s="122" t="n">
        <v>85296</v>
      </c>
      <c r="Z111" s="122" t="n">
        <v>85296</v>
      </c>
      <c r="AA111" s="122" t="n">
        <v>100000</v>
      </c>
      <c r="AB111" s="122" t="n">
        <v>8834.98</v>
      </c>
      <c r="AC111" s="122" t="n">
        <v>100000</v>
      </c>
      <c r="AD111" s="122" t="n">
        <v>22500</v>
      </c>
      <c r="AE111" s="122"/>
      <c r="AF111" s="122"/>
      <c r="AG111" s="123" t="n">
        <f aca="false">SUM(AD111+AE111-AF111)</f>
        <v>22500</v>
      </c>
      <c r="AH111" s="122" t="n">
        <v>11584.19</v>
      </c>
      <c r="AI111" s="122" t="n">
        <v>100000</v>
      </c>
      <c r="AJ111" s="55" t="n">
        <v>8569.45</v>
      </c>
      <c r="AK111" s="122" t="n">
        <v>50000</v>
      </c>
      <c r="AL111" s="122"/>
      <c r="AM111" s="122"/>
      <c r="AN111" s="55" t="n">
        <f aca="false">SUM(AK111+AL111-AM111)</f>
        <v>50000</v>
      </c>
      <c r="AO111" s="97" t="n">
        <f aca="false">SUM(AN111/$AN$2)</f>
        <v>6636.1404207313</v>
      </c>
      <c r="AP111" s="58" t="n">
        <v>50000</v>
      </c>
      <c r="AQ111" s="58"/>
      <c r="AR111" s="97" t="n">
        <f aca="false">SUM(AP111/$AN$2)</f>
        <v>6636.1404207313</v>
      </c>
      <c r="AS111" s="97" t="n">
        <v>946.48</v>
      </c>
      <c r="AT111" s="97" t="n">
        <v>946.48</v>
      </c>
      <c r="AU111" s="97"/>
      <c r="AV111" s="97"/>
      <c r="AW111" s="106" t="n">
        <f aca="false">SUM(AR111+AU111-AV111)</f>
        <v>6636.1404207313</v>
      </c>
      <c r="AX111" s="124"/>
      <c r="AY111" s="124"/>
      <c r="AZ111" s="124" t="n">
        <v>6636.14</v>
      </c>
      <c r="BA111" s="124"/>
      <c r="BB111" s="124"/>
      <c r="BC111" s="124"/>
      <c r="BD111" s="124" t="n">
        <f aca="false">SUM(AX111+AY111+AZ111+BA111+BB111+BC111)</f>
        <v>6636.14</v>
      </c>
      <c r="BE111" s="2" t="n">
        <f aca="false">SUM(AW111-BD111)</f>
        <v>0.000420731302256172</v>
      </c>
      <c r="BF111" s="2" t="n">
        <f aca="false">SUM(BE111-AW111)</f>
        <v>-6636.14</v>
      </c>
    </row>
    <row r="112" customFormat="false" ht="12.75" hidden="false" customHeight="false" outlineLevel="0" collapsed="false">
      <c r="A112" s="118"/>
      <c r="B112" s="119"/>
      <c r="C112" s="119"/>
      <c r="D112" s="119"/>
      <c r="E112" s="119"/>
      <c r="F112" s="119"/>
      <c r="G112" s="119"/>
      <c r="H112" s="119"/>
      <c r="I112" s="120" t="n">
        <v>32991</v>
      </c>
      <c r="J112" s="121" t="s">
        <v>253</v>
      </c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97"/>
      <c r="W112" s="110"/>
      <c r="X112" s="122"/>
      <c r="Y112" s="122" t="n">
        <v>7000</v>
      </c>
      <c r="Z112" s="122" t="n">
        <v>7000</v>
      </c>
      <c r="AA112" s="122" t="n">
        <v>8000</v>
      </c>
      <c r="AB112" s="122" t="n">
        <v>2007.58</v>
      </c>
      <c r="AC112" s="122" t="n">
        <v>8000</v>
      </c>
      <c r="AD112" s="122" t="n">
        <v>8000</v>
      </c>
      <c r="AE112" s="122"/>
      <c r="AF112" s="122"/>
      <c r="AG112" s="123" t="n">
        <f aca="false">SUM(AD112+AE112-AF112)</f>
        <v>8000</v>
      </c>
      <c r="AH112" s="122" t="n">
        <v>3220</v>
      </c>
      <c r="AI112" s="122" t="n">
        <v>8000</v>
      </c>
      <c r="AJ112" s="55" t="n">
        <v>1236.29</v>
      </c>
      <c r="AK112" s="122" t="n">
        <v>8000</v>
      </c>
      <c r="AL112" s="122"/>
      <c r="AM112" s="122"/>
      <c r="AN112" s="55" t="n">
        <f aca="false">SUM(AK112+AL112-AM112)</f>
        <v>8000</v>
      </c>
      <c r="AO112" s="97" t="n">
        <f aca="false">SUM(AN112/$AN$2)</f>
        <v>1061.78246731701</v>
      </c>
      <c r="AP112" s="58" t="n">
        <v>5000</v>
      </c>
      <c r="AQ112" s="58"/>
      <c r="AR112" s="97" t="n">
        <f aca="false">SUM(AP112/$AN$2)</f>
        <v>663.61404207313</v>
      </c>
      <c r="AS112" s="97" t="n">
        <v>169</v>
      </c>
      <c r="AT112" s="97" t="n">
        <v>169</v>
      </c>
      <c r="AU112" s="97"/>
      <c r="AV112" s="97"/>
      <c r="AW112" s="106" t="n">
        <f aca="false">SUM(AR112+AU112-AV112)</f>
        <v>663.61404207313</v>
      </c>
      <c r="AX112" s="124"/>
      <c r="AY112" s="124"/>
      <c r="AZ112" s="124" t="n">
        <v>663.61</v>
      </c>
      <c r="BA112" s="124"/>
      <c r="BB112" s="124"/>
      <c r="BC112" s="124"/>
      <c r="BD112" s="124" t="n">
        <f aca="false">SUM(AX112+AY112+AZ112+BA112+BB112+BC112)</f>
        <v>663.61</v>
      </c>
      <c r="BE112" s="2" t="n">
        <f aca="false">SUM(AW112-BD112)</f>
        <v>0.00404207313022198</v>
      </c>
      <c r="BF112" s="2" t="n">
        <f aca="false">SUM(BE112-AW112)</f>
        <v>-663.61</v>
      </c>
    </row>
    <row r="113" customFormat="false" ht="12.75" hidden="false" customHeight="false" outlineLevel="0" collapsed="false">
      <c r="A113" s="118"/>
      <c r="B113" s="119"/>
      <c r="C113" s="119"/>
      <c r="D113" s="119"/>
      <c r="E113" s="119"/>
      <c r="F113" s="119"/>
      <c r="G113" s="119"/>
      <c r="H113" s="119"/>
      <c r="I113" s="120" t="n">
        <v>32999</v>
      </c>
      <c r="J113" s="121" t="s">
        <v>254</v>
      </c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97"/>
      <c r="W113" s="110"/>
      <c r="X113" s="122"/>
      <c r="Y113" s="122"/>
      <c r="Z113" s="122" t="n">
        <v>1021608</v>
      </c>
      <c r="AA113" s="122" t="n">
        <v>0</v>
      </c>
      <c r="AB113" s="122"/>
      <c r="AC113" s="122" t="n">
        <v>70000</v>
      </c>
      <c r="AD113" s="122" t="n">
        <v>0</v>
      </c>
      <c r="AE113" s="122"/>
      <c r="AF113" s="122"/>
      <c r="AG113" s="123" t="n">
        <f aca="false">SUM(AD113+AE113-AF113)</f>
        <v>0</v>
      </c>
      <c r="AH113" s="122"/>
      <c r="AI113" s="122" t="n">
        <v>66200</v>
      </c>
      <c r="AJ113" s="55" t="n">
        <v>0</v>
      </c>
      <c r="AK113" s="122" t="n">
        <v>161691.6</v>
      </c>
      <c r="AL113" s="55"/>
      <c r="AM113" s="122" t="n">
        <v>125500</v>
      </c>
      <c r="AN113" s="55" t="n">
        <f aca="false">SUM(AK113+AL113-AM113)</f>
        <v>36191.6</v>
      </c>
      <c r="AO113" s="97" t="n">
        <f aca="false">SUM(AN113/$AN$2)</f>
        <v>4803.45079301878</v>
      </c>
      <c r="AP113" s="58"/>
      <c r="AQ113" s="58"/>
      <c r="AR113" s="97" t="n">
        <f aca="false">SUM(AP113/$AN$2)</f>
        <v>0</v>
      </c>
      <c r="AS113" s="97"/>
      <c r="AT113" s="97"/>
      <c r="AU113" s="97" t="n">
        <v>71646.21</v>
      </c>
      <c r="AV113" s="97"/>
      <c r="AW113" s="106" t="n">
        <f aca="false">SUM(AR113+AU113-AV113)</f>
        <v>71646.21</v>
      </c>
      <c r="AX113" s="124"/>
      <c r="AY113" s="124"/>
      <c r="AZ113" s="124"/>
      <c r="BA113" s="124" t="n">
        <v>71646.21</v>
      </c>
      <c r="BB113" s="124"/>
      <c r="BC113" s="124"/>
      <c r="BD113" s="124" t="n">
        <f aca="false">SUM(AX113+AY113+AZ113+BA113+BB113+BC113)</f>
        <v>71646.21</v>
      </c>
      <c r="BE113" s="2" t="n">
        <f aca="false">SUM(AW113-BD113)</f>
        <v>0</v>
      </c>
      <c r="BF113" s="2" t="n">
        <f aca="false">SUM(BE113-AW113)</f>
        <v>-71646.21</v>
      </c>
    </row>
    <row r="114" customFormat="false" ht="12.75" hidden="false" customHeight="false" outlineLevel="0" collapsed="false">
      <c r="A114" s="99" t="s">
        <v>255</v>
      </c>
      <c r="B114" s="93"/>
      <c r="C114" s="93"/>
      <c r="D114" s="93"/>
      <c r="E114" s="93"/>
      <c r="F114" s="93"/>
      <c r="G114" s="93"/>
      <c r="H114" s="93"/>
      <c r="I114" s="107" t="s">
        <v>148</v>
      </c>
      <c r="J114" s="108" t="s">
        <v>256</v>
      </c>
      <c r="K114" s="109" t="n">
        <f aca="false">SUM(K115)</f>
        <v>13210.38</v>
      </c>
      <c r="L114" s="109" t="n">
        <f aca="false">SUM(L115)</f>
        <v>11000</v>
      </c>
      <c r="M114" s="109" t="n">
        <f aca="false">SUM(M115)</f>
        <v>11000</v>
      </c>
      <c r="N114" s="109" t="n">
        <f aca="false">SUM(N115)</f>
        <v>13000</v>
      </c>
      <c r="O114" s="109" t="n">
        <f aca="false">SUM(O115)</f>
        <v>13000</v>
      </c>
      <c r="P114" s="109" t="n">
        <f aca="false">SUM(P115)</f>
        <v>10000</v>
      </c>
      <c r="Q114" s="109" t="n">
        <f aca="false">SUM(Q115)</f>
        <v>10000</v>
      </c>
      <c r="R114" s="109" t="n">
        <f aca="false">SUM(R115)</f>
        <v>4750.33</v>
      </c>
      <c r="S114" s="109" t="n">
        <f aca="false">SUM(S115)</f>
        <v>10000</v>
      </c>
      <c r="T114" s="109" t="n">
        <f aca="false">SUM(T115)</f>
        <v>4705.82</v>
      </c>
      <c r="U114" s="109" t="n">
        <f aca="false">SUM(U115)</f>
        <v>0</v>
      </c>
      <c r="V114" s="109" t="n">
        <f aca="false">SUM(V115)</f>
        <v>100</v>
      </c>
      <c r="W114" s="109" t="n">
        <f aca="false">SUM(W115)</f>
        <v>10000</v>
      </c>
      <c r="X114" s="109" t="n">
        <f aca="false">SUM(X115)</f>
        <v>20000</v>
      </c>
      <c r="Y114" s="109" t="n">
        <f aca="false">SUM(Y115)</f>
        <v>8000</v>
      </c>
      <c r="Z114" s="109" t="n">
        <f aca="false">SUM(Z115)</f>
        <v>11000</v>
      </c>
      <c r="AA114" s="109" t="n">
        <f aca="false">SUM(AA115)</f>
        <v>10000</v>
      </c>
      <c r="AB114" s="109" t="n">
        <f aca="false">SUM(AB115)</f>
        <v>6404.21</v>
      </c>
      <c r="AC114" s="109" t="n">
        <f aca="false">SUM(AC115)</f>
        <v>13000</v>
      </c>
      <c r="AD114" s="109" t="n">
        <f aca="false">SUM(AD115)</f>
        <v>20000</v>
      </c>
      <c r="AE114" s="109" t="n">
        <f aca="false">SUM(AE115)</f>
        <v>0</v>
      </c>
      <c r="AF114" s="109" t="n">
        <f aca="false">SUM(AF115)</f>
        <v>0</v>
      </c>
      <c r="AG114" s="109" t="n">
        <f aca="false">SUM(AG115)</f>
        <v>20000</v>
      </c>
      <c r="AH114" s="109" t="n">
        <f aca="false">SUM(AH115)</f>
        <v>15827.68</v>
      </c>
      <c r="AI114" s="109" t="n">
        <f aca="false">SUM(AI115)</f>
        <v>20000</v>
      </c>
      <c r="AJ114" s="109" t="n">
        <f aca="false">SUM(AJ115)</f>
        <v>8448.85</v>
      </c>
      <c r="AK114" s="109" t="n">
        <f aca="false">SUM(AK115)</f>
        <v>20000</v>
      </c>
      <c r="AL114" s="109" t="n">
        <f aca="false">SUM(AL115)</f>
        <v>0</v>
      </c>
      <c r="AM114" s="109" t="n">
        <f aca="false">SUM(AM115)</f>
        <v>0</v>
      </c>
      <c r="AN114" s="109" t="n">
        <f aca="false">SUM(AN115)</f>
        <v>20000</v>
      </c>
      <c r="AO114" s="97" t="n">
        <f aca="false">SUM(AN114/$AN$2)</f>
        <v>2654.45616829252</v>
      </c>
      <c r="AP114" s="110" t="n">
        <f aca="false">SUM(AP115)</f>
        <v>34000</v>
      </c>
      <c r="AQ114" s="110" t="n">
        <f aca="false">SUM(AQ115)</f>
        <v>0</v>
      </c>
      <c r="AR114" s="97" t="n">
        <f aca="false">SUM(AP114/$AN$2)</f>
        <v>4512.57548609729</v>
      </c>
      <c r="AS114" s="97"/>
      <c r="AT114" s="97" t="n">
        <f aca="false">SUM(AT115)</f>
        <v>2107.55</v>
      </c>
      <c r="AU114" s="97" t="n">
        <f aca="false">SUM(AU115)</f>
        <v>1000</v>
      </c>
      <c r="AV114" s="97" t="n">
        <f aca="false">SUM(AV115)</f>
        <v>0</v>
      </c>
      <c r="AW114" s="106" t="n">
        <f aca="false">SUM(AR114+AU114-AV114)</f>
        <v>5512.57548609729</v>
      </c>
      <c r="AX114" s="124"/>
      <c r="AY114" s="124"/>
      <c r="AZ114" s="124"/>
      <c r="BA114" s="124"/>
      <c r="BB114" s="124"/>
      <c r="BC114" s="124"/>
      <c r="BD114" s="124" t="n">
        <f aca="false">SUM(AX114+AY114+AZ114+BA114+BB114+BC114)</f>
        <v>0</v>
      </c>
      <c r="BE114" s="2" t="n">
        <f aca="false">SUM(AW114-BD114)</f>
        <v>5512.57548609729</v>
      </c>
      <c r="BF114" s="2" t="n">
        <f aca="false">SUM(BE114-AW114)</f>
        <v>0</v>
      </c>
    </row>
    <row r="115" customFormat="false" ht="12.75" hidden="false" customHeight="false" outlineLevel="0" collapsed="false">
      <c r="A115" s="99"/>
      <c r="B115" s="93"/>
      <c r="C115" s="93"/>
      <c r="D115" s="93"/>
      <c r="E115" s="93"/>
      <c r="F115" s="93"/>
      <c r="G115" s="93"/>
      <c r="H115" s="93"/>
      <c r="I115" s="107" t="s">
        <v>150</v>
      </c>
      <c r="J115" s="108"/>
      <c r="K115" s="109" t="n">
        <f aca="false">SUM(K118)</f>
        <v>13210.38</v>
      </c>
      <c r="L115" s="109" t="n">
        <f aca="false">SUM(L118)</f>
        <v>11000</v>
      </c>
      <c r="M115" s="109" t="n">
        <f aca="false">SUM(M118)</f>
        <v>11000</v>
      </c>
      <c r="N115" s="109" t="n">
        <f aca="false">SUM(N118)</f>
        <v>13000</v>
      </c>
      <c r="O115" s="109" t="n">
        <f aca="false">SUM(O118)</f>
        <v>13000</v>
      </c>
      <c r="P115" s="109" t="n">
        <f aca="false">SUM(P118)</f>
        <v>10000</v>
      </c>
      <c r="Q115" s="109" t="n">
        <f aca="false">SUM(Q118)</f>
        <v>10000</v>
      </c>
      <c r="R115" s="109" t="n">
        <f aca="false">SUM(R118)</f>
        <v>4750.33</v>
      </c>
      <c r="S115" s="109" t="n">
        <f aca="false">SUM(S118)</f>
        <v>10000</v>
      </c>
      <c r="T115" s="109" t="n">
        <f aca="false">SUM(T118)</f>
        <v>4705.82</v>
      </c>
      <c r="U115" s="109" t="n">
        <f aca="false">SUM(U118)</f>
        <v>0</v>
      </c>
      <c r="V115" s="109" t="n">
        <f aca="false">SUM(V118)</f>
        <v>100</v>
      </c>
      <c r="W115" s="109" t="n">
        <f aca="false">SUM(W118)</f>
        <v>10000</v>
      </c>
      <c r="X115" s="109" t="n">
        <f aca="false">SUM(X118)</f>
        <v>20000</v>
      </c>
      <c r="Y115" s="109" t="n">
        <f aca="false">SUM(Y118)</f>
        <v>8000</v>
      </c>
      <c r="Z115" s="109" t="n">
        <f aca="false">SUM(Z118)</f>
        <v>11000</v>
      </c>
      <c r="AA115" s="109" t="n">
        <f aca="false">SUM(AA118)</f>
        <v>10000</v>
      </c>
      <c r="AB115" s="109" t="n">
        <f aca="false">SUM(AB118)</f>
        <v>6404.21</v>
      </c>
      <c r="AC115" s="109" t="n">
        <f aca="false">SUM(AC118)</f>
        <v>13000</v>
      </c>
      <c r="AD115" s="109" t="n">
        <f aca="false">SUM(AD118)</f>
        <v>20000</v>
      </c>
      <c r="AE115" s="109" t="n">
        <f aca="false">SUM(AE118)</f>
        <v>0</v>
      </c>
      <c r="AF115" s="109" t="n">
        <f aca="false">SUM(AF118)</f>
        <v>0</v>
      </c>
      <c r="AG115" s="109" t="n">
        <f aca="false">SUM(AG118)</f>
        <v>20000</v>
      </c>
      <c r="AH115" s="109" t="n">
        <f aca="false">SUM(AH118)</f>
        <v>15827.68</v>
      </c>
      <c r="AI115" s="109" t="n">
        <f aca="false">SUM(AI118)</f>
        <v>20000</v>
      </c>
      <c r="AJ115" s="109" t="n">
        <f aca="false">SUM(AJ118)</f>
        <v>8448.85</v>
      </c>
      <c r="AK115" s="109" t="n">
        <f aca="false">SUM(AK118)</f>
        <v>20000</v>
      </c>
      <c r="AL115" s="109" t="n">
        <f aca="false">SUM(AL118)</f>
        <v>0</v>
      </c>
      <c r="AM115" s="109" t="n">
        <f aca="false">SUM(AM118)</f>
        <v>0</v>
      </c>
      <c r="AN115" s="109" t="n">
        <f aca="false">SUM(AN118)</f>
        <v>20000</v>
      </c>
      <c r="AO115" s="97" t="n">
        <f aca="false">SUM(AN115/$AN$2)</f>
        <v>2654.45616829252</v>
      </c>
      <c r="AP115" s="110" t="n">
        <f aca="false">SUM(AP118)</f>
        <v>34000</v>
      </c>
      <c r="AQ115" s="110" t="n">
        <f aca="false">SUM(AQ118)</f>
        <v>0</v>
      </c>
      <c r="AR115" s="97" t="n">
        <f aca="false">SUM(AP115/$AN$2)</f>
        <v>4512.57548609729</v>
      </c>
      <c r="AS115" s="97"/>
      <c r="AT115" s="97" t="n">
        <f aca="false">SUM(AT118)</f>
        <v>2107.55</v>
      </c>
      <c r="AU115" s="97" t="n">
        <f aca="false">SUM(AU118)</f>
        <v>1000</v>
      </c>
      <c r="AV115" s="97" t="n">
        <f aca="false">SUM(AV118)</f>
        <v>0</v>
      </c>
      <c r="AW115" s="106" t="n">
        <f aca="false">SUM(AR115+AU115-AV115)</f>
        <v>5512.57548609729</v>
      </c>
      <c r="AX115" s="124"/>
      <c r="AY115" s="124"/>
      <c r="AZ115" s="124"/>
      <c r="BA115" s="124"/>
      <c r="BB115" s="124"/>
      <c r="BC115" s="124"/>
      <c r="BD115" s="124" t="n">
        <f aca="false">SUM(AX115+AY115+AZ115+BA115+BB115+BC115)</f>
        <v>0</v>
      </c>
      <c r="BE115" s="2" t="n">
        <f aca="false">SUM(AW115-BD115)</f>
        <v>5512.57548609729</v>
      </c>
      <c r="BF115" s="2" t="n">
        <f aca="false">SUM(BE115-AW115)</f>
        <v>0</v>
      </c>
    </row>
    <row r="116" customFormat="false" ht="12.75" hidden="false" customHeight="false" outlineLevel="0" collapsed="false">
      <c r="A116" s="99"/>
      <c r="B116" s="93" t="s">
        <v>152</v>
      </c>
      <c r="C116" s="93"/>
      <c r="D116" s="93"/>
      <c r="E116" s="93"/>
      <c r="F116" s="93"/>
      <c r="G116" s="93"/>
      <c r="H116" s="93"/>
      <c r="I116" s="107" t="s">
        <v>174</v>
      </c>
      <c r="J116" s="108" t="s">
        <v>68</v>
      </c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97"/>
      <c r="AP116" s="110"/>
      <c r="AQ116" s="110"/>
      <c r="AR116" s="132"/>
      <c r="AS116" s="132"/>
      <c r="AT116" s="132"/>
      <c r="AU116" s="132"/>
      <c r="AV116" s="132"/>
      <c r="AW116" s="133" t="n">
        <v>5512.58</v>
      </c>
      <c r="AX116" s="124"/>
      <c r="AY116" s="124"/>
      <c r="AZ116" s="124"/>
      <c r="BA116" s="124"/>
      <c r="BB116" s="124"/>
      <c r="BC116" s="124"/>
      <c r="BD116" s="124"/>
      <c r="BF116" s="2"/>
    </row>
    <row r="117" customFormat="false" ht="12.75" hidden="false" customHeight="false" outlineLevel="0" collapsed="false">
      <c r="A117" s="99"/>
      <c r="B117" s="93" t="s">
        <v>152</v>
      </c>
      <c r="C117" s="93"/>
      <c r="D117" s="93"/>
      <c r="E117" s="93"/>
      <c r="F117" s="93"/>
      <c r="G117" s="93"/>
      <c r="H117" s="93"/>
      <c r="I117" s="107" t="s">
        <v>153</v>
      </c>
      <c r="J117" s="108" t="s">
        <v>46</v>
      </c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97" t="n">
        <f aca="false">SUM(AN117/$AN$2)</f>
        <v>0</v>
      </c>
      <c r="AP117" s="110" t="n">
        <v>34000</v>
      </c>
      <c r="AQ117" s="110"/>
      <c r="AR117" s="111" t="n">
        <f aca="false">SUM(AP117/$AN$2)</f>
        <v>4512.57548609729</v>
      </c>
      <c r="AS117" s="111"/>
      <c r="AT117" s="111" t="n">
        <v>34000</v>
      </c>
      <c r="AU117" s="111"/>
      <c r="AV117" s="111"/>
      <c r="AW117" s="112" t="n">
        <v>0</v>
      </c>
      <c r="AX117" s="124"/>
      <c r="AY117" s="124"/>
      <c r="AZ117" s="124"/>
      <c r="BA117" s="124"/>
      <c r="BB117" s="124"/>
      <c r="BC117" s="124"/>
      <c r="BD117" s="124" t="n">
        <f aca="false">SUM(AX117+AY117+AZ117+BA117+BB117+BC117)</f>
        <v>0</v>
      </c>
      <c r="BE117" s="2" t="n">
        <f aca="false">SUM(AW117-BD117)</f>
        <v>0</v>
      </c>
      <c r="BF117" s="2" t="n">
        <f aca="false">SUM(BE117-AW117)</f>
        <v>0</v>
      </c>
    </row>
    <row r="118" customFormat="false" ht="12.75" hidden="false" customHeight="false" outlineLevel="0" collapsed="false">
      <c r="A118" s="113"/>
      <c r="B118" s="114"/>
      <c r="C118" s="114"/>
      <c r="D118" s="114"/>
      <c r="E118" s="114"/>
      <c r="F118" s="114"/>
      <c r="G118" s="114"/>
      <c r="H118" s="114"/>
      <c r="I118" s="115" t="n">
        <v>3</v>
      </c>
      <c r="J118" s="116" t="s">
        <v>154</v>
      </c>
      <c r="K118" s="117" t="n">
        <f aca="false">SUM(K119)</f>
        <v>13210.38</v>
      </c>
      <c r="L118" s="117" t="n">
        <f aca="false">SUM(L119)</f>
        <v>11000</v>
      </c>
      <c r="M118" s="117" t="n">
        <f aca="false">SUM(M119)</f>
        <v>11000</v>
      </c>
      <c r="N118" s="117" t="n">
        <f aca="false">SUM(N119)</f>
        <v>13000</v>
      </c>
      <c r="O118" s="117" t="n">
        <f aca="false">SUM(O119)</f>
        <v>13000</v>
      </c>
      <c r="P118" s="117" t="n">
        <f aca="false">SUM(P119)</f>
        <v>10000</v>
      </c>
      <c r="Q118" s="117" t="n">
        <f aca="false">SUM(Q119)</f>
        <v>10000</v>
      </c>
      <c r="R118" s="117" t="n">
        <f aca="false">SUM(R119)</f>
        <v>4750.33</v>
      </c>
      <c r="S118" s="117" t="n">
        <f aca="false">SUM(S119)</f>
        <v>10000</v>
      </c>
      <c r="T118" s="117" t="n">
        <f aca="false">SUM(T119)</f>
        <v>4705.82</v>
      </c>
      <c r="U118" s="117" t="n">
        <f aca="false">SUM(U119)</f>
        <v>0</v>
      </c>
      <c r="V118" s="117" t="n">
        <f aca="false">SUM(V119)</f>
        <v>100</v>
      </c>
      <c r="W118" s="117" t="n">
        <f aca="false">SUM(W119)</f>
        <v>10000</v>
      </c>
      <c r="X118" s="117" t="n">
        <f aca="false">SUM(X119)</f>
        <v>20000</v>
      </c>
      <c r="Y118" s="117" t="n">
        <f aca="false">SUM(Y119)</f>
        <v>8000</v>
      </c>
      <c r="Z118" s="117" t="n">
        <f aca="false">SUM(Z119)</f>
        <v>11000</v>
      </c>
      <c r="AA118" s="117" t="n">
        <f aca="false">SUM(AA119)</f>
        <v>10000</v>
      </c>
      <c r="AB118" s="117" t="n">
        <f aca="false">SUM(AB119)</f>
        <v>6404.21</v>
      </c>
      <c r="AC118" s="117" t="n">
        <f aca="false">SUM(AC119)</f>
        <v>13000</v>
      </c>
      <c r="AD118" s="117" t="n">
        <f aca="false">SUM(AD119)</f>
        <v>20000</v>
      </c>
      <c r="AE118" s="117" t="n">
        <f aca="false">SUM(AE119)</f>
        <v>0</v>
      </c>
      <c r="AF118" s="117" t="n">
        <f aca="false">SUM(AF119)</f>
        <v>0</v>
      </c>
      <c r="AG118" s="117" t="n">
        <f aca="false">SUM(AG119)</f>
        <v>20000</v>
      </c>
      <c r="AH118" s="117" t="n">
        <f aca="false">SUM(AH119)</f>
        <v>15827.68</v>
      </c>
      <c r="AI118" s="117" t="n">
        <f aca="false">SUM(AI119)</f>
        <v>20000</v>
      </c>
      <c r="AJ118" s="117" t="n">
        <f aca="false">SUM(AJ119)</f>
        <v>8448.85</v>
      </c>
      <c r="AK118" s="117" t="n">
        <f aca="false">SUM(AK119)</f>
        <v>20000</v>
      </c>
      <c r="AL118" s="117" t="n">
        <f aca="false">SUM(AL119)</f>
        <v>0</v>
      </c>
      <c r="AM118" s="117" t="n">
        <f aca="false">SUM(AM119)</f>
        <v>0</v>
      </c>
      <c r="AN118" s="117" t="n">
        <f aca="false">SUM(AN119)</f>
        <v>20000</v>
      </c>
      <c r="AO118" s="97" t="n">
        <f aca="false">SUM(AN118/$AN$2)</f>
        <v>2654.45616829252</v>
      </c>
      <c r="AP118" s="97" t="n">
        <f aca="false">SUM(AP119)</f>
        <v>34000</v>
      </c>
      <c r="AQ118" s="97" t="n">
        <f aca="false">SUM(AQ119)</f>
        <v>0</v>
      </c>
      <c r="AR118" s="97" t="n">
        <f aca="false">SUM(AP118/$AN$2)</f>
        <v>4512.57548609729</v>
      </c>
      <c r="AS118" s="97"/>
      <c r="AT118" s="97" t="n">
        <f aca="false">SUM(AT119)</f>
        <v>2107.55</v>
      </c>
      <c r="AU118" s="97" t="n">
        <f aca="false">SUM(AU119)</f>
        <v>1000</v>
      </c>
      <c r="AV118" s="97" t="n">
        <f aca="false">SUM(AV119)</f>
        <v>0</v>
      </c>
      <c r="AW118" s="106" t="n">
        <f aca="false">SUM(AR118+AU118-AV118)</f>
        <v>5512.57548609729</v>
      </c>
      <c r="AX118" s="124"/>
      <c r="AY118" s="124"/>
      <c r="AZ118" s="124"/>
      <c r="BA118" s="124"/>
      <c r="BB118" s="124"/>
      <c r="BC118" s="124"/>
      <c r="BD118" s="124" t="n">
        <f aca="false">SUM(AX118+AY118+AZ118+BA118+BB118+BC118)</f>
        <v>0</v>
      </c>
      <c r="BE118" s="2" t="n">
        <f aca="false">SUM(AW118-BD118)</f>
        <v>5512.57548609729</v>
      </c>
      <c r="BF118" s="2" t="n">
        <f aca="false">SUM(BE118-AW118)</f>
        <v>0</v>
      </c>
    </row>
    <row r="119" customFormat="false" ht="12.75" hidden="false" customHeight="false" outlineLevel="0" collapsed="false">
      <c r="A119" s="113"/>
      <c r="B119" s="134" t="s">
        <v>174</v>
      </c>
      <c r="C119" s="114"/>
      <c r="D119" s="114"/>
      <c r="E119" s="114"/>
      <c r="F119" s="114"/>
      <c r="G119" s="114"/>
      <c r="H119" s="114"/>
      <c r="I119" s="115" t="n">
        <v>34</v>
      </c>
      <c r="J119" s="116" t="s">
        <v>257</v>
      </c>
      <c r="K119" s="117" t="n">
        <f aca="false">SUM(K120)</f>
        <v>13210.38</v>
      </c>
      <c r="L119" s="117" t="n">
        <f aca="false">SUM(L120)</f>
        <v>11000</v>
      </c>
      <c r="M119" s="117" t="n">
        <f aca="false">SUM(M120)</f>
        <v>11000</v>
      </c>
      <c r="N119" s="117" t="n">
        <f aca="false">SUM(N120)</f>
        <v>13000</v>
      </c>
      <c r="O119" s="117" t="n">
        <f aca="false">SUM(O120)</f>
        <v>13000</v>
      </c>
      <c r="P119" s="117" t="n">
        <f aca="false">SUM(P120)</f>
        <v>10000</v>
      </c>
      <c r="Q119" s="117" t="n">
        <f aca="false">SUM(Q120)</f>
        <v>10000</v>
      </c>
      <c r="R119" s="117" t="n">
        <f aca="false">SUM(R120)</f>
        <v>4750.33</v>
      </c>
      <c r="S119" s="117" t="n">
        <f aca="false">SUM(S120)</f>
        <v>10000</v>
      </c>
      <c r="T119" s="117" t="n">
        <f aca="false">SUM(T120)</f>
        <v>4705.82</v>
      </c>
      <c r="U119" s="117" t="n">
        <f aca="false">SUM(U120)</f>
        <v>0</v>
      </c>
      <c r="V119" s="117" t="n">
        <f aca="false">SUM(V120)</f>
        <v>100</v>
      </c>
      <c r="W119" s="117" t="n">
        <f aca="false">SUM(W120)</f>
        <v>10000</v>
      </c>
      <c r="X119" s="117" t="n">
        <f aca="false">SUM(X120)</f>
        <v>20000</v>
      </c>
      <c r="Y119" s="117" t="n">
        <f aca="false">SUM(Y120)</f>
        <v>8000</v>
      </c>
      <c r="Z119" s="117" t="n">
        <f aca="false">SUM(Z120)</f>
        <v>11000</v>
      </c>
      <c r="AA119" s="117" t="n">
        <f aca="false">SUM(AA120)</f>
        <v>10000</v>
      </c>
      <c r="AB119" s="117" t="n">
        <f aca="false">SUM(AB120)</f>
        <v>6404.21</v>
      </c>
      <c r="AC119" s="117" t="n">
        <f aca="false">SUM(AC120)</f>
        <v>13000</v>
      </c>
      <c r="AD119" s="117" t="n">
        <f aca="false">SUM(AD120)</f>
        <v>20000</v>
      </c>
      <c r="AE119" s="117" t="n">
        <f aca="false">SUM(AE120)</f>
        <v>0</v>
      </c>
      <c r="AF119" s="117" t="n">
        <f aca="false">SUM(AF120)</f>
        <v>0</v>
      </c>
      <c r="AG119" s="117" t="n">
        <f aca="false">SUM(AG120)</f>
        <v>20000</v>
      </c>
      <c r="AH119" s="117" t="n">
        <f aca="false">SUM(AH120)</f>
        <v>15827.68</v>
      </c>
      <c r="AI119" s="117" t="n">
        <f aca="false">SUM(AI120)</f>
        <v>20000</v>
      </c>
      <c r="AJ119" s="117" t="n">
        <f aca="false">SUM(AJ120)</f>
        <v>8448.85</v>
      </c>
      <c r="AK119" s="117" t="n">
        <f aca="false">SUM(AK120)</f>
        <v>20000</v>
      </c>
      <c r="AL119" s="117" t="n">
        <f aca="false">SUM(AL120)</f>
        <v>0</v>
      </c>
      <c r="AM119" s="117" t="n">
        <f aca="false">SUM(AM120)</f>
        <v>0</v>
      </c>
      <c r="AN119" s="117" t="n">
        <f aca="false">SUM(AN120)</f>
        <v>20000</v>
      </c>
      <c r="AO119" s="97" t="n">
        <f aca="false">SUM(AN119/$AN$2)</f>
        <v>2654.45616829252</v>
      </c>
      <c r="AP119" s="97" t="n">
        <f aca="false">SUM(AP120)</f>
        <v>34000</v>
      </c>
      <c r="AQ119" s="97"/>
      <c r="AR119" s="97" t="n">
        <f aca="false">SUM(AP119/$AN$2)</f>
        <v>4512.57548609729</v>
      </c>
      <c r="AS119" s="97"/>
      <c r="AT119" s="97" t="n">
        <f aca="false">SUM(AT120)</f>
        <v>2107.55</v>
      </c>
      <c r="AU119" s="97" t="n">
        <f aca="false">SUM(AU120)</f>
        <v>1000</v>
      </c>
      <c r="AV119" s="97" t="n">
        <f aca="false">SUM(AV120)</f>
        <v>0</v>
      </c>
      <c r="AW119" s="106" t="n">
        <f aca="false">SUM(AR119+AU119-AV119)</f>
        <v>5512.57548609729</v>
      </c>
      <c r="AX119" s="124"/>
      <c r="AY119" s="124"/>
      <c r="AZ119" s="124"/>
      <c r="BA119" s="124"/>
      <c r="BB119" s="124"/>
      <c r="BC119" s="124"/>
      <c r="BD119" s="124" t="n">
        <f aca="false">SUM(AX119+AY119+AZ119+BA119+BB119+BC119)</f>
        <v>0</v>
      </c>
      <c r="BE119" s="2" t="n">
        <f aca="false">SUM(AW119-BD119)</f>
        <v>5512.57548609729</v>
      </c>
      <c r="BF119" s="2" t="n">
        <f aca="false">SUM(BE119-AW119)</f>
        <v>0</v>
      </c>
    </row>
    <row r="120" customFormat="false" ht="12.75" hidden="false" customHeight="false" outlineLevel="0" collapsed="false">
      <c r="A120" s="118"/>
      <c r="B120" s="119"/>
      <c r="C120" s="119"/>
      <c r="D120" s="119"/>
      <c r="E120" s="119"/>
      <c r="F120" s="119"/>
      <c r="G120" s="119"/>
      <c r="H120" s="119"/>
      <c r="I120" s="120" t="n">
        <v>343</v>
      </c>
      <c r="J120" s="121" t="s">
        <v>258</v>
      </c>
      <c r="K120" s="122" t="n">
        <f aca="false">SUM(K121)</f>
        <v>13210.38</v>
      </c>
      <c r="L120" s="122" t="n">
        <f aca="false">SUM(L121)</f>
        <v>11000</v>
      </c>
      <c r="M120" s="122" t="n">
        <f aca="false">SUM(M121)</f>
        <v>11000</v>
      </c>
      <c r="N120" s="122" t="n">
        <f aca="false">SUM(N121:N121)</f>
        <v>13000</v>
      </c>
      <c r="O120" s="122" t="n">
        <f aca="false">SUM(O121:O121)</f>
        <v>13000</v>
      </c>
      <c r="P120" s="122" t="n">
        <f aca="false">SUM(P121:P121)</f>
        <v>10000</v>
      </c>
      <c r="Q120" s="122" t="n">
        <f aca="false">SUM(Q121:Q121)</f>
        <v>10000</v>
      </c>
      <c r="R120" s="122" t="n">
        <f aca="false">SUM(R121:R121)</f>
        <v>4750.33</v>
      </c>
      <c r="S120" s="122" t="n">
        <f aca="false">SUM(S121:S121)</f>
        <v>10000</v>
      </c>
      <c r="T120" s="122" t="n">
        <f aca="false">SUM(T121:T121)</f>
        <v>4705.82</v>
      </c>
      <c r="U120" s="122" t="n">
        <f aca="false">SUM(U121:U121)</f>
        <v>0</v>
      </c>
      <c r="V120" s="122" t="n">
        <f aca="false">SUM(V121:V121)</f>
        <v>100</v>
      </c>
      <c r="W120" s="122" t="n">
        <f aca="false">SUM(W121:W121)</f>
        <v>10000</v>
      </c>
      <c r="X120" s="122" t="n">
        <f aca="false">SUM(X121:X121)</f>
        <v>20000</v>
      </c>
      <c r="Y120" s="122" t="n">
        <f aca="false">SUM(Y121:Y121)</f>
        <v>8000</v>
      </c>
      <c r="Z120" s="122" t="n">
        <f aca="false">SUM(Z121:Z121)</f>
        <v>11000</v>
      </c>
      <c r="AA120" s="122" t="n">
        <f aca="false">SUM(AA121:AA121)</f>
        <v>10000</v>
      </c>
      <c r="AB120" s="122" t="n">
        <f aca="false">SUM(AB121:AB121)</f>
        <v>6404.21</v>
      </c>
      <c r="AC120" s="122" t="n">
        <f aca="false">SUM(AC121:AC121)</f>
        <v>13000</v>
      </c>
      <c r="AD120" s="122" t="n">
        <f aca="false">SUM(AD121:AD121)</f>
        <v>20000</v>
      </c>
      <c r="AE120" s="122" t="n">
        <f aca="false">SUM(AE121:AE121)</f>
        <v>0</v>
      </c>
      <c r="AF120" s="122" t="n">
        <f aca="false">SUM(AF121:AF121)</f>
        <v>0</v>
      </c>
      <c r="AG120" s="122" t="n">
        <f aca="false">SUM(AG121:AG121)</f>
        <v>20000</v>
      </c>
      <c r="AH120" s="122" t="n">
        <f aca="false">SUM(AH121:AH121)</f>
        <v>15827.68</v>
      </c>
      <c r="AI120" s="122" t="n">
        <f aca="false">SUM(AI121:AI121)</f>
        <v>20000</v>
      </c>
      <c r="AJ120" s="122" t="n">
        <f aca="false">SUM(AJ121:AJ121)</f>
        <v>8448.85</v>
      </c>
      <c r="AK120" s="122" t="n">
        <f aca="false">SUM(AK121:AK123)</f>
        <v>20000</v>
      </c>
      <c r="AL120" s="122" t="n">
        <f aca="false">SUM(AL121:AL123)</f>
        <v>0</v>
      </c>
      <c r="AM120" s="122" t="n">
        <f aca="false">SUM(AM121:AM123)</f>
        <v>0</v>
      </c>
      <c r="AN120" s="122" t="n">
        <f aca="false">SUM(AN121:AN123)</f>
        <v>20000</v>
      </c>
      <c r="AO120" s="97" t="n">
        <f aca="false">SUM(AN120/$AN$2)</f>
        <v>2654.45616829252</v>
      </c>
      <c r="AP120" s="110" t="n">
        <f aca="false">SUM(AP121:AP123)</f>
        <v>34000</v>
      </c>
      <c r="AQ120" s="110"/>
      <c r="AR120" s="97" t="n">
        <f aca="false">SUM(AP120/$AN$2)</f>
        <v>4512.57548609729</v>
      </c>
      <c r="AS120" s="97"/>
      <c r="AT120" s="97" t="n">
        <f aca="false">SUM(AT121:AT123)</f>
        <v>2107.55</v>
      </c>
      <c r="AU120" s="97" t="n">
        <f aca="false">SUM(AU121:AU123)</f>
        <v>1000</v>
      </c>
      <c r="AV120" s="97" t="n">
        <f aca="false">SUM(AV121:AV123)</f>
        <v>0</v>
      </c>
      <c r="AW120" s="106" t="n">
        <f aca="false">SUM(AR120+AU120-AV120)</f>
        <v>5512.57548609729</v>
      </c>
      <c r="AX120" s="124"/>
      <c r="AY120" s="124"/>
      <c r="AZ120" s="124"/>
      <c r="BA120" s="124"/>
      <c r="BB120" s="124"/>
      <c r="BC120" s="124"/>
      <c r="BD120" s="124" t="n">
        <f aca="false">SUM(AX120+AY120+AZ120+BA120+BB120+BC120)</f>
        <v>0</v>
      </c>
      <c r="BE120" s="2" t="n">
        <f aca="false">SUM(AW120-BD120)</f>
        <v>5512.57548609729</v>
      </c>
      <c r="BF120" s="2" t="n">
        <f aca="false">SUM(BE120-AW120)</f>
        <v>0</v>
      </c>
    </row>
    <row r="121" customFormat="false" ht="12.75" hidden="false" customHeight="false" outlineLevel="0" collapsed="false">
      <c r="A121" s="118"/>
      <c r="B121" s="119"/>
      <c r="C121" s="119"/>
      <c r="D121" s="119"/>
      <c r="E121" s="119"/>
      <c r="F121" s="119"/>
      <c r="G121" s="119"/>
      <c r="H121" s="119"/>
      <c r="I121" s="120" t="n">
        <v>34311</v>
      </c>
      <c r="J121" s="121" t="s">
        <v>259</v>
      </c>
      <c r="K121" s="122" t="n">
        <v>13210.38</v>
      </c>
      <c r="L121" s="122" t="n">
        <v>11000</v>
      </c>
      <c r="M121" s="122" t="n">
        <v>11000</v>
      </c>
      <c r="N121" s="122" t="n">
        <v>13000</v>
      </c>
      <c r="O121" s="122" t="n">
        <v>13000</v>
      </c>
      <c r="P121" s="122" t="n">
        <v>10000</v>
      </c>
      <c r="Q121" s="122" t="n">
        <v>10000</v>
      </c>
      <c r="R121" s="122" t="n">
        <v>4750.33</v>
      </c>
      <c r="S121" s="122" t="n">
        <v>10000</v>
      </c>
      <c r="T121" s="122" t="n">
        <v>4705.82</v>
      </c>
      <c r="U121" s="122"/>
      <c r="V121" s="97" t="n">
        <f aca="false">S121/P121*100</f>
        <v>100</v>
      </c>
      <c r="W121" s="110" t="n">
        <v>10000</v>
      </c>
      <c r="X121" s="122" t="n">
        <v>20000</v>
      </c>
      <c r="Y121" s="122" t="n">
        <v>8000</v>
      </c>
      <c r="Z121" s="122" t="n">
        <v>11000</v>
      </c>
      <c r="AA121" s="122" t="n">
        <v>10000</v>
      </c>
      <c r="AB121" s="122" t="n">
        <v>6404.21</v>
      </c>
      <c r="AC121" s="122" t="n">
        <v>13000</v>
      </c>
      <c r="AD121" s="122" t="n">
        <v>20000</v>
      </c>
      <c r="AE121" s="122"/>
      <c r="AF121" s="122"/>
      <c r="AG121" s="123" t="n">
        <f aca="false">SUM(AD121+AE121-AF121)</f>
        <v>20000</v>
      </c>
      <c r="AH121" s="122" t="n">
        <v>15827.68</v>
      </c>
      <c r="AI121" s="122" t="n">
        <v>20000</v>
      </c>
      <c r="AJ121" s="55" t="n">
        <v>8448.85</v>
      </c>
      <c r="AK121" s="122" t="n">
        <v>20000</v>
      </c>
      <c r="AL121" s="122"/>
      <c r="AM121" s="122"/>
      <c r="AN121" s="55" t="n">
        <f aca="false">SUM(AK121+AL121-AM121)</f>
        <v>20000</v>
      </c>
      <c r="AO121" s="97" t="n">
        <f aca="false">SUM(AN121/$AN$2)</f>
        <v>2654.45616829252</v>
      </c>
      <c r="AP121" s="58" t="n">
        <v>15000</v>
      </c>
      <c r="AQ121" s="58"/>
      <c r="AR121" s="97" t="n">
        <f aca="false">SUM(AP121/$AN$2)</f>
        <v>1990.84212621939</v>
      </c>
      <c r="AS121" s="97" t="n">
        <v>1936.27</v>
      </c>
      <c r="AT121" s="97" t="n">
        <v>1936.27</v>
      </c>
      <c r="AU121" s="97" t="n">
        <v>1000</v>
      </c>
      <c r="AV121" s="97"/>
      <c r="AW121" s="106" t="n">
        <f aca="false">SUM(AR121+AU121-AV121)</f>
        <v>2990.84212621939</v>
      </c>
      <c r="AX121" s="124"/>
      <c r="AY121" s="124"/>
      <c r="AZ121" s="124" t="n">
        <v>2990.84</v>
      </c>
      <c r="BA121" s="124"/>
      <c r="BB121" s="124"/>
      <c r="BC121" s="124"/>
      <c r="BD121" s="124" t="n">
        <f aca="false">SUM(AX121+AY121+AZ121+BA121+BB121+BC121)</f>
        <v>2990.84</v>
      </c>
      <c r="BE121" s="2" t="n">
        <f aca="false">SUM(AW121-BD121)</f>
        <v>0.00212621939044766</v>
      </c>
      <c r="BF121" s="2" t="n">
        <f aca="false">SUM(BE121-AW121)</f>
        <v>-2990.84</v>
      </c>
    </row>
    <row r="122" customFormat="false" ht="12.75" hidden="false" customHeight="false" outlineLevel="0" collapsed="false">
      <c r="A122" s="118"/>
      <c r="B122" s="119"/>
      <c r="C122" s="119"/>
      <c r="D122" s="119"/>
      <c r="E122" s="119"/>
      <c r="F122" s="119"/>
      <c r="G122" s="119"/>
      <c r="H122" s="119"/>
      <c r="I122" s="120" t="n">
        <v>34312</v>
      </c>
      <c r="J122" s="121" t="s">
        <v>260</v>
      </c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97"/>
      <c r="W122" s="110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3"/>
      <c r="AH122" s="122"/>
      <c r="AI122" s="122"/>
      <c r="AJ122" s="55"/>
      <c r="AK122" s="122"/>
      <c r="AL122" s="122"/>
      <c r="AM122" s="122"/>
      <c r="AN122" s="55"/>
      <c r="AO122" s="97" t="n">
        <f aca="false">SUM(AN122/$AN$2)</f>
        <v>0</v>
      </c>
      <c r="AP122" s="58" t="n">
        <v>18000</v>
      </c>
      <c r="AQ122" s="58"/>
      <c r="AR122" s="97" t="n">
        <f aca="false">SUM(AP122/$AN$2)</f>
        <v>2389.01055146327</v>
      </c>
      <c r="AS122" s="97" t="n">
        <v>146.74</v>
      </c>
      <c r="AT122" s="97" t="n">
        <v>146.74</v>
      </c>
      <c r="AU122" s="97"/>
      <c r="AV122" s="97"/>
      <c r="AW122" s="106" t="n">
        <f aca="false">SUM(AR122+AU122-AV122)</f>
        <v>2389.01055146327</v>
      </c>
      <c r="AX122" s="124"/>
      <c r="AY122" s="124"/>
      <c r="AZ122" s="124" t="n">
        <v>2389.01</v>
      </c>
      <c r="BA122" s="124"/>
      <c r="BB122" s="124"/>
      <c r="BC122" s="124"/>
      <c r="BD122" s="124" t="n">
        <f aca="false">SUM(AX122+AY122+AZ122+BA122+BB122+BC122)</f>
        <v>2389.01</v>
      </c>
      <c r="BE122" s="2" t="n">
        <f aca="false">SUM(AW122-BD122)</f>
        <v>0.000551463268493535</v>
      </c>
      <c r="BF122" s="2" t="n">
        <f aca="false">SUM(BE122-AW122)</f>
        <v>-2389.01</v>
      </c>
    </row>
    <row r="123" customFormat="false" ht="12.75" hidden="false" customHeight="false" outlineLevel="0" collapsed="false">
      <c r="A123" s="118"/>
      <c r="B123" s="119"/>
      <c r="C123" s="119"/>
      <c r="D123" s="119"/>
      <c r="E123" s="119"/>
      <c r="F123" s="119"/>
      <c r="G123" s="119"/>
      <c r="H123" s="119"/>
      <c r="I123" s="120" t="n">
        <v>34315</v>
      </c>
      <c r="J123" s="121" t="s">
        <v>261</v>
      </c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97"/>
      <c r="W123" s="110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3"/>
      <c r="AH123" s="122"/>
      <c r="AI123" s="122"/>
      <c r="AJ123" s="55"/>
      <c r="AK123" s="122"/>
      <c r="AL123" s="122"/>
      <c r="AM123" s="122"/>
      <c r="AN123" s="55"/>
      <c r="AO123" s="97" t="n">
        <f aca="false">SUM(AN123/$AN$2)</f>
        <v>0</v>
      </c>
      <c r="AP123" s="58" t="n">
        <v>1000</v>
      </c>
      <c r="AQ123" s="58"/>
      <c r="AR123" s="97" t="n">
        <f aca="false">SUM(AP123/$AN$2)</f>
        <v>132.722808414626</v>
      </c>
      <c r="AS123" s="97" t="n">
        <v>24.54</v>
      </c>
      <c r="AT123" s="97" t="n">
        <v>24.54</v>
      </c>
      <c r="AU123" s="97"/>
      <c r="AV123" s="97"/>
      <c r="AW123" s="106" t="n">
        <f aca="false">SUM(AR123+AU123-AV123)</f>
        <v>132.722808414626</v>
      </c>
      <c r="AX123" s="124"/>
      <c r="AY123" s="124"/>
      <c r="AZ123" s="124" t="n">
        <v>132.72</v>
      </c>
      <c r="BA123" s="124"/>
      <c r="BB123" s="124"/>
      <c r="BC123" s="124"/>
      <c r="BD123" s="124" t="n">
        <f aca="false">SUM(AX123+AY123+AZ123+BA123+BB123+BC123)</f>
        <v>132.72</v>
      </c>
      <c r="BE123" s="2" t="n">
        <f aca="false">SUM(AW123-BD123)</f>
        <v>0.00280841462605963</v>
      </c>
      <c r="BF123" s="2" t="n">
        <f aca="false">SUM(BE123-AW123)</f>
        <v>-132.72</v>
      </c>
    </row>
    <row r="124" customFormat="false" ht="12.75" hidden="false" customHeight="false" outlineLevel="0" collapsed="false">
      <c r="A124" s="99" t="s">
        <v>262</v>
      </c>
      <c r="B124" s="93"/>
      <c r="C124" s="93"/>
      <c r="D124" s="93"/>
      <c r="E124" s="93"/>
      <c r="F124" s="93"/>
      <c r="G124" s="93"/>
      <c r="H124" s="93"/>
      <c r="I124" s="107" t="s">
        <v>263</v>
      </c>
      <c r="J124" s="108" t="s">
        <v>264</v>
      </c>
      <c r="K124" s="109" t="n">
        <f aca="false">SUM(K125)</f>
        <v>17615</v>
      </c>
      <c r="L124" s="109" t="n">
        <f aca="false">SUM(L125)</f>
        <v>0</v>
      </c>
      <c r="M124" s="109" t="n">
        <f aca="false">SUM(M125)</f>
        <v>0</v>
      </c>
      <c r="N124" s="109" t="n">
        <f aca="false">SUM(N125)</f>
        <v>36000</v>
      </c>
      <c r="O124" s="109" t="n">
        <f aca="false">SUM(O125)</f>
        <v>36000</v>
      </c>
      <c r="P124" s="109" t="n">
        <f aca="false">SUM(P125)</f>
        <v>55000</v>
      </c>
      <c r="Q124" s="109" t="n">
        <f aca="false">SUM(Q125)</f>
        <v>55000</v>
      </c>
      <c r="R124" s="109" t="n">
        <f aca="false">SUM(R125)</f>
        <v>15657</v>
      </c>
      <c r="S124" s="109" t="e">
        <f aca="false">SUM(S125)</f>
        <v>#REF!</v>
      </c>
      <c r="T124" s="109" t="e">
        <f aca="false">SUM(T125)</f>
        <v>#REF!</v>
      </c>
      <c r="U124" s="109" t="e">
        <f aca="false">SUM(U125)</f>
        <v>#REF!</v>
      </c>
      <c r="V124" s="109" t="e">
        <f aca="false">SUM(V125)</f>
        <v>#DIV/0!</v>
      </c>
      <c r="W124" s="109" t="n">
        <f aca="false">SUM(W125)</f>
        <v>110020</v>
      </c>
      <c r="X124" s="109" t="n">
        <f aca="false">SUM(X125)</f>
        <v>230000</v>
      </c>
      <c r="Y124" s="109" t="n">
        <f aca="false">SUM(Y125)</f>
        <v>375000</v>
      </c>
      <c r="Z124" s="109" t="n">
        <f aca="false">SUM(Z125)</f>
        <v>415000</v>
      </c>
      <c r="AA124" s="109" t="n">
        <f aca="false">SUM(AA125)</f>
        <v>282000</v>
      </c>
      <c r="AB124" s="109" t="n">
        <f aca="false">SUM(AB125)</f>
        <v>82653.65</v>
      </c>
      <c r="AC124" s="109" t="n">
        <f aca="false">SUM(AC125)</f>
        <v>590000</v>
      </c>
      <c r="AD124" s="109" t="n">
        <f aca="false">SUM(AD125)</f>
        <v>390000</v>
      </c>
      <c r="AE124" s="109" t="n">
        <f aca="false">SUM(AE125)</f>
        <v>0</v>
      </c>
      <c r="AF124" s="109" t="n">
        <f aca="false">SUM(AF125)</f>
        <v>0</v>
      </c>
      <c r="AG124" s="109" t="n">
        <f aca="false">SUM(AG125)</f>
        <v>390000</v>
      </c>
      <c r="AH124" s="109" t="n">
        <f aca="false">SUM(AH125)</f>
        <v>154491.43</v>
      </c>
      <c r="AI124" s="109" t="n">
        <f aca="false">SUM(AI125)</f>
        <v>207000</v>
      </c>
      <c r="AJ124" s="109" t="n">
        <f aca="false">SUM(AJ125)</f>
        <v>14429.98</v>
      </c>
      <c r="AK124" s="109" t="n">
        <f aca="false">SUM(AK125)</f>
        <v>315000</v>
      </c>
      <c r="AL124" s="109" t="n">
        <f aca="false">SUM(AL125)</f>
        <v>75000</v>
      </c>
      <c r="AM124" s="109" t="n">
        <f aca="false">SUM(AM125)</f>
        <v>200000</v>
      </c>
      <c r="AN124" s="109" t="n">
        <f aca="false">SUM(AN125)</f>
        <v>190000</v>
      </c>
      <c r="AO124" s="97" t="n">
        <f aca="false">SUM(AN124/$AN$2)</f>
        <v>25217.333598779</v>
      </c>
      <c r="AP124" s="110" t="n">
        <f aca="false">SUM(AP125)</f>
        <v>315000</v>
      </c>
      <c r="AQ124" s="110" t="n">
        <f aca="false">SUM(AQ125)</f>
        <v>0</v>
      </c>
      <c r="AR124" s="97" t="n">
        <f aca="false">SUM(AP124/$AN$2)</f>
        <v>41807.6846506072</v>
      </c>
      <c r="AS124" s="97"/>
      <c r="AT124" s="97" t="n">
        <f aca="false">SUM(AT125)</f>
        <v>24750.01</v>
      </c>
      <c r="AU124" s="97" t="n">
        <f aca="false">SUM(AU125)</f>
        <v>17200</v>
      </c>
      <c r="AV124" s="97" t="n">
        <f aca="false">SUM(AV125)</f>
        <v>0</v>
      </c>
      <c r="AW124" s="106" t="n">
        <f aca="false">SUM(AR124+AU124-AV124)</f>
        <v>59007.6846506072</v>
      </c>
      <c r="AX124" s="124"/>
      <c r="AY124" s="124"/>
      <c r="AZ124" s="124"/>
      <c r="BA124" s="124"/>
      <c r="BB124" s="124"/>
      <c r="BC124" s="124"/>
      <c r="BD124" s="124" t="n">
        <f aca="false">SUM(AX124+AY124+AZ124+BA124+BB124+BC124)</f>
        <v>0</v>
      </c>
      <c r="BE124" s="2" t="n">
        <f aca="false">SUM(AW124-BD124)</f>
        <v>59007.6846506072</v>
      </c>
      <c r="BF124" s="2" t="n">
        <f aca="false">SUM(BE124-AW124)</f>
        <v>0</v>
      </c>
    </row>
    <row r="125" customFormat="false" ht="12.75" hidden="false" customHeight="false" outlineLevel="0" collapsed="false">
      <c r="A125" s="99"/>
      <c r="B125" s="93"/>
      <c r="C125" s="93"/>
      <c r="D125" s="93"/>
      <c r="E125" s="93"/>
      <c r="F125" s="93"/>
      <c r="G125" s="93"/>
      <c r="H125" s="93"/>
      <c r="I125" s="107" t="s">
        <v>150</v>
      </c>
      <c r="J125" s="108"/>
      <c r="K125" s="109" t="n">
        <f aca="false">SUM(K131)</f>
        <v>17615</v>
      </c>
      <c r="L125" s="109" t="n">
        <f aca="false">SUM(L131)</f>
        <v>0</v>
      </c>
      <c r="M125" s="109" t="n">
        <f aca="false">SUM(M131)</f>
        <v>0</v>
      </c>
      <c r="N125" s="109" t="n">
        <f aca="false">SUM(N131)</f>
        <v>36000</v>
      </c>
      <c r="O125" s="109" t="n">
        <f aca="false">SUM(O131)</f>
        <v>36000</v>
      </c>
      <c r="P125" s="109" t="n">
        <f aca="false">SUM(P131)</f>
        <v>55000</v>
      </c>
      <c r="Q125" s="109" t="n">
        <f aca="false">SUM(Q131)</f>
        <v>55000</v>
      </c>
      <c r="R125" s="109" t="n">
        <f aca="false">SUM(R131)</f>
        <v>15657</v>
      </c>
      <c r="S125" s="109" t="e">
        <f aca="false">SUM(S131)</f>
        <v>#REF!</v>
      </c>
      <c r="T125" s="109" t="e">
        <f aca="false">SUM(T131)</f>
        <v>#REF!</v>
      </c>
      <c r="U125" s="109" t="e">
        <f aca="false">SUM(U131)</f>
        <v>#REF!</v>
      </c>
      <c r="V125" s="109" t="e">
        <f aca="false">SUM(V131)</f>
        <v>#DIV/0!</v>
      </c>
      <c r="W125" s="109" t="n">
        <f aca="false">SUM(W131)</f>
        <v>110020</v>
      </c>
      <c r="X125" s="109" t="n">
        <f aca="false">SUM(X131)</f>
        <v>230000</v>
      </c>
      <c r="Y125" s="109" t="n">
        <f aca="false">SUM(Y131)</f>
        <v>375000</v>
      </c>
      <c r="Z125" s="109" t="n">
        <f aca="false">SUM(Z131)</f>
        <v>415000</v>
      </c>
      <c r="AA125" s="109" t="n">
        <f aca="false">SUM(AA131)</f>
        <v>282000</v>
      </c>
      <c r="AB125" s="109" t="n">
        <f aca="false">SUM(AB131)</f>
        <v>82653.65</v>
      </c>
      <c r="AC125" s="109" t="n">
        <f aca="false">SUM(AC131)</f>
        <v>590000</v>
      </c>
      <c r="AD125" s="109" t="n">
        <f aca="false">SUM(AD131)</f>
        <v>390000</v>
      </c>
      <c r="AE125" s="109" t="n">
        <f aca="false">SUM(AE131)</f>
        <v>0</v>
      </c>
      <c r="AF125" s="109" t="n">
        <f aca="false">SUM(AF131)</f>
        <v>0</v>
      </c>
      <c r="AG125" s="109" t="n">
        <f aca="false">SUM(AG131)</f>
        <v>390000</v>
      </c>
      <c r="AH125" s="109" t="n">
        <f aca="false">SUM(AH131)</f>
        <v>154491.43</v>
      </c>
      <c r="AI125" s="109" t="n">
        <f aca="false">SUM(AI131)</f>
        <v>207000</v>
      </c>
      <c r="AJ125" s="109" t="n">
        <f aca="false">SUM(AJ131)</f>
        <v>14429.98</v>
      </c>
      <c r="AK125" s="109" t="n">
        <f aca="false">SUM(AK131)</f>
        <v>315000</v>
      </c>
      <c r="AL125" s="109" t="n">
        <f aca="false">SUM(AL131)</f>
        <v>75000</v>
      </c>
      <c r="AM125" s="109" t="n">
        <f aca="false">SUM(AM131)</f>
        <v>200000</v>
      </c>
      <c r="AN125" s="109" t="n">
        <f aca="false">SUM(AN131)</f>
        <v>190000</v>
      </c>
      <c r="AO125" s="97" t="n">
        <f aca="false">SUM(AN125/$AN$2)</f>
        <v>25217.333598779</v>
      </c>
      <c r="AP125" s="110" t="n">
        <f aca="false">SUM(AP131)</f>
        <v>315000</v>
      </c>
      <c r="AQ125" s="110" t="n">
        <f aca="false">SUM(AQ131)</f>
        <v>0</v>
      </c>
      <c r="AR125" s="97" t="n">
        <f aca="false">SUM(AP125/$AN$2)</f>
        <v>41807.6846506072</v>
      </c>
      <c r="AS125" s="97"/>
      <c r="AT125" s="97" t="n">
        <f aca="false">SUM(AT131)</f>
        <v>24750.01</v>
      </c>
      <c r="AU125" s="97" t="n">
        <f aca="false">SUM(AU131)</f>
        <v>17200</v>
      </c>
      <c r="AV125" s="97" t="n">
        <f aca="false">SUM(AV131)</f>
        <v>0</v>
      </c>
      <c r="AW125" s="106" t="n">
        <f aca="false">SUM(AR125+AU125-AV125)</f>
        <v>59007.6846506072</v>
      </c>
      <c r="AX125" s="124"/>
      <c r="AY125" s="124"/>
      <c r="AZ125" s="124"/>
      <c r="BA125" s="124"/>
      <c r="BB125" s="124"/>
      <c r="BC125" s="124"/>
      <c r="BD125" s="124" t="n">
        <f aca="false">SUM(AX125+AY125+AZ125+BA125+BB125+BC125)</f>
        <v>0</v>
      </c>
      <c r="BE125" s="2" t="n">
        <f aca="false">SUM(AW125-BD125)</f>
        <v>59007.6846506072</v>
      </c>
      <c r="BF125" s="2" t="n">
        <f aca="false">SUM(BE125-AW125)</f>
        <v>0</v>
      </c>
    </row>
    <row r="126" customFormat="false" ht="12.75" hidden="false" customHeight="false" outlineLevel="0" collapsed="false">
      <c r="A126" s="99"/>
      <c r="B126" s="93" t="s">
        <v>173</v>
      </c>
      <c r="C126" s="93"/>
      <c r="D126" s="93"/>
      <c r="E126" s="93"/>
      <c r="F126" s="93"/>
      <c r="G126" s="93"/>
      <c r="H126" s="93"/>
      <c r="I126" s="127" t="s">
        <v>174</v>
      </c>
      <c r="J126" s="108" t="s">
        <v>68</v>
      </c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97" t="n">
        <f aca="false">SUM(AN126/$AN$2)</f>
        <v>0</v>
      </c>
      <c r="AP126" s="110" t="n">
        <f aca="false">SUM(AY136:AY150)</f>
        <v>0</v>
      </c>
      <c r="AQ126" s="110"/>
      <c r="AR126" s="111" t="n">
        <f aca="false">SUM(AP126/$AN$2)</f>
        <v>0</v>
      </c>
      <c r="AS126" s="111"/>
      <c r="AT126" s="111" t="n">
        <f aca="false">SUM(BE136:BE150)</f>
        <v>59007.6793012144</v>
      </c>
      <c r="AU126" s="111"/>
      <c r="AV126" s="111" t="n">
        <f aca="false">SUM(BG136:BG150)</f>
        <v>0</v>
      </c>
      <c r="AW126" s="112" t="n">
        <v>40369.74</v>
      </c>
      <c r="AX126" s="124"/>
      <c r="AY126" s="124"/>
      <c r="AZ126" s="124"/>
      <c r="BA126" s="124"/>
      <c r="BB126" s="124"/>
      <c r="BC126" s="124"/>
      <c r="BD126" s="124" t="n">
        <f aca="false">SUM(AX126+AY126+AZ126+BA126+BB126+BC126)</f>
        <v>0</v>
      </c>
      <c r="BE126" s="2" t="n">
        <f aca="false">SUM(AW126-BD126)</f>
        <v>40369.74</v>
      </c>
      <c r="BF126" s="2" t="n">
        <f aca="false">SUM(BE126-AW126)</f>
        <v>0</v>
      </c>
    </row>
    <row r="127" customFormat="false" ht="12.75" hidden="false" customHeight="false" outlineLevel="0" collapsed="false">
      <c r="A127" s="99"/>
      <c r="B127" s="93" t="s">
        <v>173</v>
      </c>
      <c r="C127" s="93"/>
      <c r="D127" s="93"/>
      <c r="E127" s="93"/>
      <c r="F127" s="93"/>
      <c r="G127" s="93"/>
      <c r="H127" s="93"/>
      <c r="I127" s="127" t="s">
        <v>177</v>
      </c>
      <c r="J127" s="108" t="s">
        <v>178</v>
      </c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97" t="n">
        <f aca="false">SUM(AN127/$AN$2)</f>
        <v>0</v>
      </c>
      <c r="AP127" s="110" t="n">
        <f aca="false">SUM(BA137:BA142)</f>
        <v>6636.15</v>
      </c>
      <c r="AQ127" s="110"/>
      <c r="AR127" s="111" t="n">
        <f aca="false">SUM(AP127/$AN$2)</f>
        <v>880.768465060721</v>
      </c>
      <c r="AS127" s="111"/>
      <c r="AT127" s="111" t="n">
        <f aca="false">SUM(BG137:BG142)</f>
        <v>0</v>
      </c>
      <c r="AU127" s="111" t="n">
        <f aca="false">SUM(BH137:BH142)</f>
        <v>0</v>
      </c>
      <c r="AV127" s="111" t="n">
        <f aca="false">SUM(BI137:BI142)</f>
        <v>0</v>
      </c>
      <c r="AW127" s="112" t="n">
        <v>0</v>
      </c>
      <c r="AX127" s="124"/>
      <c r="AY127" s="124"/>
      <c r="AZ127" s="124"/>
      <c r="BA127" s="124"/>
      <c r="BB127" s="124"/>
      <c r="BC127" s="124"/>
      <c r="BD127" s="124" t="n">
        <f aca="false">SUM(AX127+AY127+AZ127+BA127+BB127+BC127)</f>
        <v>0</v>
      </c>
      <c r="BE127" s="2" t="n">
        <f aca="false">SUM(AW127-BD127)</f>
        <v>0</v>
      </c>
      <c r="BF127" s="2" t="n">
        <f aca="false">SUM(BE127-AW127)</f>
        <v>0</v>
      </c>
    </row>
    <row r="128" customFormat="false" ht="12.75" hidden="false" customHeight="false" outlineLevel="0" collapsed="false">
      <c r="A128" s="99"/>
      <c r="B128" s="93" t="s">
        <v>173</v>
      </c>
      <c r="C128" s="93"/>
      <c r="D128" s="93"/>
      <c r="E128" s="93"/>
      <c r="F128" s="93"/>
      <c r="G128" s="93"/>
      <c r="H128" s="93"/>
      <c r="I128" s="127" t="s">
        <v>175</v>
      </c>
      <c r="J128" s="108" t="s">
        <v>176</v>
      </c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97"/>
      <c r="AP128" s="110"/>
      <c r="AQ128" s="110"/>
      <c r="AR128" s="111"/>
      <c r="AS128" s="111"/>
      <c r="AT128" s="111"/>
      <c r="AU128" s="111"/>
      <c r="AV128" s="111"/>
      <c r="AW128" s="112" t="n">
        <v>6636.15</v>
      </c>
      <c r="AX128" s="124"/>
      <c r="AY128" s="124"/>
      <c r="AZ128" s="124"/>
      <c r="BA128" s="124"/>
      <c r="BB128" s="124"/>
      <c r="BC128" s="124"/>
      <c r="BD128" s="124"/>
      <c r="BF128" s="2"/>
    </row>
    <row r="129" customFormat="false" ht="12.75" hidden="false" customHeight="false" outlineLevel="0" collapsed="false">
      <c r="A129" s="99"/>
      <c r="B129" s="93" t="s">
        <v>173</v>
      </c>
      <c r="C129" s="93"/>
      <c r="D129" s="93"/>
      <c r="E129" s="93"/>
      <c r="F129" s="93"/>
      <c r="G129" s="93"/>
      <c r="H129" s="93"/>
      <c r="I129" s="127" t="s">
        <v>179</v>
      </c>
      <c r="J129" s="108" t="s">
        <v>265</v>
      </c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97"/>
      <c r="AP129" s="110"/>
      <c r="AQ129" s="110"/>
      <c r="AR129" s="111"/>
      <c r="AS129" s="111"/>
      <c r="AT129" s="111"/>
      <c r="AU129" s="111"/>
      <c r="AV129" s="111"/>
      <c r="AW129" s="112" t="n">
        <v>201.35</v>
      </c>
      <c r="AX129" s="124"/>
      <c r="AY129" s="124"/>
      <c r="AZ129" s="124"/>
      <c r="BA129" s="124"/>
      <c r="BB129" s="124"/>
      <c r="BC129" s="124"/>
      <c r="BD129" s="124"/>
      <c r="BF129" s="2"/>
    </row>
    <row r="130" customFormat="false" ht="12.75" hidden="false" customHeight="false" outlineLevel="0" collapsed="false">
      <c r="A130" s="99"/>
      <c r="B130" s="93" t="s">
        <v>173</v>
      </c>
      <c r="C130" s="93"/>
      <c r="D130" s="93"/>
      <c r="E130" s="93"/>
      <c r="F130" s="93"/>
      <c r="G130" s="93"/>
      <c r="H130" s="93"/>
      <c r="I130" s="127" t="s">
        <v>266</v>
      </c>
      <c r="J130" s="108" t="s">
        <v>126</v>
      </c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97"/>
      <c r="AP130" s="110"/>
      <c r="AQ130" s="110"/>
      <c r="AR130" s="111"/>
      <c r="AS130" s="111"/>
      <c r="AT130" s="111"/>
      <c r="AU130" s="111"/>
      <c r="AV130" s="111"/>
      <c r="AW130" s="112" t="n">
        <v>11800.45</v>
      </c>
      <c r="AX130" s="124"/>
      <c r="AY130" s="124"/>
      <c r="AZ130" s="124"/>
      <c r="BA130" s="124"/>
      <c r="BB130" s="124"/>
      <c r="BC130" s="124"/>
      <c r="BD130" s="124"/>
      <c r="BF130" s="2"/>
    </row>
    <row r="131" customFormat="false" ht="12.75" hidden="false" customHeight="false" outlineLevel="0" collapsed="false">
      <c r="A131" s="113"/>
      <c r="B131" s="114"/>
      <c r="C131" s="114"/>
      <c r="D131" s="114"/>
      <c r="E131" s="114"/>
      <c r="F131" s="114"/>
      <c r="G131" s="114"/>
      <c r="H131" s="114"/>
      <c r="I131" s="115" t="n">
        <v>4</v>
      </c>
      <c r="J131" s="116" t="s">
        <v>267</v>
      </c>
      <c r="K131" s="117" t="n">
        <f aca="false">SUM(K135)</f>
        <v>17615</v>
      </c>
      <c r="L131" s="117" t="n">
        <f aca="false">SUM(L135)</f>
        <v>0</v>
      </c>
      <c r="M131" s="117" t="n">
        <f aca="false">SUM(M135)</f>
        <v>0</v>
      </c>
      <c r="N131" s="117" t="n">
        <f aca="false">SUM(N135)</f>
        <v>36000</v>
      </c>
      <c r="O131" s="117" t="n">
        <f aca="false">SUM(O135)</f>
        <v>36000</v>
      </c>
      <c r="P131" s="117" t="n">
        <f aca="false">SUM(P135)</f>
        <v>55000</v>
      </c>
      <c r="Q131" s="117" t="n">
        <f aca="false">SUM(Q135)</f>
        <v>55000</v>
      </c>
      <c r="R131" s="117" t="n">
        <f aca="false">SUM(R135)</f>
        <v>15657</v>
      </c>
      <c r="S131" s="117" t="e">
        <f aca="false">SUM(S135)</f>
        <v>#REF!</v>
      </c>
      <c r="T131" s="117" t="e">
        <f aca="false">SUM(T135)</f>
        <v>#REF!</v>
      </c>
      <c r="U131" s="117" t="e">
        <f aca="false">SUM(U135)</f>
        <v>#REF!</v>
      </c>
      <c r="V131" s="117" t="e">
        <f aca="false">SUM(V135)</f>
        <v>#DIV/0!</v>
      </c>
      <c r="W131" s="117" t="n">
        <f aca="false">SUM(W135+W132)</f>
        <v>110020</v>
      </c>
      <c r="X131" s="97" t="n">
        <f aca="false">SUM(X135+X132)</f>
        <v>230000</v>
      </c>
      <c r="Y131" s="97" t="n">
        <f aca="false">SUM(Y135+Y132)</f>
        <v>375000</v>
      </c>
      <c r="Z131" s="97" t="n">
        <f aca="false">SUM(Z135+Z132)</f>
        <v>415000</v>
      </c>
      <c r="AA131" s="97" t="n">
        <f aca="false">SUM(AA135+AA132)</f>
        <v>282000</v>
      </c>
      <c r="AB131" s="97" t="n">
        <f aca="false">SUM(AB135+AB132)</f>
        <v>82653.65</v>
      </c>
      <c r="AC131" s="97" t="n">
        <f aca="false">SUM(AC135+AC132)</f>
        <v>590000</v>
      </c>
      <c r="AD131" s="97" t="n">
        <f aca="false">SUM(AD135+AD132)</f>
        <v>390000</v>
      </c>
      <c r="AE131" s="97" t="n">
        <f aca="false">SUM(AE135+AE132)</f>
        <v>0</v>
      </c>
      <c r="AF131" s="97" t="n">
        <f aca="false">SUM(AF135+AF132)</f>
        <v>0</v>
      </c>
      <c r="AG131" s="97" t="n">
        <f aca="false">SUM(AG135+AG132)</f>
        <v>390000</v>
      </c>
      <c r="AH131" s="97" t="n">
        <f aca="false">SUM(AH135+AH132)</f>
        <v>154491.43</v>
      </c>
      <c r="AI131" s="97" t="n">
        <f aca="false">SUM(AI135+AI132)</f>
        <v>207000</v>
      </c>
      <c r="AJ131" s="97" t="n">
        <f aca="false">SUM(AJ135+AJ132)</f>
        <v>14429.98</v>
      </c>
      <c r="AK131" s="97" t="n">
        <f aca="false">SUM(AK135+AK132)</f>
        <v>315000</v>
      </c>
      <c r="AL131" s="97" t="n">
        <f aca="false">SUM(AL135+AL132)</f>
        <v>75000</v>
      </c>
      <c r="AM131" s="97" t="n">
        <f aca="false">SUM(AM135+AM132)</f>
        <v>200000</v>
      </c>
      <c r="AN131" s="97" t="n">
        <f aca="false">SUM(AN135+AN132)</f>
        <v>190000</v>
      </c>
      <c r="AO131" s="97" t="n">
        <f aca="false">SUM(AN131/$AN$2)</f>
        <v>25217.333598779</v>
      </c>
      <c r="AP131" s="97" t="n">
        <f aca="false">SUM(AP135+AP132)</f>
        <v>315000</v>
      </c>
      <c r="AQ131" s="97" t="n">
        <f aca="false">SUM(AQ135+AQ132)</f>
        <v>0</v>
      </c>
      <c r="AR131" s="97" t="n">
        <f aca="false">SUM(AP131/$AN$2)</f>
        <v>41807.6846506072</v>
      </c>
      <c r="AS131" s="97"/>
      <c r="AT131" s="97" t="n">
        <f aca="false">SUM(AT135+AT132)</f>
        <v>24750.01</v>
      </c>
      <c r="AU131" s="97" t="n">
        <f aca="false">SUM(AU135+AU132)</f>
        <v>17200</v>
      </c>
      <c r="AV131" s="97" t="n">
        <f aca="false">SUM(AV135+AV132)</f>
        <v>0</v>
      </c>
      <c r="AW131" s="106" t="n">
        <f aca="false">SUM(AR131+AU131-AV131)</f>
        <v>59007.6846506072</v>
      </c>
      <c r="BD131" s="2" t="n">
        <f aca="false">SUM(AX131+AY131+AZ131+BA131+BB131+BC131)</f>
        <v>0</v>
      </c>
      <c r="BE131" s="2" t="n">
        <f aca="false">SUM(AW131-BD131)</f>
        <v>59007.6846506072</v>
      </c>
      <c r="BF131" s="2" t="n">
        <f aca="false">SUM(BE131-AW131)</f>
        <v>0</v>
      </c>
    </row>
    <row r="132" customFormat="false" ht="12.75" hidden="true" customHeight="false" outlineLevel="0" collapsed="false">
      <c r="A132" s="113"/>
      <c r="B132" s="114"/>
      <c r="C132" s="114"/>
      <c r="D132" s="114"/>
      <c r="E132" s="114"/>
      <c r="F132" s="114"/>
      <c r="G132" s="114"/>
      <c r="H132" s="114"/>
      <c r="I132" s="115" t="n">
        <v>41</v>
      </c>
      <c r="J132" s="116" t="s">
        <v>268</v>
      </c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 t="n">
        <f aca="false">SUM(W133)</f>
        <v>60020</v>
      </c>
      <c r="X132" s="97" t="n">
        <f aca="false">SUM(X133)</f>
        <v>100000</v>
      </c>
      <c r="Y132" s="97" t="n">
        <f aca="false">SUM(Y133)</f>
        <v>200000</v>
      </c>
      <c r="Z132" s="97" t="n">
        <f aca="false">SUM(Z133)</f>
        <v>200000</v>
      </c>
      <c r="AA132" s="97" t="n">
        <f aca="false">SUM(AA133)</f>
        <v>200000</v>
      </c>
      <c r="AB132" s="97" t="n">
        <f aca="false">SUM(AB133)</f>
        <v>0</v>
      </c>
      <c r="AC132" s="97" t="n">
        <f aca="false">SUM(AC133)</f>
        <v>200000</v>
      </c>
      <c r="AD132" s="97" t="n">
        <f aca="false">SUM(AD133)</f>
        <v>0</v>
      </c>
      <c r="AE132" s="97" t="n">
        <f aca="false">SUM(AE133)</f>
        <v>0</v>
      </c>
      <c r="AF132" s="97" t="n">
        <f aca="false">SUM(AF133)</f>
        <v>0</v>
      </c>
      <c r="AG132" s="97" t="n">
        <f aca="false">SUM(AG133)</f>
        <v>0</v>
      </c>
      <c r="AH132" s="97" t="n">
        <f aca="false">SUM(AH133)</f>
        <v>0</v>
      </c>
      <c r="AI132" s="97" t="n">
        <f aca="false">SUM(AI133)</f>
        <v>100000</v>
      </c>
      <c r="AJ132" s="97" t="n">
        <f aca="false">SUM(AJ133)</f>
        <v>0</v>
      </c>
      <c r="AK132" s="97" t="n">
        <f aca="false">SUM(AK133)</f>
        <v>0</v>
      </c>
      <c r="AL132" s="97" t="n">
        <f aca="false">SUM(AL133)</f>
        <v>0</v>
      </c>
      <c r="AM132" s="97" t="n">
        <f aca="false">SUM(AM133)</f>
        <v>0</v>
      </c>
      <c r="AN132" s="97" t="n">
        <f aca="false">SUM(AN133)</f>
        <v>0</v>
      </c>
      <c r="AO132" s="97" t="n">
        <f aca="false">SUM(AN132/$AN$2)</f>
        <v>0</v>
      </c>
      <c r="AP132" s="58"/>
      <c r="AQ132" s="58"/>
      <c r="AR132" s="97" t="n">
        <f aca="false">SUM(AP132/$AN$2)</f>
        <v>0</v>
      </c>
      <c r="AS132" s="97"/>
      <c r="AT132" s="97"/>
      <c r="AU132" s="97"/>
      <c r="AV132" s="97"/>
      <c r="AW132" s="106" t="n">
        <f aca="false">SUM(AR132+AU132-AV132)</f>
        <v>0</v>
      </c>
      <c r="BD132" s="2" t="n">
        <f aca="false">SUM(AX132+AY132+AZ132+BA132+BB132+BC132)</f>
        <v>0</v>
      </c>
      <c r="BE132" s="2" t="n">
        <f aca="false">SUM(AW132-BD132)</f>
        <v>0</v>
      </c>
      <c r="BF132" s="2" t="n">
        <f aca="false">SUM(BE132-AW132)</f>
        <v>0</v>
      </c>
    </row>
    <row r="133" customFormat="false" ht="12.75" hidden="true" customHeight="false" outlineLevel="0" collapsed="false">
      <c r="A133" s="118"/>
      <c r="B133" s="119" t="s">
        <v>5</v>
      </c>
      <c r="C133" s="119"/>
      <c r="D133" s="119"/>
      <c r="E133" s="119"/>
      <c r="F133" s="119"/>
      <c r="G133" s="119"/>
      <c r="H133" s="119"/>
      <c r="I133" s="120" t="n">
        <v>411</v>
      </c>
      <c r="J133" s="121" t="s">
        <v>269</v>
      </c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 t="n">
        <f aca="false">SUM(W134:W134)</f>
        <v>60020</v>
      </c>
      <c r="X133" s="110" t="n">
        <f aca="false">SUM(X134:X134)</f>
        <v>100000</v>
      </c>
      <c r="Y133" s="110" t="n">
        <f aca="false">SUM(Y134:Y134)</f>
        <v>200000</v>
      </c>
      <c r="Z133" s="110" t="n">
        <f aca="false">SUM(Z134:Z134)</f>
        <v>200000</v>
      </c>
      <c r="AA133" s="110" t="n">
        <f aca="false">SUM(AA134:AA134)</f>
        <v>200000</v>
      </c>
      <c r="AB133" s="110" t="n">
        <f aca="false">SUM(AB134:AB134)</f>
        <v>0</v>
      </c>
      <c r="AC133" s="110" t="n">
        <f aca="false">SUM(AC134:AC134)</f>
        <v>200000</v>
      </c>
      <c r="AD133" s="110" t="n">
        <f aca="false">SUM(AD134:AD134)</f>
        <v>0</v>
      </c>
      <c r="AE133" s="110" t="n">
        <f aca="false">SUM(AE134:AE134)</f>
        <v>0</v>
      </c>
      <c r="AF133" s="110" t="n">
        <f aca="false">SUM(AF134:AF134)</f>
        <v>0</v>
      </c>
      <c r="AG133" s="110" t="n">
        <f aca="false">SUM(AG134:AG134)</f>
        <v>0</v>
      </c>
      <c r="AH133" s="110" t="n">
        <f aca="false">SUM(AH134:AH134)</f>
        <v>0</v>
      </c>
      <c r="AI133" s="110" t="n">
        <f aca="false">SUM(AI134:AI134)</f>
        <v>100000</v>
      </c>
      <c r="AJ133" s="110" t="n">
        <f aca="false">SUM(AJ134:AJ134)</f>
        <v>0</v>
      </c>
      <c r="AK133" s="110" t="n">
        <f aca="false">SUM(AK134:AK134)</f>
        <v>0</v>
      </c>
      <c r="AL133" s="110" t="n">
        <f aca="false">SUM(AL134:AL134)</f>
        <v>0</v>
      </c>
      <c r="AM133" s="110" t="n">
        <f aca="false">SUM(AM134:AM134)</f>
        <v>0</v>
      </c>
      <c r="AN133" s="110" t="n">
        <f aca="false">SUM(AN134:AN134)</f>
        <v>0</v>
      </c>
      <c r="AO133" s="97" t="n">
        <f aca="false">SUM(AN133/$AN$2)</f>
        <v>0</v>
      </c>
      <c r="AP133" s="58"/>
      <c r="AQ133" s="58"/>
      <c r="AR133" s="97" t="n">
        <f aca="false">SUM(AP133/$AN$2)</f>
        <v>0</v>
      </c>
      <c r="AS133" s="97"/>
      <c r="AT133" s="97"/>
      <c r="AU133" s="97"/>
      <c r="AV133" s="97"/>
      <c r="AW133" s="106" t="n">
        <f aca="false">SUM(AR133+AU133-AV133)</f>
        <v>0</v>
      </c>
      <c r="BD133" s="2" t="n">
        <f aca="false">SUM(AX133+AY133+AZ133+BA133+BB133+BC133)</f>
        <v>0</v>
      </c>
      <c r="BE133" s="2" t="n">
        <f aca="false">SUM(AW133-BD133)</f>
        <v>0</v>
      </c>
      <c r="BF133" s="2" t="n">
        <f aca="false">SUM(BE133-AW133)</f>
        <v>0</v>
      </c>
    </row>
    <row r="134" customFormat="false" ht="12.75" hidden="true" customHeight="false" outlineLevel="0" collapsed="false">
      <c r="A134" s="118"/>
      <c r="B134" s="119"/>
      <c r="C134" s="119"/>
      <c r="D134" s="119"/>
      <c r="E134" s="119"/>
      <c r="F134" s="119"/>
      <c r="G134" s="119"/>
      <c r="H134" s="119"/>
      <c r="I134" s="120" t="n">
        <v>41111</v>
      </c>
      <c r="J134" s="121" t="s">
        <v>270</v>
      </c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 t="n">
        <v>60020</v>
      </c>
      <c r="X134" s="110" t="n">
        <v>100000</v>
      </c>
      <c r="Y134" s="110" t="n">
        <v>200000</v>
      </c>
      <c r="Z134" s="110" t="n">
        <v>200000</v>
      </c>
      <c r="AA134" s="122" t="n">
        <v>200000</v>
      </c>
      <c r="AB134" s="110"/>
      <c r="AC134" s="122" t="n">
        <v>200000</v>
      </c>
      <c r="AD134" s="122" t="n">
        <v>0</v>
      </c>
      <c r="AE134" s="122"/>
      <c r="AF134" s="122"/>
      <c r="AG134" s="123" t="n">
        <f aca="false">SUM(AD134+AE134-AF134)</f>
        <v>0</v>
      </c>
      <c r="AH134" s="122"/>
      <c r="AI134" s="122" t="n">
        <v>100000</v>
      </c>
      <c r="AJ134" s="55" t="n">
        <v>0</v>
      </c>
      <c r="AK134" s="122" t="n">
        <v>0</v>
      </c>
      <c r="AL134" s="122"/>
      <c r="AM134" s="122"/>
      <c r="AN134" s="55" t="n">
        <f aca="false">SUM(AK134+AL134-AM134)</f>
        <v>0</v>
      </c>
      <c r="AO134" s="97" t="n">
        <f aca="false">SUM(AN134/$AN$2)</f>
        <v>0</v>
      </c>
      <c r="AP134" s="58"/>
      <c r="AQ134" s="58"/>
      <c r="AR134" s="97" t="n">
        <f aca="false">SUM(AP134/$AN$2)</f>
        <v>0</v>
      </c>
      <c r="AS134" s="97"/>
      <c r="AT134" s="97"/>
      <c r="AU134" s="97"/>
      <c r="AV134" s="97"/>
      <c r="AW134" s="106" t="n">
        <f aca="false">SUM(AR134+AU134-AV134)</f>
        <v>0</v>
      </c>
      <c r="BD134" s="2" t="n">
        <f aca="false">SUM(AX134+AY134+AZ134+BA134+BB134+BC134)</f>
        <v>0</v>
      </c>
      <c r="BE134" s="2" t="n">
        <f aca="false">SUM(AW134-BD134)</f>
        <v>0</v>
      </c>
      <c r="BF134" s="2" t="n">
        <f aca="false">SUM(BE134-AW134)</f>
        <v>0</v>
      </c>
    </row>
    <row r="135" customFormat="false" ht="12.75" hidden="false" customHeight="false" outlineLevel="0" collapsed="false">
      <c r="A135" s="113"/>
      <c r="B135" s="114" t="s">
        <v>271</v>
      </c>
      <c r="C135" s="114"/>
      <c r="D135" s="114"/>
      <c r="E135" s="114"/>
      <c r="F135" s="114"/>
      <c r="G135" s="114"/>
      <c r="H135" s="114"/>
      <c r="I135" s="115" t="n">
        <v>42</v>
      </c>
      <c r="J135" s="116" t="s">
        <v>272</v>
      </c>
      <c r="K135" s="117" t="n">
        <f aca="false">SUM(K136)</f>
        <v>17615</v>
      </c>
      <c r="L135" s="117" t="n">
        <f aca="false">SUM(L136)</f>
        <v>0</v>
      </c>
      <c r="M135" s="117" t="n">
        <f aca="false">SUM(M136)</f>
        <v>0</v>
      </c>
      <c r="N135" s="117" t="n">
        <f aca="false">SUM(N136)</f>
        <v>36000</v>
      </c>
      <c r="O135" s="117" t="n">
        <f aca="false">SUM(O136)</f>
        <v>36000</v>
      </c>
      <c r="P135" s="117" t="n">
        <f aca="false">SUM(P136)</f>
        <v>55000</v>
      </c>
      <c r="Q135" s="117" t="n">
        <f aca="false">SUM(Q136)</f>
        <v>55000</v>
      </c>
      <c r="R135" s="117" t="n">
        <f aca="false">SUM(R136)</f>
        <v>15657</v>
      </c>
      <c r="S135" s="117" t="e">
        <f aca="false">SUM(S136+#REF!)</f>
        <v>#REF!</v>
      </c>
      <c r="T135" s="117" t="e">
        <f aca="false">SUM(T136+#REF!)</f>
        <v>#REF!</v>
      </c>
      <c r="U135" s="117" t="e">
        <f aca="false">SUM(U136+#REF!)</f>
        <v>#REF!</v>
      </c>
      <c r="V135" s="117" t="e">
        <f aca="false">SUM(V136+#REF!)</f>
        <v>#DIV/0!</v>
      </c>
      <c r="W135" s="117" t="n">
        <f aca="false">SUM(W136)</f>
        <v>50000</v>
      </c>
      <c r="X135" s="117" t="n">
        <f aca="false">SUM(X136+X147)</f>
        <v>130000</v>
      </c>
      <c r="Y135" s="117" t="n">
        <f aca="false">SUM(Y136+Y147)</f>
        <v>175000</v>
      </c>
      <c r="Z135" s="117" t="n">
        <f aca="false">SUM(Z136+Z147)</f>
        <v>215000</v>
      </c>
      <c r="AA135" s="117" t="n">
        <f aca="false">SUM(AA136+AA147)</f>
        <v>82000</v>
      </c>
      <c r="AB135" s="117" t="n">
        <f aca="false">SUM(AB136+AB147)</f>
        <v>82653.65</v>
      </c>
      <c r="AC135" s="117" t="n">
        <f aca="false">SUM(AC136+AC147)</f>
        <v>390000</v>
      </c>
      <c r="AD135" s="117" t="n">
        <f aca="false">SUM(AD136+AD147)</f>
        <v>390000</v>
      </c>
      <c r="AE135" s="117" t="n">
        <f aca="false">SUM(AE136+AE147)</f>
        <v>0</v>
      </c>
      <c r="AF135" s="117" t="n">
        <f aca="false">SUM(AF136+AF147)</f>
        <v>0</v>
      </c>
      <c r="AG135" s="117" t="n">
        <f aca="false">SUM(AG136+AG147)</f>
        <v>390000</v>
      </c>
      <c r="AH135" s="117" t="n">
        <f aca="false">SUM(AH136+AH147)</f>
        <v>154491.43</v>
      </c>
      <c r="AI135" s="117" t="n">
        <f aca="false">SUM(AI136+AI147)</f>
        <v>107000</v>
      </c>
      <c r="AJ135" s="117" t="n">
        <f aca="false">SUM(AJ136+AJ147)</f>
        <v>14429.98</v>
      </c>
      <c r="AK135" s="117" t="n">
        <f aca="false">SUM(AK136+AK147)</f>
        <v>315000</v>
      </c>
      <c r="AL135" s="117" t="n">
        <f aca="false">SUM(AL136+AL147)</f>
        <v>75000</v>
      </c>
      <c r="AM135" s="117" t="n">
        <f aca="false">SUM(AM136+AM147)</f>
        <v>200000</v>
      </c>
      <c r="AN135" s="117" t="n">
        <f aca="false">SUM(AN136+AN147)</f>
        <v>190000</v>
      </c>
      <c r="AO135" s="97" t="n">
        <f aca="false">SUM(AN135/$AN$2)</f>
        <v>25217.333598779</v>
      </c>
      <c r="AP135" s="97" t="n">
        <f aca="false">SUM(AP136+AP147)</f>
        <v>315000</v>
      </c>
      <c r="AQ135" s="97" t="n">
        <f aca="false">SUM(AQ136+AQ147)</f>
        <v>0</v>
      </c>
      <c r="AR135" s="97" t="n">
        <f aca="false">SUM(AP135/$AN$2)</f>
        <v>41807.6846506072</v>
      </c>
      <c r="AS135" s="97"/>
      <c r="AT135" s="97" t="n">
        <f aca="false">SUM(AT136+AT147)</f>
        <v>24750.01</v>
      </c>
      <c r="AU135" s="97" t="n">
        <f aca="false">SUM(AU136+AU147)</f>
        <v>17200</v>
      </c>
      <c r="AV135" s="97" t="n">
        <f aca="false">SUM(AV136+AV147)</f>
        <v>0</v>
      </c>
      <c r="AW135" s="106" t="n">
        <f aca="false">SUM(AR135+AU135-AV135)</f>
        <v>59007.6846506072</v>
      </c>
      <c r="BD135" s="2" t="n">
        <f aca="false">SUM(AX135+AY135+AZ135+BA135+BB135+BC135)</f>
        <v>0</v>
      </c>
      <c r="BE135" s="2" t="n">
        <f aca="false">SUM(AW135-BD135)</f>
        <v>59007.6846506072</v>
      </c>
      <c r="BF135" s="2" t="n">
        <f aca="false">SUM(BE135-AW135)</f>
        <v>0</v>
      </c>
    </row>
    <row r="136" customFormat="false" ht="12.75" hidden="false" customHeight="false" outlineLevel="0" collapsed="false">
      <c r="A136" s="118"/>
      <c r="B136" s="119"/>
      <c r="C136" s="119"/>
      <c r="D136" s="119"/>
      <c r="E136" s="119"/>
      <c r="F136" s="119"/>
      <c r="G136" s="119"/>
      <c r="H136" s="119"/>
      <c r="I136" s="120" t="n">
        <v>422</v>
      </c>
      <c r="J136" s="121" t="s">
        <v>273</v>
      </c>
      <c r="K136" s="122" t="n">
        <f aca="false">SUM(K137:K143)</f>
        <v>17615</v>
      </c>
      <c r="L136" s="122" t="n">
        <f aca="false">SUM(L137:L143)</f>
        <v>0</v>
      </c>
      <c r="M136" s="122" t="n">
        <f aca="false">SUM(M137:M143)</f>
        <v>0</v>
      </c>
      <c r="N136" s="122" t="n">
        <f aca="false">SUM(N137:N143)</f>
        <v>36000</v>
      </c>
      <c r="O136" s="122" t="n">
        <f aca="false">SUM(O137:O143)</f>
        <v>36000</v>
      </c>
      <c r="P136" s="122" t="n">
        <f aca="false">SUM(P137:P143)</f>
        <v>55000</v>
      </c>
      <c r="Q136" s="122" t="n">
        <f aca="false">SUM(Q137:Q143)</f>
        <v>55000</v>
      </c>
      <c r="R136" s="122" t="n">
        <f aca="false">SUM(R137:R143)</f>
        <v>15657</v>
      </c>
      <c r="S136" s="122" t="n">
        <f aca="false">SUM(S137:S143)</f>
        <v>50000</v>
      </c>
      <c r="T136" s="122" t="n">
        <f aca="false">SUM(T137:T143)</f>
        <v>2654.1</v>
      </c>
      <c r="U136" s="122" t="n">
        <f aca="false">SUM(U137:U143)</f>
        <v>0</v>
      </c>
      <c r="V136" s="122" t="e">
        <f aca="false">SUM(V137:V143)</f>
        <v>#DIV/0!</v>
      </c>
      <c r="W136" s="122" t="n">
        <f aca="false">SUM(W137:W143)</f>
        <v>50000</v>
      </c>
      <c r="X136" s="110" t="n">
        <f aca="false">SUM(X137:X143)</f>
        <v>30000</v>
      </c>
      <c r="Y136" s="110" t="n">
        <f aca="false">SUM(Y137:Y143)</f>
        <v>60000</v>
      </c>
      <c r="Z136" s="110" t="n">
        <f aca="false">SUM(Z137:Z143)</f>
        <v>100000</v>
      </c>
      <c r="AA136" s="110" t="n">
        <f aca="false">SUM(AA137:AA143)</f>
        <v>67000</v>
      </c>
      <c r="AB136" s="110" t="n">
        <f aca="false">SUM(AB137:AB143)</f>
        <v>1653.65</v>
      </c>
      <c r="AC136" s="110" t="n">
        <f aca="false">SUM(AC137:AC146)</f>
        <v>375000</v>
      </c>
      <c r="AD136" s="110" t="n">
        <f aca="false">SUM(AD137:AD146)</f>
        <v>375000</v>
      </c>
      <c r="AE136" s="110" t="n">
        <f aca="false">SUM(AE137:AE146)</f>
        <v>0</v>
      </c>
      <c r="AF136" s="110" t="n">
        <f aca="false">SUM(AF137:AF146)</f>
        <v>0</v>
      </c>
      <c r="AG136" s="110" t="n">
        <f aca="false">SUM(AG137:AG146)</f>
        <v>375000</v>
      </c>
      <c r="AH136" s="110" t="n">
        <f aca="false">SUM(AH137:AH146)</f>
        <v>154491.43</v>
      </c>
      <c r="AI136" s="110" t="n">
        <f aca="false">SUM(AI137:AI146)</f>
        <v>107000</v>
      </c>
      <c r="AJ136" s="110" t="n">
        <f aca="false">SUM(AJ137:AJ146)</f>
        <v>14429.98</v>
      </c>
      <c r="AK136" s="110" t="n">
        <f aca="false">SUM(AK137:AK146)</f>
        <v>315000</v>
      </c>
      <c r="AL136" s="110" t="n">
        <f aca="false">SUM(AL137:AL146)</f>
        <v>75000</v>
      </c>
      <c r="AM136" s="110" t="n">
        <f aca="false">SUM(AM137:AM146)</f>
        <v>200000</v>
      </c>
      <c r="AN136" s="110" t="n">
        <f aca="false">SUM(AN137:AN146)</f>
        <v>190000</v>
      </c>
      <c r="AO136" s="97" t="n">
        <f aca="false">SUM(AN136/$AN$2)</f>
        <v>25217.333598779</v>
      </c>
      <c r="AP136" s="110" t="n">
        <f aca="false">SUM(AP137:AP146)</f>
        <v>315000</v>
      </c>
      <c r="AQ136" s="110"/>
      <c r="AR136" s="97" t="n">
        <f aca="false">SUM(AP136/$AN$2)</f>
        <v>41807.6846506072</v>
      </c>
      <c r="AS136" s="97"/>
      <c r="AT136" s="97" t="n">
        <f aca="false">SUM(AT137:AT146)</f>
        <v>24750.01</v>
      </c>
      <c r="AU136" s="97" t="n">
        <f aca="false">SUM(AU137:AU146)</f>
        <v>17200</v>
      </c>
      <c r="AV136" s="97" t="n">
        <f aca="false">SUM(AV137:AV146)</f>
        <v>0</v>
      </c>
      <c r="AW136" s="106" t="n">
        <f aca="false">SUM(AR136+AU136-AV136)</f>
        <v>59007.6846506072</v>
      </c>
      <c r="BD136" s="2" t="n">
        <f aca="false">SUM(AX136+AY136+AZ136+BA136+BB136+BC136)</f>
        <v>0</v>
      </c>
      <c r="BE136" s="2" t="n">
        <f aca="false">SUM(AW136-BD136)</f>
        <v>59007.6846506072</v>
      </c>
      <c r="BF136" s="2" t="n">
        <f aca="false">SUM(BE136-AW136)</f>
        <v>0</v>
      </c>
    </row>
    <row r="137" customFormat="false" ht="12.75" hidden="false" customHeight="false" outlineLevel="0" collapsed="false">
      <c r="A137" s="118"/>
      <c r="B137" s="119"/>
      <c r="C137" s="119"/>
      <c r="D137" s="119"/>
      <c r="E137" s="119"/>
      <c r="F137" s="119"/>
      <c r="G137" s="119"/>
      <c r="H137" s="119"/>
      <c r="I137" s="120" t="n">
        <v>42211</v>
      </c>
      <c r="J137" s="121" t="s">
        <v>274</v>
      </c>
      <c r="K137" s="122" t="n">
        <v>17615</v>
      </c>
      <c r="L137" s="122" t="n">
        <v>0</v>
      </c>
      <c r="M137" s="122" t="n">
        <v>0</v>
      </c>
      <c r="N137" s="122" t="n">
        <v>6000</v>
      </c>
      <c r="O137" s="122" t="n">
        <v>6000</v>
      </c>
      <c r="P137" s="122" t="n">
        <v>5000</v>
      </c>
      <c r="Q137" s="122" t="n">
        <v>5000</v>
      </c>
      <c r="R137" s="122" t="n">
        <v>1257</v>
      </c>
      <c r="S137" s="122" t="n">
        <v>5000</v>
      </c>
      <c r="T137" s="122"/>
      <c r="U137" s="122"/>
      <c r="V137" s="97" t="n">
        <f aca="false">S137/P137*100</f>
        <v>100</v>
      </c>
      <c r="W137" s="110" t="n">
        <v>5000</v>
      </c>
      <c r="X137" s="110" t="n">
        <v>10000</v>
      </c>
      <c r="Y137" s="110" t="n">
        <v>10000</v>
      </c>
      <c r="Z137" s="110" t="n">
        <v>10000</v>
      </c>
      <c r="AA137" s="122" t="n">
        <v>12000</v>
      </c>
      <c r="AB137" s="110"/>
      <c r="AC137" s="122" t="n">
        <v>150000</v>
      </c>
      <c r="AD137" s="122" t="n">
        <v>150000</v>
      </c>
      <c r="AE137" s="122"/>
      <c r="AF137" s="122"/>
      <c r="AG137" s="123" t="n">
        <f aca="false">SUM(AD137+AE137-AF137)</f>
        <v>150000</v>
      </c>
      <c r="AH137" s="122"/>
      <c r="AI137" s="122" t="n">
        <v>25000</v>
      </c>
      <c r="AJ137" s="55" t="n">
        <v>0</v>
      </c>
      <c r="AK137" s="122" t="n">
        <v>25000</v>
      </c>
      <c r="AL137" s="122"/>
      <c r="AM137" s="122"/>
      <c r="AN137" s="122" t="n">
        <v>25000</v>
      </c>
      <c r="AO137" s="97" t="n">
        <f aca="false">SUM(AN137/$AN$2)</f>
        <v>3318.07021036565</v>
      </c>
      <c r="AP137" s="58" t="n">
        <v>10000</v>
      </c>
      <c r="AQ137" s="58"/>
      <c r="AR137" s="97" t="n">
        <f aca="false">SUM(AP137/$AN$2)</f>
        <v>1327.22808414626</v>
      </c>
      <c r="AS137" s="97"/>
      <c r="AT137" s="97"/>
      <c r="AU137" s="97"/>
      <c r="AV137" s="97"/>
      <c r="AW137" s="106" t="n">
        <f aca="false">SUM(AR137+AU137-AV137)</f>
        <v>1327.22808414626</v>
      </c>
      <c r="BA137" s="2" t="n">
        <v>1327.23</v>
      </c>
      <c r="BD137" s="2" t="n">
        <f aca="false">SUM(AX137+AY137+AZ137+BA137+BB137+BC137)</f>
        <v>1327.23</v>
      </c>
      <c r="BE137" s="2" t="n">
        <f aca="false">SUM(AW137-BD137)</f>
        <v>-0.00191585373954695</v>
      </c>
      <c r="BF137" s="2" t="n">
        <f aca="false">SUM(BE137-AW137)</f>
        <v>-1327.23</v>
      </c>
    </row>
    <row r="138" customFormat="false" ht="12.75" hidden="false" customHeight="false" outlineLevel="0" collapsed="false">
      <c r="A138" s="118"/>
      <c r="B138" s="119"/>
      <c r="C138" s="119"/>
      <c r="D138" s="119"/>
      <c r="E138" s="119"/>
      <c r="F138" s="119"/>
      <c r="G138" s="119"/>
      <c r="H138" s="119"/>
      <c r="I138" s="120" t="n">
        <v>42212</v>
      </c>
      <c r="J138" s="121" t="s">
        <v>275</v>
      </c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97"/>
      <c r="W138" s="110"/>
      <c r="X138" s="110"/>
      <c r="Y138" s="110"/>
      <c r="Z138" s="110"/>
      <c r="AA138" s="122"/>
      <c r="AB138" s="110"/>
      <c r="AC138" s="122"/>
      <c r="AD138" s="122"/>
      <c r="AE138" s="122"/>
      <c r="AF138" s="122"/>
      <c r="AG138" s="123"/>
      <c r="AH138" s="122"/>
      <c r="AI138" s="122"/>
      <c r="AJ138" s="54" t="n">
        <v>4420.77</v>
      </c>
      <c r="AK138" s="122" t="n">
        <v>10000</v>
      </c>
      <c r="AL138" s="122"/>
      <c r="AM138" s="122"/>
      <c r="AN138" s="55" t="n">
        <f aca="false">SUM(AK138+AL138-AM138)</f>
        <v>10000</v>
      </c>
      <c r="AO138" s="97" t="n">
        <f aca="false">SUM(AN138/$AN$2)</f>
        <v>1327.22808414626</v>
      </c>
      <c r="AP138" s="58" t="n">
        <v>10000</v>
      </c>
      <c r="AQ138" s="58"/>
      <c r="AR138" s="97" t="n">
        <f aca="false">SUM(AP138/$AN$2)</f>
        <v>1327.22808414626</v>
      </c>
      <c r="AS138" s="97" t="n">
        <v>693.56</v>
      </c>
      <c r="AT138" s="97" t="n">
        <v>693.56</v>
      </c>
      <c r="AU138" s="97"/>
      <c r="AV138" s="97"/>
      <c r="AW138" s="106" t="n">
        <f aca="false">SUM(AR138+AU138-AV138)</f>
        <v>1327.22808414626</v>
      </c>
      <c r="BA138" s="2" t="n">
        <v>1327.23</v>
      </c>
      <c r="BD138" s="2" t="n">
        <f aca="false">SUM(AX138+AY138+AZ138+BA138+BB138+BC138)</f>
        <v>1327.23</v>
      </c>
      <c r="BE138" s="2" t="n">
        <f aca="false">SUM(AW138-BD138)</f>
        <v>-0.00191585373954695</v>
      </c>
      <c r="BF138" s="2" t="n">
        <f aca="false">SUM(BE138-AW138)</f>
        <v>-1327.23</v>
      </c>
    </row>
    <row r="139" customFormat="false" ht="12.75" hidden="false" customHeight="false" outlineLevel="0" collapsed="false">
      <c r="A139" s="118"/>
      <c r="B139" s="119"/>
      <c r="C139" s="119"/>
      <c r="D139" s="119"/>
      <c r="E139" s="119"/>
      <c r="F139" s="119"/>
      <c r="G139" s="119"/>
      <c r="H139" s="119"/>
      <c r="I139" s="120" t="n">
        <v>42219</v>
      </c>
      <c r="J139" s="121" t="s">
        <v>276</v>
      </c>
      <c r="K139" s="122"/>
      <c r="L139" s="122"/>
      <c r="M139" s="122"/>
      <c r="N139" s="122"/>
      <c r="O139" s="122"/>
      <c r="P139" s="122"/>
      <c r="Q139" s="122"/>
      <c r="R139" s="122" t="n">
        <v>14400</v>
      </c>
      <c r="S139" s="122" t="n">
        <v>15000</v>
      </c>
      <c r="T139" s="122" t="n">
        <v>2654.1</v>
      </c>
      <c r="U139" s="122"/>
      <c r="V139" s="97" t="e">
        <f aca="false">S139/P139*100</f>
        <v>#DIV/0!</v>
      </c>
      <c r="W139" s="110" t="n">
        <v>15000</v>
      </c>
      <c r="X139" s="110" t="n">
        <v>20000</v>
      </c>
      <c r="Y139" s="110" t="n">
        <v>20000</v>
      </c>
      <c r="Z139" s="110" t="n">
        <v>20000</v>
      </c>
      <c r="AA139" s="122" t="n">
        <v>20000</v>
      </c>
      <c r="AB139" s="110" t="n">
        <v>1653.65</v>
      </c>
      <c r="AC139" s="122" t="n">
        <v>20000</v>
      </c>
      <c r="AD139" s="122" t="n">
        <v>20000</v>
      </c>
      <c r="AE139" s="122"/>
      <c r="AF139" s="122"/>
      <c r="AG139" s="123" t="n">
        <f aca="false">SUM(AD139+AE139-AF139)</f>
        <v>20000</v>
      </c>
      <c r="AH139" s="122"/>
      <c r="AI139" s="122" t="n">
        <v>20000</v>
      </c>
      <c r="AJ139" s="55" t="n">
        <v>0</v>
      </c>
      <c r="AK139" s="122" t="n">
        <v>20000</v>
      </c>
      <c r="AL139" s="122"/>
      <c r="AM139" s="122"/>
      <c r="AN139" s="55" t="n">
        <f aca="false">SUM(AK139+AL139-AM139)</f>
        <v>20000</v>
      </c>
      <c r="AO139" s="97" t="n">
        <f aca="false">SUM(AN139/$AN$2)</f>
        <v>2654.45616829252</v>
      </c>
      <c r="AP139" s="58" t="n">
        <v>20000</v>
      </c>
      <c r="AQ139" s="58"/>
      <c r="AR139" s="97" t="n">
        <f aca="false">SUM(AP139/$AN$2)</f>
        <v>2654.45616829252</v>
      </c>
      <c r="AS139" s="97"/>
      <c r="AT139" s="97"/>
      <c r="AU139" s="97"/>
      <c r="AV139" s="97"/>
      <c r="AW139" s="106" t="n">
        <f aca="false">SUM(AR139+AU139-AV139)</f>
        <v>2654.45616829252</v>
      </c>
      <c r="BA139" s="2" t="n">
        <v>2654.46</v>
      </c>
      <c r="BD139" s="2" t="n">
        <f aca="false">SUM(AX139+AY139+AZ139+BA139+BB139+BC139)</f>
        <v>2654.46</v>
      </c>
      <c r="BE139" s="2" t="n">
        <f aca="false">SUM(AW139-BD139)</f>
        <v>-0.00383170747909389</v>
      </c>
      <c r="BF139" s="2" t="n">
        <f aca="false">SUM(BE139-AW139)</f>
        <v>-2654.46</v>
      </c>
    </row>
    <row r="140" customFormat="false" ht="12.75" hidden="true" customHeight="false" outlineLevel="0" collapsed="false">
      <c r="A140" s="118"/>
      <c r="B140" s="119"/>
      <c r="C140" s="119"/>
      <c r="D140" s="119"/>
      <c r="E140" s="119"/>
      <c r="F140" s="119"/>
      <c r="G140" s="119"/>
      <c r="H140" s="119"/>
      <c r="I140" s="120" t="n">
        <v>42221</v>
      </c>
      <c r="J140" s="121" t="s">
        <v>277</v>
      </c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97"/>
      <c r="W140" s="110"/>
      <c r="X140" s="110"/>
      <c r="Y140" s="110"/>
      <c r="Z140" s="110"/>
      <c r="AA140" s="122"/>
      <c r="AB140" s="110"/>
      <c r="AC140" s="122"/>
      <c r="AD140" s="122"/>
      <c r="AE140" s="122"/>
      <c r="AF140" s="122"/>
      <c r="AG140" s="123"/>
      <c r="AH140" s="122"/>
      <c r="AI140" s="122"/>
      <c r="AJ140" s="55"/>
      <c r="AK140" s="122"/>
      <c r="AL140" s="122"/>
      <c r="AM140" s="122"/>
      <c r="AN140" s="55"/>
      <c r="AO140" s="97" t="n">
        <f aca="false">SUM(AN140/$AN$2)</f>
        <v>0</v>
      </c>
      <c r="AP140" s="58" t="n">
        <v>0</v>
      </c>
      <c r="AQ140" s="58"/>
      <c r="AR140" s="97" t="n">
        <f aca="false">SUM(AP140/$AN$2)</f>
        <v>0</v>
      </c>
      <c r="AS140" s="97"/>
      <c r="AT140" s="97"/>
      <c r="AU140" s="97"/>
      <c r="AV140" s="97"/>
      <c r="AW140" s="106" t="n">
        <f aca="false">SUM(AR140+AU140-AV140)</f>
        <v>0</v>
      </c>
      <c r="BD140" s="2" t="n">
        <f aca="false">SUM(AX140+AY140+AZ140+BA140+BB140+BC140)</f>
        <v>0</v>
      </c>
      <c r="BE140" s="2" t="n">
        <f aca="false">SUM(AW140-BD140)</f>
        <v>0</v>
      </c>
      <c r="BF140" s="2" t="n">
        <f aca="false">SUM(BE140-AW140)</f>
        <v>0</v>
      </c>
    </row>
    <row r="141" customFormat="false" ht="12.75" hidden="false" customHeight="false" outlineLevel="0" collapsed="false">
      <c r="A141" s="118"/>
      <c r="B141" s="119"/>
      <c r="C141" s="119"/>
      <c r="D141" s="119"/>
      <c r="E141" s="119"/>
      <c r="F141" s="119"/>
      <c r="G141" s="119"/>
      <c r="H141" s="119"/>
      <c r="I141" s="120" t="n">
        <v>42231</v>
      </c>
      <c r="J141" s="121" t="s">
        <v>278</v>
      </c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97"/>
      <c r="W141" s="110"/>
      <c r="X141" s="110"/>
      <c r="Y141" s="110"/>
      <c r="Z141" s="110"/>
      <c r="AA141" s="122"/>
      <c r="AB141" s="110"/>
      <c r="AC141" s="122" t="n">
        <v>150000</v>
      </c>
      <c r="AD141" s="122" t="n">
        <v>150000</v>
      </c>
      <c r="AE141" s="122"/>
      <c r="AF141" s="122"/>
      <c r="AG141" s="123" t="n">
        <f aca="false">SUM(AD141+AE141-AF141)</f>
        <v>150000</v>
      </c>
      <c r="AH141" s="122" t="n">
        <v>133963.93</v>
      </c>
      <c r="AI141" s="122" t="n">
        <v>0</v>
      </c>
      <c r="AJ141" s="55" t="n">
        <v>0</v>
      </c>
      <c r="AK141" s="122" t="n">
        <v>20000</v>
      </c>
      <c r="AL141" s="122"/>
      <c r="AM141" s="122"/>
      <c r="AN141" s="55" t="n">
        <f aca="false">SUM(AK141+AL141-AM141)</f>
        <v>20000</v>
      </c>
      <c r="AO141" s="97" t="n">
        <f aca="false">SUM(AN141/$AN$2)</f>
        <v>2654.45616829252</v>
      </c>
      <c r="AP141" s="58" t="n">
        <v>10000</v>
      </c>
      <c r="AQ141" s="58"/>
      <c r="AR141" s="97" t="n">
        <f aca="false">SUM(AP141/$AN$2)</f>
        <v>1327.22808414626</v>
      </c>
      <c r="AS141" s="97"/>
      <c r="AT141" s="97"/>
      <c r="AU141" s="97"/>
      <c r="AV141" s="97"/>
      <c r="AW141" s="106" t="n">
        <f aca="false">SUM(AR141+AU141-AV141)</f>
        <v>1327.22808414626</v>
      </c>
      <c r="BA141" s="2" t="n">
        <v>1327.23</v>
      </c>
      <c r="BD141" s="2" t="n">
        <f aca="false">SUM(AX141+AY141+AZ141+BA141+BB141+BC141)</f>
        <v>1327.23</v>
      </c>
      <c r="BE141" s="2" t="n">
        <f aca="false">SUM(AW141-BD141)</f>
        <v>-0.00191585373954695</v>
      </c>
      <c r="BF141" s="2" t="n">
        <f aca="false">SUM(BE141-AW141)</f>
        <v>-1327.23</v>
      </c>
    </row>
    <row r="142" customFormat="false" ht="12.75" hidden="true" customHeight="false" outlineLevel="0" collapsed="false">
      <c r="A142" s="118"/>
      <c r="B142" s="119"/>
      <c r="C142" s="119"/>
      <c r="D142" s="119"/>
      <c r="E142" s="119"/>
      <c r="F142" s="119"/>
      <c r="G142" s="119"/>
      <c r="H142" s="119"/>
      <c r="I142" s="120" t="n">
        <v>42261</v>
      </c>
      <c r="J142" s="121" t="s">
        <v>279</v>
      </c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97"/>
      <c r="W142" s="110"/>
      <c r="X142" s="110"/>
      <c r="Y142" s="110"/>
      <c r="Z142" s="110"/>
      <c r="AA142" s="122"/>
      <c r="AB142" s="110"/>
      <c r="AC142" s="122"/>
      <c r="AD142" s="122"/>
      <c r="AE142" s="122"/>
      <c r="AF142" s="122"/>
      <c r="AG142" s="123"/>
      <c r="AH142" s="122"/>
      <c r="AI142" s="122"/>
      <c r="AJ142" s="55"/>
      <c r="AK142" s="122"/>
      <c r="AL142" s="122"/>
      <c r="AM142" s="122"/>
      <c r="AN142" s="55"/>
      <c r="AO142" s="97" t="n">
        <f aca="false">SUM(AN142/$AN$2)</f>
        <v>0</v>
      </c>
      <c r="AP142" s="58" t="n">
        <v>0</v>
      </c>
      <c r="AQ142" s="58"/>
      <c r="AR142" s="97" t="n">
        <f aca="false">SUM(AP142/$AN$2)</f>
        <v>0</v>
      </c>
      <c r="AS142" s="97" t="n">
        <v>32963.48</v>
      </c>
      <c r="AT142" s="97"/>
      <c r="AU142" s="97"/>
      <c r="AV142" s="97"/>
      <c r="AW142" s="106" t="n">
        <f aca="false">SUM(AR142+AU142-AV142)</f>
        <v>0</v>
      </c>
      <c r="BD142" s="2" t="n">
        <f aca="false">SUM(AX142+AY142+AZ142+BA142+BB142+BC142)</f>
        <v>0</v>
      </c>
      <c r="BE142" s="2" t="n">
        <f aca="false">SUM(AW142-BD142)</f>
        <v>0</v>
      </c>
      <c r="BF142" s="2" t="n">
        <f aca="false">SUM(BE142-AW142)</f>
        <v>0</v>
      </c>
    </row>
    <row r="143" customFormat="false" ht="12.75" hidden="false" customHeight="false" outlineLevel="0" collapsed="false">
      <c r="A143" s="118"/>
      <c r="B143" s="119"/>
      <c r="C143" s="119"/>
      <c r="D143" s="119"/>
      <c r="E143" s="119"/>
      <c r="F143" s="119"/>
      <c r="G143" s="119"/>
      <c r="H143" s="119"/>
      <c r="I143" s="120" t="n">
        <v>42273</v>
      </c>
      <c r="J143" s="121" t="s">
        <v>280</v>
      </c>
      <c r="K143" s="122" t="n">
        <v>0</v>
      </c>
      <c r="L143" s="122" t="n">
        <v>0</v>
      </c>
      <c r="M143" s="122" t="n">
        <v>0</v>
      </c>
      <c r="N143" s="122" t="n">
        <v>30000</v>
      </c>
      <c r="O143" s="122" t="n">
        <v>30000</v>
      </c>
      <c r="P143" s="122" t="n">
        <v>50000</v>
      </c>
      <c r="Q143" s="122" t="n">
        <v>50000</v>
      </c>
      <c r="R143" s="122"/>
      <c r="S143" s="110" t="n">
        <v>30000</v>
      </c>
      <c r="T143" s="122"/>
      <c r="U143" s="122"/>
      <c r="V143" s="97" t="n">
        <f aca="false">S143/P143*100</f>
        <v>60</v>
      </c>
      <c r="W143" s="110" t="n">
        <v>30000</v>
      </c>
      <c r="X143" s="110" t="n">
        <v>0</v>
      </c>
      <c r="Y143" s="110" t="n">
        <v>30000</v>
      </c>
      <c r="Z143" s="110" t="n">
        <v>70000</v>
      </c>
      <c r="AA143" s="122" t="n">
        <v>35000</v>
      </c>
      <c r="AB143" s="110"/>
      <c r="AC143" s="122" t="n">
        <v>35000</v>
      </c>
      <c r="AD143" s="122" t="n">
        <v>35000</v>
      </c>
      <c r="AE143" s="122"/>
      <c r="AF143" s="122"/>
      <c r="AG143" s="123" t="n">
        <f aca="false">SUM(AD143+AE143-AF143)</f>
        <v>35000</v>
      </c>
      <c r="AH143" s="122"/>
      <c r="AI143" s="122" t="n">
        <v>30000</v>
      </c>
      <c r="AJ143" s="55" t="n">
        <v>0</v>
      </c>
      <c r="AK143" s="122" t="n">
        <v>200000</v>
      </c>
      <c r="AL143" s="122"/>
      <c r="AM143" s="122" t="n">
        <v>200000</v>
      </c>
      <c r="AN143" s="55" t="n">
        <f aca="false">SUM(AK143+AL143-AM143)</f>
        <v>0</v>
      </c>
      <c r="AO143" s="97" t="n">
        <f aca="false">SUM(AN143/$AN$2)</f>
        <v>0</v>
      </c>
      <c r="AP143" s="58"/>
      <c r="AQ143" s="58"/>
      <c r="AR143" s="97" t="n">
        <f aca="false">SUM(AP143/$AN$2)</f>
        <v>0</v>
      </c>
      <c r="AS143" s="97"/>
      <c r="AT143" s="97"/>
      <c r="AU143" s="97" t="n">
        <v>17200</v>
      </c>
      <c r="AV143" s="97"/>
      <c r="AW143" s="106" t="n">
        <f aca="false">SUM(AR143+AU143-AV143)</f>
        <v>17200</v>
      </c>
      <c r="AZ143" s="2" t="n">
        <v>15000</v>
      </c>
      <c r="BC143" s="2" t="n">
        <v>2200</v>
      </c>
      <c r="BD143" s="2" t="n">
        <f aca="false">SUM(AX143+AY143+AZ143+BA143+BB143+BC143)</f>
        <v>17200</v>
      </c>
      <c r="BE143" s="2" t="n">
        <f aca="false">SUM(AW143-BD143)</f>
        <v>0</v>
      </c>
      <c r="BF143" s="2" t="n">
        <f aca="false">SUM(BE143-AW143)</f>
        <v>-17200</v>
      </c>
    </row>
    <row r="144" customFormat="false" ht="12.75" hidden="false" customHeight="false" outlineLevel="0" collapsed="false">
      <c r="A144" s="118"/>
      <c r="B144" s="119"/>
      <c r="C144" s="119"/>
      <c r="D144" s="119"/>
      <c r="E144" s="119"/>
      <c r="F144" s="119"/>
      <c r="G144" s="119"/>
      <c r="H144" s="119"/>
      <c r="I144" s="135" t="n">
        <v>42271</v>
      </c>
      <c r="J144" s="121" t="s">
        <v>281</v>
      </c>
      <c r="K144" s="122"/>
      <c r="L144" s="122"/>
      <c r="M144" s="122"/>
      <c r="N144" s="122"/>
      <c r="O144" s="122"/>
      <c r="P144" s="122"/>
      <c r="Q144" s="122"/>
      <c r="R144" s="122"/>
      <c r="S144" s="110"/>
      <c r="T144" s="122"/>
      <c r="U144" s="122"/>
      <c r="V144" s="97"/>
      <c r="W144" s="110"/>
      <c r="X144" s="110"/>
      <c r="Y144" s="110"/>
      <c r="Z144" s="110"/>
      <c r="AA144" s="122"/>
      <c r="AB144" s="110"/>
      <c r="AC144" s="122"/>
      <c r="AD144" s="122"/>
      <c r="AE144" s="122"/>
      <c r="AF144" s="122"/>
      <c r="AG144" s="123"/>
      <c r="AH144" s="122"/>
      <c r="AI144" s="122"/>
      <c r="AJ144" s="55" t="n">
        <v>2036.03</v>
      </c>
      <c r="AK144" s="122" t="n">
        <v>10000</v>
      </c>
      <c r="AL144" s="122" t="n">
        <v>55000</v>
      </c>
      <c r="AM144" s="122"/>
      <c r="AN144" s="55" t="n">
        <f aca="false">SUM(AK144+AL144-AM144)</f>
        <v>65000</v>
      </c>
      <c r="AO144" s="97" t="n">
        <f aca="false">SUM(AN144/$AN$2)</f>
        <v>8626.98254695069</v>
      </c>
      <c r="AP144" s="58" t="n">
        <v>65000</v>
      </c>
      <c r="AQ144" s="58"/>
      <c r="AR144" s="97" t="n">
        <f aca="false">SUM(AP144/$AN$2)</f>
        <v>8626.98254695069</v>
      </c>
      <c r="AS144" s="97"/>
      <c r="AT144" s="97"/>
      <c r="AU144" s="97"/>
      <c r="AV144" s="97"/>
      <c r="AW144" s="106" t="n">
        <f aca="false">SUM(AR144+AU144-AV144)</f>
        <v>8626.98254695069</v>
      </c>
      <c r="AZ144" s="2" t="n">
        <v>8626.98</v>
      </c>
      <c r="BD144" s="2" t="n">
        <f aca="false">SUM(AX144+AY144+AZ144+BA144+BB144+BC144)</f>
        <v>8626.98</v>
      </c>
      <c r="BE144" s="2" t="n">
        <f aca="false">SUM(AW144-BD144)</f>
        <v>0.00254695069270383</v>
      </c>
      <c r="BF144" s="2" t="n">
        <f aca="false">SUM(BE144-AW144)</f>
        <v>-8626.98</v>
      </c>
    </row>
    <row r="145" customFormat="false" ht="12.75" hidden="false" customHeight="false" outlineLevel="0" collapsed="false">
      <c r="A145" s="118"/>
      <c r="B145" s="119"/>
      <c r="C145" s="119"/>
      <c r="D145" s="119"/>
      <c r="E145" s="119"/>
      <c r="F145" s="119"/>
      <c r="G145" s="119"/>
      <c r="H145" s="119"/>
      <c r="I145" s="135" t="n">
        <v>42273</v>
      </c>
      <c r="J145" s="121" t="s">
        <v>282</v>
      </c>
      <c r="K145" s="122"/>
      <c r="L145" s="122"/>
      <c r="M145" s="122"/>
      <c r="N145" s="122"/>
      <c r="O145" s="122"/>
      <c r="P145" s="122"/>
      <c r="Q145" s="122"/>
      <c r="R145" s="122"/>
      <c r="S145" s="110"/>
      <c r="T145" s="122"/>
      <c r="U145" s="122"/>
      <c r="V145" s="97"/>
      <c r="W145" s="110"/>
      <c r="X145" s="110"/>
      <c r="Y145" s="110"/>
      <c r="Z145" s="110"/>
      <c r="AA145" s="122"/>
      <c r="AB145" s="110"/>
      <c r="AC145" s="122"/>
      <c r="AD145" s="122"/>
      <c r="AE145" s="122"/>
      <c r="AF145" s="122"/>
      <c r="AG145" s="123"/>
      <c r="AH145" s="122"/>
      <c r="AI145" s="122"/>
      <c r="AJ145" s="55"/>
      <c r="AK145" s="122"/>
      <c r="AL145" s="122"/>
      <c r="AM145" s="122"/>
      <c r="AN145" s="55"/>
      <c r="AO145" s="97" t="n">
        <f aca="false">SUM(AN145/$AN$2)</f>
        <v>0</v>
      </c>
      <c r="AP145" s="58" t="n">
        <v>150000</v>
      </c>
      <c r="AQ145" s="58"/>
      <c r="AR145" s="97" t="n">
        <f aca="false">SUM(AP145/$AN$2)</f>
        <v>19908.4212621939</v>
      </c>
      <c r="AS145" s="97"/>
      <c r="AT145" s="97"/>
      <c r="AU145" s="97"/>
      <c r="AV145" s="97"/>
      <c r="AW145" s="106" t="n">
        <f aca="false">SUM(AR145+AU145-AV145)</f>
        <v>19908.4212621939</v>
      </c>
      <c r="AZ145" s="2" t="n">
        <v>10106.62</v>
      </c>
      <c r="BB145" s="2" t="n">
        <v>201.35</v>
      </c>
      <c r="BC145" s="2" t="n">
        <v>9600.45</v>
      </c>
      <c r="BD145" s="2" t="n">
        <f aca="false">SUM(AX145+AY145+AZ145+BA145+BB145+BC145)</f>
        <v>19908.42</v>
      </c>
      <c r="BE145" s="2" t="n">
        <f aca="false">SUM(AW145-BD145)</f>
        <v>0.00126219390585902</v>
      </c>
      <c r="BF145" s="2" t="n">
        <f aca="false">SUM(BE145-AW145)</f>
        <v>-19908.42</v>
      </c>
    </row>
    <row r="146" customFormat="false" ht="12.75" hidden="false" customHeight="false" outlineLevel="0" collapsed="false">
      <c r="A146" s="118"/>
      <c r="B146" s="119"/>
      <c r="C146" s="119"/>
      <c r="D146" s="119"/>
      <c r="E146" s="119"/>
      <c r="F146" s="119"/>
      <c r="G146" s="119"/>
      <c r="H146" s="119"/>
      <c r="I146" s="120" t="n">
        <v>42274</v>
      </c>
      <c r="J146" s="121" t="s">
        <v>283</v>
      </c>
      <c r="K146" s="122"/>
      <c r="L146" s="122"/>
      <c r="M146" s="122"/>
      <c r="N146" s="122"/>
      <c r="O146" s="122"/>
      <c r="P146" s="122"/>
      <c r="Q146" s="122"/>
      <c r="R146" s="122"/>
      <c r="S146" s="110"/>
      <c r="T146" s="122"/>
      <c r="U146" s="122"/>
      <c r="V146" s="97"/>
      <c r="W146" s="110"/>
      <c r="X146" s="110"/>
      <c r="Y146" s="110"/>
      <c r="Z146" s="110"/>
      <c r="AA146" s="122"/>
      <c r="AB146" s="110"/>
      <c r="AC146" s="122" t="n">
        <v>20000</v>
      </c>
      <c r="AD146" s="122" t="n">
        <v>20000</v>
      </c>
      <c r="AE146" s="122"/>
      <c r="AF146" s="122"/>
      <c r="AG146" s="123" t="n">
        <f aca="false">SUM(AD146+AE146-AF146)</f>
        <v>20000</v>
      </c>
      <c r="AH146" s="131" t="n">
        <v>20527.5</v>
      </c>
      <c r="AI146" s="122" t="n">
        <v>32000</v>
      </c>
      <c r="AJ146" s="55" t="n">
        <v>7973.18</v>
      </c>
      <c r="AK146" s="122" t="n">
        <v>30000</v>
      </c>
      <c r="AL146" s="122" t="n">
        <v>20000</v>
      </c>
      <c r="AM146" s="122"/>
      <c r="AN146" s="55" t="n">
        <f aca="false">SUM(AK146+AL146-AM146)</f>
        <v>50000</v>
      </c>
      <c r="AO146" s="97" t="n">
        <f aca="false">SUM(AN146/$AN$2)</f>
        <v>6636.1404207313</v>
      </c>
      <c r="AP146" s="58" t="n">
        <v>50000</v>
      </c>
      <c r="AQ146" s="58"/>
      <c r="AR146" s="97" t="n">
        <f aca="false">SUM(AP146/$AN$2)</f>
        <v>6636.1404207313</v>
      </c>
      <c r="AS146" s="97" t="n">
        <v>24056.45</v>
      </c>
      <c r="AT146" s="97" t="n">
        <v>24056.45</v>
      </c>
      <c r="AU146" s="97"/>
      <c r="AV146" s="97"/>
      <c r="AW146" s="106" t="n">
        <f aca="false">SUM(AR146+AU146-AV146)</f>
        <v>6636.1404207313</v>
      </c>
      <c r="AZ146" s="2" t="n">
        <v>6636.14</v>
      </c>
      <c r="BD146" s="2" t="n">
        <f aca="false">SUM(AX146+AY146+AZ146+BA146+BB146+BC146)</f>
        <v>6636.14</v>
      </c>
      <c r="BE146" s="2" t="n">
        <f aca="false">SUM(AW146-BD146)</f>
        <v>0.000420731302256172</v>
      </c>
      <c r="BF146" s="2" t="n">
        <f aca="false">SUM(BE146-AW146)</f>
        <v>-6636.14</v>
      </c>
    </row>
    <row r="147" customFormat="false" ht="12.75" hidden="true" customHeight="false" outlineLevel="0" collapsed="false">
      <c r="A147" s="118"/>
      <c r="B147" s="119" t="s">
        <v>5</v>
      </c>
      <c r="C147" s="119"/>
      <c r="D147" s="119"/>
      <c r="E147" s="119"/>
      <c r="F147" s="119"/>
      <c r="G147" s="119"/>
      <c r="H147" s="119"/>
      <c r="I147" s="120" t="n">
        <v>426</v>
      </c>
      <c r="J147" s="121" t="s">
        <v>284</v>
      </c>
      <c r="K147" s="122"/>
      <c r="L147" s="122"/>
      <c r="M147" s="122"/>
      <c r="N147" s="122"/>
      <c r="O147" s="122"/>
      <c r="P147" s="122"/>
      <c r="Q147" s="122"/>
      <c r="R147" s="122"/>
      <c r="S147" s="110"/>
      <c r="T147" s="122"/>
      <c r="U147" s="122"/>
      <c r="V147" s="97"/>
      <c r="W147" s="110"/>
      <c r="X147" s="110" t="n">
        <f aca="false">SUM(X148:X150)</f>
        <v>100000</v>
      </c>
      <c r="Y147" s="110" t="n">
        <f aca="false">SUM(Y148:Y150)</f>
        <v>115000</v>
      </c>
      <c r="Z147" s="110" t="n">
        <f aca="false">SUM(Z148:Z150)</f>
        <v>115000</v>
      </c>
      <c r="AA147" s="110" t="n">
        <f aca="false">SUM(AA148:AA150)</f>
        <v>15000</v>
      </c>
      <c r="AB147" s="110" t="n">
        <f aca="false">SUM(AB148:AB150)</f>
        <v>81000</v>
      </c>
      <c r="AC147" s="110" t="n">
        <f aca="false">SUM(AC148:AC150)</f>
        <v>15000</v>
      </c>
      <c r="AD147" s="110" t="n">
        <f aca="false">SUM(AD148:AD150)</f>
        <v>15000</v>
      </c>
      <c r="AE147" s="110" t="n">
        <f aca="false">SUM(AE148:AE150)</f>
        <v>0</v>
      </c>
      <c r="AF147" s="110" t="n">
        <f aca="false">SUM(AF148:AF150)</f>
        <v>0</v>
      </c>
      <c r="AG147" s="110" t="n">
        <f aca="false">SUM(AG148:AG150)</f>
        <v>15000</v>
      </c>
      <c r="AH147" s="110" t="n">
        <f aca="false">SUM(AH148:AH150)</f>
        <v>0</v>
      </c>
      <c r="AI147" s="110" t="n">
        <f aca="false">SUM(AI148:AI150)</f>
        <v>0</v>
      </c>
      <c r="AJ147" s="55" t="n">
        <v>0</v>
      </c>
      <c r="AK147" s="122" t="n">
        <v>0</v>
      </c>
      <c r="AL147" s="122"/>
      <c r="AM147" s="122"/>
      <c r="AN147" s="55" t="n">
        <f aca="false">SUM(AK147+AL147-AM147)</f>
        <v>0</v>
      </c>
      <c r="AO147" s="97" t="n">
        <f aca="false">SUM(AN147/$AN$2)</f>
        <v>0</v>
      </c>
      <c r="AP147" s="58"/>
      <c r="AQ147" s="58"/>
      <c r="AR147" s="97" t="n">
        <f aca="false">SUM(AP147/$AN$2)</f>
        <v>0</v>
      </c>
      <c r="AS147" s="97"/>
      <c r="AT147" s="97"/>
      <c r="AU147" s="97"/>
      <c r="AV147" s="97"/>
      <c r="AW147" s="106" t="n">
        <f aca="false">SUM(AR147+AU147-AV147)</f>
        <v>0</v>
      </c>
      <c r="BD147" s="2" t="n">
        <f aca="false">SUM(AX147+AY147+AZ147+BA147+BB147+BC147)</f>
        <v>0</v>
      </c>
      <c r="BE147" s="2" t="n">
        <f aca="false">SUM(AW147-BD147)</f>
        <v>0</v>
      </c>
      <c r="BF147" s="2" t="n">
        <f aca="false">SUM(BE147-AW147)</f>
        <v>0</v>
      </c>
    </row>
    <row r="148" customFormat="false" ht="12.75" hidden="true" customHeight="false" outlineLevel="0" collapsed="false">
      <c r="A148" s="136"/>
      <c r="B148" s="137"/>
      <c r="C148" s="137"/>
      <c r="D148" s="137"/>
      <c r="E148" s="137"/>
      <c r="F148" s="137"/>
      <c r="G148" s="137"/>
      <c r="H148" s="137"/>
      <c r="I148" s="138" t="n">
        <v>42621</v>
      </c>
      <c r="J148" s="129" t="s">
        <v>285</v>
      </c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97"/>
      <c r="W148" s="110"/>
      <c r="X148" s="110"/>
      <c r="Y148" s="110" t="n">
        <v>15000</v>
      </c>
      <c r="Z148" s="110" t="n">
        <v>15000</v>
      </c>
      <c r="AA148" s="122" t="n">
        <v>15000</v>
      </c>
      <c r="AB148" s="110" t="n">
        <v>6000</v>
      </c>
      <c r="AC148" s="122" t="n">
        <v>15000</v>
      </c>
      <c r="AD148" s="122" t="n">
        <v>15000</v>
      </c>
      <c r="AE148" s="122"/>
      <c r="AF148" s="122"/>
      <c r="AG148" s="123" t="n">
        <f aca="false">SUM(AC148+AE148-AF148)</f>
        <v>15000</v>
      </c>
      <c r="AH148" s="122"/>
      <c r="AI148" s="122" t="n">
        <v>0</v>
      </c>
      <c r="AJ148" s="55" t="n">
        <v>0</v>
      </c>
      <c r="AK148" s="122"/>
      <c r="AL148" s="122"/>
      <c r="AM148" s="122"/>
      <c r="AN148" s="55" t="n">
        <f aca="false">SUM(AK148+AL148-AM148)</f>
        <v>0</v>
      </c>
      <c r="AO148" s="97" t="n">
        <f aca="false">SUM(AN148/$AN$2)</f>
        <v>0</v>
      </c>
      <c r="AP148" s="58"/>
      <c r="AQ148" s="58"/>
      <c r="AR148" s="97" t="n">
        <f aca="false">SUM(AP148/$AN$2)</f>
        <v>0</v>
      </c>
      <c r="AS148" s="97"/>
      <c r="AT148" s="97"/>
      <c r="AU148" s="97"/>
      <c r="AV148" s="97"/>
      <c r="AW148" s="106" t="n">
        <f aca="false">SUM(AR148+AU148-AV148)</f>
        <v>0</v>
      </c>
      <c r="BD148" s="2" t="n">
        <f aca="false">SUM(AX148+AY148+AZ148+BA148+BB148+BC148)</f>
        <v>0</v>
      </c>
      <c r="BE148" s="2" t="n">
        <f aca="false">SUM(AW148-BD148)</f>
        <v>0</v>
      </c>
      <c r="BF148" s="2" t="n">
        <f aca="false">SUM(BE148-AW148)</f>
        <v>0</v>
      </c>
    </row>
    <row r="149" customFormat="false" ht="12.75" hidden="true" customHeight="false" outlineLevel="0" collapsed="false">
      <c r="A149" s="136"/>
      <c r="B149" s="137"/>
      <c r="C149" s="137"/>
      <c r="D149" s="137"/>
      <c r="E149" s="137"/>
      <c r="F149" s="137"/>
      <c r="G149" s="137"/>
      <c r="H149" s="137"/>
      <c r="I149" s="138" t="n">
        <v>42639</v>
      </c>
      <c r="J149" s="129" t="s">
        <v>286</v>
      </c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97"/>
      <c r="W149" s="110"/>
      <c r="X149" s="110"/>
      <c r="Y149" s="110"/>
      <c r="Z149" s="110"/>
      <c r="AA149" s="122"/>
      <c r="AB149" s="110"/>
      <c r="AC149" s="122"/>
      <c r="AD149" s="122"/>
      <c r="AE149" s="122"/>
      <c r="AF149" s="122"/>
      <c r="AG149" s="123" t="n">
        <f aca="false">SUM(AC149+AE149-AF149)</f>
        <v>0</v>
      </c>
      <c r="AH149" s="122"/>
      <c r="AI149" s="122"/>
      <c r="AJ149" s="55"/>
      <c r="AK149" s="122"/>
      <c r="AL149" s="122"/>
      <c r="AM149" s="122"/>
      <c r="AN149" s="55" t="n">
        <f aca="false">SUM(AK149+AL149-AM149)</f>
        <v>0</v>
      </c>
      <c r="AO149" s="97" t="n">
        <f aca="false">SUM(AN149/$AN$2)</f>
        <v>0</v>
      </c>
      <c r="AP149" s="58"/>
      <c r="AQ149" s="58"/>
      <c r="AR149" s="97" t="n">
        <f aca="false">SUM(AP149/$AN$2)</f>
        <v>0</v>
      </c>
      <c r="AS149" s="97"/>
      <c r="AT149" s="97"/>
      <c r="AU149" s="97"/>
      <c r="AV149" s="97"/>
      <c r="AW149" s="106" t="n">
        <f aca="false">SUM(AR149+AU149-AV149)</f>
        <v>0</v>
      </c>
      <c r="BD149" s="2" t="n">
        <f aca="false">SUM(AX149+AY149+AZ149+BA149+BB149+BC149)</f>
        <v>0</v>
      </c>
      <c r="BE149" s="2" t="n">
        <f aca="false">SUM(AW149-BD149)</f>
        <v>0</v>
      </c>
      <c r="BF149" s="2" t="n">
        <f aca="false">SUM(BE149-AW149)</f>
        <v>0</v>
      </c>
    </row>
    <row r="150" customFormat="false" ht="12.75" hidden="true" customHeight="false" outlineLevel="0" collapsed="false">
      <c r="A150" s="136"/>
      <c r="B150" s="137"/>
      <c r="C150" s="137"/>
      <c r="D150" s="137"/>
      <c r="E150" s="137"/>
      <c r="F150" s="137"/>
      <c r="G150" s="137"/>
      <c r="H150" s="137"/>
      <c r="I150" s="138" t="n">
        <v>42637</v>
      </c>
      <c r="J150" s="129" t="s">
        <v>287</v>
      </c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97"/>
      <c r="W150" s="110"/>
      <c r="X150" s="110" t="n">
        <v>100000</v>
      </c>
      <c r="Y150" s="110" t="n">
        <v>100000</v>
      </c>
      <c r="Z150" s="110" t="n">
        <v>100000</v>
      </c>
      <c r="AA150" s="122"/>
      <c r="AB150" s="110" t="n">
        <v>75000</v>
      </c>
      <c r="AC150" s="122"/>
      <c r="AD150" s="122"/>
      <c r="AE150" s="122"/>
      <c r="AF150" s="122"/>
      <c r="AG150" s="123" t="n">
        <f aca="false">SUM(AC150+AE150-AF150)</f>
        <v>0</v>
      </c>
      <c r="AH150" s="122"/>
      <c r="AI150" s="122"/>
      <c r="AJ150" s="55"/>
      <c r="AK150" s="122"/>
      <c r="AL150" s="122"/>
      <c r="AM150" s="122"/>
      <c r="AN150" s="55" t="n">
        <f aca="false">SUM(AK150+AL150-AM150)</f>
        <v>0</v>
      </c>
      <c r="AO150" s="97" t="n">
        <f aca="false">SUM(AN150/$AN$2)</f>
        <v>0</v>
      </c>
      <c r="AP150" s="58"/>
      <c r="AQ150" s="58"/>
      <c r="AR150" s="97" t="n">
        <f aca="false">SUM(AP150/$AN$2)</f>
        <v>0</v>
      </c>
      <c r="AS150" s="97"/>
      <c r="AT150" s="97"/>
      <c r="AU150" s="97"/>
      <c r="AV150" s="97"/>
      <c r="AW150" s="106" t="n">
        <f aca="false">SUM(AR150+AU150-AV150)</f>
        <v>0</v>
      </c>
      <c r="BD150" s="2" t="n">
        <f aca="false">SUM(AX150+AY150+AZ150+BA150+BB150+BC150)</f>
        <v>0</v>
      </c>
      <c r="BE150" s="2" t="n">
        <f aca="false">SUM(AW150-BD150)</f>
        <v>0</v>
      </c>
      <c r="BF150" s="2" t="n">
        <f aca="false">SUM(BE150-AW150)</f>
        <v>0</v>
      </c>
    </row>
    <row r="151" customFormat="false" ht="12.75" hidden="false" customHeight="false" outlineLevel="0" collapsed="false">
      <c r="A151" s="105" t="s">
        <v>288</v>
      </c>
      <c r="B151" s="139"/>
      <c r="C151" s="139"/>
      <c r="D151" s="139"/>
      <c r="E151" s="139"/>
      <c r="F151" s="139"/>
      <c r="G151" s="139"/>
      <c r="H151" s="139"/>
      <c r="I151" s="94" t="s">
        <v>289</v>
      </c>
      <c r="J151" s="95" t="s">
        <v>290</v>
      </c>
      <c r="K151" s="96" t="e">
        <f aca="false">SUM(K152+K159+#REF!)</f>
        <v>#REF!</v>
      </c>
      <c r="L151" s="96" t="e">
        <f aca="false">SUM(L152+L159+#REF!)</f>
        <v>#REF!</v>
      </c>
      <c r="M151" s="96" t="e">
        <f aca="false">SUM(M152+M159+#REF!)</f>
        <v>#REF!</v>
      </c>
      <c r="N151" s="96" t="n">
        <f aca="false">SUM(N152+N159)</f>
        <v>43000</v>
      </c>
      <c r="O151" s="96" t="n">
        <f aca="false">SUM(O152+O159)</f>
        <v>43000</v>
      </c>
      <c r="P151" s="96" t="n">
        <f aca="false">SUM(P152+P159)</f>
        <v>31000</v>
      </c>
      <c r="Q151" s="96" t="n">
        <f aca="false">SUM(Q152+Q159)</f>
        <v>31000</v>
      </c>
      <c r="R151" s="96" t="n">
        <f aca="false">SUM(R152+R159)</f>
        <v>0</v>
      </c>
      <c r="S151" s="96" t="n">
        <f aca="false">SUM(S152+S159)</f>
        <v>31000</v>
      </c>
      <c r="T151" s="96" t="n">
        <f aca="false">SUM(T152+T159)</f>
        <v>0</v>
      </c>
      <c r="U151" s="96" t="n">
        <f aca="false">SUM(U152+U159)</f>
        <v>0</v>
      </c>
      <c r="V151" s="96" t="n">
        <f aca="false">SUM(V152+V159)</f>
        <v>200</v>
      </c>
      <c r="W151" s="96" t="n">
        <f aca="false">SUM(W152+W159)</f>
        <v>31000</v>
      </c>
      <c r="X151" s="96" t="n">
        <f aca="false">SUM(X152+X159)</f>
        <v>88000</v>
      </c>
      <c r="Y151" s="96" t="n">
        <f aca="false">SUM(Y152+Y159)</f>
        <v>88000</v>
      </c>
      <c r="Z151" s="96" t="n">
        <f aca="false">SUM(Z152+Z159)</f>
        <v>88000</v>
      </c>
      <c r="AA151" s="96" t="n">
        <f aca="false">SUM(AA152+AA159)</f>
        <v>93000</v>
      </c>
      <c r="AB151" s="96" t="n">
        <f aca="false">SUM(AB152+AB159)</f>
        <v>0</v>
      </c>
      <c r="AC151" s="96" t="n">
        <f aca="false">SUM(AC152+AC159)</f>
        <v>115000</v>
      </c>
      <c r="AD151" s="96" t="n">
        <f aca="false">SUM(AD152+AD159)</f>
        <v>95000</v>
      </c>
      <c r="AE151" s="96" t="n">
        <f aca="false">SUM(AE152+AE159)</f>
        <v>0</v>
      </c>
      <c r="AF151" s="96" t="n">
        <f aca="false">SUM(AF152+AF159)</f>
        <v>0</v>
      </c>
      <c r="AG151" s="96" t="n">
        <f aca="false">SUM(AG152+AG159)</f>
        <v>95000</v>
      </c>
      <c r="AH151" s="96" t="n">
        <f aca="false">SUM(AH152+AH159)</f>
        <v>4997.09</v>
      </c>
      <c r="AI151" s="96" t="n">
        <f aca="false">SUM(AI152+AI159)</f>
        <v>60000</v>
      </c>
      <c r="AJ151" s="96" t="n">
        <f aca="false">SUM(AJ152+AJ159)</f>
        <v>0</v>
      </c>
      <c r="AK151" s="96" t="n">
        <f aca="false">SUM(AK152+AK159)</f>
        <v>60000</v>
      </c>
      <c r="AL151" s="96" t="n">
        <f aca="false">SUM(AL152+AL159)</f>
        <v>0</v>
      </c>
      <c r="AM151" s="96" t="n">
        <f aca="false">SUM(AM152+AM159)</f>
        <v>0</v>
      </c>
      <c r="AN151" s="96" t="n">
        <f aca="false">SUM(AN152+AN159)</f>
        <v>60000</v>
      </c>
      <c r="AO151" s="97" t="n">
        <f aca="false">SUM(AN151/$AN$2)</f>
        <v>7963.36850487756</v>
      </c>
      <c r="AP151" s="97" t="n">
        <f aca="false">SUM(AP152+AP159)</f>
        <v>60000</v>
      </c>
      <c r="AQ151" s="97" t="n">
        <f aca="false">SUM(AQ152+AQ159)</f>
        <v>0</v>
      </c>
      <c r="AR151" s="97" t="n">
        <f aca="false">SUM(AP151/$AN$2)</f>
        <v>7963.36850487756</v>
      </c>
      <c r="AS151" s="97"/>
      <c r="AT151" s="97" t="n">
        <f aca="false">SUM(AT152+AT159)</f>
        <v>0</v>
      </c>
      <c r="AU151" s="97" t="n">
        <f aca="false">SUM(AU152+AU159)</f>
        <v>0</v>
      </c>
      <c r="AV151" s="97" t="n">
        <f aca="false">SUM(AV152+AV159)</f>
        <v>0</v>
      </c>
      <c r="AW151" s="106" t="n">
        <f aca="false">SUM(AR151+AU151-AV151)</f>
        <v>7963.36850487756</v>
      </c>
      <c r="AX151" s="124"/>
      <c r="AY151" s="124"/>
      <c r="AZ151" s="124"/>
      <c r="BA151" s="124"/>
      <c r="BB151" s="124"/>
      <c r="BC151" s="124"/>
      <c r="BD151" s="124" t="n">
        <f aca="false">SUM(AX151+AY151+AZ151+BA151+BB151+BC151)</f>
        <v>0</v>
      </c>
      <c r="BE151" s="2" t="n">
        <f aca="false">SUM(AW151-BD151)</f>
        <v>7963.36850487756</v>
      </c>
      <c r="BF151" s="2" t="n">
        <f aca="false">SUM(BE151-AW151)</f>
        <v>0</v>
      </c>
    </row>
    <row r="152" customFormat="false" ht="12.75" hidden="false" customHeight="false" outlineLevel="0" collapsed="false">
      <c r="A152" s="99" t="s">
        <v>291</v>
      </c>
      <c r="B152" s="93"/>
      <c r="C152" s="93"/>
      <c r="D152" s="93"/>
      <c r="E152" s="93"/>
      <c r="F152" s="93"/>
      <c r="G152" s="93"/>
      <c r="H152" s="93"/>
      <c r="I152" s="107" t="s">
        <v>148</v>
      </c>
      <c r="J152" s="108" t="s">
        <v>292</v>
      </c>
      <c r="K152" s="109" t="e">
        <f aca="false">SUM(K153)</f>
        <v>#REF!</v>
      </c>
      <c r="L152" s="109" t="e">
        <f aca="false">SUM(L153)</f>
        <v>#REF!</v>
      </c>
      <c r="M152" s="109" t="e">
        <f aca="false">SUM(M153)</f>
        <v>#REF!</v>
      </c>
      <c r="N152" s="109" t="n">
        <f aca="false">SUM(N153)</f>
        <v>40000</v>
      </c>
      <c r="O152" s="109" t="n">
        <f aca="false">SUM(O153)</f>
        <v>40000</v>
      </c>
      <c r="P152" s="109" t="n">
        <f aca="false">SUM(P153)</f>
        <v>28000</v>
      </c>
      <c r="Q152" s="109" t="n">
        <f aca="false">SUM(Q153)</f>
        <v>28000</v>
      </c>
      <c r="R152" s="109" t="n">
        <f aca="false">SUM(R153)</f>
        <v>0</v>
      </c>
      <c r="S152" s="109" t="n">
        <f aca="false">SUM(S153)</f>
        <v>28000</v>
      </c>
      <c r="T152" s="109" t="n">
        <f aca="false">SUM(T153)</f>
        <v>0</v>
      </c>
      <c r="U152" s="109" t="n">
        <f aca="false">SUM(U153)</f>
        <v>0</v>
      </c>
      <c r="V152" s="109" t="n">
        <f aca="false">SUM(V153)</f>
        <v>100</v>
      </c>
      <c r="W152" s="109" t="n">
        <f aca="false">SUM(W153)</f>
        <v>28000</v>
      </c>
      <c r="X152" s="109" t="n">
        <f aca="false">SUM(X153)</f>
        <v>85000</v>
      </c>
      <c r="Y152" s="109" t="n">
        <f aca="false">SUM(Y153)</f>
        <v>85000</v>
      </c>
      <c r="Z152" s="109" t="n">
        <f aca="false">SUM(Z153)</f>
        <v>85000</v>
      </c>
      <c r="AA152" s="109" t="n">
        <f aca="false">SUM(AA153)</f>
        <v>85000</v>
      </c>
      <c r="AB152" s="109" t="n">
        <f aca="false">SUM(AB153)</f>
        <v>0</v>
      </c>
      <c r="AC152" s="109" t="n">
        <f aca="false">SUM(AC153)</f>
        <v>85000</v>
      </c>
      <c r="AD152" s="109" t="n">
        <f aca="false">SUM(AD153)</f>
        <v>85000</v>
      </c>
      <c r="AE152" s="109" t="n">
        <f aca="false">SUM(AE153)</f>
        <v>0</v>
      </c>
      <c r="AF152" s="109" t="n">
        <f aca="false">SUM(AF153)</f>
        <v>0</v>
      </c>
      <c r="AG152" s="109" t="n">
        <f aca="false">SUM(AG153)</f>
        <v>85000</v>
      </c>
      <c r="AH152" s="109" t="n">
        <f aca="false">SUM(AH153)</f>
        <v>0</v>
      </c>
      <c r="AI152" s="109" t="n">
        <f aca="false">SUM(AI153)</f>
        <v>50000</v>
      </c>
      <c r="AJ152" s="109" t="n">
        <f aca="false">SUM(AJ153)</f>
        <v>0</v>
      </c>
      <c r="AK152" s="109" t="n">
        <f aca="false">SUM(AK153)</f>
        <v>50000</v>
      </c>
      <c r="AL152" s="109" t="n">
        <f aca="false">SUM(AL153)</f>
        <v>0</v>
      </c>
      <c r="AM152" s="109" t="n">
        <f aca="false">SUM(AM153)</f>
        <v>0</v>
      </c>
      <c r="AN152" s="109" t="n">
        <f aca="false">SUM(AN153)</f>
        <v>50000</v>
      </c>
      <c r="AO152" s="97" t="n">
        <f aca="false">SUM(AN152/$AN$2)</f>
        <v>6636.1404207313</v>
      </c>
      <c r="AP152" s="110" t="n">
        <f aca="false">SUM(AP153)</f>
        <v>50000</v>
      </c>
      <c r="AQ152" s="110" t="n">
        <f aca="false">SUM(AQ153)</f>
        <v>0</v>
      </c>
      <c r="AR152" s="97" t="n">
        <f aca="false">SUM(AP152/$AN$2)</f>
        <v>6636.1404207313</v>
      </c>
      <c r="AS152" s="97"/>
      <c r="AT152" s="97" t="n">
        <f aca="false">SUM(AT153)</f>
        <v>0</v>
      </c>
      <c r="AU152" s="97" t="n">
        <f aca="false">SUM(AU153)</f>
        <v>0</v>
      </c>
      <c r="AV152" s="97" t="n">
        <f aca="false">SUM(AV153)</f>
        <v>0</v>
      </c>
      <c r="AW152" s="106" t="n">
        <f aca="false">SUM(AR152+AU152-AV152)</f>
        <v>6636.1404207313</v>
      </c>
      <c r="AX152" s="124"/>
      <c r="AY152" s="124"/>
      <c r="AZ152" s="124"/>
      <c r="BA152" s="124"/>
      <c r="BB152" s="124"/>
      <c r="BC152" s="124"/>
      <c r="BD152" s="124" t="n">
        <f aca="false">SUM(AX152+AY152+AZ152+BA152+BB152+BC152)</f>
        <v>0</v>
      </c>
      <c r="BE152" s="2" t="n">
        <f aca="false">SUM(AW152-BD152)</f>
        <v>6636.1404207313</v>
      </c>
      <c r="BF152" s="2" t="n">
        <f aca="false">SUM(BE152-AW152)</f>
        <v>0</v>
      </c>
    </row>
    <row r="153" customFormat="false" ht="12.75" hidden="false" customHeight="false" outlineLevel="0" collapsed="false">
      <c r="A153" s="99"/>
      <c r="B153" s="93"/>
      <c r="C153" s="93"/>
      <c r="D153" s="93"/>
      <c r="E153" s="93"/>
      <c r="F153" s="93"/>
      <c r="G153" s="93"/>
      <c r="H153" s="93"/>
      <c r="I153" s="107" t="s">
        <v>293</v>
      </c>
      <c r="J153" s="108"/>
      <c r="K153" s="109" t="e">
        <f aca="false">SUM(K155)</f>
        <v>#REF!</v>
      </c>
      <c r="L153" s="109" t="e">
        <f aca="false">SUM(L155)</f>
        <v>#REF!</v>
      </c>
      <c r="M153" s="109" t="e">
        <f aca="false">SUM(M155)</f>
        <v>#REF!</v>
      </c>
      <c r="N153" s="109" t="n">
        <f aca="false">SUM(N155)</f>
        <v>40000</v>
      </c>
      <c r="O153" s="109" t="n">
        <f aca="false">SUM(O155)</f>
        <v>40000</v>
      </c>
      <c r="P153" s="109" t="n">
        <f aca="false">SUM(P155)</f>
        <v>28000</v>
      </c>
      <c r="Q153" s="109" t="n">
        <f aca="false">SUM(Q155)</f>
        <v>28000</v>
      </c>
      <c r="R153" s="109" t="n">
        <f aca="false">SUM(R155)</f>
        <v>0</v>
      </c>
      <c r="S153" s="109" t="n">
        <f aca="false">SUM(S155)</f>
        <v>28000</v>
      </c>
      <c r="T153" s="109" t="n">
        <f aca="false">SUM(T155)</f>
        <v>0</v>
      </c>
      <c r="U153" s="109" t="n">
        <f aca="false">SUM(U155)</f>
        <v>0</v>
      </c>
      <c r="V153" s="109" t="n">
        <f aca="false">SUM(V155)</f>
        <v>100</v>
      </c>
      <c r="W153" s="109" t="n">
        <f aca="false">SUM(W155)</f>
        <v>28000</v>
      </c>
      <c r="X153" s="109" t="n">
        <f aca="false">SUM(X155)</f>
        <v>85000</v>
      </c>
      <c r="Y153" s="109" t="n">
        <f aca="false">SUM(Y155)</f>
        <v>85000</v>
      </c>
      <c r="Z153" s="109" t="n">
        <f aca="false">SUM(Z155)</f>
        <v>85000</v>
      </c>
      <c r="AA153" s="109" t="n">
        <f aca="false">SUM(AA155)</f>
        <v>85000</v>
      </c>
      <c r="AB153" s="109" t="n">
        <f aca="false">SUM(AB155)</f>
        <v>0</v>
      </c>
      <c r="AC153" s="109" t="n">
        <f aca="false">SUM(AC155)</f>
        <v>85000</v>
      </c>
      <c r="AD153" s="109" t="n">
        <f aca="false">SUM(AD155)</f>
        <v>85000</v>
      </c>
      <c r="AE153" s="109" t="n">
        <f aca="false">SUM(AE155)</f>
        <v>0</v>
      </c>
      <c r="AF153" s="109" t="n">
        <f aca="false">SUM(AF155)</f>
        <v>0</v>
      </c>
      <c r="AG153" s="109" t="n">
        <f aca="false">SUM(AG155)</f>
        <v>85000</v>
      </c>
      <c r="AH153" s="109" t="n">
        <f aca="false">SUM(AH155)</f>
        <v>0</v>
      </c>
      <c r="AI153" s="109" t="n">
        <f aca="false">SUM(AI155)</f>
        <v>50000</v>
      </c>
      <c r="AJ153" s="109" t="n">
        <f aca="false">SUM(AJ155)</f>
        <v>0</v>
      </c>
      <c r="AK153" s="109" t="n">
        <f aca="false">SUM(AK155)</f>
        <v>50000</v>
      </c>
      <c r="AL153" s="109" t="n">
        <f aca="false">SUM(AL155)</f>
        <v>0</v>
      </c>
      <c r="AM153" s="109" t="n">
        <f aca="false">SUM(AM155)</f>
        <v>0</v>
      </c>
      <c r="AN153" s="109" t="n">
        <f aca="false">SUM(AN155)</f>
        <v>50000</v>
      </c>
      <c r="AO153" s="97" t="n">
        <f aca="false">SUM(AN153/$AN$2)</f>
        <v>6636.1404207313</v>
      </c>
      <c r="AP153" s="110" t="n">
        <f aca="false">SUM(AP155)</f>
        <v>50000</v>
      </c>
      <c r="AQ153" s="110" t="n">
        <f aca="false">SUM(AQ155)</f>
        <v>0</v>
      </c>
      <c r="AR153" s="97" t="n">
        <f aca="false">SUM(AP153/$AN$2)</f>
        <v>6636.1404207313</v>
      </c>
      <c r="AS153" s="97"/>
      <c r="AT153" s="97" t="n">
        <f aca="false">SUM(AT155)</f>
        <v>0</v>
      </c>
      <c r="AU153" s="97" t="n">
        <f aca="false">SUM(AU155)</f>
        <v>0</v>
      </c>
      <c r="AV153" s="97" t="n">
        <f aca="false">SUM(AV155)</f>
        <v>0</v>
      </c>
      <c r="AW153" s="106" t="n">
        <f aca="false">SUM(AR153+AU153-AV153)</f>
        <v>6636.1404207313</v>
      </c>
      <c r="AX153" s="124"/>
      <c r="AY153" s="124"/>
      <c r="AZ153" s="124"/>
      <c r="BA153" s="124"/>
      <c r="BB153" s="124"/>
      <c r="BC153" s="124"/>
      <c r="BD153" s="124" t="n">
        <f aca="false">SUM(AX153+AY153+AZ153+BA153+BB153+BC153)</f>
        <v>0</v>
      </c>
      <c r="BE153" s="2" t="n">
        <f aca="false">SUM(AW153-BD153)</f>
        <v>6636.1404207313</v>
      </c>
      <c r="BF153" s="2" t="n">
        <f aca="false">SUM(BE153-AW153)</f>
        <v>0</v>
      </c>
    </row>
    <row r="154" customFormat="false" ht="12.75" hidden="false" customHeight="false" outlineLevel="0" collapsed="false">
      <c r="A154" s="99"/>
      <c r="B154" s="93" t="s">
        <v>152</v>
      </c>
      <c r="C154" s="93"/>
      <c r="D154" s="93"/>
      <c r="E154" s="93"/>
      <c r="F154" s="93"/>
      <c r="G154" s="93"/>
      <c r="H154" s="93"/>
      <c r="I154" s="107" t="s">
        <v>153</v>
      </c>
      <c r="J154" s="108" t="s">
        <v>46</v>
      </c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97" t="n">
        <f aca="false">SUM(AN154/$AN$2)</f>
        <v>0</v>
      </c>
      <c r="AP154" s="110" t="n">
        <v>50000</v>
      </c>
      <c r="AQ154" s="110" t="n">
        <v>50000</v>
      </c>
      <c r="AR154" s="111" t="n">
        <f aca="false">SUM(AP154/$AN$2)</f>
        <v>6636.1404207313</v>
      </c>
      <c r="AS154" s="111"/>
      <c r="AT154" s="111" t="n">
        <v>50000</v>
      </c>
      <c r="AU154" s="111"/>
      <c r="AV154" s="111"/>
      <c r="AW154" s="112" t="n">
        <f aca="false">SUM(AR154+AU154-AV154)</f>
        <v>6636.1404207313</v>
      </c>
      <c r="AX154" s="124"/>
      <c r="AY154" s="124"/>
      <c r="AZ154" s="124"/>
      <c r="BA154" s="124"/>
      <c r="BB154" s="124"/>
      <c r="BC154" s="124"/>
      <c r="BD154" s="124" t="n">
        <f aca="false">SUM(AX154+AY154+AZ154+BA154+BB154+BC154)</f>
        <v>0</v>
      </c>
      <c r="BE154" s="2" t="n">
        <f aca="false">SUM(AW154-BD154)</f>
        <v>6636.1404207313</v>
      </c>
      <c r="BF154" s="2" t="n">
        <f aca="false">SUM(BE154-AW154)</f>
        <v>0</v>
      </c>
    </row>
    <row r="155" customFormat="false" ht="12.75" hidden="false" customHeight="false" outlineLevel="0" collapsed="false">
      <c r="A155" s="113"/>
      <c r="B155" s="114"/>
      <c r="C155" s="114"/>
      <c r="D155" s="114"/>
      <c r="E155" s="114"/>
      <c r="F155" s="114"/>
      <c r="G155" s="114"/>
      <c r="H155" s="114"/>
      <c r="I155" s="115" t="n">
        <v>3</v>
      </c>
      <c r="J155" s="116" t="s">
        <v>154</v>
      </c>
      <c r="K155" s="117" t="e">
        <f aca="false">SUM(K156)</f>
        <v>#REF!</v>
      </c>
      <c r="L155" s="117" t="e">
        <f aca="false">SUM(L156)</f>
        <v>#REF!</v>
      </c>
      <c r="M155" s="117" t="e">
        <f aca="false">SUM(M156)</f>
        <v>#REF!</v>
      </c>
      <c r="N155" s="117" t="n">
        <f aca="false">SUM(N156)</f>
        <v>40000</v>
      </c>
      <c r="O155" s="117" t="n">
        <f aca="false">SUM(O156)</f>
        <v>40000</v>
      </c>
      <c r="P155" s="117" t="n">
        <f aca="false">SUM(P156)</f>
        <v>28000</v>
      </c>
      <c r="Q155" s="117" t="n">
        <f aca="false">SUM(Q156)</f>
        <v>28000</v>
      </c>
      <c r="R155" s="117" t="n">
        <f aca="false">SUM(R156)</f>
        <v>0</v>
      </c>
      <c r="S155" s="117" t="n">
        <f aca="false">SUM(S156)</f>
        <v>28000</v>
      </c>
      <c r="T155" s="117" t="n">
        <f aca="false">SUM(T156)</f>
        <v>0</v>
      </c>
      <c r="U155" s="117" t="n">
        <f aca="false">SUM(U156)</f>
        <v>0</v>
      </c>
      <c r="V155" s="117" t="n">
        <f aca="false">SUM(V156)</f>
        <v>100</v>
      </c>
      <c r="W155" s="117" t="n">
        <f aca="false">SUM(W156)</f>
        <v>28000</v>
      </c>
      <c r="X155" s="117" t="n">
        <f aca="false">SUM(X156)</f>
        <v>85000</v>
      </c>
      <c r="Y155" s="117" t="n">
        <f aca="false">SUM(Y156)</f>
        <v>85000</v>
      </c>
      <c r="Z155" s="117" t="n">
        <f aca="false">SUM(Z156)</f>
        <v>85000</v>
      </c>
      <c r="AA155" s="117" t="n">
        <f aca="false">SUM(AA156)</f>
        <v>85000</v>
      </c>
      <c r="AB155" s="117" t="n">
        <f aca="false">SUM(AB156)</f>
        <v>0</v>
      </c>
      <c r="AC155" s="117" t="n">
        <f aca="false">SUM(AC156)</f>
        <v>85000</v>
      </c>
      <c r="AD155" s="117" t="n">
        <f aca="false">SUM(AD156)</f>
        <v>85000</v>
      </c>
      <c r="AE155" s="117" t="n">
        <f aca="false">SUM(AE156)</f>
        <v>0</v>
      </c>
      <c r="AF155" s="117" t="n">
        <f aca="false">SUM(AF156)</f>
        <v>0</v>
      </c>
      <c r="AG155" s="117" t="n">
        <f aca="false">SUM(AG156)</f>
        <v>85000</v>
      </c>
      <c r="AH155" s="117" t="n">
        <f aca="false">SUM(AH156)</f>
        <v>0</v>
      </c>
      <c r="AI155" s="117" t="n">
        <f aca="false">SUM(AI156)</f>
        <v>50000</v>
      </c>
      <c r="AJ155" s="117" t="n">
        <f aca="false">SUM(AJ156)</f>
        <v>0</v>
      </c>
      <c r="AK155" s="117" t="n">
        <f aca="false">SUM(AK156)</f>
        <v>50000</v>
      </c>
      <c r="AL155" s="117" t="n">
        <f aca="false">SUM(AL156)</f>
        <v>0</v>
      </c>
      <c r="AM155" s="117" t="n">
        <f aca="false">SUM(AM156)</f>
        <v>0</v>
      </c>
      <c r="AN155" s="117" t="n">
        <f aca="false">SUM(AN156)</f>
        <v>50000</v>
      </c>
      <c r="AO155" s="97" t="n">
        <f aca="false">SUM(AN155/$AN$2)</f>
        <v>6636.1404207313</v>
      </c>
      <c r="AP155" s="97" t="n">
        <f aca="false">SUM(AP156)</f>
        <v>50000</v>
      </c>
      <c r="AQ155" s="97" t="n">
        <f aca="false">SUM(AQ156)</f>
        <v>0</v>
      </c>
      <c r="AR155" s="97" t="n">
        <f aca="false">SUM(AP155/$AN$2)</f>
        <v>6636.1404207313</v>
      </c>
      <c r="AS155" s="97"/>
      <c r="AT155" s="97" t="n">
        <f aca="false">SUM(AT156)</f>
        <v>0</v>
      </c>
      <c r="AU155" s="97" t="n">
        <f aca="false">SUM(AU156)</f>
        <v>0</v>
      </c>
      <c r="AV155" s="97" t="n">
        <f aca="false">SUM(AV156)</f>
        <v>0</v>
      </c>
      <c r="AW155" s="106" t="n">
        <f aca="false">SUM(AR155+AU155-AV155)</f>
        <v>6636.1404207313</v>
      </c>
      <c r="AX155" s="124"/>
      <c r="AY155" s="124"/>
      <c r="AZ155" s="124"/>
      <c r="BA155" s="124"/>
      <c r="BB155" s="124"/>
      <c r="BC155" s="124"/>
      <c r="BD155" s="124" t="n">
        <f aca="false">SUM(AX155+AY155+AZ155+BA155+BB155+BC155)</f>
        <v>0</v>
      </c>
      <c r="BE155" s="2" t="n">
        <f aca="false">SUM(AW155-BD155)</f>
        <v>6636.1404207313</v>
      </c>
      <c r="BF155" s="2" t="n">
        <f aca="false">SUM(BE155-AW155)</f>
        <v>0</v>
      </c>
    </row>
    <row r="156" customFormat="false" ht="12.75" hidden="false" customHeight="false" outlineLevel="0" collapsed="false">
      <c r="A156" s="113"/>
      <c r="B156" s="114" t="s">
        <v>153</v>
      </c>
      <c r="C156" s="114"/>
      <c r="D156" s="114"/>
      <c r="E156" s="114"/>
      <c r="F156" s="114"/>
      <c r="G156" s="114"/>
      <c r="H156" s="114"/>
      <c r="I156" s="115" t="n">
        <v>38</v>
      </c>
      <c r="J156" s="116" t="s">
        <v>163</v>
      </c>
      <c r="K156" s="117" t="e">
        <f aca="false">SUM(K157)</f>
        <v>#REF!</v>
      </c>
      <c r="L156" s="117" t="e">
        <f aca="false">SUM(L157)</f>
        <v>#REF!</v>
      </c>
      <c r="M156" s="117" t="e">
        <f aca="false">SUM(M157)</f>
        <v>#REF!</v>
      </c>
      <c r="N156" s="117" t="n">
        <f aca="false">SUM(N157)</f>
        <v>40000</v>
      </c>
      <c r="O156" s="117" t="n">
        <f aca="false">SUM(O157)</f>
        <v>40000</v>
      </c>
      <c r="P156" s="117" t="n">
        <f aca="false">SUM(P157)</f>
        <v>28000</v>
      </c>
      <c r="Q156" s="117" t="n">
        <f aca="false">SUM(Q157)</f>
        <v>28000</v>
      </c>
      <c r="R156" s="117" t="n">
        <f aca="false">SUM(R157)</f>
        <v>0</v>
      </c>
      <c r="S156" s="117" t="n">
        <f aca="false">SUM(S157)</f>
        <v>28000</v>
      </c>
      <c r="T156" s="117" t="n">
        <f aca="false">SUM(T157)</f>
        <v>0</v>
      </c>
      <c r="U156" s="117" t="n">
        <f aca="false">SUM(U157)</f>
        <v>0</v>
      </c>
      <c r="V156" s="117" t="n">
        <f aca="false">SUM(V157)</f>
        <v>100</v>
      </c>
      <c r="W156" s="117" t="n">
        <f aca="false">SUM(W157)</f>
        <v>28000</v>
      </c>
      <c r="X156" s="117" t="n">
        <f aca="false">SUM(X157)</f>
        <v>85000</v>
      </c>
      <c r="Y156" s="117" t="n">
        <f aca="false">SUM(Y157)</f>
        <v>85000</v>
      </c>
      <c r="Z156" s="117" t="n">
        <f aca="false">SUM(Z157)</f>
        <v>85000</v>
      </c>
      <c r="AA156" s="117" t="n">
        <f aca="false">SUM(AA157)</f>
        <v>85000</v>
      </c>
      <c r="AB156" s="117" t="n">
        <f aca="false">SUM(AB157)</f>
        <v>0</v>
      </c>
      <c r="AC156" s="117" t="n">
        <f aca="false">SUM(AC157)</f>
        <v>85000</v>
      </c>
      <c r="AD156" s="117" t="n">
        <f aca="false">SUM(AD157)</f>
        <v>85000</v>
      </c>
      <c r="AE156" s="117" t="n">
        <f aca="false">SUM(AE157)</f>
        <v>0</v>
      </c>
      <c r="AF156" s="117" t="n">
        <f aca="false">SUM(AF157)</f>
        <v>0</v>
      </c>
      <c r="AG156" s="117" t="n">
        <f aca="false">SUM(AG157)</f>
        <v>85000</v>
      </c>
      <c r="AH156" s="117" t="n">
        <f aca="false">SUM(AH157)</f>
        <v>0</v>
      </c>
      <c r="AI156" s="117" t="n">
        <f aca="false">SUM(AI157)</f>
        <v>50000</v>
      </c>
      <c r="AJ156" s="117" t="n">
        <f aca="false">SUM(AJ157)</f>
        <v>0</v>
      </c>
      <c r="AK156" s="117" t="n">
        <f aca="false">SUM(AK157)</f>
        <v>50000</v>
      </c>
      <c r="AL156" s="117" t="n">
        <f aca="false">SUM(AL157)</f>
        <v>0</v>
      </c>
      <c r="AM156" s="117" t="n">
        <f aca="false">SUM(AM157)</f>
        <v>0</v>
      </c>
      <c r="AN156" s="117" t="n">
        <f aca="false">SUM(AN157)</f>
        <v>50000</v>
      </c>
      <c r="AO156" s="97" t="n">
        <f aca="false">SUM(AN156/$AN$2)</f>
        <v>6636.1404207313</v>
      </c>
      <c r="AP156" s="97" t="n">
        <f aca="false">SUM(AP157)</f>
        <v>50000</v>
      </c>
      <c r="AQ156" s="97"/>
      <c r="AR156" s="97" t="n">
        <f aca="false">SUM(AP156/$AN$2)</f>
        <v>6636.1404207313</v>
      </c>
      <c r="AS156" s="97"/>
      <c r="AT156" s="97" t="n">
        <f aca="false">SUM(AT157)</f>
        <v>0</v>
      </c>
      <c r="AU156" s="97" t="n">
        <f aca="false">SUM(AU157)</f>
        <v>0</v>
      </c>
      <c r="AV156" s="97" t="n">
        <f aca="false">SUM(AV157)</f>
        <v>0</v>
      </c>
      <c r="AW156" s="106" t="n">
        <f aca="false">SUM(AR156+AU156-AV156)</f>
        <v>6636.1404207313</v>
      </c>
      <c r="AX156" s="124"/>
      <c r="AY156" s="124"/>
      <c r="AZ156" s="124"/>
      <c r="BA156" s="124"/>
      <c r="BB156" s="124"/>
      <c r="BC156" s="124"/>
      <c r="BD156" s="124" t="n">
        <f aca="false">SUM(AX156+AY156+AZ156+BA156+BB156+BC156)</f>
        <v>0</v>
      </c>
      <c r="BE156" s="2" t="n">
        <f aca="false">SUM(AW156-BD156)</f>
        <v>6636.1404207313</v>
      </c>
      <c r="BF156" s="2" t="n">
        <f aca="false">SUM(BE156-AW156)</f>
        <v>0</v>
      </c>
    </row>
    <row r="157" customFormat="false" ht="12.75" hidden="false" customHeight="false" outlineLevel="0" collapsed="false">
      <c r="A157" s="118"/>
      <c r="B157" s="119"/>
      <c r="C157" s="119"/>
      <c r="D157" s="119"/>
      <c r="E157" s="119"/>
      <c r="F157" s="119"/>
      <c r="G157" s="119"/>
      <c r="H157" s="119"/>
      <c r="I157" s="120" t="n">
        <v>381</v>
      </c>
      <c r="J157" s="121" t="s">
        <v>164</v>
      </c>
      <c r="K157" s="122" t="e">
        <f aca="false">SUM(#REF!)</f>
        <v>#REF!</v>
      </c>
      <c r="L157" s="122" t="e">
        <f aca="false">SUM(#REF!)</f>
        <v>#REF!</v>
      </c>
      <c r="M157" s="122" t="e">
        <f aca="false">SUM(#REF!)</f>
        <v>#REF!</v>
      </c>
      <c r="N157" s="122" t="n">
        <f aca="false">SUM(N158:N158)</f>
        <v>40000</v>
      </c>
      <c r="O157" s="122" t="n">
        <f aca="false">SUM(O158:O158)</f>
        <v>40000</v>
      </c>
      <c r="P157" s="122" t="n">
        <f aca="false">SUM(P158:P158)</f>
        <v>28000</v>
      </c>
      <c r="Q157" s="122" t="n">
        <f aca="false">SUM(Q158:Q158)</f>
        <v>28000</v>
      </c>
      <c r="R157" s="122" t="n">
        <f aca="false">SUM(R158:R158)</f>
        <v>0</v>
      </c>
      <c r="S157" s="122" t="n">
        <f aca="false">SUM(S158:S158)</f>
        <v>28000</v>
      </c>
      <c r="T157" s="122" t="n">
        <f aca="false">SUM(T158:T158)</f>
        <v>0</v>
      </c>
      <c r="U157" s="122" t="n">
        <f aca="false">SUM(U158:U158)</f>
        <v>0</v>
      </c>
      <c r="V157" s="122" t="n">
        <f aca="false">SUM(V158:V158)</f>
        <v>100</v>
      </c>
      <c r="W157" s="122" t="n">
        <f aca="false">SUM(W158:W158)</f>
        <v>28000</v>
      </c>
      <c r="X157" s="122" t="n">
        <f aca="false">SUM(X158:X158)</f>
        <v>85000</v>
      </c>
      <c r="Y157" s="122" t="n">
        <f aca="false">SUM(Y158:Y158)</f>
        <v>85000</v>
      </c>
      <c r="Z157" s="122" t="n">
        <f aca="false">SUM(Z158:Z158)</f>
        <v>85000</v>
      </c>
      <c r="AA157" s="122" t="n">
        <f aca="false">SUM(AA158:AA158)</f>
        <v>85000</v>
      </c>
      <c r="AB157" s="122" t="n">
        <f aca="false">SUM(AB158:AB158)</f>
        <v>0</v>
      </c>
      <c r="AC157" s="122" t="n">
        <f aca="false">SUM(AC158:AC158)</f>
        <v>85000</v>
      </c>
      <c r="AD157" s="122" t="n">
        <f aca="false">SUM(AD158:AD158)</f>
        <v>85000</v>
      </c>
      <c r="AE157" s="122" t="n">
        <f aca="false">SUM(AE158:AE158)</f>
        <v>0</v>
      </c>
      <c r="AF157" s="122" t="n">
        <f aca="false">SUM(AF158:AF158)</f>
        <v>0</v>
      </c>
      <c r="AG157" s="122" t="n">
        <f aca="false">SUM(AG158:AG158)</f>
        <v>85000</v>
      </c>
      <c r="AH157" s="122" t="n">
        <f aca="false">SUM(AH158:AH158)</f>
        <v>0</v>
      </c>
      <c r="AI157" s="122" t="n">
        <f aca="false">SUM(AI158:AI158)</f>
        <v>50000</v>
      </c>
      <c r="AJ157" s="122" t="n">
        <f aca="false">SUM(AJ158:AJ158)</f>
        <v>0</v>
      </c>
      <c r="AK157" s="122" t="n">
        <f aca="false">SUM(AK158:AK158)</f>
        <v>50000</v>
      </c>
      <c r="AL157" s="122" t="n">
        <f aca="false">SUM(AL158:AL158)</f>
        <v>0</v>
      </c>
      <c r="AM157" s="122" t="n">
        <f aca="false">SUM(AM158:AM158)</f>
        <v>0</v>
      </c>
      <c r="AN157" s="122" t="n">
        <f aca="false">SUM(AN158:AN158)</f>
        <v>50000</v>
      </c>
      <c r="AO157" s="97" t="n">
        <f aca="false">SUM(AN157/$AN$2)</f>
        <v>6636.1404207313</v>
      </c>
      <c r="AP157" s="110" t="n">
        <f aca="false">SUM(AP158:AP158)</f>
        <v>50000</v>
      </c>
      <c r="AQ157" s="110"/>
      <c r="AR157" s="97" t="n">
        <f aca="false">SUM(AP157/$AN$2)</f>
        <v>6636.1404207313</v>
      </c>
      <c r="AS157" s="97"/>
      <c r="AT157" s="97" t="n">
        <f aca="false">SUM(AT158:AT158)</f>
        <v>0</v>
      </c>
      <c r="AU157" s="97" t="n">
        <f aca="false">SUM(AU158:AU158)</f>
        <v>0</v>
      </c>
      <c r="AV157" s="97" t="n">
        <f aca="false">SUM(AV158:AV158)</f>
        <v>0</v>
      </c>
      <c r="AW157" s="106" t="n">
        <f aca="false">SUM(AR157+AU157-AV157)</f>
        <v>6636.1404207313</v>
      </c>
      <c r="AX157" s="124"/>
      <c r="AY157" s="124"/>
      <c r="AZ157" s="124"/>
      <c r="BA157" s="124"/>
      <c r="BB157" s="124"/>
      <c r="BC157" s="124"/>
      <c r="BD157" s="124" t="n">
        <f aca="false">SUM(AX157+AY157+AZ157+BA157+BB157+BC157)</f>
        <v>0</v>
      </c>
      <c r="BE157" s="2" t="n">
        <f aca="false">SUM(AW157-BD157)</f>
        <v>6636.1404207313</v>
      </c>
      <c r="BF157" s="2" t="n">
        <f aca="false">SUM(BE157-AW157)</f>
        <v>0</v>
      </c>
    </row>
    <row r="158" customFormat="false" ht="12.75" hidden="false" customHeight="false" outlineLevel="0" collapsed="false">
      <c r="A158" s="118"/>
      <c r="B158" s="119"/>
      <c r="C158" s="119"/>
      <c r="D158" s="119"/>
      <c r="E158" s="119"/>
      <c r="F158" s="119"/>
      <c r="G158" s="119"/>
      <c r="H158" s="119"/>
      <c r="I158" s="138" t="n">
        <v>38111</v>
      </c>
      <c r="J158" s="121" t="s">
        <v>292</v>
      </c>
      <c r="K158" s="122"/>
      <c r="L158" s="122"/>
      <c r="M158" s="122"/>
      <c r="N158" s="122" t="n">
        <v>40000</v>
      </c>
      <c r="O158" s="122" t="n">
        <v>40000</v>
      </c>
      <c r="P158" s="122" t="n">
        <v>28000</v>
      </c>
      <c r="Q158" s="122" t="n">
        <v>28000</v>
      </c>
      <c r="R158" s="122"/>
      <c r="S158" s="122" t="n">
        <v>28000</v>
      </c>
      <c r="T158" s="122"/>
      <c r="U158" s="122"/>
      <c r="V158" s="97" t="n">
        <f aca="false">S158/P158*100</f>
        <v>100</v>
      </c>
      <c r="W158" s="110" t="n">
        <v>28000</v>
      </c>
      <c r="X158" s="122" t="n">
        <v>85000</v>
      </c>
      <c r="Y158" s="122" t="n">
        <v>85000</v>
      </c>
      <c r="Z158" s="122" t="n">
        <v>85000</v>
      </c>
      <c r="AA158" s="122" t="n">
        <v>85000</v>
      </c>
      <c r="AB158" s="122"/>
      <c r="AC158" s="122" t="n">
        <v>85000</v>
      </c>
      <c r="AD158" s="122" t="n">
        <v>85000</v>
      </c>
      <c r="AE158" s="122"/>
      <c r="AF158" s="122"/>
      <c r="AG158" s="123" t="n">
        <f aca="false">SUM(AC158+AE158-AF158)</f>
        <v>85000</v>
      </c>
      <c r="AH158" s="122"/>
      <c r="AI158" s="122" t="n">
        <v>50000</v>
      </c>
      <c r="AJ158" s="55" t="n">
        <v>0</v>
      </c>
      <c r="AK158" s="122" t="n">
        <v>50000</v>
      </c>
      <c r="AL158" s="122"/>
      <c r="AM158" s="122"/>
      <c r="AN158" s="55" t="n">
        <f aca="false">SUM(AK158+AL158-AM158)</f>
        <v>50000</v>
      </c>
      <c r="AO158" s="97" t="n">
        <f aca="false">SUM(AN158/$AN$2)</f>
        <v>6636.1404207313</v>
      </c>
      <c r="AP158" s="58" t="n">
        <v>50000</v>
      </c>
      <c r="AQ158" s="58"/>
      <c r="AR158" s="97" t="n">
        <f aca="false">SUM(AP158/$AN$2)</f>
        <v>6636.1404207313</v>
      </c>
      <c r="AS158" s="97"/>
      <c r="AT158" s="97"/>
      <c r="AU158" s="97"/>
      <c r="AV158" s="97"/>
      <c r="AW158" s="106" t="n">
        <f aca="false">SUM(AR158+AU158-AV158)</f>
        <v>6636.1404207313</v>
      </c>
      <c r="AX158" s="124" t="n">
        <v>6636.14</v>
      </c>
      <c r="AY158" s="124"/>
      <c r="AZ158" s="124"/>
      <c r="BA158" s="124"/>
      <c r="BB158" s="124"/>
      <c r="BC158" s="124"/>
      <c r="BD158" s="124" t="n">
        <f aca="false">SUM(AX158+AY158+AZ158+BA158+BB158+BC158)</f>
        <v>6636.14</v>
      </c>
      <c r="BE158" s="2" t="n">
        <f aca="false">SUM(AW158-BD158)</f>
        <v>0.000420731302256172</v>
      </c>
      <c r="BF158" s="2" t="n">
        <f aca="false">SUM(BE158-AW158)</f>
        <v>-6636.14</v>
      </c>
    </row>
    <row r="159" customFormat="false" ht="12.75" hidden="false" customHeight="false" outlineLevel="0" collapsed="false">
      <c r="A159" s="99" t="s">
        <v>294</v>
      </c>
      <c r="B159" s="93"/>
      <c r="C159" s="93"/>
      <c r="D159" s="93"/>
      <c r="E159" s="93"/>
      <c r="F159" s="93"/>
      <c r="G159" s="93"/>
      <c r="H159" s="93"/>
      <c r="I159" s="107" t="s">
        <v>148</v>
      </c>
      <c r="J159" s="108" t="s">
        <v>295</v>
      </c>
      <c r="K159" s="109" t="n">
        <f aca="false">SUM(K160)</f>
        <v>0</v>
      </c>
      <c r="L159" s="109" t="n">
        <f aca="false">SUM(L160)</f>
        <v>3000</v>
      </c>
      <c r="M159" s="109" t="n">
        <f aca="false">SUM(M160)</f>
        <v>3000</v>
      </c>
      <c r="N159" s="109" t="n">
        <f aca="false">SUM(N160)</f>
        <v>3000</v>
      </c>
      <c r="O159" s="109" t="n">
        <f aca="false">SUM(O160)</f>
        <v>3000</v>
      </c>
      <c r="P159" s="109" t="n">
        <f aca="false">SUM(P160)</f>
        <v>3000</v>
      </c>
      <c r="Q159" s="109" t="n">
        <f aca="false">SUM(Q160)</f>
        <v>3000</v>
      </c>
      <c r="R159" s="109" t="n">
        <f aca="false">SUM(R160)</f>
        <v>0</v>
      </c>
      <c r="S159" s="109" t="n">
        <f aca="false">SUM(S160)</f>
        <v>3000</v>
      </c>
      <c r="T159" s="109" t="n">
        <f aca="false">SUM(T160)</f>
        <v>0</v>
      </c>
      <c r="U159" s="109" t="n">
        <f aca="false">SUM(U160)</f>
        <v>0</v>
      </c>
      <c r="V159" s="109" t="n">
        <f aca="false">SUM(V160)</f>
        <v>100</v>
      </c>
      <c r="W159" s="109" t="n">
        <f aca="false">SUM(W160)</f>
        <v>3000</v>
      </c>
      <c r="X159" s="109" t="n">
        <f aca="false">SUM(X160)</f>
        <v>3000</v>
      </c>
      <c r="Y159" s="109" t="n">
        <f aca="false">SUM(Y160)</f>
        <v>3000</v>
      </c>
      <c r="Z159" s="109" t="n">
        <f aca="false">SUM(Z160)</f>
        <v>3000</v>
      </c>
      <c r="AA159" s="109" t="n">
        <f aca="false">SUM(AA160)</f>
        <v>8000</v>
      </c>
      <c r="AB159" s="109" t="n">
        <f aca="false">SUM(AB160)</f>
        <v>0</v>
      </c>
      <c r="AC159" s="109" t="n">
        <f aca="false">SUM(AC160)</f>
        <v>30000</v>
      </c>
      <c r="AD159" s="109" t="n">
        <f aca="false">SUM(AD160)</f>
        <v>10000</v>
      </c>
      <c r="AE159" s="109" t="n">
        <f aca="false">SUM(AE160)</f>
        <v>0</v>
      </c>
      <c r="AF159" s="109" t="n">
        <f aca="false">SUM(AF160)</f>
        <v>0</v>
      </c>
      <c r="AG159" s="109" t="n">
        <f aca="false">SUM(AG160)</f>
        <v>10000</v>
      </c>
      <c r="AH159" s="109" t="n">
        <f aca="false">SUM(AH160)</f>
        <v>4997.09</v>
      </c>
      <c r="AI159" s="109" t="n">
        <f aca="false">SUM(AI160)</f>
        <v>10000</v>
      </c>
      <c r="AJ159" s="109" t="n">
        <f aca="false">SUM(AJ160)</f>
        <v>0</v>
      </c>
      <c r="AK159" s="109" t="n">
        <f aca="false">SUM(AK160)</f>
        <v>10000</v>
      </c>
      <c r="AL159" s="109" t="n">
        <f aca="false">SUM(AL160)</f>
        <v>0</v>
      </c>
      <c r="AM159" s="109" t="n">
        <f aca="false">SUM(AM160)</f>
        <v>0</v>
      </c>
      <c r="AN159" s="109" t="n">
        <f aca="false">SUM(AN160)</f>
        <v>10000</v>
      </c>
      <c r="AO159" s="97" t="n">
        <f aca="false">SUM(AN159/$AN$2)</f>
        <v>1327.22808414626</v>
      </c>
      <c r="AP159" s="110" t="n">
        <f aca="false">SUM(AP160)</f>
        <v>10000</v>
      </c>
      <c r="AQ159" s="110" t="n">
        <f aca="false">SUM(AQ160)</f>
        <v>0</v>
      </c>
      <c r="AR159" s="97" t="n">
        <f aca="false">SUM(AP159/$AN$2)</f>
        <v>1327.22808414626</v>
      </c>
      <c r="AS159" s="97"/>
      <c r="AT159" s="97" t="n">
        <f aca="false">SUM(AT160)</f>
        <v>0</v>
      </c>
      <c r="AU159" s="97" t="n">
        <f aca="false">SUM(AU160)</f>
        <v>0</v>
      </c>
      <c r="AV159" s="97" t="n">
        <f aca="false">SUM(AV160)</f>
        <v>0</v>
      </c>
      <c r="AW159" s="106" t="n">
        <f aca="false">SUM(AR159+AU159-AV159)</f>
        <v>1327.22808414626</v>
      </c>
      <c r="AX159" s="124"/>
      <c r="AY159" s="124"/>
      <c r="AZ159" s="124"/>
      <c r="BA159" s="124"/>
      <c r="BB159" s="124"/>
      <c r="BC159" s="124"/>
      <c r="BD159" s="124" t="n">
        <f aca="false">SUM(AX159+AY159+AZ159+BA159+BB159+BC159)</f>
        <v>0</v>
      </c>
      <c r="BE159" s="2" t="n">
        <f aca="false">SUM(AW159-BD159)</f>
        <v>1327.22808414626</v>
      </c>
      <c r="BF159" s="2" t="n">
        <f aca="false">SUM(BE159-AW159)</f>
        <v>0</v>
      </c>
    </row>
    <row r="160" customFormat="false" ht="12.75" hidden="false" customHeight="false" outlineLevel="0" collapsed="false">
      <c r="A160" s="99"/>
      <c r="B160" s="93"/>
      <c r="C160" s="93"/>
      <c r="D160" s="93"/>
      <c r="E160" s="93"/>
      <c r="F160" s="93"/>
      <c r="G160" s="93"/>
      <c r="H160" s="93"/>
      <c r="I160" s="107" t="s">
        <v>296</v>
      </c>
      <c r="J160" s="108"/>
      <c r="K160" s="109" t="n">
        <f aca="false">SUM(K163)</f>
        <v>0</v>
      </c>
      <c r="L160" s="109" t="n">
        <f aca="false">SUM(L163)</f>
        <v>3000</v>
      </c>
      <c r="M160" s="109" t="n">
        <f aca="false">SUM(M163)</f>
        <v>3000</v>
      </c>
      <c r="N160" s="109" t="n">
        <f aca="false">SUM(N163)</f>
        <v>3000</v>
      </c>
      <c r="O160" s="109" t="n">
        <f aca="false">SUM(O163)</f>
        <v>3000</v>
      </c>
      <c r="P160" s="109" t="n">
        <f aca="false">SUM(P163)</f>
        <v>3000</v>
      </c>
      <c r="Q160" s="109" t="n">
        <f aca="false">SUM(Q163)</f>
        <v>3000</v>
      </c>
      <c r="R160" s="109" t="n">
        <f aca="false">SUM(R163)</f>
        <v>0</v>
      </c>
      <c r="S160" s="109" t="n">
        <f aca="false">SUM(S163)</f>
        <v>3000</v>
      </c>
      <c r="T160" s="109" t="n">
        <f aca="false">SUM(T163)</f>
        <v>0</v>
      </c>
      <c r="U160" s="109" t="n">
        <f aca="false">SUM(U163)</f>
        <v>0</v>
      </c>
      <c r="V160" s="109" t="n">
        <f aca="false">SUM(V163)</f>
        <v>100</v>
      </c>
      <c r="W160" s="109" t="n">
        <f aca="false">SUM(W163)</f>
        <v>3000</v>
      </c>
      <c r="X160" s="109" t="n">
        <f aca="false">SUM(X163)</f>
        <v>3000</v>
      </c>
      <c r="Y160" s="109" t="n">
        <f aca="false">SUM(Y163)</f>
        <v>3000</v>
      </c>
      <c r="Z160" s="109" t="n">
        <f aca="false">SUM(Z163)</f>
        <v>3000</v>
      </c>
      <c r="AA160" s="109" t="n">
        <f aca="false">SUM(AA163)</f>
        <v>8000</v>
      </c>
      <c r="AB160" s="109" t="n">
        <f aca="false">SUM(AB163)</f>
        <v>0</v>
      </c>
      <c r="AC160" s="109" t="n">
        <f aca="false">SUM(AC163)</f>
        <v>30000</v>
      </c>
      <c r="AD160" s="109" t="n">
        <f aca="false">SUM(AD163)</f>
        <v>10000</v>
      </c>
      <c r="AE160" s="109" t="n">
        <f aca="false">SUM(AE163)</f>
        <v>0</v>
      </c>
      <c r="AF160" s="109" t="n">
        <f aca="false">SUM(AF163)</f>
        <v>0</v>
      </c>
      <c r="AG160" s="109" t="n">
        <f aca="false">SUM(AG163)</f>
        <v>10000</v>
      </c>
      <c r="AH160" s="109" t="n">
        <f aca="false">SUM(AH163)</f>
        <v>4997.09</v>
      </c>
      <c r="AI160" s="109" t="n">
        <f aca="false">SUM(AI163)</f>
        <v>10000</v>
      </c>
      <c r="AJ160" s="109" t="n">
        <f aca="false">SUM(AJ163)</f>
        <v>0</v>
      </c>
      <c r="AK160" s="109" t="n">
        <f aca="false">SUM(AK163)</f>
        <v>10000</v>
      </c>
      <c r="AL160" s="109" t="n">
        <f aca="false">SUM(AL163)</f>
        <v>0</v>
      </c>
      <c r="AM160" s="109" t="n">
        <f aca="false">SUM(AM163)</f>
        <v>0</v>
      </c>
      <c r="AN160" s="109" t="n">
        <f aca="false">SUM(AN163)</f>
        <v>10000</v>
      </c>
      <c r="AO160" s="97" t="n">
        <f aca="false">SUM(AN160/$AN$2)</f>
        <v>1327.22808414626</v>
      </c>
      <c r="AP160" s="110" t="n">
        <f aca="false">SUM(AP163)</f>
        <v>10000</v>
      </c>
      <c r="AQ160" s="110" t="n">
        <f aca="false">SUM(AQ163)</f>
        <v>0</v>
      </c>
      <c r="AR160" s="97" t="n">
        <f aca="false">SUM(AP160/$AN$2)</f>
        <v>1327.22808414626</v>
      </c>
      <c r="AS160" s="97"/>
      <c r="AT160" s="97" t="n">
        <f aca="false">SUM(AT163)</f>
        <v>0</v>
      </c>
      <c r="AU160" s="97" t="n">
        <f aca="false">SUM(AU163)</f>
        <v>0</v>
      </c>
      <c r="AV160" s="97" t="n">
        <f aca="false">SUM(AV163)</f>
        <v>0</v>
      </c>
      <c r="AW160" s="106" t="n">
        <f aca="false">SUM(AR160+AU160-AV160)</f>
        <v>1327.22808414626</v>
      </c>
      <c r="AX160" s="124"/>
      <c r="AY160" s="124"/>
      <c r="AZ160" s="124"/>
      <c r="BA160" s="124"/>
      <c r="BB160" s="124"/>
      <c r="BC160" s="124"/>
      <c r="BD160" s="124" t="n">
        <f aca="false">SUM(AX160+AY160+AZ160+BA160+BB160+BC160)</f>
        <v>0</v>
      </c>
      <c r="BE160" s="2" t="n">
        <f aca="false">SUM(AW160-BD160)</f>
        <v>1327.22808414626</v>
      </c>
      <c r="BF160" s="2" t="n">
        <f aca="false">SUM(BE160-AW160)</f>
        <v>0</v>
      </c>
    </row>
    <row r="161" customFormat="false" ht="12.75" hidden="false" customHeight="false" outlineLevel="0" collapsed="false">
      <c r="A161" s="99"/>
      <c r="B161" s="93" t="s">
        <v>173</v>
      </c>
      <c r="C161" s="93"/>
      <c r="D161" s="93"/>
      <c r="E161" s="93"/>
      <c r="F161" s="93"/>
      <c r="G161" s="93"/>
      <c r="H161" s="93"/>
      <c r="I161" s="127" t="s">
        <v>174</v>
      </c>
      <c r="J161" s="108" t="s">
        <v>68</v>
      </c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97" t="n">
        <f aca="false">SUM(AN161/$AN$2)</f>
        <v>0</v>
      </c>
      <c r="AP161" s="110" t="n">
        <v>10000</v>
      </c>
      <c r="AQ161" s="110"/>
      <c r="AR161" s="111" t="n">
        <f aca="false">SUM(AP161/$AN$2)</f>
        <v>1327.22808414626</v>
      </c>
      <c r="AS161" s="111"/>
      <c r="AT161" s="111" t="n">
        <v>10000</v>
      </c>
      <c r="AU161" s="111"/>
      <c r="AV161" s="111"/>
      <c r="AW161" s="112" t="n">
        <v>0</v>
      </c>
      <c r="AX161" s="124"/>
      <c r="AY161" s="124"/>
      <c r="AZ161" s="124"/>
      <c r="BA161" s="124"/>
      <c r="BB161" s="124"/>
      <c r="BC161" s="124"/>
      <c r="BD161" s="124" t="n">
        <f aca="false">SUM(AX161+AY161+AZ161+BA161+BB161+BC161)</f>
        <v>0</v>
      </c>
      <c r="BE161" s="2" t="n">
        <f aca="false">SUM(AW161-BD161)</f>
        <v>0</v>
      </c>
      <c r="BF161" s="2" t="n">
        <f aca="false">SUM(BE161-AW161)</f>
        <v>0</v>
      </c>
    </row>
    <row r="162" s="127" customFormat="true" ht="12.75" hidden="false" customHeight="false" outlineLevel="0" collapsed="false">
      <c r="B162" s="93" t="s">
        <v>173</v>
      </c>
      <c r="D162" s="108"/>
      <c r="F162" s="108"/>
      <c r="H162" s="108"/>
      <c r="I162" s="127" t="s">
        <v>177</v>
      </c>
      <c r="J162" s="108" t="s">
        <v>297</v>
      </c>
      <c r="L162" s="108"/>
      <c r="N162" s="108"/>
      <c r="P162" s="108"/>
      <c r="R162" s="108"/>
      <c r="T162" s="108"/>
      <c r="V162" s="108"/>
      <c r="X162" s="108"/>
      <c r="Z162" s="108"/>
      <c r="AB162" s="108"/>
      <c r="AD162" s="108"/>
      <c r="AF162" s="108"/>
      <c r="AH162" s="108"/>
      <c r="AJ162" s="108"/>
      <c r="AL162" s="108"/>
      <c r="AN162" s="108"/>
      <c r="AP162" s="108"/>
      <c r="AR162" s="140"/>
      <c r="AS162" s="141"/>
      <c r="AT162" s="140"/>
      <c r="AU162" s="141"/>
      <c r="AV162" s="140"/>
      <c r="AW162" s="112" t="n">
        <v>1327.23</v>
      </c>
      <c r="AX162" s="142"/>
      <c r="AY162" s="143"/>
      <c r="AZ162" s="142"/>
      <c r="BA162" s="143"/>
      <c r="BB162" s="142"/>
      <c r="BC162" s="143"/>
      <c r="BD162" s="142"/>
      <c r="BF162" s="108"/>
      <c r="BH162" s="108"/>
      <c r="BJ162" s="108"/>
      <c r="BL162" s="108"/>
      <c r="BN162" s="108"/>
      <c r="BP162" s="108"/>
      <c r="BR162" s="108"/>
      <c r="BT162" s="108"/>
      <c r="BV162" s="108"/>
      <c r="BX162" s="108"/>
      <c r="BZ162" s="108"/>
      <c r="CB162" s="108"/>
      <c r="CD162" s="108"/>
      <c r="CF162" s="108"/>
      <c r="CH162" s="108"/>
      <c r="CJ162" s="108"/>
      <c r="CL162" s="108"/>
      <c r="CN162" s="108"/>
      <c r="CP162" s="108"/>
      <c r="CR162" s="108"/>
      <c r="CT162" s="108"/>
      <c r="CV162" s="108"/>
      <c r="CX162" s="108"/>
      <c r="CZ162" s="108"/>
      <c r="DB162" s="108"/>
      <c r="DD162" s="108"/>
      <c r="DF162" s="108"/>
      <c r="DH162" s="108"/>
      <c r="DJ162" s="108"/>
      <c r="DL162" s="108"/>
      <c r="DN162" s="108"/>
      <c r="DP162" s="108"/>
      <c r="DR162" s="108"/>
      <c r="DT162" s="108"/>
      <c r="DV162" s="108"/>
      <c r="DX162" s="108"/>
      <c r="DZ162" s="108"/>
      <c r="EB162" s="108"/>
      <c r="ED162" s="108"/>
      <c r="EF162" s="108"/>
      <c r="EH162" s="108"/>
      <c r="EJ162" s="108"/>
      <c r="EL162" s="108"/>
      <c r="EN162" s="108"/>
      <c r="EP162" s="108"/>
      <c r="ER162" s="108"/>
      <c r="ET162" s="108"/>
      <c r="EV162" s="108"/>
      <c r="EX162" s="108"/>
      <c r="EZ162" s="108"/>
      <c r="FB162" s="108"/>
      <c r="FD162" s="108"/>
      <c r="FF162" s="108"/>
      <c r="FH162" s="108"/>
      <c r="FJ162" s="108"/>
      <c r="FL162" s="108"/>
      <c r="FN162" s="108"/>
      <c r="FP162" s="108"/>
      <c r="FR162" s="108"/>
      <c r="FT162" s="108"/>
      <c r="FV162" s="108"/>
      <c r="FX162" s="108"/>
      <c r="FZ162" s="108"/>
      <c r="GB162" s="108"/>
      <c r="GD162" s="108"/>
      <c r="GF162" s="108"/>
      <c r="GH162" s="108"/>
      <c r="GJ162" s="108"/>
      <c r="GL162" s="108"/>
      <c r="GN162" s="108"/>
      <c r="GP162" s="108"/>
      <c r="GR162" s="108"/>
      <c r="GT162" s="108"/>
      <c r="GV162" s="108"/>
      <c r="GX162" s="108"/>
      <c r="GZ162" s="108"/>
      <c r="HB162" s="108"/>
      <c r="HD162" s="108"/>
      <c r="HF162" s="108"/>
      <c r="HH162" s="108"/>
      <c r="HJ162" s="108"/>
      <c r="HL162" s="108"/>
      <c r="HN162" s="108"/>
      <c r="HP162" s="108"/>
      <c r="HR162" s="108"/>
      <c r="HT162" s="108"/>
      <c r="HV162" s="108"/>
      <c r="HX162" s="108"/>
      <c r="HZ162" s="108"/>
      <c r="IB162" s="108"/>
      <c r="ID162" s="108"/>
      <c r="IF162" s="108"/>
      <c r="IH162" s="108"/>
      <c r="IJ162" s="108"/>
      <c r="IL162" s="108"/>
      <c r="IN162" s="108"/>
      <c r="IP162" s="108"/>
      <c r="IR162" s="108"/>
      <c r="IT162" s="108"/>
      <c r="IV162" s="108"/>
      <c r="IX162" s="108"/>
      <c r="IZ162" s="108"/>
      <c r="JB162" s="108"/>
      <c r="JD162" s="108"/>
      <c r="JF162" s="108"/>
      <c r="JH162" s="108"/>
      <c r="JJ162" s="108"/>
      <c r="JL162" s="108"/>
      <c r="JN162" s="108"/>
      <c r="JP162" s="108"/>
      <c r="JR162" s="108"/>
      <c r="JT162" s="108"/>
      <c r="JV162" s="108"/>
      <c r="JX162" s="108"/>
      <c r="JZ162" s="108"/>
      <c r="KB162" s="108"/>
      <c r="KD162" s="108"/>
      <c r="KF162" s="108"/>
      <c r="KH162" s="108"/>
      <c r="KJ162" s="108"/>
      <c r="KL162" s="108"/>
      <c r="KN162" s="108"/>
      <c r="KP162" s="108"/>
      <c r="KR162" s="108"/>
      <c r="KT162" s="108"/>
      <c r="KV162" s="108"/>
      <c r="KX162" s="108"/>
      <c r="KZ162" s="108"/>
      <c r="LB162" s="108"/>
      <c r="LD162" s="108"/>
      <c r="LF162" s="108"/>
      <c r="LH162" s="108"/>
      <c r="LJ162" s="108"/>
      <c r="LL162" s="108"/>
      <c r="LN162" s="108"/>
      <c r="LP162" s="108"/>
      <c r="LR162" s="108"/>
      <c r="LT162" s="108"/>
      <c r="LV162" s="108"/>
      <c r="LX162" s="108"/>
      <c r="LZ162" s="108"/>
      <c r="MB162" s="108"/>
      <c r="MD162" s="108"/>
      <c r="MF162" s="108"/>
      <c r="MH162" s="108"/>
      <c r="MJ162" s="108"/>
      <c r="ML162" s="108"/>
      <c r="MN162" s="108"/>
      <c r="MP162" s="108"/>
      <c r="MR162" s="108"/>
      <c r="MT162" s="108"/>
      <c r="MV162" s="108"/>
      <c r="MX162" s="108"/>
      <c r="MZ162" s="108"/>
      <c r="NB162" s="108"/>
      <c r="ND162" s="108"/>
      <c r="NF162" s="108"/>
      <c r="NH162" s="108"/>
      <c r="NJ162" s="108"/>
      <c r="NL162" s="108"/>
      <c r="NN162" s="108"/>
      <c r="NP162" s="108"/>
      <c r="NR162" s="108"/>
      <c r="NT162" s="108"/>
      <c r="NV162" s="108"/>
      <c r="NX162" s="108"/>
      <c r="NZ162" s="108"/>
      <c r="OB162" s="108"/>
      <c r="OD162" s="108"/>
      <c r="OF162" s="108"/>
      <c r="OH162" s="108"/>
      <c r="OJ162" s="108"/>
      <c r="OL162" s="108"/>
      <c r="ON162" s="108"/>
      <c r="OP162" s="108"/>
      <c r="OR162" s="108"/>
      <c r="OT162" s="108"/>
      <c r="OV162" s="108"/>
      <c r="OX162" s="108"/>
      <c r="OZ162" s="108"/>
      <c r="PB162" s="108"/>
      <c r="PD162" s="108"/>
      <c r="PF162" s="108"/>
      <c r="PH162" s="108"/>
      <c r="PJ162" s="108"/>
      <c r="PL162" s="108"/>
      <c r="PN162" s="108"/>
      <c r="PP162" s="108"/>
      <c r="PR162" s="108"/>
      <c r="PT162" s="108"/>
      <c r="PV162" s="108"/>
      <c r="PX162" s="108"/>
      <c r="PZ162" s="108"/>
      <c r="QB162" s="108"/>
      <c r="QD162" s="108"/>
      <c r="QF162" s="108"/>
      <c r="QH162" s="108"/>
      <c r="QJ162" s="108"/>
      <c r="QL162" s="108"/>
      <c r="QN162" s="108"/>
      <c r="QP162" s="108"/>
      <c r="QR162" s="108"/>
      <c r="QT162" s="108"/>
      <c r="QV162" s="108"/>
      <c r="QX162" s="108"/>
      <c r="QZ162" s="108"/>
      <c r="RB162" s="108"/>
      <c r="RD162" s="108"/>
      <c r="RF162" s="108"/>
      <c r="RH162" s="108"/>
      <c r="RJ162" s="108"/>
      <c r="RL162" s="108"/>
      <c r="RN162" s="108"/>
      <c r="RP162" s="108"/>
      <c r="RR162" s="108"/>
      <c r="RT162" s="108"/>
      <c r="RV162" s="108"/>
      <c r="RX162" s="108"/>
      <c r="RZ162" s="108"/>
      <c r="SB162" s="108"/>
      <c r="SD162" s="108"/>
      <c r="SF162" s="108"/>
      <c r="SH162" s="108"/>
      <c r="SJ162" s="108"/>
      <c r="SL162" s="108"/>
      <c r="SN162" s="108"/>
      <c r="SP162" s="108"/>
      <c r="SR162" s="108"/>
      <c r="ST162" s="108"/>
      <c r="SV162" s="108"/>
      <c r="SX162" s="108"/>
      <c r="SZ162" s="108"/>
      <c r="TB162" s="108"/>
      <c r="TD162" s="108"/>
      <c r="TF162" s="108"/>
      <c r="TH162" s="108"/>
      <c r="TJ162" s="108"/>
      <c r="TL162" s="108"/>
      <c r="TN162" s="108"/>
      <c r="TP162" s="108"/>
      <c r="TR162" s="108"/>
      <c r="TT162" s="108"/>
      <c r="TV162" s="108"/>
      <c r="TX162" s="108"/>
      <c r="TZ162" s="108"/>
      <c r="UB162" s="108"/>
      <c r="UD162" s="108"/>
      <c r="UF162" s="108"/>
      <c r="UH162" s="108"/>
      <c r="UJ162" s="108"/>
      <c r="UL162" s="108"/>
      <c r="UN162" s="108"/>
      <c r="UP162" s="108"/>
      <c r="UR162" s="108"/>
      <c r="UT162" s="108"/>
      <c r="UV162" s="108"/>
      <c r="UX162" s="108"/>
      <c r="UZ162" s="108"/>
      <c r="VB162" s="108"/>
      <c r="VD162" s="108"/>
      <c r="VF162" s="108"/>
      <c r="VH162" s="108"/>
      <c r="VJ162" s="108"/>
      <c r="VL162" s="108"/>
      <c r="VN162" s="108"/>
      <c r="VP162" s="108"/>
      <c r="VR162" s="108"/>
      <c r="VT162" s="108"/>
      <c r="VV162" s="108"/>
      <c r="VX162" s="108"/>
      <c r="VZ162" s="108"/>
      <c r="WB162" s="108"/>
      <c r="WD162" s="108"/>
      <c r="WF162" s="108"/>
      <c r="WH162" s="108"/>
      <c r="WJ162" s="108"/>
      <c r="WL162" s="108"/>
      <c r="WN162" s="108"/>
      <c r="WP162" s="108"/>
      <c r="WR162" s="108"/>
      <c r="WT162" s="108"/>
      <c r="WV162" s="108"/>
      <c r="WX162" s="108"/>
      <c r="WZ162" s="108"/>
      <c r="XB162" s="108"/>
      <c r="XD162" s="108"/>
      <c r="XF162" s="108"/>
      <c r="XH162" s="108"/>
      <c r="XJ162" s="108"/>
      <c r="XL162" s="108"/>
      <c r="XN162" s="108"/>
      <c r="XP162" s="108"/>
      <c r="XR162" s="108"/>
      <c r="XT162" s="108"/>
      <c r="XV162" s="108"/>
      <c r="XX162" s="108"/>
      <c r="XZ162" s="108"/>
      <c r="YB162" s="108"/>
      <c r="YD162" s="108"/>
      <c r="YF162" s="108"/>
      <c r="YH162" s="108"/>
      <c r="YJ162" s="108"/>
      <c r="YL162" s="108"/>
      <c r="YN162" s="108"/>
      <c r="YP162" s="108"/>
      <c r="YR162" s="108"/>
      <c r="YT162" s="108"/>
      <c r="YV162" s="108"/>
      <c r="YX162" s="108"/>
      <c r="YZ162" s="108"/>
      <c r="ZB162" s="108"/>
      <c r="ZD162" s="108"/>
      <c r="ZF162" s="108"/>
      <c r="ZH162" s="108"/>
      <c r="ZJ162" s="108"/>
      <c r="ZL162" s="108"/>
      <c r="ZN162" s="108"/>
      <c r="ZP162" s="108"/>
      <c r="ZR162" s="108"/>
      <c r="ZT162" s="108"/>
      <c r="ZV162" s="108"/>
      <c r="ZX162" s="108"/>
      <c r="ZZ162" s="108"/>
      <c r="AAB162" s="108"/>
      <c r="AAD162" s="108"/>
      <c r="AAF162" s="108"/>
      <c r="AAH162" s="108"/>
      <c r="AAJ162" s="108"/>
      <c r="AAL162" s="108"/>
      <c r="AAN162" s="108"/>
      <c r="AAP162" s="108"/>
      <c r="AAR162" s="108"/>
      <c r="AAT162" s="108"/>
      <c r="AAV162" s="108"/>
      <c r="AAX162" s="108"/>
      <c r="AAZ162" s="108"/>
      <c r="ABB162" s="108"/>
      <c r="ABD162" s="108"/>
      <c r="ABF162" s="108"/>
      <c r="ABH162" s="108"/>
      <c r="ABJ162" s="108"/>
      <c r="ABL162" s="108"/>
      <c r="ABN162" s="108"/>
      <c r="ABP162" s="108"/>
      <c r="ABR162" s="108"/>
      <c r="ABT162" s="108"/>
      <c r="ABV162" s="108"/>
      <c r="ABX162" s="108"/>
      <c r="ABZ162" s="108"/>
      <c r="ACB162" s="108"/>
      <c r="ACD162" s="108"/>
      <c r="ACF162" s="108"/>
      <c r="ACH162" s="108"/>
      <c r="ACJ162" s="108"/>
      <c r="ACL162" s="108"/>
      <c r="ACN162" s="108"/>
      <c r="ACP162" s="108"/>
      <c r="ACR162" s="108"/>
      <c r="ACT162" s="108"/>
      <c r="ACV162" s="108"/>
      <c r="ACX162" s="108"/>
      <c r="ACZ162" s="108"/>
      <c r="ADB162" s="108"/>
      <c r="ADD162" s="108"/>
      <c r="ADF162" s="108"/>
      <c r="ADH162" s="108"/>
      <c r="ADJ162" s="108"/>
      <c r="ADL162" s="108"/>
      <c r="ADN162" s="108"/>
      <c r="ADP162" s="108"/>
      <c r="ADR162" s="108"/>
      <c r="ADT162" s="108"/>
      <c r="ADV162" s="108"/>
      <c r="ADX162" s="108"/>
      <c r="ADZ162" s="108"/>
      <c r="AEB162" s="108"/>
      <c r="AED162" s="108"/>
      <c r="AEF162" s="108"/>
      <c r="AEH162" s="108"/>
      <c r="AEJ162" s="108"/>
      <c r="AEL162" s="108"/>
      <c r="AEN162" s="108"/>
      <c r="AEP162" s="108"/>
      <c r="AER162" s="108"/>
      <c r="AET162" s="108"/>
      <c r="AEV162" s="108"/>
      <c r="AEX162" s="108"/>
      <c r="AEZ162" s="108"/>
      <c r="AFB162" s="108"/>
      <c r="AFD162" s="108"/>
      <c r="AFF162" s="108"/>
      <c r="AFH162" s="108"/>
      <c r="AFJ162" s="108"/>
      <c r="AFL162" s="108"/>
      <c r="AFN162" s="108"/>
      <c r="AFP162" s="108"/>
      <c r="AFR162" s="108"/>
      <c r="AFT162" s="108"/>
      <c r="AFV162" s="108"/>
      <c r="AFX162" s="108"/>
      <c r="AFZ162" s="108"/>
      <c r="AGB162" s="108"/>
      <c r="AGD162" s="108"/>
      <c r="AGF162" s="108"/>
      <c r="AGH162" s="108"/>
      <c r="AGJ162" s="108"/>
      <c r="AGL162" s="108"/>
      <c r="AGN162" s="108"/>
      <c r="AGP162" s="108"/>
      <c r="AGR162" s="108"/>
      <c r="AGT162" s="108"/>
      <c r="AGV162" s="108"/>
      <c r="AGX162" s="108"/>
      <c r="AGZ162" s="108"/>
      <c r="AHB162" s="108"/>
      <c r="AHD162" s="108"/>
      <c r="AHF162" s="108"/>
      <c r="AHH162" s="108"/>
      <c r="AHJ162" s="108"/>
      <c r="AHL162" s="108"/>
      <c r="AHN162" s="108"/>
      <c r="AHP162" s="108"/>
      <c r="AHR162" s="108"/>
      <c r="AHT162" s="108"/>
      <c r="AHV162" s="108"/>
      <c r="AHX162" s="108"/>
      <c r="AHZ162" s="108"/>
      <c r="AIB162" s="108"/>
      <c r="AID162" s="108"/>
      <c r="AIF162" s="108"/>
      <c r="AIH162" s="108"/>
      <c r="AIJ162" s="108"/>
      <c r="AIL162" s="108"/>
      <c r="AIN162" s="108"/>
      <c r="AIP162" s="108"/>
      <c r="AIR162" s="108"/>
      <c r="AIT162" s="108"/>
      <c r="AIV162" s="108"/>
      <c r="AIX162" s="108"/>
      <c r="AIZ162" s="108"/>
      <c r="AJB162" s="108"/>
      <c r="AJD162" s="108"/>
      <c r="AJF162" s="108"/>
      <c r="AJH162" s="108"/>
      <c r="AJJ162" s="108"/>
      <c r="AJL162" s="108"/>
      <c r="AJN162" s="108"/>
      <c r="AJP162" s="108"/>
      <c r="AJR162" s="108"/>
      <c r="AJT162" s="108"/>
      <c r="AJV162" s="108"/>
      <c r="AJX162" s="108"/>
      <c r="AJZ162" s="108"/>
      <c r="AKB162" s="108"/>
      <c r="AKD162" s="108"/>
      <c r="AKF162" s="108"/>
      <c r="AKH162" s="108"/>
      <c r="AKJ162" s="108"/>
      <c r="AKL162" s="108"/>
      <c r="AKN162" s="108"/>
      <c r="AKP162" s="108"/>
      <c r="AKR162" s="108"/>
      <c r="AKT162" s="108"/>
      <c r="AKV162" s="108"/>
      <c r="AKX162" s="108"/>
      <c r="AKZ162" s="108"/>
      <c r="ALB162" s="108"/>
      <c r="ALD162" s="108"/>
      <c r="ALF162" s="108"/>
      <c r="ALH162" s="108"/>
      <c r="ALJ162" s="108"/>
      <c r="ALL162" s="108"/>
      <c r="ALN162" s="108"/>
      <c r="ALP162" s="108"/>
      <c r="ALR162" s="108"/>
      <c r="ALT162" s="108"/>
      <c r="ALV162" s="108"/>
      <c r="ALX162" s="108"/>
      <c r="ALZ162" s="108"/>
      <c r="AMB162" s="108"/>
      <c r="AMD162" s="108"/>
      <c r="AMF162" s="108"/>
      <c r="AMH162" s="108"/>
      <c r="AMJ162" s="108"/>
      <c r="AML162" s="108"/>
      <c r="AMN162" s="108"/>
      <c r="AMP162" s="108"/>
      <c r="AMR162" s="108"/>
      <c r="AMT162" s="108"/>
      <c r="AMV162" s="108"/>
      <c r="AMX162" s="108"/>
      <c r="AMZ162" s="108"/>
      <c r="ANB162" s="108"/>
      <c r="AND162" s="108"/>
      <c r="ANF162" s="108"/>
      <c r="ANH162" s="108"/>
      <c r="ANJ162" s="108"/>
      <c r="ANL162" s="108"/>
      <c r="ANN162" s="108"/>
      <c r="ANP162" s="108"/>
      <c r="ANR162" s="108"/>
      <c r="ANT162" s="108"/>
      <c r="ANV162" s="108"/>
      <c r="ANX162" s="108"/>
      <c r="ANZ162" s="108"/>
      <c r="AOB162" s="108"/>
      <c r="AOD162" s="108"/>
      <c r="AOF162" s="108"/>
      <c r="AOH162" s="108"/>
      <c r="AOJ162" s="108"/>
      <c r="AOL162" s="108"/>
      <c r="AON162" s="108"/>
      <c r="AOP162" s="108"/>
      <c r="AOR162" s="108"/>
      <c r="AOT162" s="108"/>
      <c r="AOV162" s="108"/>
      <c r="AOX162" s="108"/>
      <c r="AOZ162" s="108"/>
      <c r="APB162" s="108"/>
      <c r="APD162" s="108"/>
      <c r="APF162" s="108"/>
      <c r="APH162" s="108"/>
      <c r="APJ162" s="108"/>
      <c r="APL162" s="108"/>
      <c r="APN162" s="108"/>
      <c r="APP162" s="108"/>
      <c r="APR162" s="108"/>
      <c r="APT162" s="108"/>
      <c r="APV162" s="108"/>
      <c r="APX162" s="108"/>
      <c r="APZ162" s="108"/>
      <c r="AQB162" s="108"/>
      <c r="AQD162" s="108"/>
      <c r="AQF162" s="108"/>
      <c r="AQH162" s="108"/>
      <c r="AQJ162" s="108"/>
      <c r="AQL162" s="108"/>
      <c r="AQN162" s="108"/>
      <c r="AQP162" s="108"/>
      <c r="AQR162" s="108"/>
      <c r="AQT162" s="108"/>
      <c r="AQV162" s="108"/>
      <c r="AQX162" s="108"/>
      <c r="AQZ162" s="108"/>
      <c r="ARB162" s="108"/>
      <c r="ARD162" s="108"/>
      <c r="ARF162" s="108"/>
      <c r="ARH162" s="108"/>
      <c r="ARJ162" s="108"/>
      <c r="ARL162" s="108"/>
      <c r="ARN162" s="108"/>
      <c r="ARP162" s="108"/>
      <c r="ARR162" s="108"/>
      <c r="ART162" s="108"/>
      <c r="ARV162" s="108"/>
      <c r="ARX162" s="108"/>
      <c r="ARZ162" s="108"/>
      <c r="ASB162" s="108"/>
      <c r="ASD162" s="108"/>
      <c r="ASF162" s="108"/>
      <c r="ASH162" s="108"/>
      <c r="ASJ162" s="108"/>
      <c r="ASL162" s="108"/>
      <c r="ASN162" s="108"/>
      <c r="ASP162" s="108"/>
      <c r="ASR162" s="108"/>
      <c r="AST162" s="108"/>
      <c r="ASV162" s="108"/>
      <c r="ASX162" s="108"/>
      <c r="ASZ162" s="108"/>
      <c r="ATB162" s="108"/>
      <c r="ATD162" s="108"/>
      <c r="ATF162" s="108"/>
      <c r="ATH162" s="108"/>
      <c r="ATJ162" s="108"/>
      <c r="ATL162" s="108"/>
      <c r="ATN162" s="108"/>
      <c r="ATP162" s="108"/>
      <c r="ATR162" s="108"/>
      <c r="ATT162" s="108"/>
      <c r="ATV162" s="108"/>
      <c r="ATX162" s="108"/>
      <c r="ATZ162" s="108"/>
      <c r="AUB162" s="108"/>
      <c r="AUD162" s="108"/>
      <c r="AUF162" s="108"/>
      <c r="AUH162" s="108"/>
      <c r="AUJ162" s="108"/>
      <c r="AUL162" s="108"/>
      <c r="AUN162" s="108"/>
      <c r="AUP162" s="108"/>
      <c r="AUR162" s="108"/>
      <c r="AUT162" s="108"/>
      <c r="AUV162" s="108"/>
      <c r="AUX162" s="108"/>
      <c r="AUZ162" s="108"/>
      <c r="AVB162" s="108"/>
      <c r="AVD162" s="108"/>
      <c r="AVF162" s="108"/>
      <c r="AVH162" s="108"/>
      <c r="AVJ162" s="108"/>
      <c r="AVL162" s="108"/>
      <c r="AVN162" s="108"/>
      <c r="AVP162" s="108"/>
      <c r="AVR162" s="108"/>
      <c r="AVT162" s="108"/>
      <c r="AVV162" s="108"/>
      <c r="AVX162" s="108"/>
      <c r="AVZ162" s="108"/>
      <c r="AWB162" s="108"/>
      <c r="AWD162" s="108"/>
      <c r="AWF162" s="108"/>
      <c r="AWH162" s="108"/>
      <c r="AWJ162" s="108"/>
      <c r="AWL162" s="108"/>
      <c r="AWN162" s="108"/>
      <c r="AWP162" s="108"/>
      <c r="AWR162" s="108"/>
      <c r="AWT162" s="108"/>
      <c r="AWV162" s="108"/>
      <c r="AWX162" s="108"/>
      <c r="AWZ162" s="108"/>
      <c r="AXB162" s="108"/>
      <c r="AXD162" s="108"/>
      <c r="AXF162" s="108"/>
      <c r="AXH162" s="108"/>
      <c r="AXJ162" s="108"/>
      <c r="AXL162" s="108"/>
      <c r="AXN162" s="108"/>
      <c r="AXP162" s="108"/>
      <c r="AXR162" s="108"/>
      <c r="AXT162" s="108"/>
      <c r="AXV162" s="108"/>
      <c r="AXX162" s="108"/>
      <c r="AXZ162" s="108"/>
      <c r="AYB162" s="108"/>
      <c r="AYD162" s="108"/>
      <c r="AYF162" s="108"/>
      <c r="AYH162" s="108"/>
      <c r="AYJ162" s="108"/>
      <c r="AYL162" s="108"/>
      <c r="AYN162" s="108"/>
      <c r="AYP162" s="108"/>
      <c r="AYR162" s="108"/>
      <c r="AYT162" s="108"/>
      <c r="AYV162" s="108"/>
      <c r="AYX162" s="108"/>
      <c r="AYZ162" s="108"/>
      <c r="AZB162" s="108"/>
      <c r="AZD162" s="108"/>
      <c r="AZF162" s="108"/>
      <c r="AZH162" s="108"/>
      <c r="AZJ162" s="108"/>
      <c r="AZL162" s="108"/>
      <c r="AZN162" s="108"/>
      <c r="AZP162" s="108"/>
      <c r="AZR162" s="108"/>
      <c r="AZT162" s="108"/>
      <c r="AZV162" s="108"/>
      <c r="AZX162" s="108"/>
      <c r="AZZ162" s="108"/>
      <c r="BAB162" s="108"/>
      <c r="BAD162" s="108"/>
      <c r="BAF162" s="108"/>
      <c r="BAH162" s="108"/>
      <c r="BAJ162" s="108"/>
      <c r="BAL162" s="108"/>
      <c r="BAN162" s="108"/>
      <c r="BAP162" s="108"/>
      <c r="BAR162" s="108"/>
      <c r="BAT162" s="108"/>
      <c r="BAV162" s="108"/>
      <c r="BAX162" s="108"/>
      <c r="BAZ162" s="108"/>
      <c r="BBB162" s="108"/>
      <c r="BBD162" s="108"/>
      <c r="BBF162" s="108"/>
      <c r="BBH162" s="108"/>
      <c r="BBJ162" s="108"/>
      <c r="BBL162" s="108"/>
      <c r="BBN162" s="108"/>
      <c r="BBP162" s="108"/>
      <c r="BBR162" s="108"/>
      <c r="BBT162" s="108"/>
      <c r="BBV162" s="108"/>
      <c r="BBX162" s="108"/>
      <c r="BBZ162" s="108"/>
      <c r="BCB162" s="108"/>
      <c r="BCD162" s="108"/>
      <c r="BCF162" s="108"/>
      <c r="BCH162" s="108"/>
      <c r="BCJ162" s="108"/>
      <c r="BCL162" s="108"/>
      <c r="BCN162" s="108"/>
      <c r="BCP162" s="108"/>
      <c r="BCR162" s="108"/>
      <c r="BCT162" s="108"/>
      <c r="BCV162" s="108"/>
      <c r="BCX162" s="108"/>
      <c r="BCZ162" s="108"/>
      <c r="BDB162" s="108"/>
      <c r="BDD162" s="108"/>
      <c r="BDF162" s="108"/>
      <c r="BDH162" s="108"/>
      <c r="BDJ162" s="108"/>
      <c r="BDL162" s="108"/>
      <c r="BDN162" s="108"/>
      <c r="BDP162" s="108"/>
      <c r="BDR162" s="108"/>
      <c r="BDT162" s="108"/>
      <c r="BDV162" s="108"/>
      <c r="BDX162" s="108"/>
      <c r="BDZ162" s="108"/>
      <c r="BEB162" s="108"/>
      <c r="BED162" s="108"/>
      <c r="BEF162" s="108"/>
      <c r="BEH162" s="108"/>
      <c r="BEJ162" s="108"/>
      <c r="BEL162" s="108"/>
      <c r="BEN162" s="108"/>
      <c r="BEP162" s="108"/>
      <c r="BER162" s="108"/>
      <c r="BET162" s="108"/>
      <c r="BEV162" s="108"/>
      <c r="BEX162" s="108"/>
      <c r="BEZ162" s="108"/>
      <c r="BFB162" s="108"/>
      <c r="BFD162" s="108"/>
      <c r="BFF162" s="108"/>
      <c r="BFH162" s="108"/>
      <c r="BFJ162" s="108"/>
      <c r="BFL162" s="108"/>
      <c r="BFN162" s="108"/>
      <c r="BFP162" s="108"/>
      <c r="BFR162" s="108"/>
      <c r="BFT162" s="108"/>
      <c r="BFV162" s="108"/>
      <c r="BFX162" s="108"/>
      <c r="BFZ162" s="108"/>
      <c r="BGB162" s="108"/>
      <c r="BGD162" s="108"/>
      <c r="BGF162" s="108"/>
      <c r="BGH162" s="108"/>
      <c r="BGJ162" s="108"/>
      <c r="BGL162" s="108"/>
      <c r="BGN162" s="108"/>
      <c r="BGP162" s="108"/>
      <c r="BGR162" s="108"/>
      <c r="BGT162" s="108"/>
      <c r="BGV162" s="108"/>
      <c r="BGX162" s="108"/>
      <c r="BGZ162" s="108"/>
      <c r="BHB162" s="108"/>
      <c r="BHD162" s="108"/>
      <c r="BHF162" s="108"/>
      <c r="BHH162" s="108"/>
      <c r="BHJ162" s="108"/>
      <c r="BHL162" s="108"/>
      <c r="BHN162" s="108"/>
      <c r="BHP162" s="108"/>
      <c r="BHR162" s="108"/>
      <c r="BHT162" s="108"/>
      <c r="BHV162" s="108"/>
      <c r="BHX162" s="108"/>
      <c r="BHZ162" s="108"/>
      <c r="BIB162" s="108"/>
      <c r="BID162" s="108"/>
      <c r="BIF162" s="108"/>
      <c r="BIH162" s="108"/>
      <c r="BIJ162" s="108"/>
      <c r="BIL162" s="108"/>
      <c r="BIN162" s="108"/>
      <c r="BIP162" s="108"/>
      <c r="BIR162" s="108"/>
      <c r="BIT162" s="108"/>
      <c r="BIV162" s="108"/>
      <c r="BIX162" s="108"/>
      <c r="BIZ162" s="108"/>
      <c r="BJB162" s="108"/>
      <c r="BJD162" s="108"/>
      <c r="BJF162" s="108"/>
      <c r="BJH162" s="108"/>
      <c r="BJJ162" s="108"/>
      <c r="BJL162" s="108"/>
      <c r="BJN162" s="108"/>
      <c r="BJP162" s="108"/>
      <c r="BJR162" s="108"/>
      <c r="BJT162" s="108"/>
      <c r="BJV162" s="108"/>
      <c r="BJX162" s="108"/>
      <c r="BJZ162" s="108"/>
      <c r="BKB162" s="108"/>
      <c r="BKD162" s="108"/>
      <c r="BKF162" s="108"/>
      <c r="BKH162" s="108"/>
      <c r="BKJ162" s="108"/>
      <c r="BKL162" s="108"/>
      <c r="BKN162" s="108"/>
      <c r="BKP162" s="108"/>
      <c r="BKR162" s="108"/>
      <c r="BKT162" s="108"/>
      <c r="BKV162" s="108"/>
      <c r="BKX162" s="108"/>
      <c r="BKZ162" s="108"/>
      <c r="BLB162" s="108"/>
      <c r="BLD162" s="108"/>
      <c r="BLF162" s="108"/>
      <c r="BLH162" s="108"/>
      <c r="BLJ162" s="108"/>
      <c r="BLL162" s="108"/>
      <c r="BLN162" s="108"/>
      <c r="BLP162" s="108"/>
      <c r="BLR162" s="108"/>
      <c r="BLT162" s="108"/>
      <c r="BLV162" s="108"/>
      <c r="BLX162" s="108"/>
      <c r="BLZ162" s="108"/>
      <c r="BMB162" s="108"/>
      <c r="BMD162" s="108"/>
      <c r="BMF162" s="108"/>
      <c r="BMH162" s="108"/>
      <c r="BMJ162" s="108"/>
      <c r="BML162" s="108"/>
      <c r="BMN162" s="108"/>
      <c r="BMP162" s="108"/>
      <c r="BMR162" s="108"/>
      <c r="BMT162" s="108"/>
      <c r="BMV162" s="108"/>
      <c r="BMX162" s="108"/>
      <c r="BMZ162" s="108"/>
      <c r="BNB162" s="108"/>
      <c r="BND162" s="108"/>
      <c r="BNF162" s="108"/>
      <c r="BNH162" s="108"/>
      <c r="BNJ162" s="108"/>
      <c r="BNL162" s="108"/>
      <c r="BNN162" s="108"/>
      <c r="BNP162" s="108"/>
      <c r="BNR162" s="108"/>
      <c r="BNT162" s="108"/>
      <c r="BNV162" s="108"/>
      <c r="BNX162" s="108"/>
      <c r="BNZ162" s="108"/>
      <c r="BOB162" s="108"/>
      <c r="BOD162" s="108"/>
      <c r="BOF162" s="108"/>
      <c r="BOH162" s="108"/>
      <c r="BOJ162" s="108"/>
      <c r="BOL162" s="108"/>
      <c r="BON162" s="108"/>
      <c r="BOP162" s="108"/>
      <c r="BOR162" s="108"/>
      <c r="BOT162" s="108"/>
      <c r="BOV162" s="108"/>
      <c r="BOX162" s="108"/>
      <c r="BOZ162" s="108"/>
      <c r="BPB162" s="108"/>
      <c r="BPD162" s="108"/>
      <c r="BPF162" s="108"/>
      <c r="BPH162" s="108"/>
      <c r="BPJ162" s="108"/>
      <c r="BPL162" s="108"/>
      <c r="BPN162" s="108"/>
      <c r="BPP162" s="108"/>
      <c r="BPR162" s="108"/>
      <c r="BPT162" s="108"/>
      <c r="BPV162" s="108"/>
      <c r="BPX162" s="108"/>
      <c r="BPZ162" s="108"/>
      <c r="BQB162" s="108"/>
      <c r="BQD162" s="108"/>
      <c r="BQF162" s="108"/>
      <c r="BQH162" s="108"/>
      <c r="BQJ162" s="108"/>
      <c r="BQL162" s="108"/>
      <c r="BQN162" s="108"/>
      <c r="BQP162" s="108"/>
      <c r="BQR162" s="108"/>
      <c r="BQT162" s="108"/>
      <c r="BQV162" s="108"/>
      <c r="BQX162" s="108"/>
      <c r="BQZ162" s="108"/>
      <c r="BRB162" s="108"/>
      <c r="BRD162" s="108"/>
      <c r="BRF162" s="108"/>
      <c r="BRH162" s="108"/>
      <c r="BRJ162" s="108"/>
      <c r="BRL162" s="108"/>
      <c r="BRN162" s="108"/>
      <c r="BRP162" s="108"/>
      <c r="BRR162" s="108"/>
      <c r="BRT162" s="108"/>
      <c r="BRV162" s="108"/>
      <c r="BRX162" s="108"/>
      <c r="BRZ162" s="108"/>
      <c r="BSB162" s="108"/>
      <c r="BSD162" s="108"/>
      <c r="BSF162" s="108"/>
      <c r="BSH162" s="108"/>
      <c r="BSJ162" s="108"/>
      <c r="BSL162" s="108"/>
      <c r="BSN162" s="108"/>
      <c r="BSP162" s="108"/>
      <c r="BSR162" s="108"/>
      <c r="BST162" s="108"/>
      <c r="BSV162" s="108"/>
      <c r="BSX162" s="108"/>
      <c r="BSZ162" s="108"/>
      <c r="BTB162" s="108"/>
      <c r="BTD162" s="108"/>
      <c r="BTF162" s="108"/>
      <c r="BTH162" s="108"/>
      <c r="BTJ162" s="108"/>
      <c r="BTL162" s="108"/>
      <c r="BTN162" s="108"/>
      <c r="BTP162" s="108"/>
      <c r="BTR162" s="108"/>
      <c r="BTT162" s="108"/>
      <c r="BTV162" s="108"/>
      <c r="BTX162" s="108"/>
      <c r="BTZ162" s="108"/>
      <c r="BUB162" s="108"/>
      <c r="BUD162" s="108"/>
      <c r="BUF162" s="108"/>
      <c r="BUH162" s="108"/>
      <c r="BUJ162" s="108"/>
      <c r="BUL162" s="108"/>
      <c r="BUN162" s="108"/>
      <c r="BUP162" s="108"/>
      <c r="BUR162" s="108"/>
      <c r="BUT162" s="108"/>
      <c r="BUV162" s="108"/>
      <c r="BUX162" s="108"/>
      <c r="BUZ162" s="108"/>
      <c r="BVB162" s="108"/>
      <c r="BVD162" s="108"/>
      <c r="BVF162" s="108"/>
      <c r="BVH162" s="108"/>
      <c r="BVJ162" s="108"/>
      <c r="BVL162" s="108"/>
      <c r="BVN162" s="108"/>
      <c r="BVP162" s="108"/>
      <c r="BVR162" s="108"/>
      <c r="BVT162" s="108"/>
      <c r="BVV162" s="108"/>
      <c r="BVX162" s="108"/>
      <c r="BVZ162" s="108"/>
      <c r="BWB162" s="108"/>
      <c r="BWD162" s="108"/>
      <c r="BWF162" s="108"/>
      <c r="BWH162" s="108"/>
      <c r="BWJ162" s="108"/>
      <c r="BWL162" s="108"/>
      <c r="BWN162" s="108"/>
      <c r="BWP162" s="108"/>
      <c r="BWR162" s="108"/>
      <c r="BWT162" s="108"/>
      <c r="BWV162" s="108"/>
      <c r="BWX162" s="108"/>
      <c r="BWZ162" s="108"/>
      <c r="BXB162" s="108"/>
      <c r="BXD162" s="108"/>
      <c r="BXF162" s="108"/>
      <c r="BXH162" s="108"/>
      <c r="BXJ162" s="108"/>
      <c r="BXL162" s="108"/>
      <c r="BXN162" s="108"/>
      <c r="BXP162" s="108"/>
      <c r="BXR162" s="108"/>
      <c r="BXT162" s="108"/>
      <c r="BXV162" s="108"/>
      <c r="BXX162" s="108"/>
      <c r="BXZ162" s="108"/>
      <c r="BYB162" s="108"/>
      <c r="BYD162" s="108"/>
      <c r="BYF162" s="108"/>
      <c r="BYH162" s="108"/>
      <c r="BYJ162" s="108"/>
      <c r="BYL162" s="108"/>
      <c r="BYN162" s="108"/>
      <c r="BYP162" s="108"/>
      <c r="BYR162" s="108"/>
      <c r="BYT162" s="108"/>
      <c r="BYV162" s="108"/>
      <c r="BYX162" s="108"/>
      <c r="BYZ162" s="108"/>
      <c r="BZB162" s="108"/>
      <c r="BZD162" s="108"/>
      <c r="BZF162" s="108"/>
      <c r="BZH162" s="108"/>
      <c r="BZJ162" s="108"/>
      <c r="BZL162" s="108"/>
      <c r="BZN162" s="108"/>
      <c r="BZP162" s="108"/>
      <c r="BZR162" s="108"/>
      <c r="BZT162" s="108"/>
      <c r="BZV162" s="108"/>
      <c r="BZX162" s="108"/>
      <c r="BZZ162" s="108"/>
      <c r="CAB162" s="108"/>
      <c r="CAD162" s="108"/>
      <c r="CAF162" s="108"/>
      <c r="CAH162" s="108"/>
      <c r="CAJ162" s="108"/>
      <c r="CAL162" s="108"/>
      <c r="CAN162" s="108"/>
      <c r="CAP162" s="108"/>
      <c r="CAR162" s="108"/>
      <c r="CAT162" s="108"/>
      <c r="CAV162" s="108"/>
      <c r="CAX162" s="108"/>
      <c r="CAZ162" s="108"/>
      <c r="CBB162" s="108"/>
      <c r="CBD162" s="108"/>
      <c r="CBF162" s="108"/>
      <c r="CBH162" s="108"/>
      <c r="CBJ162" s="108"/>
      <c r="CBL162" s="108"/>
      <c r="CBN162" s="108"/>
      <c r="CBP162" s="108"/>
      <c r="CBR162" s="108"/>
      <c r="CBT162" s="108"/>
      <c r="CBV162" s="108"/>
      <c r="CBX162" s="108"/>
      <c r="CBZ162" s="108"/>
      <c r="CCB162" s="108"/>
      <c r="CCD162" s="108"/>
      <c r="CCF162" s="108"/>
      <c r="CCH162" s="108"/>
      <c r="CCJ162" s="108"/>
      <c r="CCL162" s="108"/>
      <c r="CCN162" s="108"/>
      <c r="CCP162" s="108"/>
      <c r="CCR162" s="108"/>
      <c r="CCT162" s="108"/>
      <c r="CCV162" s="108"/>
      <c r="CCX162" s="108"/>
      <c r="CCZ162" s="108"/>
      <c r="CDB162" s="108"/>
      <c r="CDD162" s="108"/>
      <c r="CDF162" s="108"/>
      <c r="CDH162" s="108"/>
      <c r="CDJ162" s="108"/>
      <c r="CDL162" s="108"/>
      <c r="CDN162" s="108"/>
      <c r="CDP162" s="108"/>
      <c r="CDR162" s="108"/>
      <c r="CDT162" s="108"/>
      <c r="CDV162" s="108"/>
      <c r="CDX162" s="108"/>
      <c r="CDZ162" s="108"/>
      <c r="CEB162" s="108"/>
      <c r="CED162" s="108"/>
      <c r="CEF162" s="108"/>
      <c r="CEH162" s="108"/>
      <c r="CEJ162" s="108"/>
      <c r="CEL162" s="108"/>
      <c r="CEN162" s="108"/>
      <c r="CEP162" s="108"/>
      <c r="CER162" s="108"/>
      <c r="CET162" s="108"/>
      <c r="CEV162" s="108"/>
      <c r="CEX162" s="108"/>
      <c r="CEZ162" s="108"/>
      <c r="CFB162" s="108"/>
      <c r="CFD162" s="108"/>
      <c r="CFF162" s="108"/>
      <c r="CFH162" s="108"/>
      <c r="CFJ162" s="108"/>
      <c r="CFL162" s="108"/>
      <c r="CFN162" s="108"/>
      <c r="CFP162" s="108"/>
      <c r="CFR162" s="108"/>
      <c r="CFT162" s="108"/>
      <c r="CFV162" s="108"/>
      <c r="CFX162" s="108"/>
      <c r="CFZ162" s="108"/>
      <c r="CGB162" s="108"/>
      <c r="CGD162" s="108"/>
      <c r="CGF162" s="108"/>
      <c r="CGH162" s="108"/>
      <c r="CGJ162" s="108"/>
      <c r="CGL162" s="108"/>
      <c r="CGN162" s="108"/>
      <c r="CGP162" s="108"/>
      <c r="CGR162" s="108"/>
      <c r="CGT162" s="108"/>
      <c r="CGV162" s="108"/>
      <c r="CGX162" s="108"/>
      <c r="CGZ162" s="108"/>
      <c r="CHB162" s="108"/>
      <c r="CHD162" s="108"/>
      <c r="CHF162" s="108"/>
      <c r="CHH162" s="108"/>
      <c r="CHJ162" s="108"/>
      <c r="CHL162" s="108"/>
      <c r="CHN162" s="108"/>
      <c r="CHP162" s="108"/>
      <c r="CHR162" s="108"/>
      <c r="CHT162" s="108"/>
      <c r="CHV162" s="108"/>
      <c r="CHX162" s="108"/>
      <c r="CHZ162" s="108"/>
      <c r="CIB162" s="108"/>
      <c r="CID162" s="108"/>
      <c r="CIF162" s="108"/>
      <c r="CIH162" s="108"/>
      <c r="CIJ162" s="108"/>
      <c r="CIL162" s="108"/>
      <c r="CIN162" s="108"/>
      <c r="CIP162" s="108"/>
      <c r="CIR162" s="108"/>
      <c r="CIT162" s="108"/>
      <c r="CIV162" s="108"/>
      <c r="CIX162" s="108"/>
      <c r="CIZ162" s="108"/>
      <c r="CJB162" s="108"/>
      <c r="CJD162" s="108"/>
      <c r="CJF162" s="108"/>
      <c r="CJH162" s="108"/>
      <c r="CJJ162" s="108"/>
      <c r="CJL162" s="108"/>
      <c r="CJN162" s="108"/>
      <c r="CJP162" s="108"/>
      <c r="CJR162" s="108"/>
      <c r="CJT162" s="108"/>
      <c r="CJV162" s="108"/>
      <c r="CJX162" s="108"/>
      <c r="CJZ162" s="108"/>
      <c r="CKB162" s="108"/>
      <c r="CKD162" s="108"/>
      <c r="CKF162" s="108"/>
      <c r="CKH162" s="108"/>
      <c r="CKJ162" s="108"/>
      <c r="CKL162" s="108"/>
      <c r="CKN162" s="108"/>
      <c r="CKP162" s="108"/>
      <c r="CKR162" s="108"/>
      <c r="CKT162" s="108"/>
      <c r="CKV162" s="108"/>
      <c r="CKX162" s="108"/>
      <c r="CKZ162" s="108"/>
      <c r="CLB162" s="108"/>
      <c r="CLD162" s="108"/>
      <c r="CLF162" s="108"/>
      <c r="CLH162" s="108"/>
      <c r="CLJ162" s="108"/>
      <c r="CLL162" s="108"/>
      <c r="CLN162" s="108"/>
      <c r="CLP162" s="108"/>
      <c r="CLR162" s="108"/>
      <c r="CLT162" s="108"/>
      <c r="CLV162" s="108"/>
      <c r="CLX162" s="108"/>
      <c r="CLZ162" s="108"/>
      <c r="CMB162" s="108"/>
      <c r="CMD162" s="108"/>
      <c r="CMF162" s="108"/>
      <c r="CMH162" s="108"/>
      <c r="CMJ162" s="108"/>
      <c r="CML162" s="108"/>
      <c r="CMN162" s="108"/>
      <c r="CMP162" s="108"/>
      <c r="CMR162" s="108"/>
      <c r="CMT162" s="108"/>
      <c r="CMV162" s="108"/>
      <c r="CMX162" s="108"/>
      <c r="CMZ162" s="108"/>
      <c r="CNB162" s="108"/>
      <c r="CND162" s="108"/>
      <c r="CNF162" s="108"/>
      <c r="CNH162" s="108"/>
      <c r="CNJ162" s="108"/>
      <c r="CNL162" s="108"/>
      <c r="CNN162" s="108"/>
      <c r="CNP162" s="108"/>
      <c r="CNR162" s="108"/>
      <c r="CNT162" s="108"/>
      <c r="CNV162" s="108"/>
      <c r="CNX162" s="108"/>
      <c r="CNZ162" s="108"/>
      <c r="COB162" s="108"/>
      <c r="COD162" s="108"/>
      <c r="COF162" s="108"/>
      <c r="COH162" s="108"/>
      <c r="COJ162" s="108"/>
      <c r="COL162" s="108"/>
      <c r="CON162" s="108"/>
      <c r="COP162" s="108"/>
      <c r="COR162" s="108"/>
      <c r="COT162" s="108"/>
      <c r="COV162" s="108"/>
      <c r="COX162" s="108"/>
      <c r="COZ162" s="108"/>
      <c r="CPB162" s="108"/>
      <c r="CPD162" s="108"/>
      <c r="CPF162" s="108"/>
      <c r="CPH162" s="108"/>
      <c r="CPJ162" s="108"/>
      <c r="CPL162" s="108"/>
      <c r="CPN162" s="108"/>
      <c r="CPP162" s="108"/>
      <c r="CPR162" s="108"/>
      <c r="CPT162" s="108"/>
      <c r="CPV162" s="108"/>
      <c r="CPX162" s="108"/>
      <c r="CPZ162" s="108"/>
      <c r="CQB162" s="108"/>
      <c r="CQD162" s="108"/>
      <c r="CQF162" s="108"/>
      <c r="CQH162" s="108"/>
      <c r="CQJ162" s="108"/>
      <c r="CQL162" s="108"/>
      <c r="CQN162" s="108"/>
      <c r="CQP162" s="108"/>
      <c r="CQR162" s="108"/>
      <c r="CQT162" s="108"/>
      <c r="CQV162" s="108"/>
      <c r="CQX162" s="108"/>
      <c r="CQZ162" s="108"/>
      <c r="CRB162" s="108"/>
      <c r="CRD162" s="108"/>
      <c r="CRF162" s="108"/>
      <c r="CRH162" s="108"/>
      <c r="CRJ162" s="108"/>
      <c r="CRL162" s="108"/>
      <c r="CRN162" s="108"/>
      <c r="CRP162" s="108"/>
      <c r="CRR162" s="108"/>
      <c r="CRT162" s="108"/>
      <c r="CRV162" s="108"/>
      <c r="CRX162" s="108"/>
      <c r="CRZ162" s="108"/>
      <c r="CSB162" s="108"/>
      <c r="CSD162" s="108"/>
      <c r="CSF162" s="108"/>
      <c r="CSH162" s="108"/>
      <c r="CSJ162" s="108"/>
      <c r="CSL162" s="108"/>
      <c r="CSN162" s="108"/>
      <c r="CSP162" s="108"/>
      <c r="CSR162" s="108"/>
      <c r="CST162" s="108"/>
      <c r="CSV162" s="108"/>
      <c r="CSX162" s="108"/>
      <c r="CSZ162" s="108"/>
      <c r="CTB162" s="108"/>
      <c r="CTD162" s="108"/>
      <c r="CTF162" s="108"/>
      <c r="CTH162" s="108"/>
      <c r="CTJ162" s="108"/>
      <c r="CTL162" s="108"/>
      <c r="CTN162" s="108"/>
      <c r="CTP162" s="108"/>
      <c r="CTR162" s="108"/>
      <c r="CTT162" s="108"/>
      <c r="CTV162" s="108"/>
      <c r="CTX162" s="108"/>
      <c r="CTZ162" s="108"/>
      <c r="CUB162" s="108"/>
      <c r="CUD162" s="108"/>
      <c r="CUF162" s="108"/>
      <c r="CUH162" s="108"/>
      <c r="CUJ162" s="108"/>
      <c r="CUL162" s="108"/>
      <c r="CUN162" s="108"/>
      <c r="CUP162" s="108"/>
      <c r="CUR162" s="108"/>
      <c r="CUT162" s="108"/>
      <c r="CUV162" s="108"/>
      <c r="CUX162" s="108"/>
      <c r="CUZ162" s="108"/>
      <c r="CVB162" s="108"/>
      <c r="CVD162" s="108"/>
      <c r="CVF162" s="108"/>
      <c r="CVH162" s="108"/>
      <c r="CVJ162" s="108"/>
      <c r="CVL162" s="108"/>
      <c r="CVN162" s="108"/>
      <c r="CVP162" s="108"/>
      <c r="CVR162" s="108"/>
      <c r="CVT162" s="108"/>
      <c r="CVV162" s="108"/>
      <c r="CVX162" s="108"/>
      <c r="CVZ162" s="108"/>
      <c r="CWB162" s="108"/>
      <c r="CWD162" s="108"/>
      <c r="CWF162" s="108"/>
      <c r="CWH162" s="108"/>
      <c r="CWJ162" s="108"/>
      <c r="CWL162" s="108"/>
      <c r="CWN162" s="108"/>
      <c r="CWP162" s="108"/>
      <c r="CWR162" s="108"/>
      <c r="CWT162" s="108"/>
      <c r="CWV162" s="108"/>
      <c r="CWX162" s="108"/>
      <c r="CWZ162" s="108"/>
      <c r="CXB162" s="108"/>
      <c r="CXD162" s="108"/>
      <c r="CXF162" s="108"/>
      <c r="CXH162" s="108"/>
      <c r="CXJ162" s="108"/>
      <c r="CXL162" s="108"/>
      <c r="CXN162" s="108"/>
      <c r="CXP162" s="108"/>
      <c r="CXR162" s="108"/>
      <c r="CXT162" s="108"/>
      <c r="CXV162" s="108"/>
      <c r="CXX162" s="108"/>
      <c r="CXZ162" s="108"/>
      <c r="CYB162" s="108"/>
      <c r="CYD162" s="108"/>
      <c r="CYF162" s="108"/>
      <c r="CYH162" s="108"/>
      <c r="CYJ162" s="108"/>
      <c r="CYL162" s="108"/>
      <c r="CYN162" s="108"/>
      <c r="CYP162" s="108"/>
      <c r="CYR162" s="108"/>
      <c r="CYT162" s="108"/>
      <c r="CYV162" s="108"/>
      <c r="CYX162" s="108"/>
      <c r="CYZ162" s="108"/>
      <c r="CZB162" s="108"/>
      <c r="CZD162" s="108"/>
      <c r="CZF162" s="108"/>
      <c r="CZH162" s="108"/>
      <c r="CZJ162" s="108"/>
      <c r="CZL162" s="108"/>
      <c r="CZN162" s="108"/>
      <c r="CZP162" s="108"/>
      <c r="CZR162" s="108"/>
      <c r="CZT162" s="108"/>
      <c r="CZV162" s="108"/>
      <c r="CZX162" s="108"/>
      <c r="CZZ162" s="108"/>
      <c r="DAB162" s="108"/>
      <c r="DAD162" s="108"/>
      <c r="DAF162" s="108"/>
      <c r="DAH162" s="108"/>
      <c r="DAJ162" s="108"/>
      <c r="DAL162" s="108"/>
      <c r="DAN162" s="108"/>
      <c r="DAP162" s="108"/>
      <c r="DAR162" s="108"/>
      <c r="DAT162" s="108"/>
      <c r="DAV162" s="108"/>
      <c r="DAX162" s="108"/>
      <c r="DAZ162" s="108"/>
      <c r="DBB162" s="108"/>
      <c r="DBD162" s="108"/>
      <c r="DBF162" s="108"/>
      <c r="DBH162" s="108"/>
      <c r="DBJ162" s="108"/>
      <c r="DBL162" s="108"/>
      <c r="DBN162" s="108"/>
      <c r="DBP162" s="108"/>
      <c r="DBR162" s="108"/>
      <c r="DBT162" s="108"/>
      <c r="DBV162" s="108"/>
      <c r="DBX162" s="108"/>
      <c r="DBZ162" s="108"/>
      <c r="DCB162" s="108"/>
      <c r="DCD162" s="108"/>
      <c r="DCF162" s="108"/>
      <c r="DCH162" s="108"/>
      <c r="DCJ162" s="108"/>
      <c r="DCL162" s="108"/>
      <c r="DCN162" s="108"/>
      <c r="DCP162" s="108"/>
      <c r="DCR162" s="108"/>
      <c r="DCT162" s="108"/>
      <c r="DCV162" s="108"/>
      <c r="DCX162" s="108"/>
      <c r="DCZ162" s="108"/>
      <c r="DDB162" s="108"/>
      <c r="DDD162" s="108"/>
      <c r="DDF162" s="108"/>
      <c r="DDH162" s="108"/>
      <c r="DDJ162" s="108"/>
      <c r="DDL162" s="108"/>
      <c r="DDN162" s="108"/>
      <c r="DDP162" s="108"/>
      <c r="DDR162" s="108"/>
      <c r="DDT162" s="108"/>
      <c r="DDV162" s="108"/>
      <c r="DDX162" s="108"/>
      <c r="DDZ162" s="108"/>
      <c r="DEB162" s="108"/>
      <c r="DED162" s="108"/>
      <c r="DEF162" s="108"/>
      <c r="DEH162" s="108"/>
      <c r="DEJ162" s="108"/>
      <c r="DEL162" s="108"/>
      <c r="DEN162" s="108"/>
      <c r="DEP162" s="108"/>
      <c r="DER162" s="108"/>
      <c r="DET162" s="108"/>
      <c r="DEV162" s="108"/>
      <c r="DEX162" s="108"/>
      <c r="DEZ162" s="108"/>
      <c r="DFB162" s="108"/>
      <c r="DFD162" s="108"/>
      <c r="DFF162" s="108"/>
      <c r="DFH162" s="108"/>
      <c r="DFJ162" s="108"/>
      <c r="DFL162" s="108"/>
      <c r="DFN162" s="108"/>
      <c r="DFP162" s="108"/>
      <c r="DFR162" s="108"/>
      <c r="DFT162" s="108"/>
      <c r="DFV162" s="108"/>
      <c r="DFX162" s="108"/>
      <c r="DFZ162" s="108"/>
      <c r="DGB162" s="108"/>
      <c r="DGD162" s="108"/>
      <c r="DGF162" s="108"/>
      <c r="DGH162" s="108"/>
      <c r="DGJ162" s="108"/>
      <c r="DGL162" s="108"/>
      <c r="DGN162" s="108"/>
      <c r="DGP162" s="108"/>
      <c r="DGR162" s="108"/>
      <c r="DGT162" s="108"/>
      <c r="DGV162" s="108"/>
      <c r="DGX162" s="108"/>
      <c r="DGZ162" s="108"/>
      <c r="DHB162" s="108"/>
      <c r="DHD162" s="108"/>
      <c r="DHF162" s="108"/>
      <c r="DHH162" s="108"/>
      <c r="DHJ162" s="108"/>
      <c r="DHL162" s="108"/>
      <c r="DHN162" s="108"/>
      <c r="DHP162" s="108"/>
      <c r="DHR162" s="108"/>
      <c r="DHT162" s="108"/>
      <c r="DHV162" s="108"/>
      <c r="DHX162" s="108"/>
      <c r="DHZ162" s="108"/>
      <c r="DIB162" s="108"/>
      <c r="DID162" s="108"/>
      <c r="DIF162" s="108"/>
      <c r="DIH162" s="108"/>
      <c r="DIJ162" s="108"/>
      <c r="DIL162" s="108"/>
      <c r="DIN162" s="108"/>
      <c r="DIP162" s="108"/>
      <c r="DIR162" s="108"/>
      <c r="DIT162" s="108"/>
      <c r="DIV162" s="108"/>
      <c r="DIX162" s="108"/>
      <c r="DIZ162" s="108"/>
      <c r="DJB162" s="108"/>
      <c r="DJD162" s="108"/>
      <c r="DJF162" s="108"/>
      <c r="DJH162" s="108"/>
      <c r="DJJ162" s="108"/>
      <c r="DJL162" s="108"/>
      <c r="DJN162" s="108"/>
      <c r="DJP162" s="108"/>
      <c r="DJR162" s="108"/>
      <c r="DJT162" s="108"/>
      <c r="DJV162" s="108"/>
      <c r="DJX162" s="108"/>
      <c r="DJZ162" s="108"/>
      <c r="DKB162" s="108"/>
      <c r="DKD162" s="108"/>
      <c r="DKF162" s="108"/>
      <c r="DKH162" s="108"/>
      <c r="DKJ162" s="108"/>
      <c r="DKL162" s="108"/>
      <c r="DKN162" s="108"/>
      <c r="DKP162" s="108"/>
      <c r="DKR162" s="108"/>
      <c r="DKT162" s="108"/>
      <c r="DKV162" s="108"/>
      <c r="DKX162" s="108"/>
      <c r="DKZ162" s="108"/>
      <c r="DLB162" s="108"/>
      <c r="DLD162" s="108"/>
      <c r="DLF162" s="108"/>
      <c r="DLH162" s="108"/>
      <c r="DLJ162" s="108"/>
      <c r="DLL162" s="108"/>
      <c r="DLN162" s="108"/>
      <c r="DLP162" s="108"/>
      <c r="DLR162" s="108"/>
      <c r="DLT162" s="108"/>
      <c r="DLV162" s="108"/>
      <c r="DLX162" s="108"/>
      <c r="DLZ162" s="108"/>
      <c r="DMB162" s="108"/>
      <c r="DMD162" s="108"/>
      <c r="DMF162" s="108"/>
      <c r="DMH162" s="108"/>
      <c r="DMJ162" s="108"/>
      <c r="DML162" s="108"/>
      <c r="DMN162" s="108"/>
      <c r="DMP162" s="108"/>
      <c r="DMR162" s="108"/>
      <c r="DMT162" s="108"/>
      <c r="DMV162" s="108"/>
      <c r="DMX162" s="108"/>
      <c r="DMZ162" s="108"/>
      <c r="DNB162" s="108"/>
      <c r="DND162" s="108"/>
      <c r="DNF162" s="108"/>
      <c r="DNH162" s="108"/>
      <c r="DNJ162" s="108"/>
      <c r="DNL162" s="108"/>
      <c r="DNN162" s="108"/>
      <c r="DNP162" s="108"/>
      <c r="DNR162" s="108"/>
      <c r="DNT162" s="108"/>
      <c r="DNV162" s="108"/>
      <c r="DNX162" s="108"/>
      <c r="DNZ162" s="108"/>
      <c r="DOB162" s="108"/>
      <c r="DOD162" s="108"/>
      <c r="DOF162" s="108"/>
      <c r="DOH162" s="108"/>
      <c r="DOJ162" s="108"/>
      <c r="DOL162" s="108"/>
      <c r="DON162" s="108"/>
      <c r="DOP162" s="108"/>
      <c r="DOR162" s="108"/>
      <c r="DOT162" s="108"/>
      <c r="DOV162" s="108"/>
      <c r="DOX162" s="108"/>
      <c r="DOZ162" s="108"/>
      <c r="DPB162" s="108"/>
      <c r="DPD162" s="108"/>
      <c r="DPF162" s="108"/>
      <c r="DPH162" s="108"/>
      <c r="DPJ162" s="108"/>
      <c r="DPL162" s="108"/>
      <c r="DPN162" s="108"/>
      <c r="DPP162" s="108"/>
      <c r="DPR162" s="108"/>
      <c r="DPT162" s="108"/>
      <c r="DPV162" s="108"/>
      <c r="DPX162" s="108"/>
      <c r="DPZ162" s="108"/>
      <c r="DQB162" s="108"/>
      <c r="DQD162" s="108"/>
      <c r="DQF162" s="108"/>
      <c r="DQH162" s="108"/>
      <c r="DQJ162" s="108"/>
      <c r="DQL162" s="108"/>
      <c r="DQN162" s="108"/>
      <c r="DQP162" s="108"/>
      <c r="DQR162" s="108"/>
      <c r="DQT162" s="108"/>
      <c r="DQV162" s="108"/>
      <c r="DQX162" s="108"/>
      <c r="DQZ162" s="108"/>
      <c r="DRB162" s="108"/>
      <c r="DRD162" s="108"/>
      <c r="DRF162" s="108"/>
      <c r="DRH162" s="108"/>
      <c r="DRJ162" s="108"/>
      <c r="DRL162" s="108"/>
      <c r="DRN162" s="108"/>
      <c r="DRP162" s="108"/>
      <c r="DRR162" s="108"/>
      <c r="DRT162" s="108"/>
      <c r="DRV162" s="108"/>
      <c r="DRX162" s="108"/>
      <c r="DRZ162" s="108"/>
      <c r="DSB162" s="108"/>
      <c r="DSD162" s="108"/>
      <c r="DSF162" s="108"/>
      <c r="DSH162" s="108"/>
      <c r="DSJ162" s="108"/>
      <c r="DSL162" s="108"/>
      <c r="DSN162" s="108"/>
      <c r="DSP162" s="108"/>
      <c r="DSR162" s="108"/>
      <c r="DST162" s="108"/>
      <c r="DSV162" s="108"/>
      <c r="DSX162" s="108"/>
      <c r="DSZ162" s="108"/>
      <c r="DTB162" s="108"/>
      <c r="DTD162" s="108"/>
      <c r="DTF162" s="108"/>
      <c r="DTH162" s="108"/>
      <c r="DTJ162" s="108"/>
      <c r="DTL162" s="108"/>
      <c r="DTN162" s="108"/>
      <c r="DTP162" s="108"/>
      <c r="DTR162" s="108"/>
      <c r="DTT162" s="108"/>
      <c r="DTV162" s="108"/>
      <c r="DTX162" s="108"/>
      <c r="DTZ162" s="108"/>
      <c r="DUB162" s="108"/>
      <c r="DUD162" s="108"/>
      <c r="DUF162" s="108"/>
      <c r="DUH162" s="108"/>
      <c r="DUJ162" s="108"/>
      <c r="DUL162" s="108"/>
      <c r="DUN162" s="108"/>
      <c r="DUP162" s="108"/>
      <c r="DUR162" s="108"/>
      <c r="DUT162" s="108"/>
      <c r="DUV162" s="108"/>
      <c r="DUX162" s="108"/>
      <c r="DUZ162" s="108"/>
      <c r="DVB162" s="108"/>
      <c r="DVD162" s="108"/>
      <c r="DVF162" s="108"/>
      <c r="DVH162" s="108"/>
      <c r="DVJ162" s="108"/>
      <c r="DVL162" s="108"/>
      <c r="DVN162" s="108"/>
      <c r="DVP162" s="108"/>
      <c r="DVR162" s="108"/>
      <c r="DVT162" s="108"/>
      <c r="DVV162" s="108"/>
      <c r="DVX162" s="108"/>
      <c r="DVZ162" s="108"/>
      <c r="DWB162" s="108"/>
      <c r="DWD162" s="108"/>
      <c r="DWF162" s="108"/>
      <c r="DWH162" s="108"/>
      <c r="DWJ162" s="108"/>
      <c r="DWL162" s="108"/>
      <c r="DWN162" s="108"/>
      <c r="DWP162" s="108"/>
      <c r="DWR162" s="108"/>
      <c r="DWT162" s="108"/>
      <c r="DWV162" s="108"/>
      <c r="DWX162" s="108"/>
      <c r="DWZ162" s="108"/>
      <c r="DXB162" s="108"/>
      <c r="DXD162" s="108"/>
      <c r="DXF162" s="108"/>
      <c r="DXH162" s="108"/>
      <c r="DXJ162" s="108"/>
      <c r="DXL162" s="108"/>
      <c r="DXN162" s="108"/>
      <c r="DXP162" s="108"/>
      <c r="DXR162" s="108"/>
      <c r="DXT162" s="108"/>
      <c r="DXV162" s="108"/>
      <c r="DXX162" s="108"/>
      <c r="DXZ162" s="108"/>
      <c r="DYB162" s="108"/>
      <c r="DYD162" s="108"/>
      <c r="DYF162" s="108"/>
      <c r="DYH162" s="108"/>
      <c r="DYJ162" s="108"/>
      <c r="DYL162" s="108"/>
      <c r="DYN162" s="108"/>
      <c r="DYP162" s="108"/>
      <c r="DYR162" s="108"/>
      <c r="DYT162" s="108"/>
      <c r="DYV162" s="108"/>
      <c r="DYX162" s="108"/>
      <c r="DYZ162" s="108"/>
      <c r="DZB162" s="108"/>
      <c r="DZD162" s="108"/>
      <c r="DZF162" s="108"/>
      <c r="DZH162" s="108"/>
      <c r="DZJ162" s="108"/>
      <c r="DZL162" s="108"/>
      <c r="DZN162" s="108"/>
      <c r="DZP162" s="108"/>
      <c r="DZR162" s="108"/>
      <c r="DZT162" s="108"/>
      <c r="DZV162" s="108"/>
      <c r="DZX162" s="108"/>
      <c r="DZZ162" s="108"/>
      <c r="EAB162" s="108"/>
      <c r="EAD162" s="108"/>
      <c r="EAF162" s="108"/>
      <c r="EAH162" s="108"/>
      <c r="EAJ162" s="108"/>
      <c r="EAL162" s="108"/>
      <c r="EAN162" s="108"/>
      <c r="EAP162" s="108"/>
      <c r="EAR162" s="108"/>
      <c r="EAT162" s="108"/>
      <c r="EAV162" s="108"/>
      <c r="EAX162" s="108"/>
      <c r="EAZ162" s="108"/>
      <c r="EBB162" s="108"/>
      <c r="EBD162" s="108"/>
      <c r="EBF162" s="108"/>
      <c r="EBH162" s="108"/>
      <c r="EBJ162" s="108"/>
      <c r="EBL162" s="108"/>
      <c r="EBN162" s="108"/>
      <c r="EBP162" s="108"/>
      <c r="EBR162" s="108"/>
      <c r="EBT162" s="108"/>
      <c r="EBV162" s="108"/>
      <c r="EBX162" s="108"/>
      <c r="EBZ162" s="108"/>
      <c r="ECB162" s="108"/>
      <c r="ECD162" s="108"/>
      <c r="ECF162" s="108"/>
      <c r="ECH162" s="108"/>
      <c r="ECJ162" s="108"/>
      <c r="ECL162" s="108"/>
      <c r="ECN162" s="108"/>
      <c r="ECP162" s="108"/>
      <c r="ECR162" s="108"/>
      <c r="ECT162" s="108"/>
      <c r="ECV162" s="108"/>
      <c r="ECX162" s="108"/>
      <c r="ECZ162" s="108"/>
      <c r="EDB162" s="108"/>
      <c r="EDD162" s="108"/>
      <c r="EDF162" s="108"/>
      <c r="EDH162" s="108"/>
      <c r="EDJ162" s="108"/>
      <c r="EDL162" s="108"/>
      <c r="EDN162" s="108"/>
      <c r="EDP162" s="108"/>
      <c r="EDR162" s="108"/>
      <c r="EDT162" s="108"/>
      <c r="EDV162" s="108"/>
      <c r="EDX162" s="108"/>
      <c r="EDZ162" s="108"/>
      <c r="EEB162" s="108"/>
      <c r="EED162" s="108"/>
      <c r="EEF162" s="108"/>
      <c r="EEH162" s="108"/>
      <c r="EEJ162" s="108"/>
      <c r="EEL162" s="108"/>
      <c r="EEN162" s="108"/>
      <c r="EEP162" s="108"/>
      <c r="EER162" s="108"/>
      <c r="EET162" s="108"/>
      <c r="EEV162" s="108"/>
      <c r="EEX162" s="108"/>
      <c r="EEZ162" s="108"/>
      <c r="EFB162" s="108"/>
      <c r="EFD162" s="108"/>
      <c r="EFF162" s="108"/>
      <c r="EFH162" s="108"/>
      <c r="EFJ162" s="108"/>
      <c r="EFL162" s="108"/>
      <c r="EFN162" s="108"/>
      <c r="EFP162" s="108"/>
      <c r="EFR162" s="108"/>
      <c r="EFT162" s="108"/>
      <c r="EFV162" s="108"/>
      <c r="EFX162" s="108"/>
      <c r="EFZ162" s="108"/>
      <c r="EGB162" s="108"/>
      <c r="EGD162" s="108"/>
      <c r="EGF162" s="108"/>
      <c r="EGH162" s="108"/>
      <c r="EGJ162" s="108"/>
      <c r="EGL162" s="108"/>
      <c r="EGN162" s="108"/>
      <c r="EGP162" s="108"/>
      <c r="EGR162" s="108"/>
      <c r="EGT162" s="108"/>
      <c r="EGV162" s="108"/>
      <c r="EGX162" s="108"/>
      <c r="EGZ162" s="108"/>
      <c r="EHB162" s="108"/>
      <c r="EHD162" s="108"/>
      <c r="EHF162" s="108"/>
      <c r="EHH162" s="108"/>
      <c r="EHJ162" s="108"/>
      <c r="EHL162" s="108"/>
      <c r="EHN162" s="108"/>
      <c r="EHP162" s="108"/>
      <c r="EHR162" s="108"/>
      <c r="EHT162" s="108"/>
      <c r="EHV162" s="108"/>
      <c r="EHX162" s="108"/>
      <c r="EHZ162" s="108"/>
      <c r="EIB162" s="108"/>
      <c r="EID162" s="108"/>
      <c r="EIF162" s="108"/>
      <c r="EIH162" s="108"/>
      <c r="EIJ162" s="108"/>
      <c r="EIL162" s="108"/>
      <c r="EIN162" s="108"/>
      <c r="EIP162" s="108"/>
      <c r="EIR162" s="108"/>
      <c r="EIT162" s="108"/>
      <c r="EIV162" s="108"/>
      <c r="EIX162" s="108"/>
      <c r="EIZ162" s="108"/>
      <c r="EJB162" s="108"/>
      <c r="EJD162" s="108"/>
      <c r="EJF162" s="108"/>
      <c r="EJH162" s="108"/>
      <c r="EJJ162" s="108"/>
      <c r="EJL162" s="108"/>
      <c r="EJN162" s="108"/>
      <c r="EJP162" s="108"/>
      <c r="EJR162" s="108"/>
      <c r="EJT162" s="108"/>
      <c r="EJV162" s="108"/>
      <c r="EJX162" s="108"/>
      <c r="EJZ162" s="108"/>
      <c r="EKB162" s="108"/>
      <c r="EKD162" s="108"/>
      <c r="EKF162" s="108"/>
      <c r="EKH162" s="108"/>
      <c r="EKJ162" s="108"/>
      <c r="EKL162" s="108"/>
      <c r="EKN162" s="108"/>
      <c r="EKP162" s="108"/>
      <c r="EKR162" s="108"/>
      <c r="EKT162" s="108"/>
      <c r="EKV162" s="108"/>
      <c r="EKX162" s="108"/>
      <c r="EKZ162" s="108"/>
      <c r="ELB162" s="108"/>
      <c r="ELD162" s="108"/>
      <c r="ELF162" s="108"/>
      <c r="ELH162" s="108"/>
      <c r="ELJ162" s="108"/>
      <c r="ELL162" s="108"/>
      <c r="ELN162" s="108"/>
      <c r="ELP162" s="108"/>
      <c r="ELR162" s="108"/>
      <c r="ELT162" s="108"/>
      <c r="ELV162" s="108"/>
      <c r="ELX162" s="108"/>
      <c r="ELZ162" s="108"/>
      <c r="EMB162" s="108"/>
      <c r="EMD162" s="108"/>
      <c r="EMF162" s="108"/>
      <c r="EMH162" s="108"/>
      <c r="EMJ162" s="108"/>
      <c r="EML162" s="108"/>
      <c r="EMN162" s="108"/>
      <c r="EMP162" s="108"/>
      <c r="EMR162" s="108"/>
      <c r="EMT162" s="108"/>
      <c r="EMV162" s="108"/>
      <c r="EMX162" s="108"/>
      <c r="EMZ162" s="108"/>
      <c r="ENB162" s="108"/>
      <c r="END162" s="108"/>
      <c r="ENF162" s="108"/>
      <c r="ENH162" s="108"/>
      <c r="ENJ162" s="108"/>
      <c r="ENL162" s="108"/>
      <c r="ENN162" s="108"/>
      <c r="ENP162" s="108"/>
      <c r="ENR162" s="108"/>
      <c r="ENT162" s="108"/>
      <c r="ENV162" s="108"/>
      <c r="ENX162" s="108"/>
      <c r="ENZ162" s="108"/>
      <c r="EOB162" s="108"/>
      <c r="EOD162" s="108"/>
      <c r="EOF162" s="108"/>
      <c r="EOH162" s="108"/>
      <c r="EOJ162" s="108"/>
      <c r="EOL162" s="108"/>
      <c r="EON162" s="108"/>
      <c r="EOP162" s="108"/>
      <c r="EOR162" s="108"/>
      <c r="EOT162" s="108"/>
      <c r="EOV162" s="108"/>
      <c r="EOX162" s="108"/>
      <c r="EOZ162" s="108"/>
      <c r="EPB162" s="108"/>
      <c r="EPD162" s="108"/>
      <c r="EPF162" s="108"/>
      <c r="EPH162" s="108"/>
      <c r="EPJ162" s="108"/>
      <c r="EPL162" s="108"/>
      <c r="EPN162" s="108"/>
      <c r="EPP162" s="108"/>
      <c r="EPR162" s="108"/>
      <c r="EPT162" s="108"/>
      <c r="EPV162" s="108"/>
      <c r="EPX162" s="108"/>
      <c r="EPZ162" s="108"/>
      <c r="EQB162" s="108"/>
      <c r="EQD162" s="108"/>
      <c r="EQF162" s="108"/>
      <c r="EQH162" s="108"/>
      <c r="EQJ162" s="108"/>
      <c r="EQL162" s="108"/>
      <c r="EQN162" s="108"/>
      <c r="EQP162" s="108"/>
      <c r="EQR162" s="108"/>
      <c r="EQT162" s="108"/>
      <c r="EQV162" s="108"/>
      <c r="EQX162" s="108"/>
      <c r="EQZ162" s="108"/>
      <c r="ERB162" s="108"/>
      <c r="ERD162" s="108"/>
      <c r="ERF162" s="108"/>
      <c r="ERH162" s="108"/>
      <c r="ERJ162" s="108"/>
      <c r="ERL162" s="108"/>
      <c r="ERN162" s="108"/>
      <c r="ERP162" s="108"/>
      <c r="ERR162" s="108"/>
      <c r="ERT162" s="108"/>
      <c r="ERV162" s="108"/>
      <c r="ERX162" s="108"/>
      <c r="ERZ162" s="108"/>
      <c r="ESB162" s="108"/>
      <c r="ESD162" s="108"/>
      <c r="ESF162" s="108"/>
      <c r="ESH162" s="108"/>
      <c r="ESJ162" s="108"/>
      <c r="ESL162" s="108"/>
      <c r="ESN162" s="108"/>
      <c r="ESP162" s="108"/>
      <c r="ESR162" s="108"/>
      <c r="EST162" s="108"/>
      <c r="ESV162" s="108"/>
      <c r="ESX162" s="108"/>
      <c r="ESZ162" s="108"/>
      <c r="ETB162" s="108"/>
      <c r="ETD162" s="108"/>
      <c r="ETF162" s="108"/>
      <c r="ETH162" s="108"/>
      <c r="ETJ162" s="108"/>
      <c r="ETL162" s="108"/>
      <c r="ETN162" s="108"/>
      <c r="ETP162" s="108"/>
      <c r="ETR162" s="108"/>
      <c r="ETT162" s="108"/>
      <c r="ETV162" s="108"/>
      <c r="ETX162" s="108"/>
      <c r="ETZ162" s="108"/>
      <c r="EUB162" s="108"/>
      <c r="EUD162" s="108"/>
      <c r="EUF162" s="108"/>
      <c r="EUH162" s="108"/>
      <c r="EUJ162" s="108"/>
      <c r="EUL162" s="108"/>
      <c r="EUN162" s="108"/>
      <c r="EUP162" s="108"/>
      <c r="EUR162" s="108"/>
      <c r="EUT162" s="108"/>
      <c r="EUV162" s="108"/>
      <c r="EUX162" s="108"/>
      <c r="EUZ162" s="108"/>
      <c r="EVB162" s="108"/>
      <c r="EVD162" s="108"/>
      <c r="EVF162" s="108"/>
      <c r="EVH162" s="108"/>
      <c r="EVJ162" s="108"/>
      <c r="EVL162" s="108"/>
      <c r="EVN162" s="108"/>
      <c r="EVP162" s="108"/>
      <c r="EVR162" s="108"/>
      <c r="EVT162" s="108"/>
      <c r="EVV162" s="108"/>
      <c r="EVX162" s="108"/>
      <c r="EVZ162" s="108"/>
      <c r="EWB162" s="108"/>
      <c r="EWD162" s="108"/>
      <c r="EWF162" s="108"/>
      <c r="EWH162" s="108"/>
      <c r="EWJ162" s="108"/>
      <c r="EWL162" s="108"/>
      <c r="EWN162" s="108"/>
      <c r="EWP162" s="108"/>
      <c r="EWR162" s="108"/>
      <c r="EWT162" s="108"/>
      <c r="EWV162" s="108"/>
      <c r="EWX162" s="108"/>
      <c r="EWZ162" s="108"/>
      <c r="EXB162" s="108"/>
      <c r="EXD162" s="108"/>
      <c r="EXF162" s="108"/>
      <c r="EXH162" s="108"/>
      <c r="EXJ162" s="108"/>
      <c r="EXL162" s="108"/>
      <c r="EXN162" s="108"/>
      <c r="EXP162" s="108"/>
      <c r="EXR162" s="108"/>
      <c r="EXT162" s="108"/>
      <c r="EXV162" s="108"/>
      <c r="EXX162" s="108"/>
      <c r="EXZ162" s="108"/>
      <c r="EYB162" s="108"/>
      <c r="EYD162" s="108"/>
      <c r="EYF162" s="108"/>
      <c r="EYH162" s="108"/>
      <c r="EYJ162" s="108"/>
      <c r="EYL162" s="108"/>
      <c r="EYN162" s="108"/>
      <c r="EYP162" s="108"/>
      <c r="EYR162" s="108"/>
      <c r="EYT162" s="108"/>
      <c r="EYV162" s="108"/>
      <c r="EYX162" s="108"/>
      <c r="EYZ162" s="108"/>
      <c r="EZB162" s="108"/>
      <c r="EZD162" s="108"/>
      <c r="EZF162" s="108"/>
      <c r="EZH162" s="108"/>
      <c r="EZJ162" s="108"/>
      <c r="EZL162" s="108"/>
      <c r="EZN162" s="108"/>
      <c r="EZP162" s="108"/>
      <c r="EZR162" s="108"/>
      <c r="EZT162" s="108"/>
      <c r="EZV162" s="108"/>
      <c r="EZX162" s="108"/>
      <c r="EZZ162" s="108"/>
      <c r="FAB162" s="108"/>
      <c r="FAD162" s="108"/>
      <c r="FAF162" s="108"/>
      <c r="FAH162" s="108"/>
      <c r="FAJ162" s="108"/>
      <c r="FAL162" s="108"/>
      <c r="FAN162" s="108"/>
      <c r="FAP162" s="108"/>
      <c r="FAR162" s="108"/>
      <c r="FAT162" s="108"/>
      <c r="FAV162" s="108"/>
      <c r="FAX162" s="108"/>
      <c r="FAZ162" s="108"/>
      <c r="FBB162" s="108"/>
      <c r="FBD162" s="108"/>
      <c r="FBF162" s="108"/>
      <c r="FBH162" s="108"/>
      <c r="FBJ162" s="108"/>
      <c r="FBL162" s="108"/>
      <c r="FBN162" s="108"/>
      <c r="FBP162" s="108"/>
      <c r="FBR162" s="108"/>
      <c r="FBT162" s="108"/>
      <c r="FBV162" s="108"/>
      <c r="FBX162" s="108"/>
      <c r="FBZ162" s="108"/>
      <c r="FCB162" s="108"/>
      <c r="FCD162" s="108"/>
      <c r="FCF162" s="108"/>
      <c r="FCH162" s="108"/>
      <c r="FCJ162" s="108"/>
      <c r="FCL162" s="108"/>
      <c r="FCN162" s="108"/>
      <c r="FCP162" s="108"/>
      <c r="FCR162" s="108"/>
      <c r="FCT162" s="108"/>
      <c r="FCV162" s="108"/>
      <c r="FCX162" s="108"/>
      <c r="FCZ162" s="108"/>
      <c r="FDB162" s="108"/>
      <c r="FDD162" s="108"/>
      <c r="FDF162" s="108"/>
      <c r="FDH162" s="108"/>
      <c r="FDJ162" s="108"/>
      <c r="FDL162" s="108"/>
      <c r="FDN162" s="108"/>
      <c r="FDP162" s="108"/>
      <c r="FDR162" s="108"/>
      <c r="FDT162" s="108"/>
      <c r="FDV162" s="108"/>
      <c r="FDX162" s="108"/>
      <c r="FDZ162" s="108"/>
      <c r="FEB162" s="108"/>
      <c r="FED162" s="108"/>
      <c r="FEF162" s="108"/>
      <c r="FEH162" s="108"/>
      <c r="FEJ162" s="108"/>
      <c r="FEL162" s="108"/>
      <c r="FEN162" s="108"/>
      <c r="FEP162" s="108"/>
      <c r="FER162" s="108"/>
      <c r="FET162" s="108"/>
      <c r="FEV162" s="108"/>
      <c r="FEX162" s="108"/>
      <c r="FEZ162" s="108"/>
      <c r="FFB162" s="108"/>
      <c r="FFD162" s="108"/>
      <c r="FFF162" s="108"/>
      <c r="FFH162" s="108"/>
      <c r="FFJ162" s="108"/>
      <c r="FFL162" s="108"/>
      <c r="FFN162" s="108"/>
      <c r="FFP162" s="108"/>
      <c r="FFR162" s="108"/>
      <c r="FFT162" s="108"/>
      <c r="FFV162" s="108"/>
      <c r="FFX162" s="108"/>
      <c r="FFZ162" s="108"/>
      <c r="FGB162" s="108"/>
      <c r="FGD162" s="108"/>
      <c r="FGF162" s="108"/>
      <c r="FGH162" s="108"/>
      <c r="FGJ162" s="108"/>
      <c r="FGL162" s="108"/>
      <c r="FGN162" s="108"/>
      <c r="FGP162" s="108"/>
      <c r="FGR162" s="108"/>
      <c r="FGT162" s="108"/>
      <c r="FGV162" s="108"/>
      <c r="FGX162" s="108"/>
      <c r="FGZ162" s="108"/>
      <c r="FHB162" s="108"/>
      <c r="FHD162" s="108"/>
      <c r="FHF162" s="108"/>
      <c r="FHH162" s="108"/>
      <c r="FHJ162" s="108"/>
      <c r="FHL162" s="108"/>
      <c r="FHN162" s="108"/>
      <c r="FHP162" s="108"/>
      <c r="FHR162" s="108"/>
      <c r="FHT162" s="108"/>
      <c r="FHV162" s="108"/>
      <c r="FHX162" s="108"/>
      <c r="FHZ162" s="108"/>
      <c r="FIB162" s="108"/>
      <c r="FID162" s="108"/>
      <c r="FIF162" s="108"/>
      <c r="FIH162" s="108"/>
      <c r="FIJ162" s="108"/>
      <c r="FIL162" s="108"/>
      <c r="FIN162" s="108"/>
      <c r="FIP162" s="108"/>
      <c r="FIR162" s="108"/>
      <c r="FIT162" s="108"/>
      <c r="FIV162" s="108"/>
      <c r="FIX162" s="108"/>
      <c r="FIZ162" s="108"/>
      <c r="FJB162" s="108"/>
      <c r="FJD162" s="108"/>
      <c r="FJF162" s="108"/>
      <c r="FJH162" s="108"/>
      <c r="FJJ162" s="108"/>
      <c r="FJL162" s="108"/>
      <c r="FJN162" s="108"/>
      <c r="FJP162" s="108"/>
      <c r="FJR162" s="108"/>
      <c r="FJT162" s="108"/>
      <c r="FJV162" s="108"/>
      <c r="FJX162" s="108"/>
      <c r="FJZ162" s="108"/>
      <c r="FKB162" s="108"/>
      <c r="FKD162" s="108"/>
      <c r="FKF162" s="108"/>
      <c r="FKH162" s="108"/>
      <c r="FKJ162" s="108"/>
      <c r="FKL162" s="108"/>
      <c r="FKN162" s="108"/>
      <c r="FKP162" s="108"/>
      <c r="FKR162" s="108"/>
      <c r="FKT162" s="108"/>
      <c r="FKV162" s="108"/>
      <c r="FKX162" s="108"/>
      <c r="FKZ162" s="108"/>
      <c r="FLB162" s="108"/>
      <c r="FLD162" s="108"/>
      <c r="FLF162" s="108"/>
      <c r="FLH162" s="108"/>
      <c r="FLJ162" s="108"/>
      <c r="FLL162" s="108"/>
      <c r="FLN162" s="108"/>
      <c r="FLP162" s="108"/>
      <c r="FLR162" s="108"/>
      <c r="FLT162" s="108"/>
      <c r="FLV162" s="108"/>
      <c r="FLX162" s="108"/>
      <c r="FLZ162" s="108"/>
      <c r="FMB162" s="108"/>
      <c r="FMD162" s="108"/>
      <c r="FMF162" s="108"/>
      <c r="FMH162" s="108"/>
      <c r="FMJ162" s="108"/>
      <c r="FML162" s="108"/>
      <c r="FMN162" s="108"/>
      <c r="FMP162" s="108"/>
      <c r="FMR162" s="108"/>
      <c r="FMT162" s="108"/>
      <c r="FMV162" s="108"/>
      <c r="FMX162" s="108"/>
      <c r="FMZ162" s="108"/>
      <c r="FNB162" s="108"/>
      <c r="FND162" s="108"/>
      <c r="FNF162" s="108"/>
      <c r="FNH162" s="108"/>
      <c r="FNJ162" s="108"/>
      <c r="FNL162" s="108"/>
      <c r="FNN162" s="108"/>
      <c r="FNP162" s="108"/>
      <c r="FNR162" s="108"/>
      <c r="FNT162" s="108"/>
      <c r="FNV162" s="108"/>
      <c r="FNX162" s="108"/>
      <c r="FNZ162" s="108"/>
      <c r="FOB162" s="108"/>
      <c r="FOD162" s="108"/>
      <c r="FOF162" s="108"/>
      <c r="FOH162" s="108"/>
      <c r="FOJ162" s="108"/>
      <c r="FOL162" s="108"/>
      <c r="FON162" s="108"/>
      <c r="FOP162" s="108"/>
      <c r="FOR162" s="108"/>
      <c r="FOT162" s="108"/>
      <c r="FOV162" s="108"/>
      <c r="FOX162" s="108"/>
      <c r="FOZ162" s="108"/>
      <c r="FPB162" s="108"/>
      <c r="FPD162" s="108"/>
      <c r="FPF162" s="108"/>
      <c r="FPH162" s="108"/>
      <c r="FPJ162" s="108"/>
      <c r="FPL162" s="108"/>
      <c r="FPN162" s="108"/>
      <c r="FPP162" s="108"/>
      <c r="FPR162" s="108"/>
      <c r="FPT162" s="108"/>
      <c r="FPV162" s="108"/>
      <c r="FPX162" s="108"/>
      <c r="FPZ162" s="108"/>
      <c r="FQB162" s="108"/>
      <c r="FQD162" s="108"/>
      <c r="FQF162" s="108"/>
      <c r="FQH162" s="108"/>
      <c r="FQJ162" s="108"/>
      <c r="FQL162" s="108"/>
      <c r="FQN162" s="108"/>
      <c r="FQP162" s="108"/>
      <c r="FQR162" s="108"/>
      <c r="FQT162" s="108"/>
      <c r="FQV162" s="108"/>
      <c r="FQX162" s="108"/>
      <c r="FQZ162" s="108"/>
      <c r="FRB162" s="108"/>
      <c r="FRD162" s="108"/>
      <c r="FRF162" s="108"/>
      <c r="FRH162" s="108"/>
      <c r="FRJ162" s="108"/>
      <c r="FRL162" s="108"/>
      <c r="FRN162" s="108"/>
      <c r="FRP162" s="108"/>
      <c r="FRR162" s="108"/>
      <c r="FRT162" s="108"/>
      <c r="FRV162" s="108"/>
      <c r="FRX162" s="108"/>
      <c r="FRZ162" s="108"/>
      <c r="FSB162" s="108"/>
      <c r="FSD162" s="108"/>
      <c r="FSF162" s="108"/>
      <c r="FSH162" s="108"/>
      <c r="FSJ162" s="108"/>
      <c r="FSL162" s="108"/>
      <c r="FSN162" s="108"/>
      <c r="FSP162" s="108"/>
      <c r="FSR162" s="108"/>
      <c r="FST162" s="108"/>
      <c r="FSV162" s="108"/>
      <c r="FSX162" s="108"/>
      <c r="FSZ162" s="108"/>
      <c r="FTB162" s="108"/>
      <c r="FTD162" s="108"/>
      <c r="FTF162" s="108"/>
      <c r="FTH162" s="108"/>
      <c r="FTJ162" s="108"/>
      <c r="FTL162" s="108"/>
      <c r="FTN162" s="108"/>
      <c r="FTP162" s="108"/>
      <c r="FTR162" s="108"/>
      <c r="FTT162" s="108"/>
      <c r="FTV162" s="108"/>
      <c r="FTX162" s="108"/>
      <c r="FTZ162" s="108"/>
      <c r="FUB162" s="108"/>
      <c r="FUD162" s="108"/>
      <c r="FUF162" s="108"/>
      <c r="FUH162" s="108"/>
      <c r="FUJ162" s="108"/>
      <c r="FUL162" s="108"/>
      <c r="FUN162" s="108"/>
      <c r="FUP162" s="108"/>
      <c r="FUR162" s="108"/>
      <c r="FUT162" s="108"/>
      <c r="FUV162" s="108"/>
      <c r="FUX162" s="108"/>
      <c r="FUZ162" s="108"/>
      <c r="FVB162" s="108"/>
      <c r="FVD162" s="108"/>
      <c r="FVF162" s="108"/>
      <c r="FVH162" s="108"/>
      <c r="FVJ162" s="108"/>
      <c r="FVL162" s="108"/>
      <c r="FVN162" s="108"/>
      <c r="FVP162" s="108"/>
      <c r="FVR162" s="108"/>
      <c r="FVT162" s="108"/>
      <c r="FVV162" s="108"/>
      <c r="FVX162" s="108"/>
      <c r="FVZ162" s="108"/>
      <c r="FWB162" s="108"/>
      <c r="FWD162" s="108"/>
      <c r="FWF162" s="108"/>
      <c r="FWH162" s="108"/>
      <c r="FWJ162" s="108"/>
      <c r="FWL162" s="108"/>
      <c r="FWN162" s="108"/>
      <c r="FWP162" s="108"/>
      <c r="FWR162" s="108"/>
      <c r="FWT162" s="108"/>
      <c r="FWV162" s="108"/>
      <c r="FWX162" s="108"/>
      <c r="FWZ162" s="108"/>
      <c r="FXB162" s="108"/>
      <c r="FXD162" s="108"/>
      <c r="FXF162" s="108"/>
      <c r="FXH162" s="108"/>
      <c r="FXJ162" s="108"/>
      <c r="FXL162" s="108"/>
      <c r="FXN162" s="108"/>
      <c r="FXP162" s="108"/>
      <c r="FXR162" s="108"/>
      <c r="FXT162" s="108"/>
      <c r="FXV162" s="108"/>
      <c r="FXX162" s="108"/>
      <c r="FXZ162" s="108"/>
      <c r="FYB162" s="108"/>
      <c r="FYD162" s="108"/>
      <c r="FYF162" s="108"/>
      <c r="FYH162" s="108"/>
      <c r="FYJ162" s="108"/>
      <c r="FYL162" s="108"/>
      <c r="FYN162" s="108"/>
      <c r="FYP162" s="108"/>
      <c r="FYR162" s="108"/>
      <c r="FYT162" s="108"/>
      <c r="FYV162" s="108"/>
      <c r="FYX162" s="108"/>
      <c r="FYZ162" s="108"/>
      <c r="FZB162" s="108"/>
      <c r="FZD162" s="108"/>
      <c r="FZF162" s="108"/>
      <c r="FZH162" s="108"/>
      <c r="FZJ162" s="108"/>
      <c r="FZL162" s="108"/>
      <c r="FZN162" s="108"/>
      <c r="FZP162" s="108"/>
      <c r="FZR162" s="108"/>
      <c r="FZT162" s="108"/>
      <c r="FZV162" s="108"/>
      <c r="FZX162" s="108"/>
      <c r="FZZ162" s="108"/>
      <c r="GAB162" s="108"/>
      <c r="GAD162" s="108"/>
      <c r="GAF162" s="108"/>
      <c r="GAH162" s="108"/>
      <c r="GAJ162" s="108"/>
      <c r="GAL162" s="108"/>
      <c r="GAN162" s="108"/>
      <c r="GAP162" s="108"/>
      <c r="GAR162" s="108"/>
      <c r="GAT162" s="108"/>
      <c r="GAV162" s="108"/>
      <c r="GAX162" s="108"/>
      <c r="GAZ162" s="108"/>
      <c r="GBB162" s="108"/>
      <c r="GBD162" s="108"/>
      <c r="GBF162" s="108"/>
      <c r="GBH162" s="108"/>
      <c r="GBJ162" s="108"/>
      <c r="GBL162" s="108"/>
      <c r="GBN162" s="108"/>
      <c r="GBP162" s="108"/>
      <c r="GBR162" s="108"/>
      <c r="GBT162" s="108"/>
      <c r="GBV162" s="108"/>
      <c r="GBX162" s="108"/>
      <c r="GBZ162" s="108"/>
      <c r="GCB162" s="108"/>
      <c r="GCD162" s="108"/>
      <c r="GCF162" s="108"/>
      <c r="GCH162" s="108"/>
      <c r="GCJ162" s="108"/>
      <c r="GCL162" s="108"/>
      <c r="GCN162" s="108"/>
      <c r="GCP162" s="108"/>
      <c r="GCR162" s="108"/>
      <c r="GCT162" s="108"/>
      <c r="GCV162" s="108"/>
      <c r="GCX162" s="108"/>
      <c r="GCZ162" s="108"/>
      <c r="GDB162" s="108"/>
      <c r="GDD162" s="108"/>
      <c r="GDF162" s="108"/>
      <c r="GDH162" s="108"/>
      <c r="GDJ162" s="108"/>
      <c r="GDL162" s="108"/>
      <c r="GDN162" s="108"/>
      <c r="GDP162" s="108"/>
      <c r="GDR162" s="108"/>
      <c r="GDT162" s="108"/>
      <c r="GDV162" s="108"/>
      <c r="GDX162" s="108"/>
      <c r="GDZ162" s="108"/>
      <c r="GEB162" s="108"/>
      <c r="GED162" s="108"/>
      <c r="GEF162" s="108"/>
      <c r="GEH162" s="108"/>
      <c r="GEJ162" s="108"/>
      <c r="GEL162" s="108"/>
      <c r="GEN162" s="108"/>
      <c r="GEP162" s="108"/>
      <c r="GER162" s="108"/>
      <c r="GET162" s="108"/>
      <c r="GEV162" s="108"/>
      <c r="GEX162" s="108"/>
      <c r="GEZ162" s="108"/>
      <c r="GFB162" s="108"/>
      <c r="GFD162" s="108"/>
      <c r="GFF162" s="108"/>
      <c r="GFH162" s="108"/>
      <c r="GFJ162" s="108"/>
      <c r="GFL162" s="108"/>
      <c r="GFN162" s="108"/>
      <c r="GFP162" s="108"/>
      <c r="GFR162" s="108"/>
      <c r="GFT162" s="108"/>
      <c r="GFV162" s="108"/>
      <c r="GFX162" s="108"/>
      <c r="GFZ162" s="108"/>
      <c r="GGB162" s="108"/>
      <c r="GGD162" s="108"/>
      <c r="GGF162" s="108"/>
      <c r="GGH162" s="108"/>
      <c r="GGJ162" s="108"/>
      <c r="GGL162" s="108"/>
      <c r="GGN162" s="108"/>
      <c r="GGP162" s="108"/>
      <c r="GGR162" s="108"/>
      <c r="GGT162" s="108"/>
      <c r="GGV162" s="108"/>
      <c r="GGX162" s="108"/>
      <c r="GGZ162" s="108"/>
      <c r="GHB162" s="108"/>
      <c r="GHD162" s="108"/>
      <c r="GHF162" s="108"/>
      <c r="GHH162" s="108"/>
      <c r="GHJ162" s="108"/>
      <c r="GHL162" s="108"/>
      <c r="GHN162" s="108"/>
      <c r="GHP162" s="108"/>
      <c r="GHR162" s="108"/>
      <c r="GHT162" s="108"/>
      <c r="GHV162" s="108"/>
      <c r="GHX162" s="108"/>
      <c r="GHZ162" s="108"/>
      <c r="GIB162" s="108"/>
      <c r="GID162" s="108"/>
      <c r="GIF162" s="108"/>
      <c r="GIH162" s="108"/>
      <c r="GIJ162" s="108"/>
      <c r="GIL162" s="108"/>
      <c r="GIN162" s="108"/>
      <c r="GIP162" s="108"/>
      <c r="GIR162" s="108"/>
      <c r="GIT162" s="108"/>
      <c r="GIV162" s="108"/>
      <c r="GIX162" s="108"/>
      <c r="GIZ162" s="108"/>
      <c r="GJB162" s="108"/>
      <c r="GJD162" s="108"/>
      <c r="GJF162" s="108"/>
      <c r="GJH162" s="108"/>
      <c r="GJJ162" s="108"/>
      <c r="GJL162" s="108"/>
      <c r="GJN162" s="108"/>
      <c r="GJP162" s="108"/>
      <c r="GJR162" s="108"/>
      <c r="GJT162" s="108"/>
      <c r="GJV162" s="108"/>
      <c r="GJX162" s="108"/>
      <c r="GJZ162" s="108"/>
      <c r="GKB162" s="108"/>
      <c r="GKD162" s="108"/>
      <c r="GKF162" s="108"/>
      <c r="GKH162" s="108"/>
      <c r="GKJ162" s="108"/>
      <c r="GKL162" s="108"/>
      <c r="GKN162" s="108"/>
      <c r="GKP162" s="108"/>
      <c r="GKR162" s="108"/>
      <c r="GKT162" s="108"/>
      <c r="GKV162" s="108"/>
      <c r="GKX162" s="108"/>
      <c r="GKZ162" s="108"/>
      <c r="GLB162" s="108"/>
      <c r="GLD162" s="108"/>
      <c r="GLF162" s="108"/>
      <c r="GLH162" s="108"/>
      <c r="GLJ162" s="108"/>
      <c r="GLL162" s="108"/>
      <c r="GLN162" s="108"/>
      <c r="GLP162" s="108"/>
      <c r="GLR162" s="108"/>
      <c r="GLT162" s="108"/>
      <c r="GLV162" s="108"/>
      <c r="GLX162" s="108"/>
      <c r="GLZ162" s="108"/>
      <c r="GMB162" s="108"/>
      <c r="GMD162" s="108"/>
      <c r="GMF162" s="108"/>
      <c r="GMH162" s="108"/>
      <c r="GMJ162" s="108"/>
      <c r="GML162" s="108"/>
      <c r="GMN162" s="108"/>
      <c r="GMP162" s="108"/>
      <c r="GMR162" s="108"/>
      <c r="GMT162" s="108"/>
      <c r="GMV162" s="108"/>
      <c r="GMX162" s="108"/>
      <c r="GMZ162" s="108"/>
      <c r="GNB162" s="108"/>
      <c r="GND162" s="108"/>
      <c r="GNF162" s="108"/>
      <c r="GNH162" s="108"/>
      <c r="GNJ162" s="108"/>
      <c r="GNL162" s="108"/>
      <c r="GNN162" s="108"/>
      <c r="GNP162" s="108"/>
      <c r="GNR162" s="108"/>
      <c r="GNT162" s="108"/>
      <c r="GNV162" s="108"/>
      <c r="GNX162" s="108"/>
      <c r="GNZ162" s="108"/>
      <c r="GOB162" s="108"/>
      <c r="GOD162" s="108"/>
      <c r="GOF162" s="108"/>
      <c r="GOH162" s="108"/>
      <c r="GOJ162" s="108"/>
      <c r="GOL162" s="108"/>
      <c r="GON162" s="108"/>
      <c r="GOP162" s="108"/>
      <c r="GOR162" s="108"/>
      <c r="GOT162" s="108"/>
      <c r="GOV162" s="108"/>
      <c r="GOX162" s="108"/>
      <c r="GOZ162" s="108"/>
      <c r="GPB162" s="108"/>
      <c r="GPD162" s="108"/>
      <c r="GPF162" s="108"/>
      <c r="GPH162" s="108"/>
      <c r="GPJ162" s="108"/>
      <c r="GPL162" s="108"/>
      <c r="GPN162" s="108"/>
      <c r="GPP162" s="108"/>
      <c r="GPR162" s="108"/>
      <c r="GPT162" s="108"/>
      <c r="GPV162" s="108"/>
      <c r="GPX162" s="108"/>
      <c r="GPZ162" s="108"/>
      <c r="GQB162" s="108"/>
      <c r="GQD162" s="108"/>
      <c r="GQF162" s="108"/>
      <c r="GQH162" s="108"/>
      <c r="GQJ162" s="108"/>
      <c r="GQL162" s="108"/>
      <c r="GQN162" s="108"/>
      <c r="GQP162" s="108"/>
      <c r="GQR162" s="108"/>
      <c r="GQT162" s="108"/>
      <c r="GQV162" s="108"/>
      <c r="GQX162" s="108"/>
      <c r="GQZ162" s="108"/>
      <c r="GRB162" s="108"/>
      <c r="GRD162" s="108"/>
      <c r="GRF162" s="108"/>
      <c r="GRH162" s="108"/>
      <c r="GRJ162" s="108"/>
      <c r="GRL162" s="108"/>
      <c r="GRN162" s="108"/>
      <c r="GRP162" s="108"/>
      <c r="GRR162" s="108"/>
      <c r="GRT162" s="108"/>
      <c r="GRV162" s="108"/>
      <c r="GRX162" s="108"/>
      <c r="GRZ162" s="108"/>
      <c r="GSB162" s="108"/>
      <c r="GSD162" s="108"/>
      <c r="GSF162" s="108"/>
      <c r="GSH162" s="108"/>
      <c r="GSJ162" s="108"/>
      <c r="GSL162" s="108"/>
      <c r="GSN162" s="108"/>
      <c r="GSP162" s="108"/>
      <c r="GSR162" s="108"/>
      <c r="GST162" s="108"/>
      <c r="GSV162" s="108"/>
      <c r="GSX162" s="108"/>
      <c r="GSZ162" s="108"/>
      <c r="GTB162" s="108"/>
      <c r="GTD162" s="108"/>
      <c r="GTF162" s="108"/>
      <c r="GTH162" s="108"/>
      <c r="GTJ162" s="108"/>
      <c r="GTL162" s="108"/>
      <c r="GTN162" s="108"/>
      <c r="GTP162" s="108"/>
      <c r="GTR162" s="108"/>
      <c r="GTT162" s="108"/>
      <c r="GTV162" s="108"/>
      <c r="GTX162" s="108"/>
      <c r="GTZ162" s="108"/>
      <c r="GUB162" s="108"/>
      <c r="GUD162" s="108"/>
      <c r="GUF162" s="108"/>
      <c r="GUH162" s="108"/>
      <c r="GUJ162" s="108"/>
      <c r="GUL162" s="108"/>
      <c r="GUN162" s="108"/>
      <c r="GUP162" s="108"/>
      <c r="GUR162" s="108"/>
      <c r="GUT162" s="108"/>
      <c r="GUV162" s="108"/>
      <c r="GUX162" s="108"/>
      <c r="GUZ162" s="108"/>
      <c r="GVB162" s="108"/>
      <c r="GVD162" s="108"/>
      <c r="GVF162" s="108"/>
      <c r="GVH162" s="108"/>
      <c r="GVJ162" s="108"/>
      <c r="GVL162" s="108"/>
      <c r="GVN162" s="108"/>
      <c r="GVP162" s="108"/>
      <c r="GVR162" s="108"/>
      <c r="GVT162" s="108"/>
      <c r="GVV162" s="108"/>
      <c r="GVX162" s="108"/>
      <c r="GVZ162" s="108"/>
      <c r="GWB162" s="108"/>
      <c r="GWD162" s="108"/>
      <c r="GWF162" s="108"/>
      <c r="GWH162" s="108"/>
      <c r="GWJ162" s="108"/>
      <c r="GWL162" s="108"/>
      <c r="GWN162" s="108"/>
      <c r="GWP162" s="108"/>
      <c r="GWR162" s="108"/>
      <c r="GWT162" s="108"/>
      <c r="GWV162" s="108"/>
      <c r="GWX162" s="108"/>
      <c r="GWZ162" s="108"/>
      <c r="GXB162" s="108"/>
      <c r="GXD162" s="108"/>
      <c r="GXF162" s="108"/>
      <c r="GXH162" s="108"/>
      <c r="GXJ162" s="108"/>
      <c r="GXL162" s="108"/>
      <c r="GXN162" s="108"/>
      <c r="GXP162" s="108"/>
      <c r="GXR162" s="108"/>
      <c r="GXT162" s="108"/>
      <c r="GXV162" s="108"/>
      <c r="GXX162" s="108"/>
      <c r="GXZ162" s="108"/>
      <c r="GYB162" s="108"/>
      <c r="GYD162" s="108"/>
      <c r="GYF162" s="108"/>
      <c r="GYH162" s="108"/>
      <c r="GYJ162" s="108"/>
      <c r="GYL162" s="108"/>
      <c r="GYN162" s="108"/>
      <c r="GYP162" s="108"/>
      <c r="GYR162" s="108"/>
      <c r="GYT162" s="108"/>
      <c r="GYV162" s="108"/>
      <c r="GYX162" s="108"/>
      <c r="GYZ162" s="108"/>
      <c r="GZB162" s="108"/>
      <c r="GZD162" s="108"/>
      <c r="GZF162" s="108"/>
      <c r="GZH162" s="108"/>
      <c r="GZJ162" s="108"/>
      <c r="GZL162" s="108"/>
      <c r="GZN162" s="108"/>
      <c r="GZP162" s="108"/>
      <c r="GZR162" s="108"/>
      <c r="GZT162" s="108"/>
      <c r="GZV162" s="108"/>
      <c r="GZX162" s="108"/>
      <c r="GZZ162" s="108"/>
      <c r="HAB162" s="108"/>
      <c r="HAD162" s="108"/>
      <c r="HAF162" s="108"/>
      <c r="HAH162" s="108"/>
      <c r="HAJ162" s="108"/>
      <c r="HAL162" s="108"/>
      <c r="HAN162" s="108"/>
      <c r="HAP162" s="108"/>
      <c r="HAR162" s="108"/>
      <c r="HAT162" s="108"/>
      <c r="HAV162" s="108"/>
      <c r="HAX162" s="108"/>
      <c r="HAZ162" s="108"/>
      <c r="HBB162" s="108"/>
      <c r="HBD162" s="108"/>
      <c r="HBF162" s="108"/>
      <c r="HBH162" s="108"/>
      <c r="HBJ162" s="108"/>
      <c r="HBL162" s="108"/>
      <c r="HBN162" s="108"/>
      <c r="HBP162" s="108"/>
      <c r="HBR162" s="108"/>
      <c r="HBT162" s="108"/>
      <c r="HBV162" s="108"/>
      <c r="HBX162" s="108"/>
      <c r="HBZ162" s="108"/>
      <c r="HCB162" s="108"/>
      <c r="HCD162" s="108"/>
      <c r="HCF162" s="108"/>
      <c r="HCH162" s="108"/>
      <c r="HCJ162" s="108"/>
      <c r="HCL162" s="108"/>
      <c r="HCN162" s="108"/>
      <c r="HCP162" s="108"/>
      <c r="HCR162" s="108"/>
      <c r="HCT162" s="108"/>
      <c r="HCV162" s="108"/>
      <c r="HCX162" s="108"/>
      <c r="HCZ162" s="108"/>
      <c r="HDB162" s="108"/>
      <c r="HDD162" s="108"/>
      <c r="HDF162" s="108"/>
      <c r="HDH162" s="108"/>
      <c r="HDJ162" s="108"/>
      <c r="HDL162" s="108"/>
      <c r="HDN162" s="108"/>
      <c r="HDP162" s="108"/>
      <c r="HDR162" s="108"/>
      <c r="HDT162" s="108"/>
      <c r="HDV162" s="108"/>
      <c r="HDX162" s="108"/>
      <c r="HDZ162" s="108"/>
      <c r="HEB162" s="108"/>
      <c r="HED162" s="108"/>
      <c r="HEF162" s="108"/>
      <c r="HEH162" s="108"/>
      <c r="HEJ162" s="108"/>
      <c r="HEL162" s="108"/>
      <c r="HEN162" s="108"/>
      <c r="HEP162" s="108"/>
      <c r="HER162" s="108"/>
      <c r="HET162" s="108"/>
      <c r="HEV162" s="108"/>
      <c r="HEX162" s="108"/>
      <c r="HEZ162" s="108"/>
      <c r="HFB162" s="108"/>
      <c r="HFD162" s="108"/>
      <c r="HFF162" s="108"/>
      <c r="HFH162" s="108"/>
      <c r="HFJ162" s="108"/>
      <c r="HFL162" s="108"/>
      <c r="HFN162" s="108"/>
      <c r="HFP162" s="108"/>
      <c r="HFR162" s="108"/>
      <c r="HFT162" s="108"/>
      <c r="HFV162" s="108"/>
      <c r="HFX162" s="108"/>
      <c r="HFZ162" s="108"/>
      <c r="HGB162" s="108"/>
      <c r="HGD162" s="108"/>
      <c r="HGF162" s="108"/>
      <c r="HGH162" s="108"/>
      <c r="HGJ162" s="108"/>
      <c r="HGL162" s="108"/>
      <c r="HGN162" s="108"/>
      <c r="HGP162" s="108"/>
      <c r="HGR162" s="108"/>
      <c r="HGT162" s="108"/>
      <c r="HGV162" s="108"/>
      <c r="HGX162" s="108"/>
      <c r="HGZ162" s="108"/>
      <c r="HHB162" s="108"/>
      <c r="HHD162" s="108"/>
      <c r="HHF162" s="108"/>
      <c r="HHH162" s="108"/>
      <c r="HHJ162" s="108"/>
      <c r="HHL162" s="108"/>
      <c r="HHN162" s="108"/>
      <c r="HHP162" s="108"/>
      <c r="HHR162" s="108"/>
      <c r="HHT162" s="108"/>
      <c r="HHV162" s="108"/>
      <c r="HHX162" s="108"/>
      <c r="HHZ162" s="108"/>
      <c r="HIB162" s="108"/>
      <c r="HID162" s="108"/>
      <c r="HIF162" s="108"/>
      <c r="HIH162" s="108"/>
      <c r="HIJ162" s="108"/>
      <c r="HIL162" s="108"/>
      <c r="HIN162" s="108"/>
      <c r="HIP162" s="108"/>
      <c r="HIR162" s="108"/>
      <c r="HIT162" s="108"/>
      <c r="HIV162" s="108"/>
      <c r="HIX162" s="108"/>
      <c r="HIZ162" s="108"/>
      <c r="HJB162" s="108"/>
      <c r="HJD162" s="108"/>
      <c r="HJF162" s="108"/>
      <c r="HJH162" s="108"/>
      <c r="HJJ162" s="108"/>
      <c r="HJL162" s="108"/>
      <c r="HJN162" s="108"/>
      <c r="HJP162" s="108"/>
      <c r="HJR162" s="108"/>
      <c r="HJT162" s="108"/>
      <c r="HJV162" s="108"/>
      <c r="HJX162" s="108"/>
      <c r="HJZ162" s="108"/>
      <c r="HKB162" s="108"/>
      <c r="HKD162" s="108"/>
      <c r="HKF162" s="108"/>
      <c r="HKH162" s="108"/>
      <c r="HKJ162" s="108"/>
      <c r="HKL162" s="108"/>
      <c r="HKN162" s="108"/>
      <c r="HKP162" s="108"/>
      <c r="HKR162" s="108"/>
      <c r="HKT162" s="108"/>
      <c r="HKV162" s="108"/>
      <c r="HKX162" s="108"/>
      <c r="HKZ162" s="108"/>
      <c r="HLB162" s="108"/>
      <c r="HLD162" s="108"/>
      <c r="HLF162" s="108"/>
      <c r="HLH162" s="108"/>
      <c r="HLJ162" s="108"/>
      <c r="HLL162" s="108"/>
      <c r="HLN162" s="108"/>
      <c r="HLP162" s="108"/>
      <c r="HLR162" s="108"/>
      <c r="HLT162" s="108"/>
      <c r="HLV162" s="108"/>
      <c r="HLX162" s="108"/>
      <c r="HLZ162" s="108"/>
      <c r="HMB162" s="108"/>
      <c r="HMD162" s="108"/>
      <c r="HMF162" s="108"/>
      <c r="HMH162" s="108"/>
      <c r="HMJ162" s="108"/>
      <c r="HML162" s="108"/>
      <c r="HMN162" s="108"/>
      <c r="HMP162" s="108"/>
      <c r="HMR162" s="108"/>
      <c r="HMT162" s="108"/>
      <c r="HMV162" s="108"/>
      <c r="HMX162" s="108"/>
      <c r="HMZ162" s="108"/>
      <c r="HNB162" s="108"/>
      <c r="HND162" s="108"/>
      <c r="HNF162" s="108"/>
      <c r="HNH162" s="108"/>
      <c r="HNJ162" s="108"/>
      <c r="HNL162" s="108"/>
      <c r="HNN162" s="108"/>
      <c r="HNP162" s="108"/>
      <c r="HNR162" s="108"/>
      <c r="HNT162" s="108"/>
      <c r="HNV162" s="108"/>
      <c r="HNX162" s="108"/>
      <c r="HNZ162" s="108"/>
      <c r="HOB162" s="108"/>
      <c r="HOD162" s="108"/>
      <c r="HOF162" s="108"/>
      <c r="HOH162" s="108"/>
      <c r="HOJ162" s="108"/>
      <c r="HOL162" s="108"/>
      <c r="HON162" s="108"/>
      <c r="HOP162" s="108"/>
      <c r="HOR162" s="108"/>
      <c r="HOT162" s="108"/>
      <c r="HOV162" s="108"/>
      <c r="HOX162" s="108"/>
      <c r="HOZ162" s="108"/>
      <c r="HPB162" s="108"/>
      <c r="HPD162" s="108"/>
      <c r="HPF162" s="108"/>
      <c r="HPH162" s="108"/>
      <c r="HPJ162" s="108"/>
      <c r="HPL162" s="108"/>
      <c r="HPN162" s="108"/>
      <c r="HPP162" s="108"/>
      <c r="HPR162" s="108"/>
      <c r="HPT162" s="108"/>
      <c r="HPV162" s="108"/>
      <c r="HPX162" s="108"/>
      <c r="HPZ162" s="108"/>
      <c r="HQB162" s="108"/>
      <c r="HQD162" s="108"/>
      <c r="HQF162" s="108"/>
      <c r="HQH162" s="108"/>
      <c r="HQJ162" s="108"/>
      <c r="HQL162" s="108"/>
      <c r="HQN162" s="108"/>
      <c r="HQP162" s="108"/>
      <c r="HQR162" s="108"/>
      <c r="HQT162" s="108"/>
      <c r="HQV162" s="108"/>
      <c r="HQX162" s="108"/>
      <c r="HQZ162" s="108"/>
      <c r="HRB162" s="108"/>
      <c r="HRD162" s="108"/>
      <c r="HRF162" s="108"/>
      <c r="HRH162" s="108"/>
      <c r="HRJ162" s="108"/>
      <c r="HRL162" s="108"/>
      <c r="HRN162" s="108"/>
      <c r="HRP162" s="108"/>
      <c r="HRR162" s="108"/>
      <c r="HRT162" s="108"/>
      <c r="HRV162" s="108"/>
      <c r="HRX162" s="108"/>
      <c r="HRZ162" s="108"/>
      <c r="HSB162" s="108"/>
      <c r="HSD162" s="108"/>
      <c r="HSF162" s="108"/>
      <c r="HSH162" s="108"/>
      <c r="HSJ162" s="108"/>
      <c r="HSL162" s="108"/>
      <c r="HSN162" s="108"/>
      <c r="HSP162" s="108"/>
      <c r="HSR162" s="108"/>
      <c r="HST162" s="108"/>
      <c r="HSV162" s="108"/>
      <c r="HSX162" s="108"/>
      <c r="HSZ162" s="108"/>
      <c r="HTB162" s="108"/>
      <c r="HTD162" s="108"/>
      <c r="HTF162" s="108"/>
      <c r="HTH162" s="108"/>
      <c r="HTJ162" s="108"/>
      <c r="HTL162" s="108"/>
      <c r="HTN162" s="108"/>
      <c r="HTP162" s="108"/>
      <c r="HTR162" s="108"/>
      <c r="HTT162" s="108"/>
      <c r="HTV162" s="108"/>
      <c r="HTX162" s="108"/>
      <c r="HTZ162" s="108"/>
      <c r="HUB162" s="108"/>
      <c r="HUD162" s="108"/>
      <c r="HUF162" s="108"/>
      <c r="HUH162" s="108"/>
      <c r="HUJ162" s="108"/>
      <c r="HUL162" s="108"/>
      <c r="HUN162" s="108"/>
      <c r="HUP162" s="108"/>
      <c r="HUR162" s="108"/>
      <c r="HUT162" s="108"/>
      <c r="HUV162" s="108"/>
      <c r="HUX162" s="108"/>
      <c r="HUZ162" s="108"/>
      <c r="HVB162" s="108"/>
      <c r="HVD162" s="108"/>
      <c r="HVF162" s="108"/>
      <c r="HVH162" s="108"/>
      <c r="HVJ162" s="108"/>
      <c r="HVL162" s="108"/>
      <c r="HVN162" s="108"/>
      <c r="HVP162" s="108"/>
      <c r="HVR162" s="108"/>
      <c r="HVT162" s="108"/>
      <c r="HVV162" s="108"/>
      <c r="HVX162" s="108"/>
      <c r="HVZ162" s="108"/>
      <c r="HWB162" s="108"/>
      <c r="HWD162" s="108"/>
      <c r="HWF162" s="108"/>
      <c r="HWH162" s="108"/>
      <c r="HWJ162" s="108"/>
      <c r="HWL162" s="108"/>
      <c r="HWN162" s="108"/>
      <c r="HWP162" s="108"/>
      <c r="HWR162" s="108"/>
      <c r="HWT162" s="108"/>
      <c r="HWV162" s="108"/>
      <c r="HWX162" s="108"/>
      <c r="HWZ162" s="108"/>
      <c r="HXB162" s="108"/>
      <c r="HXD162" s="108"/>
      <c r="HXF162" s="108"/>
      <c r="HXH162" s="108"/>
      <c r="HXJ162" s="108"/>
      <c r="HXL162" s="108"/>
      <c r="HXN162" s="108"/>
      <c r="HXP162" s="108"/>
      <c r="HXR162" s="108"/>
      <c r="HXT162" s="108"/>
      <c r="HXV162" s="108"/>
      <c r="HXX162" s="108"/>
      <c r="HXZ162" s="108"/>
      <c r="HYB162" s="108"/>
      <c r="HYD162" s="108"/>
      <c r="HYF162" s="108"/>
      <c r="HYH162" s="108"/>
      <c r="HYJ162" s="108"/>
      <c r="HYL162" s="108"/>
      <c r="HYN162" s="108"/>
      <c r="HYP162" s="108"/>
      <c r="HYR162" s="108"/>
      <c r="HYT162" s="108"/>
      <c r="HYV162" s="108"/>
      <c r="HYX162" s="108"/>
      <c r="HYZ162" s="108"/>
      <c r="HZB162" s="108"/>
      <c r="HZD162" s="108"/>
      <c r="HZF162" s="108"/>
      <c r="HZH162" s="108"/>
      <c r="HZJ162" s="108"/>
      <c r="HZL162" s="108"/>
      <c r="HZN162" s="108"/>
      <c r="HZP162" s="108"/>
      <c r="HZR162" s="108"/>
      <c r="HZT162" s="108"/>
      <c r="HZV162" s="108"/>
      <c r="HZX162" s="108"/>
      <c r="HZZ162" s="108"/>
      <c r="IAB162" s="108"/>
      <c r="IAD162" s="108"/>
      <c r="IAF162" s="108"/>
      <c r="IAH162" s="108"/>
      <c r="IAJ162" s="108"/>
      <c r="IAL162" s="108"/>
      <c r="IAN162" s="108"/>
      <c r="IAP162" s="108"/>
      <c r="IAR162" s="108"/>
      <c r="IAT162" s="108"/>
      <c r="IAV162" s="108"/>
      <c r="IAX162" s="108"/>
      <c r="IAZ162" s="108"/>
      <c r="IBB162" s="108"/>
      <c r="IBD162" s="108"/>
      <c r="IBF162" s="108"/>
      <c r="IBH162" s="108"/>
      <c r="IBJ162" s="108"/>
      <c r="IBL162" s="108"/>
      <c r="IBN162" s="108"/>
      <c r="IBP162" s="108"/>
      <c r="IBR162" s="108"/>
      <c r="IBT162" s="108"/>
      <c r="IBV162" s="108"/>
      <c r="IBX162" s="108"/>
      <c r="IBZ162" s="108"/>
      <c r="ICB162" s="108"/>
      <c r="ICD162" s="108"/>
      <c r="ICF162" s="108"/>
      <c r="ICH162" s="108"/>
      <c r="ICJ162" s="108"/>
      <c r="ICL162" s="108"/>
      <c r="ICN162" s="108"/>
      <c r="ICP162" s="108"/>
      <c r="ICR162" s="108"/>
      <c r="ICT162" s="108"/>
      <c r="ICV162" s="108"/>
      <c r="ICX162" s="108"/>
      <c r="ICZ162" s="108"/>
      <c r="IDB162" s="108"/>
      <c r="IDD162" s="108"/>
      <c r="IDF162" s="108"/>
      <c r="IDH162" s="108"/>
      <c r="IDJ162" s="108"/>
      <c r="IDL162" s="108"/>
      <c r="IDN162" s="108"/>
      <c r="IDP162" s="108"/>
      <c r="IDR162" s="108"/>
      <c r="IDT162" s="108"/>
      <c r="IDV162" s="108"/>
      <c r="IDX162" s="108"/>
      <c r="IDZ162" s="108"/>
      <c r="IEB162" s="108"/>
      <c r="IED162" s="108"/>
      <c r="IEF162" s="108"/>
      <c r="IEH162" s="108"/>
      <c r="IEJ162" s="108"/>
      <c r="IEL162" s="108"/>
      <c r="IEN162" s="108"/>
      <c r="IEP162" s="108"/>
      <c r="IER162" s="108"/>
      <c r="IET162" s="108"/>
      <c r="IEV162" s="108"/>
      <c r="IEX162" s="108"/>
      <c r="IEZ162" s="108"/>
      <c r="IFB162" s="108"/>
      <c r="IFD162" s="108"/>
      <c r="IFF162" s="108"/>
      <c r="IFH162" s="108"/>
      <c r="IFJ162" s="108"/>
      <c r="IFL162" s="108"/>
      <c r="IFN162" s="108"/>
      <c r="IFP162" s="108"/>
      <c r="IFR162" s="108"/>
      <c r="IFT162" s="108"/>
      <c r="IFV162" s="108"/>
      <c r="IFX162" s="108"/>
      <c r="IFZ162" s="108"/>
      <c r="IGB162" s="108"/>
      <c r="IGD162" s="108"/>
      <c r="IGF162" s="108"/>
      <c r="IGH162" s="108"/>
      <c r="IGJ162" s="108"/>
      <c r="IGL162" s="108"/>
      <c r="IGN162" s="108"/>
      <c r="IGP162" s="108"/>
      <c r="IGR162" s="108"/>
      <c r="IGT162" s="108"/>
      <c r="IGV162" s="108"/>
      <c r="IGX162" s="108"/>
      <c r="IGZ162" s="108"/>
      <c r="IHB162" s="108"/>
      <c r="IHD162" s="108"/>
      <c r="IHF162" s="108"/>
      <c r="IHH162" s="108"/>
      <c r="IHJ162" s="108"/>
      <c r="IHL162" s="108"/>
      <c r="IHN162" s="108"/>
      <c r="IHP162" s="108"/>
      <c r="IHR162" s="108"/>
      <c r="IHT162" s="108"/>
      <c r="IHV162" s="108"/>
      <c r="IHX162" s="108"/>
      <c r="IHZ162" s="108"/>
      <c r="IIB162" s="108"/>
      <c r="IID162" s="108"/>
      <c r="IIF162" s="108"/>
      <c r="IIH162" s="108"/>
      <c r="IIJ162" s="108"/>
      <c r="IIL162" s="108"/>
      <c r="IIN162" s="108"/>
      <c r="IIP162" s="108"/>
      <c r="IIR162" s="108"/>
      <c r="IIT162" s="108"/>
      <c r="IIV162" s="108"/>
      <c r="IIX162" s="108"/>
      <c r="IIZ162" s="108"/>
      <c r="IJB162" s="108"/>
      <c r="IJD162" s="108"/>
      <c r="IJF162" s="108"/>
      <c r="IJH162" s="108"/>
      <c r="IJJ162" s="108"/>
      <c r="IJL162" s="108"/>
      <c r="IJN162" s="108"/>
      <c r="IJP162" s="108"/>
      <c r="IJR162" s="108"/>
      <c r="IJT162" s="108"/>
      <c r="IJV162" s="108"/>
      <c r="IJX162" s="108"/>
      <c r="IJZ162" s="108"/>
      <c r="IKB162" s="108"/>
      <c r="IKD162" s="108"/>
      <c r="IKF162" s="108"/>
      <c r="IKH162" s="108"/>
      <c r="IKJ162" s="108"/>
      <c r="IKL162" s="108"/>
      <c r="IKN162" s="108"/>
      <c r="IKP162" s="108"/>
      <c r="IKR162" s="108"/>
      <c r="IKT162" s="108"/>
      <c r="IKV162" s="108"/>
      <c r="IKX162" s="108"/>
      <c r="IKZ162" s="108"/>
      <c r="ILB162" s="108"/>
      <c r="ILD162" s="108"/>
      <c r="ILF162" s="108"/>
      <c r="ILH162" s="108"/>
      <c r="ILJ162" s="108"/>
      <c r="ILL162" s="108"/>
      <c r="ILN162" s="108"/>
      <c r="ILP162" s="108"/>
      <c r="ILR162" s="108"/>
      <c r="ILT162" s="108"/>
      <c r="ILV162" s="108"/>
      <c r="ILX162" s="108"/>
      <c r="ILZ162" s="108"/>
      <c r="IMB162" s="108"/>
      <c r="IMD162" s="108"/>
      <c r="IMF162" s="108"/>
      <c r="IMH162" s="108"/>
      <c r="IMJ162" s="108"/>
      <c r="IML162" s="108"/>
      <c r="IMN162" s="108"/>
      <c r="IMP162" s="108"/>
      <c r="IMR162" s="108"/>
      <c r="IMT162" s="108"/>
      <c r="IMV162" s="108"/>
      <c r="IMX162" s="108"/>
      <c r="IMZ162" s="108"/>
      <c r="INB162" s="108"/>
      <c r="IND162" s="108"/>
      <c r="INF162" s="108"/>
      <c r="INH162" s="108"/>
      <c r="INJ162" s="108"/>
      <c r="INL162" s="108"/>
      <c r="INN162" s="108"/>
      <c r="INP162" s="108"/>
      <c r="INR162" s="108"/>
      <c r="INT162" s="108"/>
      <c r="INV162" s="108"/>
      <c r="INX162" s="108"/>
      <c r="INZ162" s="108"/>
      <c r="IOB162" s="108"/>
      <c r="IOD162" s="108"/>
      <c r="IOF162" s="108"/>
      <c r="IOH162" s="108"/>
      <c r="IOJ162" s="108"/>
      <c r="IOL162" s="108"/>
      <c r="ION162" s="108"/>
      <c r="IOP162" s="108"/>
      <c r="IOR162" s="108"/>
      <c r="IOT162" s="108"/>
      <c r="IOV162" s="108"/>
      <c r="IOX162" s="108"/>
      <c r="IOZ162" s="108"/>
      <c r="IPB162" s="108"/>
      <c r="IPD162" s="108"/>
      <c r="IPF162" s="108"/>
      <c r="IPH162" s="108"/>
      <c r="IPJ162" s="108"/>
      <c r="IPL162" s="108"/>
      <c r="IPN162" s="108"/>
      <c r="IPP162" s="108"/>
      <c r="IPR162" s="108"/>
      <c r="IPT162" s="108"/>
      <c r="IPV162" s="108"/>
      <c r="IPX162" s="108"/>
      <c r="IPZ162" s="108"/>
      <c r="IQB162" s="108"/>
      <c r="IQD162" s="108"/>
      <c r="IQF162" s="108"/>
      <c r="IQH162" s="108"/>
      <c r="IQJ162" s="108"/>
      <c r="IQL162" s="108"/>
      <c r="IQN162" s="108"/>
      <c r="IQP162" s="108"/>
      <c r="IQR162" s="108"/>
      <c r="IQT162" s="108"/>
      <c r="IQV162" s="108"/>
      <c r="IQX162" s="108"/>
      <c r="IQZ162" s="108"/>
      <c r="IRB162" s="108"/>
      <c r="IRD162" s="108"/>
      <c r="IRF162" s="108"/>
      <c r="IRH162" s="108"/>
      <c r="IRJ162" s="108"/>
      <c r="IRL162" s="108"/>
      <c r="IRN162" s="108"/>
      <c r="IRP162" s="108"/>
      <c r="IRR162" s="108"/>
      <c r="IRT162" s="108"/>
      <c r="IRV162" s="108"/>
      <c r="IRX162" s="108"/>
      <c r="IRZ162" s="108"/>
      <c r="ISB162" s="108"/>
      <c r="ISD162" s="108"/>
      <c r="ISF162" s="108"/>
      <c r="ISH162" s="108"/>
      <c r="ISJ162" s="108"/>
      <c r="ISL162" s="108"/>
      <c r="ISN162" s="108"/>
      <c r="ISP162" s="108"/>
      <c r="ISR162" s="108"/>
      <c r="IST162" s="108"/>
      <c r="ISV162" s="108"/>
      <c r="ISX162" s="108"/>
      <c r="ISZ162" s="108"/>
      <c r="ITB162" s="108"/>
      <c r="ITD162" s="108"/>
      <c r="ITF162" s="108"/>
      <c r="ITH162" s="108"/>
      <c r="ITJ162" s="108"/>
      <c r="ITL162" s="108"/>
      <c r="ITN162" s="108"/>
      <c r="ITP162" s="108"/>
      <c r="ITR162" s="108"/>
      <c r="ITT162" s="108"/>
      <c r="ITV162" s="108"/>
      <c r="ITX162" s="108"/>
      <c r="ITZ162" s="108"/>
      <c r="IUB162" s="108"/>
      <c r="IUD162" s="108"/>
      <c r="IUF162" s="108"/>
      <c r="IUH162" s="108"/>
      <c r="IUJ162" s="108"/>
      <c r="IUL162" s="108"/>
      <c r="IUN162" s="108"/>
      <c r="IUP162" s="108"/>
      <c r="IUR162" s="108"/>
      <c r="IUT162" s="108"/>
      <c r="IUV162" s="108"/>
      <c r="IUX162" s="108"/>
      <c r="IUZ162" s="108"/>
      <c r="IVB162" s="108"/>
      <c r="IVD162" s="108"/>
      <c r="IVF162" s="108"/>
      <c r="IVH162" s="108"/>
      <c r="IVJ162" s="108"/>
      <c r="IVL162" s="108"/>
      <c r="IVN162" s="108"/>
      <c r="IVP162" s="108"/>
      <c r="IVR162" s="108"/>
      <c r="IVT162" s="108"/>
      <c r="IVV162" s="108"/>
      <c r="IVX162" s="108"/>
      <c r="IVZ162" s="108"/>
      <c r="IWB162" s="108"/>
      <c r="IWD162" s="108"/>
      <c r="IWF162" s="108"/>
      <c r="IWH162" s="108"/>
      <c r="IWJ162" s="108"/>
      <c r="IWL162" s="108"/>
      <c r="IWN162" s="108"/>
      <c r="IWP162" s="108"/>
      <c r="IWR162" s="108"/>
      <c r="IWT162" s="108"/>
      <c r="IWV162" s="108"/>
      <c r="IWX162" s="108"/>
      <c r="IWZ162" s="108"/>
      <c r="IXB162" s="108"/>
      <c r="IXD162" s="108"/>
      <c r="IXF162" s="108"/>
      <c r="IXH162" s="108"/>
      <c r="IXJ162" s="108"/>
      <c r="IXL162" s="108"/>
      <c r="IXN162" s="108"/>
      <c r="IXP162" s="108"/>
      <c r="IXR162" s="108"/>
      <c r="IXT162" s="108"/>
      <c r="IXV162" s="108"/>
      <c r="IXX162" s="108"/>
      <c r="IXZ162" s="108"/>
      <c r="IYB162" s="108"/>
      <c r="IYD162" s="108"/>
      <c r="IYF162" s="108"/>
      <c r="IYH162" s="108"/>
      <c r="IYJ162" s="108"/>
      <c r="IYL162" s="108"/>
      <c r="IYN162" s="108"/>
      <c r="IYP162" s="108"/>
      <c r="IYR162" s="108"/>
      <c r="IYT162" s="108"/>
      <c r="IYV162" s="108"/>
      <c r="IYX162" s="108"/>
      <c r="IYZ162" s="108"/>
      <c r="IZB162" s="108"/>
      <c r="IZD162" s="108"/>
      <c r="IZF162" s="108"/>
      <c r="IZH162" s="108"/>
      <c r="IZJ162" s="108"/>
      <c r="IZL162" s="108"/>
      <c r="IZN162" s="108"/>
      <c r="IZP162" s="108"/>
      <c r="IZR162" s="108"/>
      <c r="IZT162" s="108"/>
      <c r="IZV162" s="108"/>
      <c r="IZX162" s="108"/>
      <c r="IZZ162" s="108"/>
      <c r="JAB162" s="108"/>
      <c r="JAD162" s="108"/>
      <c r="JAF162" s="108"/>
      <c r="JAH162" s="108"/>
      <c r="JAJ162" s="108"/>
      <c r="JAL162" s="108"/>
      <c r="JAN162" s="108"/>
      <c r="JAP162" s="108"/>
      <c r="JAR162" s="108"/>
      <c r="JAT162" s="108"/>
      <c r="JAV162" s="108"/>
      <c r="JAX162" s="108"/>
      <c r="JAZ162" s="108"/>
      <c r="JBB162" s="108"/>
      <c r="JBD162" s="108"/>
      <c r="JBF162" s="108"/>
      <c r="JBH162" s="108"/>
      <c r="JBJ162" s="108"/>
      <c r="JBL162" s="108"/>
      <c r="JBN162" s="108"/>
      <c r="JBP162" s="108"/>
      <c r="JBR162" s="108"/>
      <c r="JBT162" s="108"/>
      <c r="JBV162" s="108"/>
      <c r="JBX162" s="108"/>
      <c r="JBZ162" s="108"/>
      <c r="JCB162" s="108"/>
      <c r="JCD162" s="108"/>
      <c r="JCF162" s="108"/>
      <c r="JCH162" s="108"/>
      <c r="JCJ162" s="108"/>
      <c r="JCL162" s="108"/>
      <c r="JCN162" s="108"/>
      <c r="JCP162" s="108"/>
      <c r="JCR162" s="108"/>
      <c r="JCT162" s="108"/>
      <c r="JCV162" s="108"/>
      <c r="JCX162" s="108"/>
      <c r="JCZ162" s="108"/>
      <c r="JDB162" s="108"/>
      <c r="JDD162" s="108"/>
      <c r="JDF162" s="108"/>
      <c r="JDH162" s="108"/>
      <c r="JDJ162" s="108"/>
      <c r="JDL162" s="108"/>
      <c r="JDN162" s="108"/>
      <c r="JDP162" s="108"/>
      <c r="JDR162" s="108"/>
      <c r="JDT162" s="108"/>
      <c r="JDV162" s="108"/>
      <c r="JDX162" s="108"/>
      <c r="JDZ162" s="108"/>
      <c r="JEB162" s="108"/>
      <c r="JED162" s="108"/>
      <c r="JEF162" s="108"/>
      <c r="JEH162" s="108"/>
      <c r="JEJ162" s="108"/>
      <c r="JEL162" s="108"/>
      <c r="JEN162" s="108"/>
      <c r="JEP162" s="108"/>
      <c r="JER162" s="108"/>
      <c r="JET162" s="108"/>
      <c r="JEV162" s="108"/>
      <c r="JEX162" s="108"/>
      <c r="JEZ162" s="108"/>
      <c r="JFB162" s="108"/>
      <c r="JFD162" s="108"/>
      <c r="JFF162" s="108"/>
      <c r="JFH162" s="108"/>
      <c r="JFJ162" s="108"/>
      <c r="JFL162" s="108"/>
      <c r="JFN162" s="108"/>
      <c r="JFP162" s="108"/>
      <c r="JFR162" s="108"/>
      <c r="JFT162" s="108"/>
      <c r="JFV162" s="108"/>
      <c r="JFX162" s="108"/>
      <c r="JFZ162" s="108"/>
      <c r="JGB162" s="108"/>
      <c r="JGD162" s="108"/>
      <c r="JGF162" s="108"/>
      <c r="JGH162" s="108"/>
      <c r="JGJ162" s="108"/>
      <c r="JGL162" s="108"/>
      <c r="JGN162" s="108"/>
      <c r="JGP162" s="108"/>
      <c r="JGR162" s="108"/>
      <c r="JGT162" s="108"/>
      <c r="JGV162" s="108"/>
      <c r="JGX162" s="108"/>
      <c r="JGZ162" s="108"/>
      <c r="JHB162" s="108"/>
      <c r="JHD162" s="108"/>
      <c r="JHF162" s="108"/>
      <c r="JHH162" s="108"/>
      <c r="JHJ162" s="108"/>
      <c r="JHL162" s="108"/>
      <c r="JHN162" s="108"/>
      <c r="JHP162" s="108"/>
      <c r="JHR162" s="108"/>
      <c r="JHT162" s="108"/>
      <c r="JHV162" s="108"/>
      <c r="JHX162" s="108"/>
      <c r="JHZ162" s="108"/>
      <c r="JIB162" s="108"/>
      <c r="JID162" s="108"/>
      <c r="JIF162" s="108"/>
      <c r="JIH162" s="108"/>
      <c r="JIJ162" s="108"/>
      <c r="JIL162" s="108"/>
      <c r="JIN162" s="108"/>
      <c r="JIP162" s="108"/>
      <c r="JIR162" s="108"/>
      <c r="JIT162" s="108"/>
      <c r="JIV162" s="108"/>
      <c r="JIX162" s="108"/>
      <c r="JIZ162" s="108"/>
      <c r="JJB162" s="108"/>
      <c r="JJD162" s="108"/>
      <c r="JJF162" s="108"/>
      <c r="JJH162" s="108"/>
      <c r="JJJ162" s="108"/>
      <c r="JJL162" s="108"/>
      <c r="JJN162" s="108"/>
      <c r="JJP162" s="108"/>
      <c r="JJR162" s="108"/>
      <c r="JJT162" s="108"/>
      <c r="JJV162" s="108"/>
      <c r="JJX162" s="108"/>
      <c r="JJZ162" s="108"/>
      <c r="JKB162" s="108"/>
      <c r="JKD162" s="108"/>
      <c r="JKF162" s="108"/>
      <c r="JKH162" s="108"/>
      <c r="JKJ162" s="108"/>
      <c r="JKL162" s="108"/>
      <c r="JKN162" s="108"/>
      <c r="JKP162" s="108"/>
      <c r="JKR162" s="108"/>
      <c r="JKT162" s="108"/>
      <c r="JKV162" s="108"/>
      <c r="JKX162" s="108"/>
      <c r="JKZ162" s="108"/>
      <c r="JLB162" s="108"/>
      <c r="JLD162" s="108"/>
      <c r="JLF162" s="108"/>
      <c r="JLH162" s="108"/>
      <c r="JLJ162" s="108"/>
      <c r="JLL162" s="108"/>
      <c r="JLN162" s="108"/>
      <c r="JLP162" s="108"/>
      <c r="JLR162" s="108"/>
      <c r="JLT162" s="108"/>
      <c r="JLV162" s="108"/>
      <c r="JLX162" s="108"/>
      <c r="JLZ162" s="108"/>
      <c r="JMB162" s="108"/>
      <c r="JMD162" s="108"/>
      <c r="JMF162" s="108"/>
      <c r="JMH162" s="108"/>
      <c r="JMJ162" s="108"/>
      <c r="JML162" s="108"/>
      <c r="JMN162" s="108"/>
      <c r="JMP162" s="108"/>
      <c r="JMR162" s="108"/>
      <c r="JMT162" s="108"/>
      <c r="JMV162" s="108"/>
      <c r="JMX162" s="108"/>
      <c r="JMZ162" s="108"/>
      <c r="JNB162" s="108"/>
      <c r="JND162" s="108"/>
      <c r="JNF162" s="108"/>
      <c r="JNH162" s="108"/>
      <c r="JNJ162" s="108"/>
      <c r="JNL162" s="108"/>
      <c r="JNN162" s="108"/>
      <c r="JNP162" s="108"/>
      <c r="JNR162" s="108"/>
      <c r="JNT162" s="108"/>
      <c r="JNV162" s="108"/>
      <c r="JNX162" s="108"/>
      <c r="JNZ162" s="108"/>
      <c r="JOB162" s="108"/>
      <c r="JOD162" s="108"/>
      <c r="JOF162" s="108"/>
      <c r="JOH162" s="108"/>
      <c r="JOJ162" s="108"/>
      <c r="JOL162" s="108"/>
      <c r="JON162" s="108"/>
      <c r="JOP162" s="108"/>
      <c r="JOR162" s="108"/>
      <c r="JOT162" s="108"/>
      <c r="JOV162" s="108"/>
      <c r="JOX162" s="108"/>
      <c r="JOZ162" s="108"/>
      <c r="JPB162" s="108"/>
      <c r="JPD162" s="108"/>
      <c r="JPF162" s="108"/>
      <c r="JPH162" s="108"/>
      <c r="JPJ162" s="108"/>
      <c r="JPL162" s="108"/>
      <c r="JPN162" s="108"/>
      <c r="JPP162" s="108"/>
      <c r="JPR162" s="108"/>
      <c r="JPT162" s="108"/>
      <c r="JPV162" s="108"/>
      <c r="JPX162" s="108"/>
      <c r="JPZ162" s="108"/>
      <c r="JQB162" s="108"/>
      <c r="JQD162" s="108"/>
      <c r="JQF162" s="108"/>
      <c r="JQH162" s="108"/>
      <c r="JQJ162" s="108"/>
      <c r="JQL162" s="108"/>
      <c r="JQN162" s="108"/>
      <c r="JQP162" s="108"/>
      <c r="JQR162" s="108"/>
      <c r="JQT162" s="108"/>
      <c r="JQV162" s="108"/>
      <c r="JQX162" s="108"/>
      <c r="JQZ162" s="108"/>
      <c r="JRB162" s="108"/>
      <c r="JRD162" s="108"/>
      <c r="JRF162" s="108"/>
      <c r="JRH162" s="108"/>
      <c r="JRJ162" s="108"/>
      <c r="JRL162" s="108"/>
      <c r="JRN162" s="108"/>
      <c r="JRP162" s="108"/>
      <c r="JRR162" s="108"/>
      <c r="JRT162" s="108"/>
      <c r="JRV162" s="108"/>
      <c r="JRX162" s="108"/>
      <c r="JRZ162" s="108"/>
      <c r="JSB162" s="108"/>
      <c r="JSD162" s="108"/>
      <c r="JSF162" s="108"/>
      <c r="JSH162" s="108"/>
      <c r="JSJ162" s="108"/>
      <c r="JSL162" s="108"/>
      <c r="JSN162" s="108"/>
      <c r="JSP162" s="108"/>
      <c r="JSR162" s="108"/>
      <c r="JST162" s="108"/>
      <c r="JSV162" s="108"/>
      <c r="JSX162" s="108"/>
      <c r="JSZ162" s="108"/>
      <c r="JTB162" s="108"/>
      <c r="JTD162" s="108"/>
      <c r="JTF162" s="108"/>
      <c r="JTH162" s="108"/>
      <c r="JTJ162" s="108"/>
      <c r="JTL162" s="108"/>
      <c r="JTN162" s="108"/>
      <c r="JTP162" s="108"/>
      <c r="JTR162" s="108"/>
      <c r="JTT162" s="108"/>
      <c r="JTV162" s="108"/>
      <c r="JTX162" s="108"/>
      <c r="JTZ162" s="108"/>
      <c r="JUB162" s="108"/>
      <c r="JUD162" s="108"/>
      <c r="JUF162" s="108"/>
      <c r="JUH162" s="108"/>
      <c r="JUJ162" s="108"/>
      <c r="JUL162" s="108"/>
      <c r="JUN162" s="108"/>
      <c r="JUP162" s="108"/>
      <c r="JUR162" s="108"/>
      <c r="JUT162" s="108"/>
      <c r="JUV162" s="108"/>
      <c r="JUX162" s="108"/>
      <c r="JUZ162" s="108"/>
      <c r="JVB162" s="108"/>
      <c r="JVD162" s="108"/>
      <c r="JVF162" s="108"/>
      <c r="JVH162" s="108"/>
      <c r="JVJ162" s="108"/>
      <c r="JVL162" s="108"/>
      <c r="JVN162" s="108"/>
      <c r="JVP162" s="108"/>
      <c r="JVR162" s="108"/>
      <c r="JVT162" s="108"/>
      <c r="JVV162" s="108"/>
      <c r="JVX162" s="108"/>
      <c r="JVZ162" s="108"/>
      <c r="JWB162" s="108"/>
      <c r="JWD162" s="108"/>
      <c r="JWF162" s="108"/>
      <c r="JWH162" s="108"/>
      <c r="JWJ162" s="108"/>
      <c r="JWL162" s="108"/>
      <c r="JWN162" s="108"/>
      <c r="JWP162" s="108"/>
      <c r="JWR162" s="108"/>
      <c r="JWT162" s="108"/>
      <c r="JWV162" s="108"/>
      <c r="JWX162" s="108"/>
      <c r="JWZ162" s="108"/>
      <c r="JXB162" s="108"/>
      <c r="JXD162" s="108"/>
      <c r="JXF162" s="108"/>
      <c r="JXH162" s="108"/>
      <c r="JXJ162" s="108"/>
      <c r="JXL162" s="108"/>
      <c r="JXN162" s="108"/>
      <c r="JXP162" s="108"/>
      <c r="JXR162" s="108"/>
      <c r="JXT162" s="108"/>
      <c r="JXV162" s="108"/>
      <c r="JXX162" s="108"/>
      <c r="JXZ162" s="108"/>
      <c r="JYB162" s="108"/>
      <c r="JYD162" s="108"/>
      <c r="JYF162" s="108"/>
      <c r="JYH162" s="108"/>
      <c r="JYJ162" s="108"/>
      <c r="JYL162" s="108"/>
      <c r="JYN162" s="108"/>
      <c r="JYP162" s="108"/>
      <c r="JYR162" s="108"/>
      <c r="JYT162" s="108"/>
      <c r="JYV162" s="108"/>
      <c r="JYX162" s="108"/>
      <c r="JYZ162" s="108"/>
      <c r="JZB162" s="108"/>
      <c r="JZD162" s="108"/>
      <c r="JZF162" s="108"/>
      <c r="JZH162" s="108"/>
      <c r="JZJ162" s="108"/>
      <c r="JZL162" s="108"/>
      <c r="JZN162" s="108"/>
      <c r="JZP162" s="108"/>
      <c r="JZR162" s="108"/>
      <c r="JZT162" s="108"/>
      <c r="JZV162" s="108"/>
      <c r="JZX162" s="108"/>
      <c r="JZZ162" s="108"/>
      <c r="KAB162" s="108"/>
      <c r="KAD162" s="108"/>
      <c r="KAF162" s="108"/>
      <c r="KAH162" s="108"/>
      <c r="KAJ162" s="108"/>
      <c r="KAL162" s="108"/>
      <c r="KAN162" s="108"/>
      <c r="KAP162" s="108"/>
      <c r="KAR162" s="108"/>
      <c r="KAT162" s="108"/>
      <c r="KAV162" s="108"/>
      <c r="KAX162" s="108"/>
      <c r="KAZ162" s="108"/>
      <c r="KBB162" s="108"/>
      <c r="KBD162" s="108"/>
      <c r="KBF162" s="108"/>
      <c r="KBH162" s="108"/>
      <c r="KBJ162" s="108"/>
      <c r="KBL162" s="108"/>
      <c r="KBN162" s="108"/>
      <c r="KBP162" s="108"/>
      <c r="KBR162" s="108"/>
      <c r="KBT162" s="108"/>
      <c r="KBV162" s="108"/>
      <c r="KBX162" s="108"/>
      <c r="KBZ162" s="108"/>
      <c r="KCB162" s="108"/>
      <c r="KCD162" s="108"/>
      <c r="KCF162" s="108"/>
      <c r="KCH162" s="108"/>
      <c r="KCJ162" s="108"/>
      <c r="KCL162" s="108"/>
      <c r="KCN162" s="108"/>
      <c r="KCP162" s="108"/>
      <c r="KCR162" s="108"/>
      <c r="KCT162" s="108"/>
      <c r="KCV162" s="108"/>
      <c r="KCX162" s="108"/>
      <c r="KCZ162" s="108"/>
      <c r="KDB162" s="108"/>
      <c r="KDD162" s="108"/>
      <c r="KDF162" s="108"/>
      <c r="KDH162" s="108"/>
      <c r="KDJ162" s="108"/>
      <c r="KDL162" s="108"/>
      <c r="KDN162" s="108"/>
      <c r="KDP162" s="108"/>
      <c r="KDR162" s="108"/>
      <c r="KDT162" s="108"/>
      <c r="KDV162" s="108"/>
      <c r="KDX162" s="108"/>
      <c r="KDZ162" s="108"/>
      <c r="KEB162" s="108"/>
      <c r="KED162" s="108"/>
      <c r="KEF162" s="108"/>
      <c r="KEH162" s="108"/>
      <c r="KEJ162" s="108"/>
      <c r="KEL162" s="108"/>
      <c r="KEN162" s="108"/>
      <c r="KEP162" s="108"/>
      <c r="KER162" s="108"/>
      <c r="KET162" s="108"/>
      <c r="KEV162" s="108"/>
      <c r="KEX162" s="108"/>
      <c r="KEZ162" s="108"/>
      <c r="KFB162" s="108"/>
      <c r="KFD162" s="108"/>
      <c r="KFF162" s="108"/>
      <c r="KFH162" s="108"/>
      <c r="KFJ162" s="108"/>
      <c r="KFL162" s="108"/>
      <c r="KFN162" s="108"/>
      <c r="KFP162" s="108"/>
      <c r="KFR162" s="108"/>
      <c r="KFT162" s="108"/>
      <c r="KFV162" s="108"/>
      <c r="KFX162" s="108"/>
      <c r="KFZ162" s="108"/>
      <c r="KGB162" s="108"/>
      <c r="KGD162" s="108"/>
      <c r="KGF162" s="108"/>
      <c r="KGH162" s="108"/>
      <c r="KGJ162" s="108"/>
      <c r="KGL162" s="108"/>
      <c r="KGN162" s="108"/>
      <c r="KGP162" s="108"/>
      <c r="KGR162" s="108"/>
      <c r="KGT162" s="108"/>
      <c r="KGV162" s="108"/>
      <c r="KGX162" s="108"/>
      <c r="KGZ162" s="108"/>
      <c r="KHB162" s="108"/>
      <c r="KHD162" s="108"/>
      <c r="KHF162" s="108"/>
      <c r="KHH162" s="108"/>
      <c r="KHJ162" s="108"/>
      <c r="KHL162" s="108"/>
      <c r="KHN162" s="108"/>
      <c r="KHP162" s="108"/>
      <c r="KHR162" s="108"/>
      <c r="KHT162" s="108"/>
      <c r="KHV162" s="108"/>
      <c r="KHX162" s="108"/>
      <c r="KHZ162" s="108"/>
      <c r="KIB162" s="108"/>
      <c r="KID162" s="108"/>
      <c r="KIF162" s="108"/>
      <c r="KIH162" s="108"/>
      <c r="KIJ162" s="108"/>
      <c r="KIL162" s="108"/>
      <c r="KIN162" s="108"/>
      <c r="KIP162" s="108"/>
      <c r="KIR162" s="108"/>
      <c r="KIT162" s="108"/>
      <c r="KIV162" s="108"/>
      <c r="KIX162" s="108"/>
      <c r="KIZ162" s="108"/>
      <c r="KJB162" s="108"/>
      <c r="KJD162" s="108"/>
      <c r="KJF162" s="108"/>
      <c r="KJH162" s="108"/>
      <c r="KJJ162" s="108"/>
      <c r="KJL162" s="108"/>
      <c r="KJN162" s="108"/>
      <c r="KJP162" s="108"/>
      <c r="KJR162" s="108"/>
      <c r="KJT162" s="108"/>
      <c r="KJV162" s="108"/>
      <c r="KJX162" s="108"/>
      <c r="KJZ162" s="108"/>
      <c r="KKB162" s="108"/>
      <c r="KKD162" s="108"/>
      <c r="KKF162" s="108"/>
      <c r="KKH162" s="108"/>
      <c r="KKJ162" s="108"/>
      <c r="KKL162" s="108"/>
      <c r="KKN162" s="108"/>
      <c r="KKP162" s="108"/>
      <c r="KKR162" s="108"/>
      <c r="KKT162" s="108"/>
      <c r="KKV162" s="108"/>
      <c r="KKX162" s="108"/>
      <c r="KKZ162" s="108"/>
      <c r="KLB162" s="108"/>
      <c r="KLD162" s="108"/>
      <c r="KLF162" s="108"/>
      <c r="KLH162" s="108"/>
      <c r="KLJ162" s="108"/>
      <c r="KLL162" s="108"/>
      <c r="KLN162" s="108"/>
      <c r="KLP162" s="108"/>
      <c r="KLR162" s="108"/>
      <c r="KLT162" s="108"/>
      <c r="KLV162" s="108"/>
      <c r="KLX162" s="108"/>
      <c r="KLZ162" s="108"/>
      <c r="KMB162" s="108"/>
      <c r="KMD162" s="108"/>
      <c r="KMF162" s="108"/>
      <c r="KMH162" s="108"/>
      <c r="KMJ162" s="108"/>
      <c r="KML162" s="108"/>
      <c r="KMN162" s="108"/>
      <c r="KMP162" s="108"/>
      <c r="KMR162" s="108"/>
      <c r="KMT162" s="108"/>
      <c r="KMV162" s="108"/>
      <c r="KMX162" s="108"/>
      <c r="KMZ162" s="108"/>
      <c r="KNB162" s="108"/>
      <c r="KND162" s="108"/>
      <c r="KNF162" s="108"/>
      <c r="KNH162" s="108"/>
      <c r="KNJ162" s="108"/>
      <c r="KNL162" s="108"/>
      <c r="KNN162" s="108"/>
      <c r="KNP162" s="108"/>
      <c r="KNR162" s="108"/>
      <c r="KNT162" s="108"/>
      <c r="KNV162" s="108"/>
      <c r="KNX162" s="108"/>
      <c r="KNZ162" s="108"/>
      <c r="KOB162" s="108"/>
      <c r="KOD162" s="108"/>
      <c r="KOF162" s="108"/>
      <c r="KOH162" s="108"/>
      <c r="KOJ162" s="108"/>
      <c r="KOL162" s="108"/>
      <c r="KON162" s="108"/>
      <c r="KOP162" s="108"/>
      <c r="KOR162" s="108"/>
      <c r="KOT162" s="108"/>
      <c r="KOV162" s="108"/>
      <c r="KOX162" s="108"/>
      <c r="KOZ162" s="108"/>
      <c r="KPB162" s="108"/>
      <c r="KPD162" s="108"/>
      <c r="KPF162" s="108"/>
      <c r="KPH162" s="108"/>
      <c r="KPJ162" s="108"/>
      <c r="KPL162" s="108"/>
      <c r="KPN162" s="108"/>
      <c r="KPP162" s="108"/>
      <c r="KPR162" s="108"/>
      <c r="KPT162" s="108"/>
      <c r="KPV162" s="108"/>
      <c r="KPX162" s="108"/>
      <c r="KPZ162" s="108"/>
      <c r="KQB162" s="108"/>
      <c r="KQD162" s="108"/>
      <c r="KQF162" s="108"/>
      <c r="KQH162" s="108"/>
      <c r="KQJ162" s="108"/>
      <c r="KQL162" s="108"/>
      <c r="KQN162" s="108"/>
      <c r="KQP162" s="108"/>
      <c r="KQR162" s="108"/>
      <c r="KQT162" s="108"/>
      <c r="KQV162" s="108"/>
      <c r="KQX162" s="108"/>
      <c r="KQZ162" s="108"/>
      <c r="KRB162" s="108"/>
      <c r="KRD162" s="108"/>
      <c r="KRF162" s="108"/>
      <c r="KRH162" s="108"/>
      <c r="KRJ162" s="108"/>
      <c r="KRL162" s="108"/>
      <c r="KRN162" s="108"/>
      <c r="KRP162" s="108"/>
      <c r="KRR162" s="108"/>
      <c r="KRT162" s="108"/>
      <c r="KRV162" s="108"/>
      <c r="KRX162" s="108"/>
      <c r="KRZ162" s="108"/>
      <c r="KSB162" s="108"/>
      <c r="KSD162" s="108"/>
      <c r="KSF162" s="108"/>
      <c r="KSH162" s="108"/>
      <c r="KSJ162" s="108"/>
      <c r="KSL162" s="108"/>
      <c r="KSN162" s="108"/>
      <c r="KSP162" s="108"/>
      <c r="KSR162" s="108"/>
      <c r="KST162" s="108"/>
      <c r="KSV162" s="108"/>
      <c r="KSX162" s="108"/>
      <c r="KSZ162" s="108"/>
      <c r="KTB162" s="108"/>
      <c r="KTD162" s="108"/>
      <c r="KTF162" s="108"/>
      <c r="KTH162" s="108"/>
      <c r="KTJ162" s="108"/>
      <c r="KTL162" s="108"/>
      <c r="KTN162" s="108"/>
      <c r="KTP162" s="108"/>
      <c r="KTR162" s="108"/>
      <c r="KTT162" s="108"/>
      <c r="KTV162" s="108"/>
      <c r="KTX162" s="108"/>
      <c r="KTZ162" s="108"/>
      <c r="KUB162" s="108"/>
      <c r="KUD162" s="108"/>
      <c r="KUF162" s="108"/>
      <c r="KUH162" s="108"/>
      <c r="KUJ162" s="108"/>
      <c r="KUL162" s="108"/>
      <c r="KUN162" s="108"/>
      <c r="KUP162" s="108"/>
      <c r="KUR162" s="108"/>
      <c r="KUT162" s="108"/>
      <c r="KUV162" s="108"/>
      <c r="KUX162" s="108"/>
      <c r="KUZ162" s="108"/>
      <c r="KVB162" s="108"/>
      <c r="KVD162" s="108"/>
      <c r="KVF162" s="108"/>
      <c r="KVH162" s="108"/>
      <c r="KVJ162" s="108"/>
      <c r="KVL162" s="108"/>
      <c r="KVN162" s="108"/>
      <c r="KVP162" s="108"/>
      <c r="KVR162" s="108"/>
      <c r="KVT162" s="108"/>
      <c r="KVV162" s="108"/>
      <c r="KVX162" s="108"/>
      <c r="KVZ162" s="108"/>
      <c r="KWB162" s="108"/>
      <c r="KWD162" s="108"/>
      <c r="KWF162" s="108"/>
      <c r="KWH162" s="108"/>
      <c r="KWJ162" s="108"/>
      <c r="KWL162" s="108"/>
      <c r="KWN162" s="108"/>
      <c r="KWP162" s="108"/>
      <c r="KWR162" s="108"/>
      <c r="KWT162" s="108"/>
      <c r="KWV162" s="108"/>
      <c r="KWX162" s="108"/>
      <c r="KWZ162" s="108"/>
      <c r="KXB162" s="108"/>
      <c r="KXD162" s="108"/>
      <c r="KXF162" s="108"/>
      <c r="KXH162" s="108"/>
      <c r="KXJ162" s="108"/>
      <c r="KXL162" s="108"/>
      <c r="KXN162" s="108"/>
      <c r="KXP162" s="108"/>
      <c r="KXR162" s="108"/>
      <c r="KXT162" s="108"/>
      <c r="KXV162" s="108"/>
      <c r="KXX162" s="108"/>
      <c r="KXZ162" s="108"/>
      <c r="KYB162" s="108"/>
      <c r="KYD162" s="108"/>
      <c r="KYF162" s="108"/>
      <c r="KYH162" s="108"/>
      <c r="KYJ162" s="108"/>
      <c r="KYL162" s="108"/>
      <c r="KYN162" s="108"/>
      <c r="KYP162" s="108"/>
      <c r="KYR162" s="108"/>
      <c r="KYT162" s="108"/>
      <c r="KYV162" s="108"/>
      <c r="KYX162" s="108"/>
      <c r="KYZ162" s="108"/>
      <c r="KZB162" s="108"/>
      <c r="KZD162" s="108"/>
      <c r="KZF162" s="108"/>
      <c r="KZH162" s="108"/>
      <c r="KZJ162" s="108"/>
      <c r="KZL162" s="108"/>
      <c r="KZN162" s="108"/>
      <c r="KZP162" s="108"/>
      <c r="KZR162" s="108"/>
      <c r="KZT162" s="108"/>
      <c r="KZV162" s="108"/>
      <c r="KZX162" s="108"/>
      <c r="KZZ162" s="108"/>
      <c r="LAB162" s="108"/>
      <c r="LAD162" s="108"/>
      <c r="LAF162" s="108"/>
      <c r="LAH162" s="108"/>
      <c r="LAJ162" s="108"/>
      <c r="LAL162" s="108"/>
      <c r="LAN162" s="108"/>
      <c r="LAP162" s="108"/>
      <c r="LAR162" s="108"/>
      <c r="LAT162" s="108"/>
      <c r="LAV162" s="108"/>
      <c r="LAX162" s="108"/>
      <c r="LAZ162" s="108"/>
      <c r="LBB162" s="108"/>
      <c r="LBD162" s="108"/>
      <c r="LBF162" s="108"/>
      <c r="LBH162" s="108"/>
      <c r="LBJ162" s="108"/>
      <c r="LBL162" s="108"/>
      <c r="LBN162" s="108"/>
      <c r="LBP162" s="108"/>
      <c r="LBR162" s="108"/>
      <c r="LBT162" s="108"/>
      <c r="LBV162" s="108"/>
      <c r="LBX162" s="108"/>
      <c r="LBZ162" s="108"/>
      <c r="LCB162" s="108"/>
      <c r="LCD162" s="108"/>
      <c r="LCF162" s="108"/>
      <c r="LCH162" s="108"/>
      <c r="LCJ162" s="108"/>
      <c r="LCL162" s="108"/>
      <c r="LCN162" s="108"/>
      <c r="LCP162" s="108"/>
      <c r="LCR162" s="108"/>
      <c r="LCT162" s="108"/>
      <c r="LCV162" s="108"/>
      <c r="LCX162" s="108"/>
      <c r="LCZ162" s="108"/>
      <c r="LDB162" s="108"/>
      <c r="LDD162" s="108"/>
      <c r="LDF162" s="108"/>
      <c r="LDH162" s="108"/>
      <c r="LDJ162" s="108"/>
      <c r="LDL162" s="108"/>
      <c r="LDN162" s="108"/>
      <c r="LDP162" s="108"/>
      <c r="LDR162" s="108"/>
      <c r="LDT162" s="108"/>
      <c r="LDV162" s="108"/>
      <c r="LDX162" s="108"/>
      <c r="LDZ162" s="108"/>
      <c r="LEB162" s="108"/>
      <c r="LED162" s="108"/>
      <c r="LEF162" s="108"/>
      <c r="LEH162" s="108"/>
      <c r="LEJ162" s="108"/>
      <c r="LEL162" s="108"/>
      <c r="LEN162" s="108"/>
      <c r="LEP162" s="108"/>
      <c r="LER162" s="108"/>
      <c r="LET162" s="108"/>
      <c r="LEV162" s="108"/>
      <c r="LEX162" s="108"/>
      <c r="LEZ162" s="108"/>
      <c r="LFB162" s="108"/>
      <c r="LFD162" s="108"/>
      <c r="LFF162" s="108"/>
      <c r="LFH162" s="108"/>
      <c r="LFJ162" s="108"/>
      <c r="LFL162" s="108"/>
      <c r="LFN162" s="108"/>
      <c r="LFP162" s="108"/>
      <c r="LFR162" s="108"/>
      <c r="LFT162" s="108"/>
      <c r="LFV162" s="108"/>
      <c r="LFX162" s="108"/>
      <c r="LFZ162" s="108"/>
      <c r="LGB162" s="108"/>
      <c r="LGD162" s="108"/>
      <c r="LGF162" s="108"/>
      <c r="LGH162" s="108"/>
      <c r="LGJ162" s="108"/>
      <c r="LGL162" s="108"/>
      <c r="LGN162" s="108"/>
      <c r="LGP162" s="108"/>
      <c r="LGR162" s="108"/>
      <c r="LGT162" s="108"/>
      <c r="LGV162" s="108"/>
      <c r="LGX162" s="108"/>
      <c r="LGZ162" s="108"/>
      <c r="LHB162" s="108"/>
      <c r="LHD162" s="108"/>
      <c r="LHF162" s="108"/>
      <c r="LHH162" s="108"/>
      <c r="LHJ162" s="108"/>
      <c r="LHL162" s="108"/>
      <c r="LHN162" s="108"/>
      <c r="LHP162" s="108"/>
      <c r="LHR162" s="108"/>
      <c r="LHT162" s="108"/>
      <c r="LHV162" s="108"/>
      <c r="LHX162" s="108"/>
      <c r="LHZ162" s="108"/>
      <c r="LIB162" s="108"/>
      <c r="LID162" s="108"/>
      <c r="LIF162" s="108"/>
      <c r="LIH162" s="108"/>
      <c r="LIJ162" s="108"/>
      <c r="LIL162" s="108"/>
      <c r="LIN162" s="108"/>
      <c r="LIP162" s="108"/>
      <c r="LIR162" s="108"/>
      <c r="LIT162" s="108"/>
      <c r="LIV162" s="108"/>
      <c r="LIX162" s="108"/>
      <c r="LIZ162" s="108"/>
      <c r="LJB162" s="108"/>
      <c r="LJD162" s="108"/>
      <c r="LJF162" s="108"/>
      <c r="LJH162" s="108"/>
      <c r="LJJ162" s="108"/>
      <c r="LJL162" s="108"/>
      <c r="LJN162" s="108"/>
      <c r="LJP162" s="108"/>
      <c r="LJR162" s="108"/>
      <c r="LJT162" s="108"/>
      <c r="LJV162" s="108"/>
      <c r="LJX162" s="108"/>
      <c r="LJZ162" s="108"/>
      <c r="LKB162" s="108"/>
      <c r="LKD162" s="108"/>
      <c r="LKF162" s="108"/>
      <c r="LKH162" s="108"/>
      <c r="LKJ162" s="108"/>
      <c r="LKL162" s="108"/>
      <c r="LKN162" s="108"/>
      <c r="LKP162" s="108"/>
      <c r="LKR162" s="108"/>
      <c r="LKT162" s="108"/>
      <c r="LKV162" s="108"/>
      <c r="LKX162" s="108"/>
      <c r="LKZ162" s="108"/>
      <c r="LLB162" s="108"/>
      <c r="LLD162" s="108"/>
      <c r="LLF162" s="108"/>
      <c r="LLH162" s="108"/>
      <c r="LLJ162" s="108"/>
      <c r="LLL162" s="108"/>
      <c r="LLN162" s="108"/>
      <c r="LLP162" s="108"/>
      <c r="LLR162" s="108"/>
      <c r="LLT162" s="108"/>
      <c r="LLV162" s="108"/>
      <c r="LLX162" s="108"/>
      <c r="LLZ162" s="108"/>
      <c r="LMB162" s="108"/>
      <c r="LMD162" s="108"/>
      <c r="LMF162" s="108"/>
      <c r="LMH162" s="108"/>
      <c r="LMJ162" s="108"/>
      <c r="LML162" s="108"/>
      <c r="LMN162" s="108"/>
      <c r="LMP162" s="108"/>
      <c r="LMR162" s="108"/>
      <c r="LMT162" s="108"/>
      <c r="LMV162" s="108"/>
      <c r="LMX162" s="108"/>
      <c r="LMZ162" s="108"/>
      <c r="LNB162" s="108"/>
      <c r="LND162" s="108"/>
      <c r="LNF162" s="108"/>
      <c r="LNH162" s="108"/>
      <c r="LNJ162" s="108"/>
      <c r="LNL162" s="108"/>
      <c r="LNN162" s="108"/>
      <c r="LNP162" s="108"/>
      <c r="LNR162" s="108"/>
      <c r="LNT162" s="108"/>
      <c r="LNV162" s="108"/>
      <c r="LNX162" s="108"/>
      <c r="LNZ162" s="108"/>
      <c r="LOB162" s="108"/>
      <c r="LOD162" s="108"/>
      <c r="LOF162" s="108"/>
      <c r="LOH162" s="108"/>
      <c r="LOJ162" s="108"/>
      <c r="LOL162" s="108"/>
      <c r="LON162" s="108"/>
      <c r="LOP162" s="108"/>
      <c r="LOR162" s="108"/>
      <c r="LOT162" s="108"/>
      <c r="LOV162" s="108"/>
      <c r="LOX162" s="108"/>
      <c r="LOZ162" s="108"/>
      <c r="LPB162" s="108"/>
      <c r="LPD162" s="108"/>
      <c r="LPF162" s="108"/>
      <c r="LPH162" s="108"/>
      <c r="LPJ162" s="108"/>
      <c r="LPL162" s="108"/>
      <c r="LPN162" s="108"/>
      <c r="LPP162" s="108"/>
      <c r="LPR162" s="108"/>
      <c r="LPT162" s="108"/>
      <c r="LPV162" s="108"/>
      <c r="LPX162" s="108"/>
      <c r="LPZ162" s="108"/>
      <c r="LQB162" s="108"/>
      <c r="LQD162" s="108"/>
      <c r="LQF162" s="108"/>
      <c r="LQH162" s="108"/>
      <c r="LQJ162" s="108"/>
      <c r="LQL162" s="108"/>
      <c r="LQN162" s="108"/>
      <c r="LQP162" s="108"/>
      <c r="LQR162" s="108"/>
      <c r="LQT162" s="108"/>
      <c r="LQV162" s="108"/>
      <c r="LQX162" s="108"/>
      <c r="LQZ162" s="108"/>
      <c r="LRB162" s="108"/>
      <c r="LRD162" s="108"/>
      <c r="LRF162" s="108"/>
      <c r="LRH162" s="108"/>
      <c r="LRJ162" s="108"/>
      <c r="LRL162" s="108"/>
      <c r="LRN162" s="108"/>
      <c r="LRP162" s="108"/>
      <c r="LRR162" s="108"/>
      <c r="LRT162" s="108"/>
      <c r="LRV162" s="108"/>
      <c r="LRX162" s="108"/>
      <c r="LRZ162" s="108"/>
      <c r="LSB162" s="108"/>
      <c r="LSD162" s="108"/>
      <c r="LSF162" s="108"/>
      <c r="LSH162" s="108"/>
      <c r="LSJ162" s="108"/>
      <c r="LSL162" s="108"/>
      <c r="LSN162" s="108"/>
      <c r="LSP162" s="108"/>
      <c r="LSR162" s="108"/>
      <c r="LST162" s="108"/>
      <c r="LSV162" s="108"/>
      <c r="LSX162" s="108"/>
      <c r="LSZ162" s="108"/>
      <c r="LTB162" s="108"/>
      <c r="LTD162" s="108"/>
      <c r="LTF162" s="108"/>
      <c r="LTH162" s="108"/>
      <c r="LTJ162" s="108"/>
      <c r="LTL162" s="108"/>
      <c r="LTN162" s="108"/>
      <c r="LTP162" s="108"/>
      <c r="LTR162" s="108"/>
      <c r="LTT162" s="108"/>
      <c r="LTV162" s="108"/>
      <c r="LTX162" s="108"/>
      <c r="LTZ162" s="108"/>
      <c r="LUB162" s="108"/>
      <c r="LUD162" s="108"/>
      <c r="LUF162" s="108"/>
      <c r="LUH162" s="108"/>
      <c r="LUJ162" s="108"/>
      <c r="LUL162" s="108"/>
      <c r="LUN162" s="108"/>
      <c r="LUP162" s="108"/>
      <c r="LUR162" s="108"/>
      <c r="LUT162" s="108"/>
      <c r="LUV162" s="108"/>
      <c r="LUX162" s="108"/>
      <c r="LUZ162" s="108"/>
      <c r="LVB162" s="108"/>
      <c r="LVD162" s="108"/>
      <c r="LVF162" s="108"/>
      <c r="LVH162" s="108"/>
      <c r="LVJ162" s="108"/>
      <c r="LVL162" s="108"/>
      <c r="LVN162" s="108"/>
      <c r="LVP162" s="108"/>
      <c r="LVR162" s="108"/>
      <c r="LVT162" s="108"/>
      <c r="LVV162" s="108"/>
      <c r="LVX162" s="108"/>
      <c r="LVZ162" s="108"/>
      <c r="LWB162" s="108"/>
      <c r="LWD162" s="108"/>
      <c r="LWF162" s="108"/>
      <c r="LWH162" s="108"/>
      <c r="LWJ162" s="108"/>
      <c r="LWL162" s="108"/>
      <c r="LWN162" s="108"/>
      <c r="LWP162" s="108"/>
      <c r="LWR162" s="108"/>
      <c r="LWT162" s="108"/>
      <c r="LWV162" s="108"/>
      <c r="LWX162" s="108"/>
      <c r="LWZ162" s="108"/>
      <c r="LXB162" s="108"/>
      <c r="LXD162" s="108"/>
      <c r="LXF162" s="108"/>
      <c r="LXH162" s="108"/>
      <c r="LXJ162" s="108"/>
      <c r="LXL162" s="108"/>
      <c r="LXN162" s="108"/>
      <c r="LXP162" s="108"/>
      <c r="LXR162" s="108"/>
      <c r="LXT162" s="108"/>
      <c r="LXV162" s="108"/>
      <c r="LXX162" s="108"/>
      <c r="LXZ162" s="108"/>
      <c r="LYB162" s="108"/>
      <c r="LYD162" s="108"/>
      <c r="LYF162" s="108"/>
      <c r="LYH162" s="108"/>
      <c r="LYJ162" s="108"/>
      <c r="LYL162" s="108"/>
      <c r="LYN162" s="108"/>
      <c r="LYP162" s="108"/>
      <c r="LYR162" s="108"/>
      <c r="LYT162" s="108"/>
      <c r="LYV162" s="108"/>
      <c r="LYX162" s="108"/>
      <c r="LYZ162" s="108"/>
      <c r="LZB162" s="108"/>
      <c r="LZD162" s="108"/>
      <c r="LZF162" s="108"/>
      <c r="LZH162" s="108"/>
      <c r="LZJ162" s="108"/>
      <c r="LZL162" s="108"/>
      <c r="LZN162" s="108"/>
      <c r="LZP162" s="108"/>
      <c r="LZR162" s="108"/>
      <c r="LZT162" s="108"/>
      <c r="LZV162" s="108"/>
      <c r="LZX162" s="108"/>
      <c r="LZZ162" s="108"/>
      <c r="MAB162" s="108"/>
      <c r="MAD162" s="108"/>
      <c r="MAF162" s="108"/>
      <c r="MAH162" s="108"/>
      <c r="MAJ162" s="108"/>
      <c r="MAL162" s="108"/>
      <c r="MAN162" s="108"/>
      <c r="MAP162" s="108"/>
      <c r="MAR162" s="108"/>
      <c r="MAT162" s="108"/>
      <c r="MAV162" s="108"/>
      <c r="MAX162" s="108"/>
      <c r="MAZ162" s="108"/>
      <c r="MBB162" s="108"/>
      <c r="MBD162" s="108"/>
      <c r="MBF162" s="108"/>
      <c r="MBH162" s="108"/>
      <c r="MBJ162" s="108"/>
      <c r="MBL162" s="108"/>
      <c r="MBN162" s="108"/>
      <c r="MBP162" s="108"/>
      <c r="MBR162" s="108"/>
      <c r="MBT162" s="108"/>
      <c r="MBV162" s="108"/>
      <c r="MBX162" s="108"/>
      <c r="MBZ162" s="108"/>
      <c r="MCB162" s="108"/>
      <c r="MCD162" s="108"/>
      <c r="MCF162" s="108"/>
      <c r="MCH162" s="108"/>
      <c r="MCJ162" s="108"/>
      <c r="MCL162" s="108"/>
      <c r="MCN162" s="108"/>
      <c r="MCP162" s="108"/>
      <c r="MCR162" s="108"/>
      <c r="MCT162" s="108"/>
      <c r="MCV162" s="108"/>
      <c r="MCX162" s="108"/>
      <c r="MCZ162" s="108"/>
      <c r="MDB162" s="108"/>
      <c r="MDD162" s="108"/>
      <c r="MDF162" s="108"/>
      <c r="MDH162" s="108"/>
      <c r="MDJ162" s="108"/>
      <c r="MDL162" s="108"/>
      <c r="MDN162" s="108"/>
      <c r="MDP162" s="108"/>
      <c r="MDR162" s="108"/>
      <c r="MDT162" s="108"/>
      <c r="MDV162" s="108"/>
      <c r="MDX162" s="108"/>
      <c r="MDZ162" s="108"/>
      <c r="MEB162" s="108"/>
      <c r="MED162" s="108"/>
      <c r="MEF162" s="108"/>
      <c r="MEH162" s="108"/>
      <c r="MEJ162" s="108"/>
      <c r="MEL162" s="108"/>
      <c r="MEN162" s="108"/>
      <c r="MEP162" s="108"/>
      <c r="MER162" s="108"/>
      <c r="MET162" s="108"/>
      <c r="MEV162" s="108"/>
      <c r="MEX162" s="108"/>
      <c r="MEZ162" s="108"/>
      <c r="MFB162" s="108"/>
      <c r="MFD162" s="108"/>
      <c r="MFF162" s="108"/>
      <c r="MFH162" s="108"/>
      <c r="MFJ162" s="108"/>
      <c r="MFL162" s="108"/>
      <c r="MFN162" s="108"/>
      <c r="MFP162" s="108"/>
      <c r="MFR162" s="108"/>
      <c r="MFT162" s="108"/>
      <c r="MFV162" s="108"/>
      <c r="MFX162" s="108"/>
      <c r="MFZ162" s="108"/>
      <c r="MGB162" s="108"/>
      <c r="MGD162" s="108"/>
      <c r="MGF162" s="108"/>
      <c r="MGH162" s="108"/>
      <c r="MGJ162" s="108"/>
      <c r="MGL162" s="108"/>
      <c r="MGN162" s="108"/>
      <c r="MGP162" s="108"/>
      <c r="MGR162" s="108"/>
      <c r="MGT162" s="108"/>
      <c r="MGV162" s="108"/>
      <c r="MGX162" s="108"/>
      <c r="MGZ162" s="108"/>
      <c r="MHB162" s="108"/>
      <c r="MHD162" s="108"/>
      <c r="MHF162" s="108"/>
      <c r="MHH162" s="108"/>
      <c r="MHJ162" s="108"/>
      <c r="MHL162" s="108"/>
      <c r="MHN162" s="108"/>
      <c r="MHP162" s="108"/>
      <c r="MHR162" s="108"/>
      <c r="MHT162" s="108"/>
      <c r="MHV162" s="108"/>
      <c r="MHX162" s="108"/>
      <c r="MHZ162" s="108"/>
      <c r="MIB162" s="108"/>
      <c r="MID162" s="108"/>
      <c r="MIF162" s="108"/>
      <c r="MIH162" s="108"/>
      <c r="MIJ162" s="108"/>
      <c r="MIL162" s="108"/>
      <c r="MIN162" s="108"/>
      <c r="MIP162" s="108"/>
      <c r="MIR162" s="108"/>
      <c r="MIT162" s="108"/>
      <c r="MIV162" s="108"/>
      <c r="MIX162" s="108"/>
      <c r="MIZ162" s="108"/>
      <c r="MJB162" s="108"/>
      <c r="MJD162" s="108"/>
      <c r="MJF162" s="108"/>
      <c r="MJH162" s="108"/>
      <c r="MJJ162" s="108"/>
      <c r="MJL162" s="108"/>
      <c r="MJN162" s="108"/>
      <c r="MJP162" s="108"/>
      <c r="MJR162" s="108"/>
      <c r="MJT162" s="108"/>
      <c r="MJV162" s="108"/>
      <c r="MJX162" s="108"/>
      <c r="MJZ162" s="108"/>
      <c r="MKB162" s="108"/>
      <c r="MKD162" s="108"/>
      <c r="MKF162" s="108"/>
      <c r="MKH162" s="108"/>
      <c r="MKJ162" s="108"/>
      <c r="MKL162" s="108"/>
      <c r="MKN162" s="108"/>
      <c r="MKP162" s="108"/>
      <c r="MKR162" s="108"/>
      <c r="MKT162" s="108"/>
      <c r="MKV162" s="108"/>
      <c r="MKX162" s="108"/>
      <c r="MKZ162" s="108"/>
      <c r="MLB162" s="108"/>
      <c r="MLD162" s="108"/>
      <c r="MLF162" s="108"/>
      <c r="MLH162" s="108"/>
      <c r="MLJ162" s="108"/>
      <c r="MLL162" s="108"/>
      <c r="MLN162" s="108"/>
      <c r="MLP162" s="108"/>
      <c r="MLR162" s="108"/>
      <c r="MLT162" s="108"/>
      <c r="MLV162" s="108"/>
      <c r="MLX162" s="108"/>
      <c r="MLZ162" s="108"/>
      <c r="MMB162" s="108"/>
      <c r="MMD162" s="108"/>
      <c r="MMF162" s="108"/>
      <c r="MMH162" s="108"/>
      <c r="MMJ162" s="108"/>
      <c r="MML162" s="108"/>
      <c r="MMN162" s="108"/>
      <c r="MMP162" s="108"/>
      <c r="MMR162" s="108"/>
      <c r="MMT162" s="108"/>
      <c r="MMV162" s="108"/>
      <c r="MMX162" s="108"/>
      <c r="MMZ162" s="108"/>
      <c r="MNB162" s="108"/>
      <c r="MND162" s="108"/>
      <c r="MNF162" s="108"/>
      <c r="MNH162" s="108"/>
      <c r="MNJ162" s="108"/>
      <c r="MNL162" s="108"/>
      <c r="MNN162" s="108"/>
      <c r="MNP162" s="108"/>
      <c r="MNR162" s="108"/>
      <c r="MNT162" s="108"/>
      <c r="MNV162" s="108"/>
      <c r="MNX162" s="108"/>
      <c r="MNZ162" s="108"/>
      <c r="MOB162" s="108"/>
      <c r="MOD162" s="108"/>
      <c r="MOF162" s="108"/>
      <c r="MOH162" s="108"/>
      <c r="MOJ162" s="108"/>
      <c r="MOL162" s="108"/>
      <c r="MON162" s="108"/>
      <c r="MOP162" s="108"/>
      <c r="MOR162" s="108"/>
      <c r="MOT162" s="108"/>
      <c r="MOV162" s="108"/>
      <c r="MOX162" s="108"/>
      <c r="MOZ162" s="108"/>
      <c r="MPB162" s="108"/>
      <c r="MPD162" s="108"/>
      <c r="MPF162" s="108"/>
      <c r="MPH162" s="108"/>
      <c r="MPJ162" s="108"/>
      <c r="MPL162" s="108"/>
      <c r="MPN162" s="108"/>
      <c r="MPP162" s="108"/>
      <c r="MPR162" s="108"/>
      <c r="MPT162" s="108"/>
      <c r="MPV162" s="108"/>
      <c r="MPX162" s="108"/>
      <c r="MPZ162" s="108"/>
      <c r="MQB162" s="108"/>
      <c r="MQD162" s="108"/>
      <c r="MQF162" s="108"/>
      <c r="MQH162" s="108"/>
      <c r="MQJ162" s="108"/>
      <c r="MQL162" s="108"/>
      <c r="MQN162" s="108"/>
      <c r="MQP162" s="108"/>
      <c r="MQR162" s="108"/>
      <c r="MQT162" s="108"/>
      <c r="MQV162" s="108"/>
      <c r="MQX162" s="108"/>
      <c r="MQZ162" s="108"/>
      <c r="MRB162" s="108"/>
      <c r="MRD162" s="108"/>
      <c r="MRF162" s="108"/>
      <c r="MRH162" s="108"/>
      <c r="MRJ162" s="108"/>
      <c r="MRL162" s="108"/>
      <c r="MRN162" s="108"/>
      <c r="MRP162" s="108"/>
      <c r="MRR162" s="108"/>
      <c r="MRT162" s="108"/>
      <c r="MRV162" s="108"/>
      <c r="MRX162" s="108"/>
      <c r="MRZ162" s="108"/>
      <c r="MSB162" s="108"/>
      <c r="MSD162" s="108"/>
      <c r="MSF162" s="108"/>
      <c r="MSH162" s="108"/>
      <c r="MSJ162" s="108"/>
      <c r="MSL162" s="108"/>
      <c r="MSN162" s="108"/>
      <c r="MSP162" s="108"/>
      <c r="MSR162" s="108"/>
      <c r="MST162" s="108"/>
      <c r="MSV162" s="108"/>
      <c r="MSX162" s="108"/>
      <c r="MSZ162" s="108"/>
      <c r="MTB162" s="108"/>
      <c r="MTD162" s="108"/>
      <c r="MTF162" s="108"/>
      <c r="MTH162" s="108"/>
      <c r="MTJ162" s="108"/>
      <c r="MTL162" s="108"/>
      <c r="MTN162" s="108"/>
      <c r="MTP162" s="108"/>
      <c r="MTR162" s="108"/>
      <c r="MTT162" s="108"/>
      <c r="MTV162" s="108"/>
      <c r="MTX162" s="108"/>
      <c r="MTZ162" s="108"/>
      <c r="MUB162" s="108"/>
      <c r="MUD162" s="108"/>
      <c r="MUF162" s="108"/>
      <c r="MUH162" s="108"/>
      <c r="MUJ162" s="108"/>
      <c r="MUL162" s="108"/>
      <c r="MUN162" s="108"/>
      <c r="MUP162" s="108"/>
      <c r="MUR162" s="108"/>
      <c r="MUT162" s="108"/>
      <c r="MUV162" s="108"/>
      <c r="MUX162" s="108"/>
      <c r="MUZ162" s="108"/>
      <c r="MVB162" s="108"/>
      <c r="MVD162" s="108"/>
      <c r="MVF162" s="108"/>
      <c r="MVH162" s="108"/>
      <c r="MVJ162" s="108"/>
      <c r="MVL162" s="108"/>
      <c r="MVN162" s="108"/>
      <c r="MVP162" s="108"/>
      <c r="MVR162" s="108"/>
      <c r="MVT162" s="108"/>
      <c r="MVV162" s="108"/>
      <c r="MVX162" s="108"/>
      <c r="MVZ162" s="108"/>
      <c r="MWB162" s="108"/>
      <c r="MWD162" s="108"/>
      <c r="MWF162" s="108"/>
      <c r="MWH162" s="108"/>
      <c r="MWJ162" s="108"/>
      <c r="MWL162" s="108"/>
      <c r="MWN162" s="108"/>
      <c r="MWP162" s="108"/>
      <c r="MWR162" s="108"/>
      <c r="MWT162" s="108"/>
      <c r="MWV162" s="108"/>
      <c r="MWX162" s="108"/>
      <c r="MWZ162" s="108"/>
      <c r="MXB162" s="108"/>
      <c r="MXD162" s="108"/>
      <c r="MXF162" s="108"/>
      <c r="MXH162" s="108"/>
      <c r="MXJ162" s="108"/>
      <c r="MXL162" s="108"/>
      <c r="MXN162" s="108"/>
      <c r="MXP162" s="108"/>
      <c r="MXR162" s="108"/>
      <c r="MXT162" s="108"/>
      <c r="MXV162" s="108"/>
      <c r="MXX162" s="108"/>
      <c r="MXZ162" s="108"/>
      <c r="MYB162" s="108"/>
      <c r="MYD162" s="108"/>
      <c r="MYF162" s="108"/>
      <c r="MYH162" s="108"/>
      <c r="MYJ162" s="108"/>
      <c r="MYL162" s="108"/>
      <c r="MYN162" s="108"/>
      <c r="MYP162" s="108"/>
      <c r="MYR162" s="108"/>
      <c r="MYT162" s="108"/>
      <c r="MYV162" s="108"/>
      <c r="MYX162" s="108"/>
      <c r="MYZ162" s="108"/>
      <c r="MZB162" s="108"/>
      <c r="MZD162" s="108"/>
      <c r="MZF162" s="108"/>
      <c r="MZH162" s="108"/>
      <c r="MZJ162" s="108"/>
      <c r="MZL162" s="108"/>
      <c r="MZN162" s="108"/>
      <c r="MZP162" s="108"/>
      <c r="MZR162" s="108"/>
      <c r="MZT162" s="108"/>
      <c r="MZV162" s="108"/>
      <c r="MZX162" s="108"/>
      <c r="MZZ162" s="108"/>
      <c r="NAB162" s="108"/>
      <c r="NAD162" s="108"/>
      <c r="NAF162" s="108"/>
      <c r="NAH162" s="108"/>
      <c r="NAJ162" s="108"/>
      <c r="NAL162" s="108"/>
      <c r="NAN162" s="108"/>
      <c r="NAP162" s="108"/>
      <c r="NAR162" s="108"/>
      <c r="NAT162" s="108"/>
      <c r="NAV162" s="108"/>
      <c r="NAX162" s="108"/>
      <c r="NAZ162" s="108"/>
      <c r="NBB162" s="108"/>
      <c r="NBD162" s="108"/>
      <c r="NBF162" s="108"/>
      <c r="NBH162" s="108"/>
      <c r="NBJ162" s="108"/>
      <c r="NBL162" s="108"/>
      <c r="NBN162" s="108"/>
      <c r="NBP162" s="108"/>
      <c r="NBR162" s="108"/>
      <c r="NBT162" s="108"/>
      <c r="NBV162" s="108"/>
      <c r="NBX162" s="108"/>
      <c r="NBZ162" s="108"/>
      <c r="NCB162" s="108"/>
      <c r="NCD162" s="108"/>
      <c r="NCF162" s="108"/>
      <c r="NCH162" s="108"/>
      <c r="NCJ162" s="108"/>
      <c r="NCL162" s="108"/>
      <c r="NCN162" s="108"/>
      <c r="NCP162" s="108"/>
      <c r="NCR162" s="108"/>
      <c r="NCT162" s="108"/>
      <c r="NCV162" s="108"/>
      <c r="NCX162" s="108"/>
      <c r="NCZ162" s="108"/>
      <c r="NDB162" s="108"/>
      <c r="NDD162" s="108"/>
      <c r="NDF162" s="108"/>
      <c r="NDH162" s="108"/>
      <c r="NDJ162" s="108"/>
      <c r="NDL162" s="108"/>
      <c r="NDN162" s="108"/>
      <c r="NDP162" s="108"/>
      <c r="NDR162" s="108"/>
      <c r="NDT162" s="108"/>
      <c r="NDV162" s="108"/>
      <c r="NDX162" s="108"/>
      <c r="NDZ162" s="108"/>
      <c r="NEB162" s="108"/>
      <c r="NED162" s="108"/>
      <c r="NEF162" s="108"/>
      <c r="NEH162" s="108"/>
      <c r="NEJ162" s="108"/>
      <c r="NEL162" s="108"/>
      <c r="NEN162" s="108"/>
      <c r="NEP162" s="108"/>
      <c r="NER162" s="108"/>
      <c r="NET162" s="108"/>
      <c r="NEV162" s="108"/>
      <c r="NEX162" s="108"/>
      <c r="NEZ162" s="108"/>
      <c r="NFB162" s="108"/>
      <c r="NFD162" s="108"/>
      <c r="NFF162" s="108"/>
      <c r="NFH162" s="108"/>
      <c r="NFJ162" s="108"/>
      <c r="NFL162" s="108"/>
      <c r="NFN162" s="108"/>
      <c r="NFP162" s="108"/>
      <c r="NFR162" s="108"/>
      <c r="NFT162" s="108"/>
      <c r="NFV162" s="108"/>
      <c r="NFX162" s="108"/>
      <c r="NFZ162" s="108"/>
      <c r="NGB162" s="108"/>
      <c r="NGD162" s="108"/>
      <c r="NGF162" s="108"/>
      <c r="NGH162" s="108"/>
      <c r="NGJ162" s="108"/>
      <c r="NGL162" s="108"/>
      <c r="NGN162" s="108"/>
      <c r="NGP162" s="108"/>
      <c r="NGR162" s="108"/>
      <c r="NGT162" s="108"/>
      <c r="NGV162" s="108"/>
      <c r="NGX162" s="108"/>
      <c r="NGZ162" s="108"/>
      <c r="NHB162" s="108"/>
      <c r="NHD162" s="108"/>
      <c r="NHF162" s="108"/>
      <c r="NHH162" s="108"/>
      <c r="NHJ162" s="108"/>
      <c r="NHL162" s="108"/>
      <c r="NHN162" s="108"/>
      <c r="NHP162" s="108"/>
      <c r="NHR162" s="108"/>
      <c r="NHT162" s="108"/>
      <c r="NHV162" s="108"/>
      <c r="NHX162" s="108"/>
      <c r="NHZ162" s="108"/>
      <c r="NIB162" s="108"/>
      <c r="NID162" s="108"/>
      <c r="NIF162" s="108"/>
      <c r="NIH162" s="108"/>
      <c r="NIJ162" s="108"/>
      <c r="NIL162" s="108"/>
      <c r="NIN162" s="108"/>
      <c r="NIP162" s="108"/>
      <c r="NIR162" s="108"/>
      <c r="NIT162" s="108"/>
      <c r="NIV162" s="108"/>
      <c r="NIX162" s="108"/>
      <c r="NIZ162" s="108"/>
      <c r="NJB162" s="108"/>
      <c r="NJD162" s="108"/>
      <c r="NJF162" s="108"/>
      <c r="NJH162" s="108"/>
      <c r="NJJ162" s="108"/>
      <c r="NJL162" s="108"/>
      <c r="NJN162" s="108"/>
      <c r="NJP162" s="108"/>
      <c r="NJR162" s="108"/>
      <c r="NJT162" s="108"/>
      <c r="NJV162" s="108"/>
      <c r="NJX162" s="108"/>
      <c r="NJZ162" s="108"/>
      <c r="NKB162" s="108"/>
      <c r="NKD162" s="108"/>
      <c r="NKF162" s="108"/>
      <c r="NKH162" s="108"/>
      <c r="NKJ162" s="108"/>
      <c r="NKL162" s="108"/>
      <c r="NKN162" s="108"/>
      <c r="NKP162" s="108"/>
      <c r="NKR162" s="108"/>
      <c r="NKT162" s="108"/>
      <c r="NKV162" s="108"/>
      <c r="NKX162" s="108"/>
      <c r="NKZ162" s="108"/>
      <c r="NLB162" s="108"/>
      <c r="NLD162" s="108"/>
      <c r="NLF162" s="108"/>
      <c r="NLH162" s="108"/>
      <c r="NLJ162" s="108"/>
      <c r="NLL162" s="108"/>
      <c r="NLN162" s="108"/>
      <c r="NLP162" s="108"/>
      <c r="NLR162" s="108"/>
      <c r="NLT162" s="108"/>
      <c r="NLV162" s="108"/>
      <c r="NLX162" s="108"/>
      <c r="NLZ162" s="108"/>
      <c r="NMB162" s="108"/>
      <c r="NMD162" s="108"/>
      <c r="NMF162" s="108"/>
      <c r="NMH162" s="108"/>
      <c r="NMJ162" s="108"/>
      <c r="NML162" s="108"/>
      <c r="NMN162" s="108"/>
      <c r="NMP162" s="108"/>
      <c r="NMR162" s="108"/>
      <c r="NMT162" s="108"/>
      <c r="NMV162" s="108"/>
      <c r="NMX162" s="108"/>
      <c r="NMZ162" s="108"/>
      <c r="NNB162" s="108"/>
      <c r="NND162" s="108"/>
      <c r="NNF162" s="108"/>
      <c r="NNH162" s="108"/>
      <c r="NNJ162" s="108"/>
      <c r="NNL162" s="108"/>
      <c r="NNN162" s="108"/>
      <c r="NNP162" s="108"/>
      <c r="NNR162" s="108"/>
      <c r="NNT162" s="108"/>
      <c r="NNV162" s="108"/>
      <c r="NNX162" s="108"/>
      <c r="NNZ162" s="108"/>
      <c r="NOB162" s="108"/>
      <c r="NOD162" s="108"/>
      <c r="NOF162" s="108"/>
      <c r="NOH162" s="108"/>
      <c r="NOJ162" s="108"/>
      <c r="NOL162" s="108"/>
      <c r="NON162" s="108"/>
      <c r="NOP162" s="108"/>
      <c r="NOR162" s="108"/>
      <c r="NOT162" s="108"/>
      <c r="NOV162" s="108"/>
      <c r="NOX162" s="108"/>
      <c r="NOZ162" s="108"/>
      <c r="NPB162" s="108"/>
      <c r="NPD162" s="108"/>
      <c r="NPF162" s="108"/>
      <c r="NPH162" s="108"/>
      <c r="NPJ162" s="108"/>
      <c r="NPL162" s="108"/>
      <c r="NPN162" s="108"/>
      <c r="NPP162" s="108"/>
      <c r="NPR162" s="108"/>
      <c r="NPT162" s="108"/>
      <c r="NPV162" s="108"/>
      <c r="NPX162" s="108"/>
      <c r="NPZ162" s="108"/>
      <c r="NQB162" s="108"/>
      <c r="NQD162" s="108"/>
      <c r="NQF162" s="108"/>
      <c r="NQH162" s="108"/>
      <c r="NQJ162" s="108"/>
      <c r="NQL162" s="108"/>
      <c r="NQN162" s="108"/>
      <c r="NQP162" s="108"/>
      <c r="NQR162" s="108"/>
      <c r="NQT162" s="108"/>
      <c r="NQV162" s="108"/>
      <c r="NQX162" s="108"/>
      <c r="NQZ162" s="108"/>
      <c r="NRB162" s="108"/>
      <c r="NRD162" s="108"/>
      <c r="NRF162" s="108"/>
      <c r="NRH162" s="108"/>
      <c r="NRJ162" s="108"/>
      <c r="NRL162" s="108"/>
      <c r="NRN162" s="108"/>
      <c r="NRP162" s="108"/>
      <c r="NRR162" s="108"/>
      <c r="NRT162" s="108"/>
      <c r="NRV162" s="108"/>
      <c r="NRX162" s="108"/>
      <c r="NRZ162" s="108"/>
      <c r="NSB162" s="108"/>
      <c r="NSD162" s="108"/>
      <c r="NSF162" s="108"/>
      <c r="NSH162" s="108"/>
      <c r="NSJ162" s="108"/>
      <c r="NSL162" s="108"/>
      <c r="NSN162" s="108"/>
      <c r="NSP162" s="108"/>
      <c r="NSR162" s="108"/>
      <c r="NST162" s="108"/>
      <c r="NSV162" s="108"/>
      <c r="NSX162" s="108"/>
      <c r="NSZ162" s="108"/>
      <c r="NTB162" s="108"/>
      <c r="NTD162" s="108"/>
      <c r="NTF162" s="108"/>
      <c r="NTH162" s="108"/>
      <c r="NTJ162" s="108"/>
      <c r="NTL162" s="108"/>
      <c r="NTN162" s="108"/>
      <c r="NTP162" s="108"/>
      <c r="NTR162" s="108"/>
      <c r="NTT162" s="108"/>
      <c r="NTV162" s="108"/>
      <c r="NTX162" s="108"/>
      <c r="NTZ162" s="108"/>
      <c r="NUB162" s="108"/>
      <c r="NUD162" s="108"/>
      <c r="NUF162" s="108"/>
      <c r="NUH162" s="108"/>
      <c r="NUJ162" s="108"/>
      <c r="NUL162" s="108"/>
      <c r="NUN162" s="108"/>
      <c r="NUP162" s="108"/>
      <c r="NUR162" s="108"/>
      <c r="NUT162" s="108"/>
      <c r="NUV162" s="108"/>
      <c r="NUX162" s="108"/>
      <c r="NUZ162" s="108"/>
      <c r="NVB162" s="108"/>
      <c r="NVD162" s="108"/>
      <c r="NVF162" s="108"/>
      <c r="NVH162" s="108"/>
      <c r="NVJ162" s="108"/>
      <c r="NVL162" s="108"/>
      <c r="NVN162" s="108"/>
      <c r="NVP162" s="108"/>
      <c r="NVR162" s="108"/>
      <c r="NVT162" s="108"/>
      <c r="NVV162" s="108"/>
      <c r="NVX162" s="108"/>
      <c r="NVZ162" s="108"/>
      <c r="NWB162" s="108"/>
      <c r="NWD162" s="108"/>
      <c r="NWF162" s="108"/>
      <c r="NWH162" s="108"/>
      <c r="NWJ162" s="108"/>
      <c r="NWL162" s="108"/>
      <c r="NWN162" s="108"/>
      <c r="NWP162" s="108"/>
      <c r="NWR162" s="108"/>
      <c r="NWT162" s="108"/>
      <c r="NWV162" s="108"/>
      <c r="NWX162" s="108"/>
      <c r="NWZ162" s="108"/>
      <c r="NXB162" s="108"/>
      <c r="NXD162" s="108"/>
      <c r="NXF162" s="108"/>
      <c r="NXH162" s="108"/>
      <c r="NXJ162" s="108"/>
      <c r="NXL162" s="108"/>
      <c r="NXN162" s="108"/>
      <c r="NXP162" s="108"/>
      <c r="NXR162" s="108"/>
      <c r="NXT162" s="108"/>
      <c r="NXV162" s="108"/>
      <c r="NXX162" s="108"/>
      <c r="NXZ162" s="108"/>
      <c r="NYB162" s="108"/>
      <c r="NYD162" s="108"/>
      <c r="NYF162" s="108"/>
      <c r="NYH162" s="108"/>
      <c r="NYJ162" s="108"/>
      <c r="NYL162" s="108"/>
      <c r="NYN162" s="108"/>
      <c r="NYP162" s="108"/>
      <c r="NYR162" s="108"/>
      <c r="NYT162" s="108"/>
      <c r="NYV162" s="108"/>
      <c r="NYX162" s="108"/>
      <c r="NYZ162" s="108"/>
      <c r="NZB162" s="108"/>
      <c r="NZD162" s="108"/>
      <c r="NZF162" s="108"/>
      <c r="NZH162" s="108"/>
      <c r="NZJ162" s="108"/>
      <c r="NZL162" s="108"/>
      <c r="NZN162" s="108"/>
      <c r="NZP162" s="108"/>
      <c r="NZR162" s="108"/>
      <c r="NZT162" s="108"/>
      <c r="NZV162" s="108"/>
      <c r="NZX162" s="108"/>
      <c r="NZZ162" s="108"/>
      <c r="OAB162" s="108"/>
      <c r="OAD162" s="108"/>
      <c r="OAF162" s="108"/>
      <c r="OAH162" s="108"/>
      <c r="OAJ162" s="108"/>
      <c r="OAL162" s="108"/>
      <c r="OAN162" s="108"/>
      <c r="OAP162" s="108"/>
      <c r="OAR162" s="108"/>
      <c r="OAT162" s="108"/>
      <c r="OAV162" s="108"/>
      <c r="OAX162" s="108"/>
      <c r="OAZ162" s="108"/>
      <c r="OBB162" s="108"/>
      <c r="OBD162" s="108"/>
      <c r="OBF162" s="108"/>
      <c r="OBH162" s="108"/>
      <c r="OBJ162" s="108"/>
      <c r="OBL162" s="108"/>
      <c r="OBN162" s="108"/>
      <c r="OBP162" s="108"/>
      <c r="OBR162" s="108"/>
      <c r="OBT162" s="108"/>
      <c r="OBV162" s="108"/>
      <c r="OBX162" s="108"/>
      <c r="OBZ162" s="108"/>
      <c r="OCB162" s="108"/>
      <c r="OCD162" s="108"/>
      <c r="OCF162" s="108"/>
      <c r="OCH162" s="108"/>
      <c r="OCJ162" s="108"/>
      <c r="OCL162" s="108"/>
      <c r="OCN162" s="108"/>
      <c r="OCP162" s="108"/>
      <c r="OCR162" s="108"/>
      <c r="OCT162" s="108"/>
      <c r="OCV162" s="108"/>
      <c r="OCX162" s="108"/>
      <c r="OCZ162" s="108"/>
      <c r="ODB162" s="108"/>
      <c r="ODD162" s="108"/>
      <c r="ODF162" s="108"/>
      <c r="ODH162" s="108"/>
      <c r="ODJ162" s="108"/>
      <c r="ODL162" s="108"/>
      <c r="ODN162" s="108"/>
      <c r="ODP162" s="108"/>
      <c r="ODR162" s="108"/>
      <c r="ODT162" s="108"/>
      <c r="ODV162" s="108"/>
      <c r="ODX162" s="108"/>
      <c r="ODZ162" s="108"/>
      <c r="OEB162" s="108"/>
      <c r="OED162" s="108"/>
      <c r="OEF162" s="108"/>
      <c r="OEH162" s="108"/>
      <c r="OEJ162" s="108"/>
      <c r="OEL162" s="108"/>
      <c r="OEN162" s="108"/>
      <c r="OEP162" s="108"/>
      <c r="OER162" s="108"/>
      <c r="OET162" s="108"/>
      <c r="OEV162" s="108"/>
      <c r="OEX162" s="108"/>
      <c r="OEZ162" s="108"/>
      <c r="OFB162" s="108"/>
      <c r="OFD162" s="108"/>
      <c r="OFF162" s="108"/>
      <c r="OFH162" s="108"/>
      <c r="OFJ162" s="108"/>
      <c r="OFL162" s="108"/>
      <c r="OFN162" s="108"/>
      <c r="OFP162" s="108"/>
      <c r="OFR162" s="108"/>
      <c r="OFT162" s="108"/>
      <c r="OFV162" s="108"/>
      <c r="OFX162" s="108"/>
      <c r="OFZ162" s="108"/>
      <c r="OGB162" s="108"/>
      <c r="OGD162" s="108"/>
      <c r="OGF162" s="108"/>
      <c r="OGH162" s="108"/>
      <c r="OGJ162" s="108"/>
      <c r="OGL162" s="108"/>
      <c r="OGN162" s="108"/>
      <c r="OGP162" s="108"/>
      <c r="OGR162" s="108"/>
      <c r="OGT162" s="108"/>
      <c r="OGV162" s="108"/>
      <c r="OGX162" s="108"/>
      <c r="OGZ162" s="108"/>
      <c r="OHB162" s="108"/>
      <c r="OHD162" s="108"/>
      <c r="OHF162" s="108"/>
      <c r="OHH162" s="108"/>
      <c r="OHJ162" s="108"/>
      <c r="OHL162" s="108"/>
      <c r="OHN162" s="108"/>
      <c r="OHP162" s="108"/>
      <c r="OHR162" s="108"/>
      <c r="OHT162" s="108"/>
      <c r="OHV162" s="108"/>
      <c r="OHX162" s="108"/>
      <c r="OHZ162" s="108"/>
      <c r="OIB162" s="108"/>
      <c r="OID162" s="108"/>
      <c r="OIF162" s="108"/>
      <c r="OIH162" s="108"/>
      <c r="OIJ162" s="108"/>
      <c r="OIL162" s="108"/>
      <c r="OIN162" s="108"/>
      <c r="OIP162" s="108"/>
      <c r="OIR162" s="108"/>
      <c r="OIT162" s="108"/>
      <c r="OIV162" s="108"/>
      <c r="OIX162" s="108"/>
      <c r="OIZ162" s="108"/>
      <c r="OJB162" s="108"/>
      <c r="OJD162" s="108"/>
      <c r="OJF162" s="108"/>
      <c r="OJH162" s="108"/>
      <c r="OJJ162" s="108"/>
      <c r="OJL162" s="108"/>
      <c r="OJN162" s="108"/>
      <c r="OJP162" s="108"/>
      <c r="OJR162" s="108"/>
      <c r="OJT162" s="108"/>
      <c r="OJV162" s="108"/>
      <c r="OJX162" s="108"/>
      <c r="OJZ162" s="108"/>
      <c r="OKB162" s="108"/>
      <c r="OKD162" s="108"/>
      <c r="OKF162" s="108"/>
      <c r="OKH162" s="108"/>
      <c r="OKJ162" s="108"/>
      <c r="OKL162" s="108"/>
      <c r="OKN162" s="108"/>
      <c r="OKP162" s="108"/>
      <c r="OKR162" s="108"/>
      <c r="OKT162" s="108"/>
      <c r="OKV162" s="108"/>
      <c r="OKX162" s="108"/>
      <c r="OKZ162" s="108"/>
      <c r="OLB162" s="108"/>
      <c r="OLD162" s="108"/>
      <c r="OLF162" s="108"/>
      <c r="OLH162" s="108"/>
      <c r="OLJ162" s="108"/>
      <c r="OLL162" s="108"/>
      <c r="OLN162" s="108"/>
      <c r="OLP162" s="108"/>
      <c r="OLR162" s="108"/>
      <c r="OLT162" s="108"/>
      <c r="OLV162" s="108"/>
      <c r="OLX162" s="108"/>
      <c r="OLZ162" s="108"/>
      <c r="OMB162" s="108"/>
      <c r="OMD162" s="108"/>
      <c r="OMF162" s="108"/>
      <c r="OMH162" s="108"/>
      <c r="OMJ162" s="108"/>
      <c r="OML162" s="108"/>
      <c r="OMN162" s="108"/>
      <c r="OMP162" s="108"/>
      <c r="OMR162" s="108"/>
      <c r="OMT162" s="108"/>
      <c r="OMV162" s="108"/>
      <c r="OMX162" s="108"/>
      <c r="OMZ162" s="108"/>
      <c r="ONB162" s="108"/>
      <c r="OND162" s="108"/>
      <c r="ONF162" s="108"/>
      <c r="ONH162" s="108"/>
      <c r="ONJ162" s="108"/>
      <c r="ONL162" s="108"/>
      <c r="ONN162" s="108"/>
      <c r="ONP162" s="108"/>
      <c r="ONR162" s="108"/>
      <c r="ONT162" s="108"/>
      <c r="ONV162" s="108"/>
      <c r="ONX162" s="108"/>
      <c r="ONZ162" s="108"/>
      <c r="OOB162" s="108"/>
      <c r="OOD162" s="108"/>
      <c r="OOF162" s="108"/>
      <c r="OOH162" s="108"/>
      <c r="OOJ162" s="108"/>
      <c r="OOL162" s="108"/>
      <c r="OON162" s="108"/>
      <c r="OOP162" s="108"/>
      <c r="OOR162" s="108"/>
      <c r="OOT162" s="108"/>
      <c r="OOV162" s="108"/>
      <c r="OOX162" s="108"/>
      <c r="OOZ162" s="108"/>
      <c r="OPB162" s="108"/>
      <c r="OPD162" s="108"/>
      <c r="OPF162" s="108"/>
      <c r="OPH162" s="108"/>
      <c r="OPJ162" s="108"/>
      <c r="OPL162" s="108"/>
      <c r="OPN162" s="108"/>
      <c r="OPP162" s="108"/>
      <c r="OPR162" s="108"/>
      <c r="OPT162" s="108"/>
      <c r="OPV162" s="108"/>
      <c r="OPX162" s="108"/>
      <c r="OPZ162" s="108"/>
      <c r="OQB162" s="108"/>
      <c r="OQD162" s="108"/>
      <c r="OQF162" s="108"/>
      <c r="OQH162" s="108"/>
      <c r="OQJ162" s="108"/>
      <c r="OQL162" s="108"/>
      <c r="OQN162" s="108"/>
      <c r="OQP162" s="108"/>
      <c r="OQR162" s="108"/>
      <c r="OQT162" s="108"/>
      <c r="OQV162" s="108"/>
      <c r="OQX162" s="108"/>
      <c r="OQZ162" s="108"/>
      <c r="ORB162" s="108"/>
      <c r="ORD162" s="108"/>
      <c r="ORF162" s="108"/>
      <c r="ORH162" s="108"/>
      <c r="ORJ162" s="108"/>
      <c r="ORL162" s="108"/>
      <c r="ORN162" s="108"/>
      <c r="ORP162" s="108"/>
      <c r="ORR162" s="108"/>
      <c r="ORT162" s="108"/>
      <c r="ORV162" s="108"/>
      <c r="ORX162" s="108"/>
      <c r="ORZ162" s="108"/>
      <c r="OSB162" s="108"/>
      <c r="OSD162" s="108"/>
      <c r="OSF162" s="108"/>
      <c r="OSH162" s="108"/>
      <c r="OSJ162" s="108"/>
      <c r="OSL162" s="108"/>
      <c r="OSN162" s="108"/>
      <c r="OSP162" s="108"/>
      <c r="OSR162" s="108"/>
      <c r="OST162" s="108"/>
      <c r="OSV162" s="108"/>
      <c r="OSX162" s="108"/>
      <c r="OSZ162" s="108"/>
      <c r="OTB162" s="108"/>
      <c r="OTD162" s="108"/>
      <c r="OTF162" s="108"/>
      <c r="OTH162" s="108"/>
      <c r="OTJ162" s="108"/>
      <c r="OTL162" s="108"/>
      <c r="OTN162" s="108"/>
      <c r="OTP162" s="108"/>
      <c r="OTR162" s="108"/>
      <c r="OTT162" s="108"/>
      <c r="OTV162" s="108"/>
      <c r="OTX162" s="108"/>
      <c r="OTZ162" s="108"/>
      <c r="OUB162" s="108"/>
      <c r="OUD162" s="108"/>
      <c r="OUF162" s="108"/>
      <c r="OUH162" s="108"/>
      <c r="OUJ162" s="108"/>
      <c r="OUL162" s="108"/>
      <c r="OUN162" s="108"/>
      <c r="OUP162" s="108"/>
      <c r="OUR162" s="108"/>
      <c r="OUT162" s="108"/>
      <c r="OUV162" s="108"/>
      <c r="OUX162" s="108"/>
      <c r="OUZ162" s="108"/>
      <c r="OVB162" s="108"/>
      <c r="OVD162" s="108"/>
      <c r="OVF162" s="108"/>
      <c r="OVH162" s="108"/>
      <c r="OVJ162" s="108"/>
      <c r="OVL162" s="108"/>
      <c r="OVN162" s="108"/>
      <c r="OVP162" s="108"/>
      <c r="OVR162" s="108"/>
      <c r="OVT162" s="108"/>
      <c r="OVV162" s="108"/>
      <c r="OVX162" s="108"/>
      <c r="OVZ162" s="108"/>
      <c r="OWB162" s="108"/>
      <c r="OWD162" s="108"/>
      <c r="OWF162" s="108"/>
      <c r="OWH162" s="108"/>
      <c r="OWJ162" s="108"/>
      <c r="OWL162" s="108"/>
      <c r="OWN162" s="108"/>
      <c r="OWP162" s="108"/>
      <c r="OWR162" s="108"/>
      <c r="OWT162" s="108"/>
      <c r="OWV162" s="108"/>
      <c r="OWX162" s="108"/>
      <c r="OWZ162" s="108"/>
      <c r="OXB162" s="108"/>
      <c r="OXD162" s="108"/>
      <c r="OXF162" s="108"/>
      <c r="OXH162" s="108"/>
      <c r="OXJ162" s="108"/>
      <c r="OXL162" s="108"/>
      <c r="OXN162" s="108"/>
      <c r="OXP162" s="108"/>
      <c r="OXR162" s="108"/>
      <c r="OXT162" s="108"/>
      <c r="OXV162" s="108"/>
      <c r="OXX162" s="108"/>
      <c r="OXZ162" s="108"/>
      <c r="OYB162" s="108"/>
      <c r="OYD162" s="108"/>
      <c r="OYF162" s="108"/>
      <c r="OYH162" s="108"/>
      <c r="OYJ162" s="108"/>
      <c r="OYL162" s="108"/>
      <c r="OYN162" s="108"/>
      <c r="OYP162" s="108"/>
      <c r="OYR162" s="108"/>
      <c r="OYT162" s="108"/>
      <c r="OYV162" s="108"/>
      <c r="OYX162" s="108"/>
      <c r="OYZ162" s="108"/>
      <c r="OZB162" s="108"/>
      <c r="OZD162" s="108"/>
      <c r="OZF162" s="108"/>
      <c r="OZH162" s="108"/>
      <c r="OZJ162" s="108"/>
      <c r="OZL162" s="108"/>
      <c r="OZN162" s="108"/>
      <c r="OZP162" s="108"/>
      <c r="OZR162" s="108"/>
      <c r="OZT162" s="108"/>
      <c r="OZV162" s="108"/>
      <c r="OZX162" s="108"/>
      <c r="OZZ162" s="108"/>
      <c r="PAB162" s="108"/>
      <c r="PAD162" s="108"/>
      <c r="PAF162" s="108"/>
      <c r="PAH162" s="108"/>
      <c r="PAJ162" s="108"/>
      <c r="PAL162" s="108"/>
      <c r="PAN162" s="108"/>
      <c r="PAP162" s="108"/>
      <c r="PAR162" s="108"/>
      <c r="PAT162" s="108"/>
      <c r="PAV162" s="108"/>
      <c r="PAX162" s="108"/>
      <c r="PAZ162" s="108"/>
      <c r="PBB162" s="108"/>
      <c r="PBD162" s="108"/>
      <c r="PBF162" s="108"/>
      <c r="PBH162" s="108"/>
      <c r="PBJ162" s="108"/>
      <c r="PBL162" s="108"/>
      <c r="PBN162" s="108"/>
      <c r="PBP162" s="108"/>
      <c r="PBR162" s="108"/>
      <c r="PBT162" s="108"/>
      <c r="PBV162" s="108"/>
      <c r="PBX162" s="108"/>
      <c r="PBZ162" s="108"/>
      <c r="PCB162" s="108"/>
      <c r="PCD162" s="108"/>
      <c r="PCF162" s="108"/>
      <c r="PCH162" s="108"/>
      <c r="PCJ162" s="108"/>
      <c r="PCL162" s="108"/>
      <c r="PCN162" s="108"/>
      <c r="PCP162" s="108"/>
      <c r="PCR162" s="108"/>
      <c r="PCT162" s="108"/>
      <c r="PCV162" s="108"/>
      <c r="PCX162" s="108"/>
      <c r="PCZ162" s="108"/>
      <c r="PDB162" s="108"/>
      <c r="PDD162" s="108"/>
      <c r="PDF162" s="108"/>
      <c r="PDH162" s="108"/>
      <c r="PDJ162" s="108"/>
      <c r="PDL162" s="108"/>
      <c r="PDN162" s="108"/>
      <c r="PDP162" s="108"/>
      <c r="PDR162" s="108"/>
      <c r="PDT162" s="108"/>
      <c r="PDV162" s="108"/>
      <c r="PDX162" s="108"/>
      <c r="PDZ162" s="108"/>
      <c r="PEB162" s="108"/>
      <c r="PED162" s="108"/>
      <c r="PEF162" s="108"/>
      <c r="PEH162" s="108"/>
      <c r="PEJ162" s="108"/>
      <c r="PEL162" s="108"/>
      <c r="PEN162" s="108"/>
      <c r="PEP162" s="108"/>
      <c r="PER162" s="108"/>
      <c r="PET162" s="108"/>
      <c r="PEV162" s="108"/>
      <c r="PEX162" s="108"/>
      <c r="PEZ162" s="108"/>
      <c r="PFB162" s="108"/>
      <c r="PFD162" s="108"/>
      <c r="PFF162" s="108"/>
      <c r="PFH162" s="108"/>
      <c r="PFJ162" s="108"/>
      <c r="PFL162" s="108"/>
      <c r="PFN162" s="108"/>
      <c r="PFP162" s="108"/>
      <c r="PFR162" s="108"/>
      <c r="PFT162" s="108"/>
      <c r="PFV162" s="108"/>
      <c r="PFX162" s="108"/>
      <c r="PFZ162" s="108"/>
      <c r="PGB162" s="108"/>
      <c r="PGD162" s="108"/>
      <c r="PGF162" s="108"/>
      <c r="PGH162" s="108"/>
      <c r="PGJ162" s="108"/>
      <c r="PGL162" s="108"/>
      <c r="PGN162" s="108"/>
      <c r="PGP162" s="108"/>
      <c r="PGR162" s="108"/>
      <c r="PGT162" s="108"/>
      <c r="PGV162" s="108"/>
      <c r="PGX162" s="108"/>
      <c r="PGZ162" s="108"/>
      <c r="PHB162" s="108"/>
      <c r="PHD162" s="108"/>
      <c r="PHF162" s="108"/>
      <c r="PHH162" s="108"/>
      <c r="PHJ162" s="108"/>
      <c r="PHL162" s="108"/>
      <c r="PHN162" s="108"/>
      <c r="PHP162" s="108"/>
      <c r="PHR162" s="108"/>
      <c r="PHT162" s="108"/>
      <c r="PHV162" s="108"/>
      <c r="PHX162" s="108"/>
      <c r="PHZ162" s="108"/>
      <c r="PIB162" s="108"/>
      <c r="PID162" s="108"/>
      <c r="PIF162" s="108"/>
      <c r="PIH162" s="108"/>
      <c r="PIJ162" s="108"/>
      <c r="PIL162" s="108"/>
      <c r="PIN162" s="108"/>
      <c r="PIP162" s="108"/>
      <c r="PIR162" s="108"/>
      <c r="PIT162" s="108"/>
      <c r="PIV162" s="108"/>
      <c r="PIX162" s="108"/>
      <c r="PIZ162" s="108"/>
      <c r="PJB162" s="108"/>
      <c r="PJD162" s="108"/>
      <c r="PJF162" s="108"/>
      <c r="PJH162" s="108"/>
      <c r="PJJ162" s="108"/>
      <c r="PJL162" s="108"/>
      <c r="PJN162" s="108"/>
      <c r="PJP162" s="108"/>
      <c r="PJR162" s="108"/>
      <c r="PJT162" s="108"/>
      <c r="PJV162" s="108"/>
      <c r="PJX162" s="108"/>
      <c r="PJZ162" s="108"/>
      <c r="PKB162" s="108"/>
      <c r="PKD162" s="108"/>
      <c r="PKF162" s="108"/>
      <c r="PKH162" s="108"/>
      <c r="PKJ162" s="108"/>
      <c r="PKL162" s="108"/>
      <c r="PKN162" s="108"/>
      <c r="PKP162" s="108"/>
      <c r="PKR162" s="108"/>
      <c r="PKT162" s="108"/>
      <c r="PKV162" s="108"/>
      <c r="PKX162" s="108"/>
      <c r="PKZ162" s="108"/>
      <c r="PLB162" s="108"/>
      <c r="PLD162" s="108"/>
      <c r="PLF162" s="108"/>
      <c r="PLH162" s="108"/>
      <c r="PLJ162" s="108"/>
      <c r="PLL162" s="108"/>
      <c r="PLN162" s="108"/>
      <c r="PLP162" s="108"/>
      <c r="PLR162" s="108"/>
      <c r="PLT162" s="108"/>
      <c r="PLV162" s="108"/>
      <c r="PLX162" s="108"/>
      <c r="PLZ162" s="108"/>
      <c r="PMB162" s="108"/>
      <c r="PMD162" s="108"/>
      <c r="PMF162" s="108"/>
      <c r="PMH162" s="108"/>
      <c r="PMJ162" s="108"/>
      <c r="PML162" s="108"/>
      <c r="PMN162" s="108"/>
      <c r="PMP162" s="108"/>
      <c r="PMR162" s="108"/>
      <c r="PMT162" s="108"/>
      <c r="PMV162" s="108"/>
      <c r="PMX162" s="108"/>
      <c r="PMZ162" s="108"/>
      <c r="PNB162" s="108"/>
      <c r="PND162" s="108"/>
      <c r="PNF162" s="108"/>
      <c r="PNH162" s="108"/>
      <c r="PNJ162" s="108"/>
      <c r="PNL162" s="108"/>
      <c r="PNN162" s="108"/>
      <c r="PNP162" s="108"/>
      <c r="PNR162" s="108"/>
      <c r="PNT162" s="108"/>
      <c r="PNV162" s="108"/>
      <c r="PNX162" s="108"/>
      <c r="PNZ162" s="108"/>
      <c r="POB162" s="108"/>
      <c r="POD162" s="108"/>
      <c r="POF162" s="108"/>
      <c r="POH162" s="108"/>
      <c r="POJ162" s="108"/>
      <c r="POL162" s="108"/>
      <c r="PON162" s="108"/>
      <c r="POP162" s="108"/>
      <c r="POR162" s="108"/>
      <c r="POT162" s="108"/>
      <c r="POV162" s="108"/>
      <c r="POX162" s="108"/>
      <c r="POZ162" s="108"/>
      <c r="PPB162" s="108"/>
      <c r="PPD162" s="108"/>
      <c r="PPF162" s="108"/>
      <c r="PPH162" s="108"/>
      <c r="PPJ162" s="108"/>
      <c r="PPL162" s="108"/>
      <c r="PPN162" s="108"/>
      <c r="PPP162" s="108"/>
      <c r="PPR162" s="108"/>
      <c r="PPT162" s="108"/>
      <c r="PPV162" s="108"/>
      <c r="PPX162" s="108"/>
      <c r="PPZ162" s="108"/>
      <c r="PQB162" s="108"/>
      <c r="PQD162" s="108"/>
      <c r="PQF162" s="108"/>
      <c r="PQH162" s="108"/>
      <c r="PQJ162" s="108"/>
      <c r="PQL162" s="108"/>
      <c r="PQN162" s="108"/>
      <c r="PQP162" s="108"/>
      <c r="PQR162" s="108"/>
      <c r="PQT162" s="108"/>
      <c r="PQV162" s="108"/>
      <c r="PQX162" s="108"/>
      <c r="PQZ162" s="108"/>
      <c r="PRB162" s="108"/>
      <c r="PRD162" s="108"/>
      <c r="PRF162" s="108"/>
      <c r="PRH162" s="108"/>
      <c r="PRJ162" s="108"/>
      <c r="PRL162" s="108"/>
      <c r="PRN162" s="108"/>
      <c r="PRP162" s="108"/>
      <c r="PRR162" s="108"/>
      <c r="PRT162" s="108"/>
      <c r="PRV162" s="108"/>
      <c r="PRX162" s="108"/>
      <c r="PRZ162" s="108"/>
      <c r="PSB162" s="108"/>
      <c r="PSD162" s="108"/>
      <c r="PSF162" s="108"/>
      <c r="PSH162" s="108"/>
      <c r="PSJ162" s="108"/>
      <c r="PSL162" s="108"/>
      <c r="PSN162" s="108"/>
      <c r="PSP162" s="108"/>
      <c r="PSR162" s="108"/>
      <c r="PST162" s="108"/>
      <c r="PSV162" s="108"/>
      <c r="PSX162" s="108"/>
      <c r="PSZ162" s="108"/>
      <c r="PTB162" s="108"/>
      <c r="PTD162" s="108"/>
      <c r="PTF162" s="108"/>
      <c r="PTH162" s="108"/>
      <c r="PTJ162" s="108"/>
      <c r="PTL162" s="108"/>
      <c r="PTN162" s="108"/>
      <c r="PTP162" s="108"/>
      <c r="PTR162" s="108"/>
      <c r="PTT162" s="108"/>
      <c r="PTV162" s="108"/>
      <c r="PTX162" s="108"/>
      <c r="PTZ162" s="108"/>
      <c r="PUB162" s="108"/>
      <c r="PUD162" s="108"/>
      <c r="PUF162" s="108"/>
      <c r="PUH162" s="108"/>
      <c r="PUJ162" s="108"/>
      <c r="PUL162" s="108"/>
      <c r="PUN162" s="108"/>
      <c r="PUP162" s="108"/>
      <c r="PUR162" s="108"/>
      <c r="PUT162" s="108"/>
      <c r="PUV162" s="108"/>
      <c r="PUX162" s="108"/>
      <c r="PUZ162" s="108"/>
      <c r="PVB162" s="108"/>
      <c r="PVD162" s="108"/>
      <c r="PVF162" s="108"/>
      <c r="PVH162" s="108"/>
      <c r="PVJ162" s="108"/>
      <c r="PVL162" s="108"/>
      <c r="PVN162" s="108"/>
      <c r="PVP162" s="108"/>
      <c r="PVR162" s="108"/>
      <c r="PVT162" s="108"/>
      <c r="PVV162" s="108"/>
      <c r="PVX162" s="108"/>
      <c r="PVZ162" s="108"/>
      <c r="PWB162" s="108"/>
      <c r="PWD162" s="108"/>
      <c r="PWF162" s="108"/>
      <c r="PWH162" s="108"/>
      <c r="PWJ162" s="108"/>
      <c r="PWL162" s="108"/>
      <c r="PWN162" s="108"/>
      <c r="PWP162" s="108"/>
      <c r="PWR162" s="108"/>
      <c r="PWT162" s="108"/>
      <c r="PWV162" s="108"/>
      <c r="PWX162" s="108"/>
      <c r="PWZ162" s="108"/>
      <c r="PXB162" s="108"/>
      <c r="PXD162" s="108"/>
      <c r="PXF162" s="108"/>
      <c r="PXH162" s="108"/>
      <c r="PXJ162" s="108"/>
      <c r="PXL162" s="108"/>
      <c r="PXN162" s="108"/>
      <c r="PXP162" s="108"/>
      <c r="PXR162" s="108"/>
      <c r="PXT162" s="108"/>
      <c r="PXV162" s="108"/>
      <c r="PXX162" s="108"/>
      <c r="PXZ162" s="108"/>
      <c r="PYB162" s="108"/>
      <c r="PYD162" s="108"/>
      <c r="PYF162" s="108"/>
      <c r="PYH162" s="108"/>
      <c r="PYJ162" s="108"/>
      <c r="PYL162" s="108"/>
      <c r="PYN162" s="108"/>
      <c r="PYP162" s="108"/>
      <c r="PYR162" s="108"/>
      <c r="PYT162" s="108"/>
      <c r="PYV162" s="108"/>
      <c r="PYX162" s="108"/>
      <c r="PYZ162" s="108"/>
      <c r="PZB162" s="108"/>
      <c r="PZD162" s="108"/>
      <c r="PZF162" s="108"/>
      <c r="PZH162" s="108"/>
      <c r="PZJ162" s="108"/>
      <c r="PZL162" s="108"/>
      <c r="PZN162" s="108"/>
      <c r="PZP162" s="108"/>
      <c r="PZR162" s="108"/>
      <c r="PZT162" s="108"/>
      <c r="PZV162" s="108"/>
      <c r="PZX162" s="108"/>
      <c r="PZZ162" s="108"/>
      <c r="QAB162" s="108"/>
      <c r="QAD162" s="108"/>
      <c r="QAF162" s="108"/>
      <c r="QAH162" s="108"/>
      <c r="QAJ162" s="108"/>
      <c r="QAL162" s="108"/>
      <c r="QAN162" s="108"/>
      <c r="QAP162" s="108"/>
      <c r="QAR162" s="108"/>
      <c r="QAT162" s="108"/>
      <c r="QAV162" s="108"/>
      <c r="QAX162" s="108"/>
      <c r="QAZ162" s="108"/>
      <c r="QBB162" s="108"/>
      <c r="QBD162" s="108"/>
      <c r="QBF162" s="108"/>
      <c r="QBH162" s="108"/>
      <c r="QBJ162" s="108"/>
      <c r="QBL162" s="108"/>
      <c r="QBN162" s="108"/>
      <c r="QBP162" s="108"/>
      <c r="QBR162" s="108"/>
      <c r="QBT162" s="108"/>
      <c r="QBV162" s="108"/>
      <c r="QBX162" s="108"/>
      <c r="QBZ162" s="108"/>
      <c r="QCB162" s="108"/>
      <c r="QCD162" s="108"/>
      <c r="QCF162" s="108"/>
      <c r="QCH162" s="108"/>
      <c r="QCJ162" s="108"/>
      <c r="QCL162" s="108"/>
      <c r="QCN162" s="108"/>
      <c r="QCP162" s="108"/>
      <c r="QCR162" s="108"/>
      <c r="QCT162" s="108"/>
      <c r="QCV162" s="108"/>
      <c r="QCX162" s="108"/>
      <c r="QCZ162" s="108"/>
      <c r="QDB162" s="108"/>
      <c r="QDD162" s="108"/>
      <c r="QDF162" s="108"/>
      <c r="QDH162" s="108"/>
      <c r="QDJ162" s="108"/>
      <c r="QDL162" s="108"/>
      <c r="QDN162" s="108"/>
      <c r="QDP162" s="108"/>
      <c r="QDR162" s="108"/>
      <c r="QDT162" s="108"/>
      <c r="QDV162" s="108"/>
      <c r="QDX162" s="108"/>
      <c r="QDZ162" s="108"/>
      <c r="QEB162" s="108"/>
      <c r="QED162" s="108"/>
      <c r="QEF162" s="108"/>
      <c r="QEH162" s="108"/>
      <c r="QEJ162" s="108"/>
      <c r="QEL162" s="108"/>
      <c r="QEN162" s="108"/>
      <c r="QEP162" s="108"/>
      <c r="QER162" s="108"/>
      <c r="QET162" s="108"/>
      <c r="QEV162" s="108"/>
      <c r="QEX162" s="108"/>
      <c r="QEZ162" s="108"/>
      <c r="QFB162" s="108"/>
      <c r="QFD162" s="108"/>
      <c r="QFF162" s="108"/>
      <c r="QFH162" s="108"/>
      <c r="QFJ162" s="108"/>
      <c r="QFL162" s="108"/>
      <c r="QFN162" s="108"/>
      <c r="QFP162" s="108"/>
      <c r="QFR162" s="108"/>
      <c r="QFT162" s="108"/>
      <c r="QFV162" s="108"/>
      <c r="QFX162" s="108"/>
      <c r="QFZ162" s="108"/>
      <c r="QGB162" s="108"/>
      <c r="QGD162" s="108"/>
      <c r="QGF162" s="108"/>
      <c r="QGH162" s="108"/>
      <c r="QGJ162" s="108"/>
      <c r="QGL162" s="108"/>
      <c r="QGN162" s="108"/>
      <c r="QGP162" s="108"/>
      <c r="QGR162" s="108"/>
      <c r="QGT162" s="108"/>
      <c r="QGV162" s="108"/>
      <c r="QGX162" s="108"/>
      <c r="QGZ162" s="108"/>
      <c r="QHB162" s="108"/>
      <c r="QHD162" s="108"/>
      <c r="QHF162" s="108"/>
      <c r="QHH162" s="108"/>
      <c r="QHJ162" s="108"/>
      <c r="QHL162" s="108"/>
      <c r="QHN162" s="108"/>
      <c r="QHP162" s="108"/>
      <c r="QHR162" s="108"/>
      <c r="QHT162" s="108"/>
      <c r="QHV162" s="108"/>
      <c r="QHX162" s="108"/>
      <c r="QHZ162" s="108"/>
      <c r="QIB162" s="108"/>
      <c r="QID162" s="108"/>
      <c r="QIF162" s="108"/>
      <c r="QIH162" s="108"/>
      <c r="QIJ162" s="108"/>
      <c r="QIL162" s="108"/>
      <c r="QIN162" s="108"/>
      <c r="QIP162" s="108"/>
      <c r="QIR162" s="108"/>
      <c r="QIT162" s="108"/>
      <c r="QIV162" s="108"/>
      <c r="QIX162" s="108"/>
      <c r="QIZ162" s="108"/>
      <c r="QJB162" s="108"/>
      <c r="QJD162" s="108"/>
      <c r="QJF162" s="108"/>
      <c r="QJH162" s="108"/>
      <c r="QJJ162" s="108"/>
      <c r="QJL162" s="108"/>
      <c r="QJN162" s="108"/>
      <c r="QJP162" s="108"/>
      <c r="QJR162" s="108"/>
      <c r="QJT162" s="108"/>
      <c r="QJV162" s="108"/>
      <c r="QJX162" s="108"/>
      <c r="QJZ162" s="108"/>
      <c r="QKB162" s="108"/>
      <c r="QKD162" s="108"/>
      <c r="QKF162" s="108"/>
      <c r="QKH162" s="108"/>
      <c r="QKJ162" s="108"/>
      <c r="QKL162" s="108"/>
      <c r="QKN162" s="108"/>
      <c r="QKP162" s="108"/>
      <c r="QKR162" s="108"/>
      <c r="QKT162" s="108"/>
      <c r="QKV162" s="108"/>
      <c r="QKX162" s="108"/>
      <c r="QKZ162" s="108"/>
      <c r="QLB162" s="108"/>
      <c r="QLD162" s="108"/>
      <c r="QLF162" s="108"/>
      <c r="QLH162" s="108"/>
      <c r="QLJ162" s="108"/>
      <c r="QLL162" s="108"/>
      <c r="QLN162" s="108"/>
      <c r="QLP162" s="108"/>
      <c r="QLR162" s="108"/>
      <c r="QLT162" s="108"/>
      <c r="QLV162" s="108"/>
      <c r="QLX162" s="108"/>
      <c r="QLZ162" s="108"/>
      <c r="QMB162" s="108"/>
      <c r="QMD162" s="108"/>
      <c r="QMF162" s="108"/>
      <c r="QMH162" s="108"/>
      <c r="QMJ162" s="108"/>
      <c r="QML162" s="108"/>
      <c r="QMN162" s="108"/>
      <c r="QMP162" s="108"/>
      <c r="QMR162" s="108"/>
      <c r="QMT162" s="108"/>
      <c r="QMV162" s="108"/>
      <c r="QMX162" s="108"/>
      <c r="QMZ162" s="108"/>
      <c r="QNB162" s="108"/>
      <c r="QND162" s="108"/>
      <c r="QNF162" s="108"/>
      <c r="QNH162" s="108"/>
      <c r="QNJ162" s="108"/>
      <c r="QNL162" s="108"/>
      <c r="QNN162" s="108"/>
      <c r="QNP162" s="108"/>
      <c r="QNR162" s="108"/>
      <c r="QNT162" s="108"/>
      <c r="QNV162" s="108"/>
      <c r="QNX162" s="108"/>
      <c r="QNZ162" s="108"/>
      <c r="QOB162" s="108"/>
      <c r="QOD162" s="108"/>
      <c r="QOF162" s="108"/>
      <c r="QOH162" s="108"/>
      <c r="QOJ162" s="108"/>
      <c r="QOL162" s="108"/>
      <c r="QON162" s="108"/>
      <c r="QOP162" s="108"/>
      <c r="QOR162" s="108"/>
      <c r="QOT162" s="108"/>
      <c r="QOV162" s="108"/>
      <c r="QOX162" s="108"/>
      <c r="QOZ162" s="108"/>
      <c r="QPB162" s="108"/>
      <c r="QPD162" s="108"/>
      <c r="QPF162" s="108"/>
      <c r="QPH162" s="108"/>
      <c r="QPJ162" s="108"/>
      <c r="QPL162" s="108"/>
      <c r="QPN162" s="108"/>
      <c r="QPP162" s="108"/>
      <c r="QPR162" s="108"/>
      <c r="QPT162" s="108"/>
      <c r="QPV162" s="108"/>
      <c r="QPX162" s="108"/>
      <c r="QPZ162" s="108"/>
      <c r="QQB162" s="108"/>
      <c r="QQD162" s="108"/>
      <c r="QQF162" s="108"/>
      <c r="QQH162" s="108"/>
      <c r="QQJ162" s="108"/>
      <c r="QQL162" s="108"/>
      <c r="QQN162" s="108"/>
      <c r="QQP162" s="108"/>
      <c r="QQR162" s="108"/>
      <c r="QQT162" s="108"/>
      <c r="QQV162" s="108"/>
      <c r="QQX162" s="108"/>
      <c r="QQZ162" s="108"/>
      <c r="QRB162" s="108"/>
      <c r="QRD162" s="108"/>
      <c r="QRF162" s="108"/>
      <c r="QRH162" s="108"/>
      <c r="QRJ162" s="108"/>
      <c r="QRL162" s="108"/>
      <c r="QRN162" s="108"/>
      <c r="QRP162" s="108"/>
      <c r="QRR162" s="108"/>
      <c r="QRT162" s="108"/>
      <c r="QRV162" s="108"/>
      <c r="QRX162" s="108"/>
      <c r="QRZ162" s="108"/>
      <c r="QSB162" s="108"/>
      <c r="QSD162" s="108"/>
      <c r="QSF162" s="108"/>
      <c r="QSH162" s="108"/>
      <c r="QSJ162" s="108"/>
      <c r="QSL162" s="108"/>
      <c r="QSN162" s="108"/>
      <c r="QSP162" s="108"/>
      <c r="QSR162" s="108"/>
      <c r="QST162" s="108"/>
      <c r="QSV162" s="108"/>
      <c r="QSX162" s="108"/>
      <c r="QSZ162" s="108"/>
      <c r="QTB162" s="108"/>
      <c r="QTD162" s="108"/>
      <c r="QTF162" s="108"/>
      <c r="QTH162" s="108"/>
      <c r="QTJ162" s="108"/>
      <c r="QTL162" s="108"/>
      <c r="QTN162" s="108"/>
      <c r="QTP162" s="108"/>
      <c r="QTR162" s="108"/>
      <c r="QTT162" s="108"/>
      <c r="QTV162" s="108"/>
      <c r="QTX162" s="108"/>
      <c r="QTZ162" s="108"/>
      <c r="QUB162" s="108"/>
      <c r="QUD162" s="108"/>
      <c r="QUF162" s="108"/>
      <c r="QUH162" s="108"/>
      <c r="QUJ162" s="108"/>
      <c r="QUL162" s="108"/>
      <c r="QUN162" s="108"/>
      <c r="QUP162" s="108"/>
      <c r="QUR162" s="108"/>
      <c r="QUT162" s="108"/>
      <c r="QUV162" s="108"/>
      <c r="QUX162" s="108"/>
      <c r="QUZ162" s="108"/>
      <c r="QVB162" s="108"/>
      <c r="QVD162" s="108"/>
      <c r="QVF162" s="108"/>
      <c r="QVH162" s="108"/>
      <c r="QVJ162" s="108"/>
      <c r="QVL162" s="108"/>
      <c r="QVN162" s="108"/>
      <c r="QVP162" s="108"/>
      <c r="QVR162" s="108"/>
      <c r="QVT162" s="108"/>
      <c r="QVV162" s="108"/>
      <c r="QVX162" s="108"/>
      <c r="QVZ162" s="108"/>
      <c r="QWB162" s="108"/>
      <c r="QWD162" s="108"/>
      <c r="QWF162" s="108"/>
      <c r="QWH162" s="108"/>
      <c r="QWJ162" s="108"/>
      <c r="QWL162" s="108"/>
      <c r="QWN162" s="108"/>
      <c r="QWP162" s="108"/>
      <c r="QWR162" s="108"/>
      <c r="QWT162" s="108"/>
      <c r="QWV162" s="108"/>
      <c r="QWX162" s="108"/>
      <c r="QWZ162" s="108"/>
      <c r="QXB162" s="108"/>
      <c r="QXD162" s="108"/>
      <c r="QXF162" s="108"/>
      <c r="QXH162" s="108"/>
      <c r="QXJ162" s="108"/>
      <c r="QXL162" s="108"/>
      <c r="QXN162" s="108"/>
      <c r="QXP162" s="108"/>
      <c r="QXR162" s="108"/>
      <c r="QXT162" s="108"/>
      <c r="QXV162" s="108"/>
      <c r="QXX162" s="108"/>
      <c r="QXZ162" s="108"/>
      <c r="QYB162" s="108"/>
      <c r="QYD162" s="108"/>
      <c r="QYF162" s="108"/>
      <c r="QYH162" s="108"/>
      <c r="QYJ162" s="108"/>
      <c r="QYL162" s="108"/>
      <c r="QYN162" s="108"/>
      <c r="QYP162" s="108"/>
      <c r="QYR162" s="108"/>
      <c r="QYT162" s="108"/>
      <c r="QYV162" s="108"/>
      <c r="QYX162" s="108"/>
      <c r="QYZ162" s="108"/>
      <c r="QZB162" s="108"/>
      <c r="QZD162" s="108"/>
      <c r="QZF162" s="108"/>
      <c r="QZH162" s="108"/>
      <c r="QZJ162" s="108"/>
      <c r="QZL162" s="108"/>
      <c r="QZN162" s="108"/>
      <c r="QZP162" s="108"/>
      <c r="QZR162" s="108"/>
      <c r="QZT162" s="108"/>
      <c r="QZV162" s="108"/>
      <c r="QZX162" s="108"/>
      <c r="QZZ162" s="108"/>
      <c r="RAB162" s="108"/>
      <c r="RAD162" s="108"/>
      <c r="RAF162" s="108"/>
      <c r="RAH162" s="108"/>
      <c r="RAJ162" s="108"/>
      <c r="RAL162" s="108"/>
      <c r="RAN162" s="108"/>
      <c r="RAP162" s="108"/>
      <c r="RAR162" s="108"/>
      <c r="RAT162" s="108"/>
      <c r="RAV162" s="108"/>
      <c r="RAX162" s="108"/>
      <c r="RAZ162" s="108"/>
      <c r="RBB162" s="108"/>
      <c r="RBD162" s="108"/>
      <c r="RBF162" s="108"/>
      <c r="RBH162" s="108"/>
      <c r="RBJ162" s="108"/>
      <c r="RBL162" s="108"/>
      <c r="RBN162" s="108"/>
      <c r="RBP162" s="108"/>
      <c r="RBR162" s="108"/>
      <c r="RBT162" s="108"/>
      <c r="RBV162" s="108"/>
      <c r="RBX162" s="108"/>
      <c r="RBZ162" s="108"/>
      <c r="RCB162" s="108"/>
      <c r="RCD162" s="108"/>
      <c r="RCF162" s="108"/>
      <c r="RCH162" s="108"/>
      <c r="RCJ162" s="108"/>
      <c r="RCL162" s="108"/>
      <c r="RCN162" s="108"/>
      <c r="RCP162" s="108"/>
      <c r="RCR162" s="108"/>
      <c r="RCT162" s="108"/>
      <c r="RCV162" s="108"/>
      <c r="RCX162" s="108"/>
      <c r="RCZ162" s="108"/>
      <c r="RDB162" s="108"/>
      <c r="RDD162" s="108"/>
      <c r="RDF162" s="108"/>
      <c r="RDH162" s="108"/>
      <c r="RDJ162" s="108"/>
      <c r="RDL162" s="108"/>
      <c r="RDN162" s="108"/>
      <c r="RDP162" s="108"/>
      <c r="RDR162" s="108"/>
      <c r="RDT162" s="108"/>
      <c r="RDV162" s="108"/>
      <c r="RDX162" s="108"/>
      <c r="RDZ162" s="108"/>
      <c r="REB162" s="108"/>
      <c r="RED162" s="108"/>
      <c r="REF162" s="108"/>
      <c r="REH162" s="108"/>
      <c r="REJ162" s="108"/>
      <c r="REL162" s="108"/>
      <c r="REN162" s="108"/>
      <c r="REP162" s="108"/>
      <c r="RER162" s="108"/>
      <c r="RET162" s="108"/>
      <c r="REV162" s="108"/>
      <c r="REX162" s="108"/>
      <c r="REZ162" s="108"/>
      <c r="RFB162" s="108"/>
      <c r="RFD162" s="108"/>
      <c r="RFF162" s="108"/>
      <c r="RFH162" s="108"/>
      <c r="RFJ162" s="108"/>
      <c r="RFL162" s="108"/>
      <c r="RFN162" s="108"/>
      <c r="RFP162" s="108"/>
      <c r="RFR162" s="108"/>
      <c r="RFT162" s="108"/>
      <c r="RFV162" s="108"/>
      <c r="RFX162" s="108"/>
      <c r="RFZ162" s="108"/>
      <c r="RGB162" s="108"/>
      <c r="RGD162" s="108"/>
      <c r="RGF162" s="108"/>
      <c r="RGH162" s="108"/>
      <c r="RGJ162" s="108"/>
      <c r="RGL162" s="108"/>
      <c r="RGN162" s="108"/>
      <c r="RGP162" s="108"/>
      <c r="RGR162" s="108"/>
      <c r="RGT162" s="108"/>
      <c r="RGV162" s="108"/>
      <c r="RGX162" s="108"/>
      <c r="RGZ162" s="108"/>
      <c r="RHB162" s="108"/>
      <c r="RHD162" s="108"/>
      <c r="RHF162" s="108"/>
      <c r="RHH162" s="108"/>
      <c r="RHJ162" s="108"/>
      <c r="RHL162" s="108"/>
      <c r="RHN162" s="108"/>
      <c r="RHP162" s="108"/>
      <c r="RHR162" s="108"/>
      <c r="RHT162" s="108"/>
      <c r="RHV162" s="108"/>
      <c r="RHX162" s="108"/>
      <c r="RHZ162" s="108"/>
      <c r="RIB162" s="108"/>
      <c r="RID162" s="108"/>
      <c r="RIF162" s="108"/>
      <c r="RIH162" s="108"/>
      <c r="RIJ162" s="108"/>
      <c r="RIL162" s="108"/>
      <c r="RIN162" s="108"/>
      <c r="RIP162" s="108"/>
      <c r="RIR162" s="108"/>
      <c r="RIT162" s="108"/>
      <c r="RIV162" s="108"/>
      <c r="RIX162" s="108"/>
      <c r="RIZ162" s="108"/>
      <c r="RJB162" s="108"/>
      <c r="RJD162" s="108"/>
      <c r="RJF162" s="108"/>
      <c r="RJH162" s="108"/>
      <c r="RJJ162" s="108"/>
      <c r="RJL162" s="108"/>
      <c r="RJN162" s="108"/>
      <c r="RJP162" s="108"/>
      <c r="RJR162" s="108"/>
      <c r="RJT162" s="108"/>
      <c r="RJV162" s="108"/>
      <c r="RJX162" s="108"/>
      <c r="RJZ162" s="108"/>
      <c r="RKB162" s="108"/>
      <c r="RKD162" s="108"/>
      <c r="RKF162" s="108"/>
      <c r="RKH162" s="108"/>
      <c r="RKJ162" s="108"/>
      <c r="RKL162" s="108"/>
      <c r="RKN162" s="108"/>
      <c r="RKP162" s="108"/>
      <c r="RKR162" s="108"/>
      <c r="RKT162" s="108"/>
      <c r="RKV162" s="108"/>
      <c r="RKX162" s="108"/>
      <c r="RKZ162" s="108"/>
      <c r="RLB162" s="108"/>
      <c r="RLD162" s="108"/>
      <c r="RLF162" s="108"/>
      <c r="RLH162" s="108"/>
      <c r="RLJ162" s="108"/>
      <c r="RLL162" s="108"/>
      <c r="RLN162" s="108"/>
      <c r="RLP162" s="108"/>
      <c r="RLR162" s="108"/>
      <c r="RLT162" s="108"/>
      <c r="RLV162" s="108"/>
      <c r="RLX162" s="108"/>
      <c r="RLZ162" s="108"/>
      <c r="RMB162" s="108"/>
      <c r="RMD162" s="108"/>
      <c r="RMF162" s="108"/>
      <c r="RMH162" s="108"/>
      <c r="RMJ162" s="108"/>
      <c r="RML162" s="108"/>
      <c r="RMN162" s="108"/>
      <c r="RMP162" s="108"/>
      <c r="RMR162" s="108"/>
      <c r="RMT162" s="108"/>
      <c r="RMV162" s="108"/>
      <c r="RMX162" s="108"/>
      <c r="RMZ162" s="108"/>
      <c r="RNB162" s="108"/>
      <c r="RND162" s="108"/>
      <c r="RNF162" s="108"/>
      <c r="RNH162" s="108"/>
      <c r="RNJ162" s="108"/>
      <c r="RNL162" s="108"/>
      <c r="RNN162" s="108"/>
      <c r="RNP162" s="108"/>
      <c r="RNR162" s="108"/>
      <c r="RNT162" s="108"/>
      <c r="RNV162" s="108"/>
      <c r="RNX162" s="108"/>
      <c r="RNZ162" s="108"/>
      <c r="ROB162" s="108"/>
      <c r="ROD162" s="108"/>
      <c r="ROF162" s="108"/>
      <c r="ROH162" s="108"/>
      <c r="ROJ162" s="108"/>
      <c r="ROL162" s="108"/>
      <c r="RON162" s="108"/>
      <c r="ROP162" s="108"/>
      <c r="ROR162" s="108"/>
      <c r="ROT162" s="108"/>
      <c r="ROV162" s="108"/>
      <c r="ROX162" s="108"/>
      <c r="ROZ162" s="108"/>
      <c r="RPB162" s="108"/>
      <c r="RPD162" s="108"/>
      <c r="RPF162" s="108"/>
      <c r="RPH162" s="108"/>
      <c r="RPJ162" s="108"/>
      <c r="RPL162" s="108"/>
      <c r="RPN162" s="108"/>
      <c r="RPP162" s="108"/>
      <c r="RPR162" s="108"/>
      <c r="RPT162" s="108"/>
      <c r="RPV162" s="108"/>
      <c r="RPX162" s="108"/>
      <c r="RPZ162" s="108"/>
      <c r="RQB162" s="108"/>
      <c r="RQD162" s="108"/>
      <c r="RQF162" s="108"/>
      <c r="RQH162" s="108"/>
      <c r="RQJ162" s="108"/>
      <c r="RQL162" s="108"/>
      <c r="RQN162" s="108"/>
      <c r="RQP162" s="108"/>
      <c r="RQR162" s="108"/>
      <c r="RQT162" s="108"/>
      <c r="RQV162" s="108"/>
      <c r="RQX162" s="108"/>
      <c r="RQZ162" s="108"/>
      <c r="RRB162" s="108"/>
      <c r="RRD162" s="108"/>
      <c r="RRF162" s="108"/>
      <c r="RRH162" s="108"/>
      <c r="RRJ162" s="108"/>
      <c r="RRL162" s="108"/>
      <c r="RRN162" s="108"/>
      <c r="RRP162" s="108"/>
      <c r="RRR162" s="108"/>
      <c r="RRT162" s="108"/>
      <c r="RRV162" s="108"/>
      <c r="RRX162" s="108"/>
      <c r="RRZ162" s="108"/>
      <c r="RSB162" s="108"/>
      <c r="RSD162" s="108"/>
      <c r="RSF162" s="108"/>
      <c r="RSH162" s="108"/>
      <c r="RSJ162" s="108"/>
      <c r="RSL162" s="108"/>
      <c r="RSN162" s="108"/>
      <c r="RSP162" s="108"/>
      <c r="RSR162" s="108"/>
      <c r="RST162" s="108"/>
      <c r="RSV162" s="108"/>
      <c r="RSX162" s="108"/>
      <c r="RSZ162" s="108"/>
      <c r="RTB162" s="108"/>
      <c r="RTD162" s="108"/>
      <c r="RTF162" s="108"/>
      <c r="RTH162" s="108"/>
      <c r="RTJ162" s="108"/>
      <c r="RTL162" s="108"/>
      <c r="RTN162" s="108"/>
      <c r="RTP162" s="108"/>
      <c r="RTR162" s="108"/>
      <c r="RTT162" s="108"/>
      <c r="RTV162" s="108"/>
      <c r="RTX162" s="108"/>
      <c r="RTZ162" s="108"/>
      <c r="RUB162" s="108"/>
      <c r="RUD162" s="108"/>
      <c r="RUF162" s="108"/>
      <c r="RUH162" s="108"/>
      <c r="RUJ162" s="108"/>
      <c r="RUL162" s="108"/>
      <c r="RUN162" s="108"/>
      <c r="RUP162" s="108"/>
      <c r="RUR162" s="108"/>
      <c r="RUT162" s="108"/>
      <c r="RUV162" s="108"/>
      <c r="RUX162" s="108"/>
      <c r="RUZ162" s="108"/>
      <c r="RVB162" s="108"/>
      <c r="RVD162" s="108"/>
      <c r="RVF162" s="108"/>
      <c r="RVH162" s="108"/>
      <c r="RVJ162" s="108"/>
      <c r="RVL162" s="108"/>
      <c r="RVN162" s="108"/>
      <c r="RVP162" s="108"/>
      <c r="RVR162" s="108"/>
      <c r="RVT162" s="108"/>
      <c r="RVV162" s="108"/>
      <c r="RVX162" s="108"/>
      <c r="RVZ162" s="108"/>
      <c r="RWB162" s="108"/>
      <c r="RWD162" s="108"/>
      <c r="RWF162" s="108"/>
      <c r="RWH162" s="108"/>
      <c r="RWJ162" s="108"/>
      <c r="RWL162" s="108"/>
      <c r="RWN162" s="108"/>
      <c r="RWP162" s="108"/>
      <c r="RWR162" s="108"/>
      <c r="RWT162" s="108"/>
      <c r="RWV162" s="108"/>
      <c r="RWX162" s="108"/>
      <c r="RWZ162" s="108"/>
      <c r="RXB162" s="108"/>
      <c r="RXD162" s="108"/>
      <c r="RXF162" s="108"/>
      <c r="RXH162" s="108"/>
      <c r="RXJ162" s="108"/>
      <c r="RXL162" s="108"/>
      <c r="RXN162" s="108"/>
      <c r="RXP162" s="108"/>
      <c r="RXR162" s="108"/>
      <c r="RXT162" s="108"/>
      <c r="RXV162" s="108"/>
      <c r="RXX162" s="108"/>
      <c r="RXZ162" s="108"/>
      <c r="RYB162" s="108"/>
      <c r="RYD162" s="108"/>
      <c r="RYF162" s="108"/>
      <c r="RYH162" s="108"/>
      <c r="RYJ162" s="108"/>
      <c r="RYL162" s="108"/>
      <c r="RYN162" s="108"/>
      <c r="RYP162" s="108"/>
      <c r="RYR162" s="108"/>
      <c r="RYT162" s="108"/>
      <c r="RYV162" s="108"/>
      <c r="RYX162" s="108"/>
      <c r="RYZ162" s="108"/>
      <c r="RZB162" s="108"/>
      <c r="RZD162" s="108"/>
      <c r="RZF162" s="108"/>
      <c r="RZH162" s="108"/>
      <c r="RZJ162" s="108"/>
      <c r="RZL162" s="108"/>
      <c r="RZN162" s="108"/>
      <c r="RZP162" s="108"/>
      <c r="RZR162" s="108"/>
      <c r="RZT162" s="108"/>
      <c r="RZV162" s="108"/>
      <c r="RZX162" s="108"/>
      <c r="RZZ162" s="108"/>
      <c r="SAB162" s="108"/>
      <c r="SAD162" s="108"/>
      <c r="SAF162" s="108"/>
      <c r="SAH162" s="108"/>
      <c r="SAJ162" s="108"/>
      <c r="SAL162" s="108"/>
      <c r="SAN162" s="108"/>
      <c r="SAP162" s="108"/>
      <c r="SAR162" s="108"/>
      <c r="SAT162" s="108"/>
      <c r="SAV162" s="108"/>
      <c r="SAX162" s="108"/>
      <c r="SAZ162" s="108"/>
      <c r="SBB162" s="108"/>
      <c r="SBD162" s="108"/>
      <c r="SBF162" s="108"/>
      <c r="SBH162" s="108"/>
      <c r="SBJ162" s="108"/>
      <c r="SBL162" s="108"/>
      <c r="SBN162" s="108"/>
      <c r="SBP162" s="108"/>
      <c r="SBR162" s="108"/>
      <c r="SBT162" s="108"/>
      <c r="SBV162" s="108"/>
      <c r="SBX162" s="108"/>
      <c r="SBZ162" s="108"/>
      <c r="SCB162" s="108"/>
      <c r="SCD162" s="108"/>
      <c r="SCF162" s="108"/>
      <c r="SCH162" s="108"/>
      <c r="SCJ162" s="108"/>
      <c r="SCL162" s="108"/>
      <c r="SCN162" s="108"/>
      <c r="SCP162" s="108"/>
      <c r="SCR162" s="108"/>
      <c r="SCT162" s="108"/>
      <c r="SCV162" s="108"/>
      <c r="SCX162" s="108"/>
      <c r="SCZ162" s="108"/>
      <c r="SDB162" s="108"/>
      <c r="SDD162" s="108"/>
      <c r="SDF162" s="108"/>
      <c r="SDH162" s="108"/>
      <c r="SDJ162" s="108"/>
      <c r="SDL162" s="108"/>
      <c r="SDN162" s="108"/>
      <c r="SDP162" s="108"/>
      <c r="SDR162" s="108"/>
      <c r="SDT162" s="108"/>
      <c r="SDV162" s="108"/>
      <c r="SDX162" s="108"/>
      <c r="SDZ162" s="108"/>
      <c r="SEB162" s="108"/>
      <c r="SED162" s="108"/>
      <c r="SEF162" s="108"/>
      <c r="SEH162" s="108"/>
      <c r="SEJ162" s="108"/>
      <c r="SEL162" s="108"/>
      <c r="SEN162" s="108"/>
      <c r="SEP162" s="108"/>
      <c r="SER162" s="108"/>
      <c r="SET162" s="108"/>
      <c r="SEV162" s="108"/>
      <c r="SEX162" s="108"/>
      <c r="SEZ162" s="108"/>
      <c r="SFB162" s="108"/>
      <c r="SFD162" s="108"/>
      <c r="SFF162" s="108"/>
      <c r="SFH162" s="108"/>
      <c r="SFJ162" s="108"/>
      <c r="SFL162" s="108"/>
      <c r="SFN162" s="108"/>
      <c r="SFP162" s="108"/>
      <c r="SFR162" s="108"/>
      <c r="SFT162" s="108"/>
      <c r="SFV162" s="108"/>
      <c r="SFX162" s="108"/>
      <c r="SFZ162" s="108"/>
      <c r="SGB162" s="108"/>
      <c r="SGD162" s="108"/>
      <c r="SGF162" s="108"/>
      <c r="SGH162" s="108"/>
      <c r="SGJ162" s="108"/>
      <c r="SGL162" s="108"/>
      <c r="SGN162" s="108"/>
      <c r="SGP162" s="108"/>
      <c r="SGR162" s="108"/>
      <c r="SGT162" s="108"/>
      <c r="SGV162" s="108"/>
      <c r="SGX162" s="108"/>
      <c r="SGZ162" s="108"/>
      <c r="SHB162" s="108"/>
      <c r="SHD162" s="108"/>
      <c r="SHF162" s="108"/>
      <c r="SHH162" s="108"/>
      <c r="SHJ162" s="108"/>
      <c r="SHL162" s="108"/>
      <c r="SHN162" s="108"/>
      <c r="SHP162" s="108"/>
      <c r="SHR162" s="108"/>
      <c r="SHT162" s="108"/>
      <c r="SHV162" s="108"/>
      <c r="SHX162" s="108"/>
      <c r="SHZ162" s="108"/>
      <c r="SIB162" s="108"/>
      <c r="SID162" s="108"/>
      <c r="SIF162" s="108"/>
      <c r="SIH162" s="108"/>
      <c r="SIJ162" s="108"/>
      <c r="SIL162" s="108"/>
      <c r="SIN162" s="108"/>
      <c r="SIP162" s="108"/>
      <c r="SIR162" s="108"/>
      <c r="SIT162" s="108"/>
      <c r="SIV162" s="108"/>
      <c r="SIX162" s="108"/>
      <c r="SIZ162" s="108"/>
      <c r="SJB162" s="108"/>
      <c r="SJD162" s="108"/>
      <c r="SJF162" s="108"/>
      <c r="SJH162" s="108"/>
      <c r="SJJ162" s="108"/>
      <c r="SJL162" s="108"/>
      <c r="SJN162" s="108"/>
      <c r="SJP162" s="108"/>
      <c r="SJR162" s="108"/>
      <c r="SJT162" s="108"/>
      <c r="SJV162" s="108"/>
      <c r="SJX162" s="108"/>
      <c r="SJZ162" s="108"/>
      <c r="SKB162" s="108"/>
      <c r="SKD162" s="108"/>
      <c r="SKF162" s="108"/>
      <c r="SKH162" s="108"/>
      <c r="SKJ162" s="108"/>
      <c r="SKL162" s="108"/>
      <c r="SKN162" s="108"/>
      <c r="SKP162" s="108"/>
      <c r="SKR162" s="108"/>
      <c r="SKT162" s="108"/>
      <c r="SKV162" s="108"/>
      <c r="SKX162" s="108"/>
      <c r="SKZ162" s="108"/>
      <c r="SLB162" s="108"/>
      <c r="SLD162" s="108"/>
      <c r="SLF162" s="108"/>
      <c r="SLH162" s="108"/>
      <c r="SLJ162" s="108"/>
      <c r="SLL162" s="108"/>
      <c r="SLN162" s="108"/>
      <c r="SLP162" s="108"/>
      <c r="SLR162" s="108"/>
      <c r="SLT162" s="108"/>
      <c r="SLV162" s="108"/>
      <c r="SLX162" s="108"/>
      <c r="SLZ162" s="108"/>
      <c r="SMB162" s="108"/>
      <c r="SMD162" s="108"/>
      <c r="SMF162" s="108"/>
      <c r="SMH162" s="108"/>
      <c r="SMJ162" s="108"/>
      <c r="SML162" s="108"/>
      <c r="SMN162" s="108"/>
      <c r="SMP162" s="108"/>
      <c r="SMR162" s="108"/>
      <c r="SMT162" s="108"/>
      <c r="SMV162" s="108"/>
      <c r="SMX162" s="108"/>
      <c r="SMZ162" s="108"/>
      <c r="SNB162" s="108"/>
      <c r="SND162" s="108"/>
      <c r="SNF162" s="108"/>
      <c r="SNH162" s="108"/>
      <c r="SNJ162" s="108"/>
      <c r="SNL162" s="108"/>
      <c r="SNN162" s="108"/>
      <c r="SNP162" s="108"/>
      <c r="SNR162" s="108"/>
      <c r="SNT162" s="108"/>
      <c r="SNV162" s="108"/>
      <c r="SNX162" s="108"/>
      <c r="SNZ162" s="108"/>
      <c r="SOB162" s="108"/>
      <c r="SOD162" s="108"/>
      <c r="SOF162" s="108"/>
      <c r="SOH162" s="108"/>
      <c r="SOJ162" s="108"/>
      <c r="SOL162" s="108"/>
      <c r="SON162" s="108"/>
      <c r="SOP162" s="108"/>
      <c r="SOR162" s="108"/>
      <c r="SOT162" s="108"/>
      <c r="SOV162" s="108"/>
      <c r="SOX162" s="108"/>
      <c r="SOZ162" s="108"/>
      <c r="SPB162" s="108"/>
      <c r="SPD162" s="108"/>
      <c r="SPF162" s="108"/>
      <c r="SPH162" s="108"/>
      <c r="SPJ162" s="108"/>
      <c r="SPL162" s="108"/>
      <c r="SPN162" s="108"/>
      <c r="SPP162" s="108"/>
      <c r="SPR162" s="108"/>
      <c r="SPT162" s="108"/>
      <c r="SPV162" s="108"/>
      <c r="SPX162" s="108"/>
      <c r="SPZ162" s="108"/>
      <c r="SQB162" s="108"/>
      <c r="SQD162" s="108"/>
      <c r="SQF162" s="108"/>
      <c r="SQH162" s="108"/>
      <c r="SQJ162" s="108"/>
      <c r="SQL162" s="108"/>
      <c r="SQN162" s="108"/>
      <c r="SQP162" s="108"/>
      <c r="SQR162" s="108"/>
      <c r="SQT162" s="108"/>
      <c r="SQV162" s="108"/>
      <c r="SQX162" s="108"/>
      <c r="SQZ162" s="108"/>
      <c r="SRB162" s="108"/>
      <c r="SRD162" s="108"/>
      <c r="SRF162" s="108"/>
      <c r="SRH162" s="108"/>
      <c r="SRJ162" s="108"/>
      <c r="SRL162" s="108"/>
      <c r="SRN162" s="108"/>
      <c r="SRP162" s="108"/>
      <c r="SRR162" s="108"/>
      <c r="SRT162" s="108"/>
      <c r="SRV162" s="108"/>
      <c r="SRX162" s="108"/>
      <c r="SRZ162" s="108"/>
      <c r="SSB162" s="108"/>
      <c r="SSD162" s="108"/>
      <c r="SSF162" s="108"/>
      <c r="SSH162" s="108"/>
      <c r="SSJ162" s="108"/>
      <c r="SSL162" s="108"/>
      <c r="SSN162" s="108"/>
      <c r="SSP162" s="108"/>
      <c r="SSR162" s="108"/>
      <c r="SST162" s="108"/>
      <c r="SSV162" s="108"/>
      <c r="SSX162" s="108"/>
      <c r="SSZ162" s="108"/>
      <c r="STB162" s="108"/>
      <c r="STD162" s="108"/>
      <c r="STF162" s="108"/>
      <c r="STH162" s="108"/>
      <c r="STJ162" s="108"/>
      <c r="STL162" s="108"/>
      <c r="STN162" s="108"/>
      <c r="STP162" s="108"/>
      <c r="STR162" s="108"/>
      <c r="STT162" s="108"/>
      <c r="STV162" s="108"/>
      <c r="STX162" s="108"/>
      <c r="STZ162" s="108"/>
      <c r="SUB162" s="108"/>
      <c r="SUD162" s="108"/>
      <c r="SUF162" s="108"/>
      <c r="SUH162" s="108"/>
      <c r="SUJ162" s="108"/>
      <c r="SUL162" s="108"/>
      <c r="SUN162" s="108"/>
      <c r="SUP162" s="108"/>
      <c r="SUR162" s="108"/>
      <c r="SUT162" s="108"/>
      <c r="SUV162" s="108"/>
      <c r="SUX162" s="108"/>
      <c r="SUZ162" s="108"/>
      <c r="SVB162" s="108"/>
      <c r="SVD162" s="108"/>
      <c r="SVF162" s="108"/>
      <c r="SVH162" s="108"/>
      <c r="SVJ162" s="108"/>
      <c r="SVL162" s="108"/>
      <c r="SVN162" s="108"/>
      <c r="SVP162" s="108"/>
      <c r="SVR162" s="108"/>
      <c r="SVT162" s="108"/>
      <c r="SVV162" s="108"/>
      <c r="SVX162" s="108"/>
      <c r="SVZ162" s="108"/>
      <c r="SWB162" s="108"/>
      <c r="SWD162" s="108"/>
      <c r="SWF162" s="108"/>
      <c r="SWH162" s="108"/>
      <c r="SWJ162" s="108"/>
      <c r="SWL162" s="108"/>
      <c r="SWN162" s="108"/>
      <c r="SWP162" s="108"/>
      <c r="SWR162" s="108"/>
      <c r="SWT162" s="108"/>
      <c r="SWV162" s="108"/>
      <c r="SWX162" s="108"/>
      <c r="SWZ162" s="108"/>
      <c r="SXB162" s="108"/>
      <c r="SXD162" s="108"/>
      <c r="SXF162" s="108"/>
      <c r="SXH162" s="108"/>
      <c r="SXJ162" s="108"/>
      <c r="SXL162" s="108"/>
      <c r="SXN162" s="108"/>
      <c r="SXP162" s="108"/>
      <c r="SXR162" s="108"/>
      <c r="SXT162" s="108"/>
      <c r="SXV162" s="108"/>
      <c r="SXX162" s="108"/>
      <c r="SXZ162" s="108"/>
      <c r="SYB162" s="108"/>
      <c r="SYD162" s="108"/>
      <c r="SYF162" s="108"/>
      <c r="SYH162" s="108"/>
      <c r="SYJ162" s="108"/>
      <c r="SYL162" s="108"/>
      <c r="SYN162" s="108"/>
      <c r="SYP162" s="108"/>
      <c r="SYR162" s="108"/>
      <c r="SYT162" s="108"/>
      <c r="SYV162" s="108"/>
      <c r="SYX162" s="108"/>
      <c r="SYZ162" s="108"/>
      <c r="SZB162" s="108"/>
      <c r="SZD162" s="108"/>
      <c r="SZF162" s="108"/>
      <c r="SZH162" s="108"/>
      <c r="SZJ162" s="108"/>
      <c r="SZL162" s="108"/>
      <c r="SZN162" s="108"/>
      <c r="SZP162" s="108"/>
      <c r="SZR162" s="108"/>
      <c r="SZT162" s="108"/>
      <c r="SZV162" s="108"/>
      <c r="SZX162" s="108"/>
      <c r="SZZ162" s="108"/>
      <c r="TAB162" s="108"/>
      <c r="TAD162" s="108"/>
      <c r="TAF162" s="108"/>
      <c r="TAH162" s="108"/>
      <c r="TAJ162" s="108"/>
      <c r="TAL162" s="108"/>
      <c r="TAN162" s="108"/>
      <c r="TAP162" s="108"/>
      <c r="TAR162" s="108"/>
      <c r="TAT162" s="108"/>
      <c r="TAV162" s="108"/>
      <c r="TAX162" s="108"/>
      <c r="TAZ162" s="108"/>
      <c r="TBB162" s="108"/>
      <c r="TBD162" s="108"/>
      <c r="TBF162" s="108"/>
      <c r="TBH162" s="108"/>
      <c r="TBJ162" s="108"/>
      <c r="TBL162" s="108"/>
      <c r="TBN162" s="108"/>
      <c r="TBP162" s="108"/>
      <c r="TBR162" s="108"/>
      <c r="TBT162" s="108"/>
      <c r="TBV162" s="108"/>
      <c r="TBX162" s="108"/>
      <c r="TBZ162" s="108"/>
      <c r="TCB162" s="108"/>
      <c r="TCD162" s="108"/>
      <c r="TCF162" s="108"/>
      <c r="TCH162" s="108"/>
      <c r="TCJ162" s="108"/>
      <c r="TCL162" s="108"/>
      <c r="TCN162" s="108"/>
      <c r="TCP162" s="108"/>
      <c r="TCR162" s="108"/>
      <c r="TCT162" s="108"/>
      <c r="TCV162" s="108"/>
      <c r="TCX162" s="108"/>
      <c r="TCZ162" s="108"/>
      <c r="TDB162" s="108"/>
      <c r="TDD162" s="108"/>
      <c r="TDF162" s="108"/>
      <c r="TDH162" s="108"/>
      <c r="TDJ162" s="108"/>
      <c r="TDL162" s="108"/>
      <c r="TDN162" s="108"/>
      <c r="TDP162" s="108"/>
      <c r="TDR162" s="108"/>
      <c r="TDT162" s="108"/>
      <c r="TDV162" s="108"/>
      <c r="TDX162" s="108"/>
      <c r="TDZ162" s="108"/>
      <c r="TEB162" s="108"/>
      <c r="TED162" s="108"/>
      <c r="TEF162" s="108"/>
      <c r="TEH162" s="108"/>
      <c r="TEJ162" s="108"/>
      <c r="TEL162" s="108"/>
      <c r="TEN162" s="108"/>
      <c r="TEP162" s="108"/>
      <c r="TER162" s="108"/>
      <c r="TET162" s="108"/>
      <c r="TEV162" s="108"/>
      <c r="TEX162" s="108"/>
      <c r="TEZ162" s="108"/>
      <c r="TFB162" s="108"/>
      <c r="TFD162" s="108"/>
      <c r="TFF162" s="108"/>
      <c r="TFH162" s="108"/>
      <c r="TFJ162" s="108"/>
      <c r="TFL162" s="108"/>
      <c r="TFN162" s="108"/>
      <c r="TFP162" s="108"/>
      <c r="TFR162" s="108"/>
      <c r="TFT162" s="108"/>
      <c r="TFV162" s="108"/>
      <c r="TFX162" s="108"/>
      <c r="TFZ162" s="108"/>
      <c r="TGB162" s="108"/>
      <c r="TGD162" s="108"/>
      <c r="TGF162" s="108"/>
      <c r="TGH162" s="108"/>
      <c r="TGJ162" s="108"/>
      <c r="TGL162" s="108"/>
      <c r="TGN162" s="108"/>
      <c r="TGP162" s="108"/>
      <c r="TGR162" s="108"/>
      <c r="TGT162" s="108"/>
      <c r="TGV162" s="108"/>
      <c r="TGX162" s="108"/>
      <c r="TGZ162" s="108"/>
      <c r="THB162" s="108"/>
      <c r="THD162" s="108"/>
      <c r="THF162" s="108"/>
      <c r="THH162" s="108"/>
      <c r="THJ162" s="108"/>
      <c r="THL162" s="108"/>
      <c r="THN162" s="108"/>
      <c r="THP162" s="108"/>
      <c r="THR162" s="108"/>
      <c r="THT162" s="108"/>
      <c r="THV162" s="108"/>
      <c r="THX162" s="108"/>
      <c r="THZ162" s="108"/>
      <c r="TIB162" s="108"/>
      <c r="TID162" s="108"/>
      <c r="TIF162" s="108"/>
      <c r="TIH162" s="108"/>
      <c r="TIJ162" s="108"/>
      <c r="TIL162" s="108"/>
      <c r="TIN162" s="108"/>
      <c r="TIP162" s="108"/>
      <c r="TIR162" s="108"/>
      <c r="TIT162" s="108"/>
      <c r="TIV162" s="108"/>
      <c r="TIX162" s="108"/>
      <c r="TIZ162" s="108"/>
      <c r="TJB162" s="108"/>
      <c r="TJD162" s="108"/>
      <c r="TJF162" s="108"/>
      <c r="TJH162" s="108"/>
      <c r="TJJ162" s="108"/>
      <c r="TJL162" s="108"/>
      <c r="TJN162" s="108"/>
      <c r="TJP162" s="108"/>
      <c r="TJR162" s="108"/>
      <c r="TJT162" s="108"/>
      <c r="TJV162" s="108"/>
      <c r="TJX162" s="108"/>
      <c r="TJZ162" s="108"/>
      <c r="TKB162" s="108"/>
      <c r="TKD162" s="108"/>
      <c r="TKF162" s="108"/>
      <c r="TKH162" s="108"/>
      <c r="TKJ162" s="108"/>
      <c r="TKL162" s="108"/>
      <c r="TKN162" s="108"/>
      <c r="TKP162" s="108"/>
      <c r="TKR162" s="108"/>
      <c r="TKT162" s="108"/>
      <c r="TKV162" s="108"/>
      <c r="TKX162" s="108"/>
      <c r="TKZ162" s="108"/>
      <c r="TLB162" s="108"/>
      <c r="TLD162" s="108"/>
      <c r="TLF162" s="108"/>
      <c r="TLH162" s="108"/>
      <c r="TLJ162" s="108"/>
      <c r="TLL162" s="108"/>
      <c r="TLN162" s="108"/>
      <c r="TLP162" s="108"/>
      <c r="TLR162" s="108"/>
      <c r="TLT162" s="108"/>
      <c r="TLV162" s="108"/>
      <c r="TLX162" s="108"/>
      <c r="TLZ162" s="108"/>
      <c r="TMB162" s="108"/>
      <c r="TMD162" s="108"/>
      <c r="TMF162" s="108"/>
      <c r="TMH162" s="108"/>
      <c r="TMJ162" s="108"/>
      <c r="TML162" s="108"/>
      <c r="TMN162" s="108"/>
      <c r="TMP162" s="108"/>
      <c r="TMR162" s="108"/>
      <c r="TMT162" s="108"/>
      <c r="TMV162" s="108"/>
      <c r="TMX162" s="108"/>
      <c r="TMZ162" s="108"/>
      <c r="TNB162" s="108"/>
      <c r="TND162" s="108"/>
      <c r="TNF162" s="108"/>
      <c r="TNH162" s="108"/>
      <c r="TNJ162" s="108"/>
      <c r="TNL162" s="108"/>
      <c r="TNN162" s="108"/>
      <c r="TNP162" s="108"/>
      <c r="TNR162" s="108"/>
      <c r="TNT162" s="108"/>
      <c r="TNV162" s="108"/>
      <c r="TNX162" s="108"/>
      <c r="TNZ162" s="108"/>
      <c r="TOB162" s="108"/>
      <c r="TOD162" s="108"/>
      <c r="TOF162" s="108"/>
      <c r="TOH162" s="108"/>
      <c r="TOJ162" s="108"/>
      <c r="TOL162" s="108"/>
      <c r="TON162" s="108"/>
      <c r="TOP162" s="108"/>
      <c r="TOR162" s="108"/>
      <c r="TOT162" s="108"/>
      <c r="TOV162" s="108"/>
      <c r="TOX162" s="108"/>
      <c r="TOZ162" s="108"/>
      <c r="TPB162" s="108"/>
      <c r="TPD162" s="108"/>
      <c r="TPF162" s="108"/>
      <c r="TPH162" s="108"/>
      <c r="TPJ162" s="108"/>
      <c r="TPL162" s="108"/>
      <c r="TPN162" s="108"/>
      <c r="TPP162" s="108"/>
      <c r="TPR162" s="108"/>
      <c r="TPT162" s="108"/>
      <c r="TPV162" s="108"/>
      <c r="TPX162" s="108"/>
      <c r="TPZ162" s="108"/>
      <c r="TQB162" s="108"/>
      <c r="TQD162" s="108"/>
      <c r="TQF162" s="108"/>
      <c r="TQH162" s="108"/>
      <c r="TQJ162" s="108"/>
      <c r="TQL162" s="108"/>
      <c r="TQN162" s="108"/>
      <c r="TQP162" s="108"/>
      <c r="TQR162" s="108"/>
      <c r="TQT162" s="108"/>
      <c r="TQV162" s="108"/>
      <c r="TQX162" s="108"/>
      <c r="TQZ162" s="108"/>
      <c r="TRB162" s="108"/>
      <c r="TRD162" s="108"/>
      <c r="TRF162" s="108"/>
      <c r="TRH162" s="108"/>
      <c r="TRJ162" s="108"/>
      <c r="TRL162" s="108"/>
      <c r="TRN162" s="108"/>
      <c r="TRP162" s="108"/>
      <c r="TRR162" s="108"/>
      <c r="TRT162" s="108"/>
      <c r="TRV162" s="108"/>
      <c r="TRX162" s="108"/>
      <c r="TRZ162" s="108"/>
      <c r="TSB162" s="108"/>
      <c r="TSD162" s="108"/>
      <c r="TSF162" s="108"/>
      <c r="TSH162" s="108"/>
      <c r="TSJ162" s="108"/>
      <c r="TSL162" s="108"/>
      <c r="TSN162" s="108"/>
      <c r="TSP162" s="108"/>
      <c r="TSR162" s="108"/>
      <c r="TST162" s="108"/>
      <c r="TSV162" s="108"/>
      <c r="TSX162" s="108"/>
      <c r="TSZ162" s="108"/>
      <c r="TTB162" s="108"/>
      <c r="TTD162" s="108"/>
      <c r="TTF162" s="108"/>
      <c r="TTH162" s="108"/>
      <c r="TTJ162" s="108"/>
      <c r="TTL162" s="108"/>
      <c r="TTN162" s="108"/>
      <c r="TTP162" s="108"/>
      <c r="TTR162" s="108"/>
      <c r="TTT162" s="108"/>
      <c r="TTV162" s="108"/>
      <c r="TTX162" s="108"/>
      <c r="TTZ162" s="108"/>
      <c r="TUB162" s="108"/>
      <c r="TUD162" s="108"/>
      <c r="TUF162" s="108"/>
      <c r="TUH162" s="108"/>
      <c r="TUJ162" s="108"/>
      <c r="TUL162" s="108"/>
      <c r="TUN162" s="108"/>
      <c r="TUP162" s="108"/>
      <c r="TUR162" s="108"/>
      <c r="TUT162" s="108"/>
      <c r="TUV162" s="108"/>
      <c r="TUX162" s="108"/>
      <c r="TUZ162" s="108"/>
      <c r="TVB162" s="108"/>
      <c r="TVD162" s="108"/>
      <c r="TVF162" s="108"/>
      <c r="TVH162" s="108"/>
      <c r="TVJ162" s="108"/>
      <c r="TVL162" s="108"/>
      <c r="TVN162" s="108"/>
      <c r="TVP162" s="108"/>
      <c r="TVR162" s="108"/>
      <c r="TVT162" s="108"/>
      <c r="TVV162" s="108"/>
      <c r="TVX162" s="108"/>
      <c r="TVZ162" s="108"/>
      <c r="TWB162" s="108"/>
      <c r="TWD162" s="108"/>
      <c r="TWF162" s="108"/>
      <c r="TWH162" s="108"/>
      <c r="TWJ162" s="108"/>
      <c r="TWL162" s="108"/>
      <c r="TWN162" s="108"/>
      <c r="TWP162" s="108"/>
      <c r="TWR162" s="108"/>
      <c r="TWT162" s="108"/>
      <c r="TWV162" s="108"/>
      <c r="TWX162" s="108"/>
      <c r="TWZ162" s="108"/>
      <c r="TXB162" s="108"/>
      <c r="TXD162" s="108"/>
      <c r="TXF162" s="108"/>
      <c r="TXH162" s="108"/>
      <c r="TXJ162" s="108"/>
      <c r="TXL162" s="108"/>
      <c r="TXN162" s="108"/>
      <c r="TXP162" s="108"/>
      <c r="TXR162" s="108"/>
      <c r="TXT162" s="108"/>
      <c r="TXV162" s="108"/>
      <c r="TXX162" s="108"/>
      <c r="TXZ162" s="108"/>
      <c r="TYB162" s="108"/>
      <c r="TYD162" s="108"/>
      <c r="TYF162" s="108"/>
      <c r="TYH162" s="108"/>
      <c r="TYJ162" s="108"/>
      <c r="TYL162" s="108"/>
      <c r="TYN162" s="108"/>
      <c r="TYP162" s="108"/>
      <c r="TYR162" s="108"/>
      <c r="TYT162" s="108"/>
      <c r="TYV162" s="108"/>
      <c r="TYX162" s="108"/>
      <c r="TYZ162" s="108"/>
      <c r="TZB162" s="108"/>
      <c r="TZD162" s="108"/>
      <c r="TZF162" s="108"/>
      <c r="TZH162" s="108"/>
      <c r="TZJ162" s="108"/>
      <c r="TZL162" s="108"/>
      <c r="TZN162" s="108"/>
      <c r="TZP162" s="108"/>
      <c r="TZR162" s="108"/>
      <c r="TZT162" s="108"/>
      <c r="TZV162" s="108"/>
      <c r="TZX162" s="108"/>
      <c r="TZZ162" s="108"/>
      <c r="UAB162" s="108"/>
      <c r="UAD162" s="108"/>
      <c r="UAF162" s="108"/>
      <c r="UAH162" s="108"/>
      <c r="UAJ162" s="108"/>
      <c r="UAL162" s="108"/>
      <c r="UAN162" s="108"/>
      <c r="UAP162" s="108"/>
      <c r="UAR162" s="108"/>
      <c r="UAT162" s="108"/>
      <c r="UAV162" s="108"/>
      <c r="UAX162" s="108"/>
      <c r="UAZ162" s="108"/>
      <c r="UBB162" s="108"/>
      <c r="UBD162" s="108"/>
      <c r="UBF162" s="108"/>
      <c r="UBH162" s="108"/>
      <c r="UBJ162" s="108"/>
      <c r="UBL162" s="108"/>
      <c r="UBN162" s="108"/>
      <c r="UBP162" s="108"/>
      <c r="UBR162" s="108"/>
      <c r="UBT162" s="108"/>
      <c r="UBV162" s="108"/>
      <c r="UBX162" s="108"/>
      <c r="UBZ162" s="108"/>
      <c r="UCB162" s="108"/>
      <c r="UCD162" s="108"/>
      <c r="UCF162" s="108"/>
      <c r="UCH162" s="108"/>
      <c r="UCJ162" s="108"/>
      <c r="UCL162" s="108"/>
      <c r="UCN162" s="108"/>
      <c r="UCP162" s="108"/>
      <c r="UCR162" s="108"/>
      <c r="UCT162" s="108"/>
      <c r="UCV162" s="108"/>
      <c r="UCX162" s="108"/>
      <c r="UCZ162" s="108"/>
      <c r="UDB162" s="108"/>
      <c r="UDD162" s="108"/>
      <c r="UDF162" s="108"/>
      <c r="UDH162" s="108"/>
      <c r="UDJ162" s="108"/>
      <c r="UDL162" s="108"/>
      <c r="UDN162" s="108"/>
      <c r="UDP162" s="108"/>
      <c r="UDR162" s="108"/>
      <c r="UDT162" s="108"/>
      <c r="UDV162" s="108"/>
      <c r="UDX162" s="108"/>
      <c r="UDZ162" s="108"/>
      <c r="UEB162" s="108"/>
      <c r="UED162" s="108"/>
      <c r="UEF162" s="108"/>
      <c r="UEH162" s="108"/>
      <c r="UEJ162" s="108"/>
      <c r="UEL162" s="108"/>
      <c r="UEN162" s="108"/>
      <c r="UEP162" s="108"/>
      <c r="UER162" s="108"/>
      <c r="UET162" s="108"/>
      <c r="UEV162" s="108"/>
      <c r="UEX162" s="108"/>
      <c r="UEZ162" s="108"/>
      <c r="UFB162" s="108"/>
      <c r="UFD162" s="108"/>
      <c r="UFF162" s="108"/>
      <c r="UFH162" s="108"/>
      <c r="UFJ162" s="108"/>
      <c r="UFL162" s="108"/>
      <c r="UFN162" s="108"/>
      <c r="UFP162" s="108"/>
      <c r="UFR162" s="108"/>
      <c r="UFT162" s="108"/>
      <c r="UFV162" s="108"/>
      <c r="UFX162" s="108"/>
      <c r="UFZ162" s="108"/>
      <c r="UGB162" s="108"/>
      <c r="UGD162" s="108"/>
      <c r="UGF162" s="108"/>
      <c r="UGH162" s="108"/>
      <c r="UGJ162" s="108"/>
      <c r="UGL162" s="108"/>
      <c r="UGN162" s="108"/>
      <c r="UGP162" s="108"/>
      <c r="UGR162" s="108"/>
      <c r="UGT162" s="108"/>
      <c r="UGV162" s="108"/>
      <c r="UGX162" s="108"/>
      <c r="UGZ162" s="108"/>
      <c r="UHB162" s="108"/>
      <c r="UHD162" s="108"/>
      <c r="UHF162" s="108"/>
      <c r="UHH162" s="108"/>
      <c r="UHJ162" s="108"/>
      <c r="UHL162" s="108"/>
      <c r="UHN162" s="108"/>
      <c r="UHP162" s="108"/>
      <c r="UHR162" s="108"/>
      <c r="UHT162" s="108"/>
      <c r="UHV162" s="108"/>
      <c r="UHX162" s="108"/>
      <c r="UHZ162" s="108"/>
      <c r="UIB162" s="108"/>
      <c r="UID162" s="108"/>
      <c r="UIF162" s="108"/>
      <c r="UIH162" s="108"/>
      <c r="UIJ162" s="108"/>
      <c r="UIL162" s="108"/>
      <c r="UIN162" s="108"/>
      <c r="UIP162" s="108"/>
      <c r="UIR162" s="108"/>
      <c r="UIT162" s="108"/>
      <c r="UIV162" s="108"/>
      <c r="UIX162" s="108"/>
      <c r="UIZ162" s="108"/>
      <c r="UJB162" s="108"/>
      <c r="UJD162" s="108"/>
      <c r="UJF162" s="108"/>
      <c r="UJH162" s="108"/>
      <c r="UJJ162" s="108"/>
      <c r="UJL162" s="108"/>
      <c r="UJN162" s="108"/>
      <c r="UJP162" s="108"/>
      <c r="UJR162" s="108"/>
      <c r="UJT162" s="108"/>
      <c r="UJV162" s="108"/>
      <c r="UJX162" s="108"/>
      <c r="UJZ162" s="108"/>
      <c r="UKB162" s="108"/>
      <c r="UKD162" s="108"/>
      <c r="UKF162" s="108"/>
      <c r="UKH162" s="108"/>
      <c r="UKJ162" s="108"/>
      <c r="UKL162" s="108"/>
      <c r="UKN162" s="108"/>
      <c r="UKP162" s="108"/>
      <c r="UKR162" s="108"/>
      <c r="UKT162" s="108"/>
      <c r="UKV162" s="108"/>
      <c r="UKX162" s="108"/>
      <c r="UKZ162" s="108"/>
      <c r="ULB162" s="108"/>
      <c r="ULD162" s="108"/>
      <c r="ULF162" s="108"/>
      <c r="ULH162" s="108"/>
      <c r="ULJ162" s="108"/>
      <c r="ULL162" s="108"/>
      <c r="ULN162" s="108"/>
      <c r="ULP162" s="108"/>
      <c r="ULR162" s="108"/>
      <c r="ULT162" s="108"/>
      <c r="ULV162" s="108"/>
      <c r="ULX162" s="108"/>
      <c r="ULZ162" s="108"/>
      <c r="UMB162" s="108"/>
      <c r="UMD162" s="108"/>
      <c r="UMF162" s="108"/>
      <c r="UMH162" s="108"/>
      <c r="UMJ162" s="108"/>
      <c r="UML162" s="108"/>
      <c r="UMN162" s="108"/>
      <c r="UMP162" s="108"/>
      <c r="UMR162" s="108"/>
      <c r="UMT162" s="108"/>
      <c r="UMV162" s="108"/>
      <c r="UMX162" s="108"/>
      <c r="UMZ162" s="108"/>
      <c r="UNB162" s="108"/>
      <c r="UND162" s="108"/>
      <c r="UNF162" s="108"/>
      <c r="UNH162" s="108"/>
      <c r="UNJ162" s="108"/>
      <c r="UNL162" s="108"/>
      <c r="UNN162" s="108"/>
      <c r="UNP162" s="108"/>
      <c r="UNR162" s="108"/>
      <c r="UNT162" s="108"/>
      <c r="UNV162" s="108"/>
      <c r="UNX162" s="108"/>
      <c r="UNZ162" s="108"/>
      <c r="UOB162" s="108"/>
      <c r="UOD162" s="108"/>
      <c r="UOF162" s="108"/>
      <c r="UOH162" s="108"/>
      <c r="UOJ162" s="108"/>
      <c r="UOL162" s="108"/>
      <c r="UON162" s="108"/>
      <c r="UOP162" s="108"/>
      <c r="UOR162" s="108"/>
      <c r="UOT162" s="108"/>
      <c r="UOV162" s="108"/>
      <c r="UOX162" s="108"/>
      <c r="UOZ162" s="108"/>
      <c r="UPB162" s="108"/>
      <c r="UPD162" s="108"/>
      <c r="UPF162" s="108"/>
      <c r="UPH162" s="108"/>
      <c r="UPJ162" s="108"/>
      <c r="UPL162" s="108"/>
      <c r="UPN162" s="108"/>
      <c r="UPP162" s="108"/>
      <c r="UPR162" s="108"/>
      <c r="UPT162" s="108"/>
      <c r="UPV162" s="108"/>
      <c r="UPX162" s="108"/>
      <c r="UPZ162" s="108"/>
      <c r="UQB162" s="108"/>
      <c r="UQD162" s="108"/>
      <c r="UQF162" s="108"/>
      <c r="UQH162" s="108"/>
      <c r="UQJ162" s="108"/>
      <c r="UQL162" s="108"/>
      <c r="UQN162" s="108"/>
      <c r="UQP162" s="108"/>
      <c r="UQR162" s="108"/>
      <c r="UQT162" s="108"/>
      <c r="UQV162" s="108"/>
      <c r="UQX162" s="108"/>
      <c r="UQZ162" s="108"/>
      <c r="URB162" s="108"/>
      <c r="URD162" s="108"/>
      <c r="URF162" s="108"/>
      <c r="URH162" s="108"/>
      <c r="URJ162" s="108"/>
      <c r="URL162" s="108"/>
      <c r="URN162" s="108"/>
      <c r="URP162" s="108"/>
      <c r="URR162" s="108"/>
      <c r="URT162" s="108"/>
      <c r="URV162" s="108"/>
      <c r="URX162" s="108"/>
      <c r="URZ162" s="108"/>
      <c r="USB162" s="108"/>
      <c r="USD162" s="108"/>
      <c r="USF162" s="108"/>
      <c r="USH162" s="108"/>
      <c r="USJ162" s="108"/>
      <c r="USL162" s="108"/>
      <c r="USN162" s="108"/>
      <c r="USP162" s="108"/>
      <c r="USR162" s="108"/>
      <c r="UST162" s="108"/>
      <c r="USV162" s="108"/>
      <c r="USX162" s="108"/>
      <c r="USZ162" s="108"/>
      <c r="UTB162" s="108"/>
      <c r="UTD162" s="108"/>
      <c r="UTF162" s="108"/>
      <c r="UTH162" s="108"/>
      <c r="UTJ162" s="108"/>
      <c r="UTL162" s="108"/>
      <c r="UTN162" s="108"/>
      <c r="UTP162" s="108"/>
      <c r="UTR162" s="108"/>
      <c r="UTT162" s="108"/>
      <c r="UTV162" s="108"/>
      <c r="UTX162" s="108"/>
      <c r="UTZ162" s="108"/>
      <c r="UUB162" s="108"/>
      <c r="UUD162" s="108"/>
      <c r="UUF162" s="108"/>
      <c r="UUH162" s="108"/>
      <c r="UUJ162" s="108"/>
      <c r="UUL162" s="108"/>
      <c r="UUN162" s="108"/>
      <c r="UUP162" s="108"/>
      <c r="UUR162" s="108"/>
      <c r="UUT162" s="108"/>
      <c r="UUV162" s="108"/>
      <c r="UUX162" s="108"/>
      <c r="UUZ162" s="108"/>
      <c r="UVB162" s="108"/>
      <c r="UVD162" s="108"/>
      <c r="UVF162" s="108"/>
      <c r="UVH162" s="108"/>
      <c r="UVJ162" s="108"/>
      <c r="UVL162" s="108"/>
      <c r="UVN162" s="108"/>
      <c r="UVP162" s="108"/>
      <c r="UVR162" s="108"/>
      <c r="UVT162" s="108"/>
      <c r="UVV162" s="108"/>
      <c r="UVX162" s="108"/>
      <c r="UVZ162" s="108"/>
      <c r="UWB162" s="108"/>
      <c r="UWD162" s="108"/>
      <c r="UWF162" s="108"/>
      <c r="UWH162" s="108"/>
      <c r="UWJ162" s="108"/>
      <c r="UWL162" s="108"/>
      <c r="UWN162" s="108"/>
      <c r="UWP162" s="108"/>
      <c r="UWR162" s="108"/>
      <c r="UWT162" s="108"/>
      <c r="UWV162" s="108"/>
      <c r="UWX162" s="108"/>
      <c r="UWZ162" s="108"/>
      <c r="UXB162" s="108"/>
      <c r="UXD162" s="108"/>
      <c r="UXF162" s="108"/>
      <c r="UXH162" s="108"/>
      <c r="UXJ162" s="108"/>
      <c r="UXL162" s="108"/>
      <c r="UXN162" s="108"/>
      <c r="UXP162" s="108"/>
      <c r="UXR162" s="108"/>
      <c r="UXT162" s="108"/>
      <c r="UXV162" s="108"/>
      <c r="UXX162" s="108"/>
      <c r="UXZ162" s="108"/>
      <c r="UYB162" s="108"/>
      <c r="UYD162" s="108"/>
      <c r="UYF162" s="108"/>
      <c r="UYH162" s="108"/>
      <c r="UYJ162" s="108"/>
      <c r="UYL162" s="108"/>
      <c r="UYN162" s="108"/>
      <c r="UYP162" s="108"/>
      <c r="UYR162" s="108"/>
      <c r="UYT162" s="108"/>
      <c r="UYV162" s="108"/>
      <c r="UYX162" s="108"/>
      <c r="UYZ162" s="108"/>
      <c r="UZB162" s="108"/>
      <c r="UZD162" s="108"/>
      <c r="UZF162" s="108"/>
      <c r="UZH162" s="108"/>
      <c r="UZJ162" s="108"/>
      <c r="UZL162" s="108"/>
      <c r="UZN162" s="108"/>
      <c r="UZP162" s="108"/>
      <c r="UZR162" s="108"/>
      <c r="UZT162" s="108"/>
      <c r="UZV162" s="108"/>
      <c r="UZX162" s="108"/>
      <c r="UZZ162" s="108"/>
      <c r="VAB162" s="108"/>
      <c r="VAD162" s="108"/>
      <c r="VAF162" s="108"/>
      <c r="VAH162" s="108"/>
      <c r="VAJ162" s="108"/>
      <c r="VAL162" s="108"/>
      <c r="VAN162" s="108"/>
      <c r="VAP162" s="108"/>
      <c r="VAR162" s="108"/>
      <c r="VAT162" s="108"/>
      <c r="VAV162" s="108"/>
      <c r="VAX162" s="108"/>
      <c r="VAZ162" s="108"/>
      <c r="VBB162" s="108"/>
      <c r="VBD162" s="108"/>
      <c r="VBF162" s="108"/>
      <c r="VBH162" s="108"/>
      <c r="VBJ162" s="108"/>
      <c r="VBL162" s="108"/>
      <c r="VBN162" s="108"/>
      <c r="VBP162" s="108"/>
      <c r="VBR162" s="108"/>
      <c r="VBT162" s="108"/>
      <c r="VBV162" s="108"/>
      <c r="VBX162" s="108"/>
      <c r="VBZ162" s="108"/>
      <c r="VCB162" s="108"/>
      <c r="VCD162" s="108"/>
      <c r="VCF162" s="108"/>
      <c r="VCH162" s="108"/>
      <c r="VCJ162" s="108"/>
      <c r="VCL162" s="108"/>
      <c r="VCN162" s="108"/>
      <c r="VCP162" s="108"/>
      <c r="VCR162" s="108"/>
      <c r="VCT162" s="108"/>
      <c r="VCV162" s="108"/>
      <c r="VCX162" s="108"/>
      <c r="VCZ162" s="108"/>
      <c r="VDB162" s="108"/>
      <c r="VDD162" s="108"/>
      <c r="VDF162" s="108"/>
      <c r="VDH162" s="108"/>
      <c r="VDJ162" s="108"/>
      <c r="VDL162" s="108"/>
      <c r="VDN162" s="108"/>
      <c r="VDP162" s="108"/>
      <c r="VDR162" s="108"/>
      <c r="VDT162" s="108"/>
      <c r="VDV162" s="108"/>
      <c r="VDX162" s="108"/>
      <c r="VDZ162" s="108"/>
      <c r="VEB162" s="108"/>
      <c r="VED162" s="108"/>
      <c r="VEF162" s="108"/>
      <c r="VEH162" s="108"/>
      <c r="VEJ162" s="108"/>
      <c r="VEL162" s="108"/>
      <c r="VEN162" s="108"/>
      <c r="VEP162" s="108"/>
      <c r="VER162" s="108"/>
      <c r="VET162" s="108"/>
      <c r="VEV162" s="108"/>
      <c r="VEX162" s="108"/>
      <c r="VEZ162" s="108"/>
      <c r="VFB162" s="108"/>
      <c r="VFD162" s="108"/>
      <c r="VFF162" s="108"/>
      <c r="VFH162" s="108"/>
      <c r="VFJ162" s="108"/>
      <c r="VFL162" s="108"/>
      <c r="VFN162" s="108"/>
      <c r="VFP162" s="108"/>
      <c r="VFR162" s="108"/>
      <c r="VFT162" s="108"/>
      <c r="VFV162" s="108"/>
      <c r="VFX162" s="108"/>
      <c r="VFZ162" s="108"/>
      <c r="VGB162" s="108"/>
      <c r="VGD162" s="108"/>
      <c r="VGF162" s="108"/>
      <c r="VGH162" s="108"/>
      <c r="VGJ162" s="108"/>
      <c r="VGL162" s="108"/>
      <c r="VGN162" s="108"/>
      <c r="VGP162" s="108"/>
      <c r="VGR162" s="108"/>
      <c r="VGT162" s="108"/>
      <c r="VGV162" s="108"/>
      <c r="VGX162" s="108"/>
      <c r="VGZ162" s="108"/>
      <c r="VHB162" s="108"/>
      <c r="VHD162" s="108"/>
      <c r="VHF162" s="108"/>
      <c r="VHH162" s="108"/>
      <c r="VHJ162" s="108"/>
      <c r="VHL162" s="108"/>
      <c r="VHN162" s="108"/>
      <c r="VHP162" s="108"/>
      <c r="VHR162" s="108"/>
      <c r="VHT162" s="108"/>
      <c r="VHV162" s="108"/>
      <c r="VHX162" s="108"/>
      <c r="VHZ162" s="108"/>
      <c r="VIB162" s="108"/>
      <c r="VID162" s="108"/>
      <c r="VIF162" s="108"/>
      <c r="VIH162" s="108"/>
      <c r="VIJ162" s="108"/>
      <c r="VIL162" s="108"/>
      <c r="VIN162" s="108"/>
      <c r="VIP162" s="108"/>
      <c r="VIR162" s="108"/>
      <c r="VIT162" s="108"/>
      <c r="VIV162" s="108"/>
      <c r="VIX162" s="108"/>
      <c r="VIZ162" s="108"/>
      <c r="VJB162" s="108"/>
      <c r="VJD162" s="108"/>
      <c r="VJF162" s="108"/>
      <c r="VJH162" s="108"/>
      <c r="VJJ162" s="108"/>
      <c r="VJL162" s="108"/>
      <c r="VJN162" s="108"/>
      <c r="VJP162" s="108"/>
      <c r="VJR162" s="108"/>
      <c r="VJT162" s="108"/>
      <c r="VJV162" s="108"/>
      <c r="VJX162" s="108"/>
      <c r="VJZ162" s="108"/>
      <c r="VKB162" s="108"/>
      <c r="VKD162" s="108"/>
      <c r="VKF162" s="108"/>
      <c r="VKH162" s="108"/>
      <c r="VKJ162" s="108"/>
      <c r="VKL162" s="108"/>
      <c r="VKN162" s="108"/>
      <c r="VKP162" s="108"/>
      <c r="VKR162" s="108"/>
      <c r="VKT162" s="108"/>
      <c r="VKV162" s="108"/>
      <c r="VKX162" s="108"/>
      <c r="VKZ162" s="108"/>
      <c r="VLB162" s="108"/>
      <c r="VLD162" s="108"/>
      <c r="VLF162" s="108"/>
      <c r="VLH162" s="108"/>
      <c r="VLJ162" s="108"/>
      <c r="VLL162" s="108"/>
      <c r="VLN162" s="108"/>
      <c r="VLP162" s="108"/>
      <c r="VLR162" s="108"/>
      <c r="VLT162" s="108"/>
      <c r="VLV162" s="108"/>
      <c r="VLX162" s="108"/>
      <c r="VLZ162" s="108"/>
      <c r="VMB162" s="108"/>
      <c r="VMD162" s="108"/>
      <c r="VMF162" s="108"/>
      <c r="VMH162" s="108"/>
      <c r="VMJ162" s="108"/>
      <c r="VML162" s="108"/>
      <c r="VMN162" s="108"/>
      <c r="VMP162" s="108"/>
      <c r="VMR162" s="108"/>
      <c r="VMT162" s="108"/>
      <c r="VMV162" s="108"/>
      <c r="VMX162" s="108"/>
      <c r="VMZ162" s="108"/>
      <c r="VNB162" s="108"/>
      <c r="VND162" s="108"/>
      <c r="VNF162" s="108"/>
      <c r="VNH162" s="108"/>
      <c r="VNJ162" s="108"/>
      <c r="VNL162" s="108"/>
      <c r="VNN162" s="108"/>
      <c r="VNP162" s="108"/>
      <c r="VNR162" s="108"/>
      <c r="VNT162" s="108"/>
      <c r="VNV162" s="108"/>
      <c r="VNX162" s="108"/>
      <c r="VNZ162" s="108"/>
      <c r="VOB162" s="108"/>
      <c r="VOD162" s="108"/>
      <c r="VOF162" s="108"/>
      <c r="VOH162" s="108"/>
      <c r="VOJ162" s="108"/>
      <c r="VOL162" s="108"/>
      <c r="VON162" s="108"/>
      <c r="VOP162" s="108"/>
      <c r="VOR162" s="108"/>
      <c r="VOT162" s="108"/>
      <c r="VOV162" s="108"/>
      <c r="VOX162" s="108"/>
      <c r="VOZ162" s="108"/>
      <c r="VPB162" s="108"/>
      <c r="VPD162" s="108"/>
      <c r="VPF162" s="108"/>
      <c r="VPH162" s="108"/>
      <c r="VPJ162" s="108"/>
      <c r="VPL162" s="108"/>
      <c r="VPN162" s="108"/>
      <c r="VPP162" s="108"/>
      <c r="VPR162" s="108"/>
      <c r="VPT162" s="108"/>
      <c r="VPV162" s="108"/>
      <c r="VPX162" s="108"/>
      <c r="VPZ162" s="108"/>
      <c r="VQB162" s="108"/>
      <c r="VQD162" s="108"/>
      <c r="VQF162" s="108"/>
      <c r="VQH162" s="108"/>
      <c r="VQJ162" s="108"/>
      <c r="VQL162" s="108"/>
      <c r="VQN162" s="108"/>
      <c r="VQP162" s="108"/>
      <c r="VQR162" s="108"/>
      <c r="VQT162" s="108"/>
      <c r="VQV162" s="108"/>
      <c r="VQX162" s="108"/>
      <c r="VQZ162" s="108"/>
      <c r="VRB162" s="108"/>
      <c r="VRD162" s="108"/>
      <c r="VRF162" s="108"/>
      <c r="VRH162" s="108"/>
      <c r="VRJ162" s="108"/>
      <c r="VRL162" s="108"/>
      <c r="VRN162" s="108"/>
      <c r="VRP162" s="108"/>
      <c r="VRR162" s="108"/>
      <c r="VRT162" s="108"/>
      <c r="VRV162" s="108"/>
      <c r="VRX162" s="108"/>
      <c r="VRZ162" s="108"/>
      <c r="VSB162" s="108"/>
      <c r="VSD162" s="108"/>
      <c r="VSF162" s="108"/>
      <c r="VSH162" s="108"/>
      <c r="VSJ162" s="108"/>
      <c r="VSL162" s="108"/>
      <c r="VSN162" s="108"/>
      <c r="VSP162" s="108"/>
      <c r="VSR162" s="108"/>
      <c r="VST162" s="108"/>
      <c r="VSV162" s="108"/>
      <c r="VSX162" s="108"/>
      <c r="VSZ162" s="108"/>
      <c r="VTB162" s="108"/>
      <c r="VTD162" s="108"/>
      <c r="VTF162" s="108"/>
      <c r="VTH162" s="108"/>
      <c r="VTJ162" s="108"/>
      <c r="VTL162" s="108"/>
      <c r="VTN162" s="108"/>
      <c r="VTP162" s="108"/>
      <c r="VTR162" s="108"/>
      <c r="VTT162" s="108"/>
      <c r="VTV162" s="108"/>
      <c r="VTX162" s="108"/>
      <c r="VTZ162" s="108"/>
      <c r="VUB162" s="108"/>
      <c r="VUD162" s="108"/>
      <c r="VUF162" s="108"/>
      <c r="VUH162" s="108"/>
      <c r="VUJ162" s="108"/>
      <c r="VUL162" s="108"/>
      <c r="VUN162" s="108"/>
      <c r="VUP162" s="108"/>
      <c r="VUR162" s="108"/>
      <c r="VUT162" s="108"/>
      <c r="VUV162" s="108"/>
      <c r="VUX162" s="108"/>
      <c r="VUZ162" s="108"/>
      <c r="VVB162" s="108"/>
      <c r="VVD162" s="108"/>
      <c r="VVF162" s="108"/>
      <c r="VVH162" s="108"/>
      <c r="VVJ162" s="108"/>
      <c r="VVL162" s="108"/>
      <c r="VVN162" s="108"/>
      <c r="VVP162" s="108"/>
      <c r="VVR162" s="108"/>
      <c r="VVT162" s="108"/>
      <c r="VVV162" s="108"/>
      <c r="VVX162" s="108"/>
      <c r="VVZ162" s="108"/>
      <c r="VWB162" s="108"/>
      <c r="VWD162" s="108"/>
      <c r="VWF162" s="108"/>
      <c r="VWH162" s="108"/>
      <c r="VWJ162" s="108"/>
      <c r="VWL162" s="108"/>
      <c r="VWN162" s="108"/>
      <c r="VWP162" s="108"/>
      <c r="VWR162" s="108"/>
      <c r="VWT162" s="108"/>
      <c r="VWV162" s="108"/>
      <c r="VWX162" s="108"/>
      <c r="VWZ162" s="108"/>
      <c r="VXB162" s="108"/>
      <c r="VXD162" s="108"/>
      <c r="VXF162" s="108"/>
      <c r="VXH162" s="108"/>
      <c r="VXJ162" s="108"/>
      <c r="VXL162" s="108"/>
      <c r="VXN162" s="108"/>
      <c r="VXP162" s="108"/>
      <c r="VXR162" s="108"/>
      <c r="VXT162" s="108"/>
      <c r="VXV162" s="108"/>
      <c r="VXX162" s="108"/>
      <c r="VXZ162" s="108"/>
      <c r="VYB162" s="108"/>
      <c r="VYD162" s="108"/>
      <c r="VYF162" s="108"/>
      <c r="VYH162" s="108"/>
      <c r="VYJ162" s="108"/>
      <c r="VYL162" s="108"/>
      <c r="VYN162" s="108"/>
      <c r="VYP162" s="108"/>
      <c r="VYR162" s="108"/>
      <c r="VYT162" s="108"/>
      <c r="VYV162" s="108"/>
      <c r="VYX162" s="108"/>
      <c r="VYZ162" s="108"/>
      <c r="VZB162" s="108"/>
      <c r="VZD162" s="108"/>
      <c r="VZF162" s="108"/>
      <c r="VZH162" s="108"/>
      <c r="VZJ162" s="108"/>
      <c r="VZL162" s="108"/>
      <c r="VZN162" s="108"/>
      <c r="VZP162" s="108"/>
      <c r="VZR162" s="108"/>
      <c r="VZT162" s="108"/>
      <c r="VZV162" s="108"/>
      <c r="VZX162" s="108"/>
      <c r="VZZ162" s="108"/>
      <c r="WAB162" s="108"/>
      <c r="WAD162" s="108"/>
      <c r="WAF162" s="108"/>
      <c r="WAH162" s="108"/>
      <c r="WAJ162" s="108"/>
      <c r="WAL162" s="108"/>
      <c r="WAN162" s="108"/>
      <c r="WAP162" s="108"/>
      <c r="WAR162" s="108"/>
      <c r="WAT162" s="108"/>
      <c r="WAV162" s="108"/>
      <c r="WAX162" s="108"/>
      <c r="WAZ162" s="108"/>
      <c r="WBB162" s="108"/>
      <c r="WBD162" s="108"/>
      <c r="WBF162" s="108"/>
      <c r="WBH162" s="108"/>
      <c r="WBJ162" s="108"/>
      <c r="WBL162" s="108"/>
      <c r="WBN162" s="108"/>
      <c r="WBP162" s="108"/>
      <c r="WBR162" s="108"/>
      <c r="WBT162" s="108"/>
      <c r="WBV162" s="108"/>
      <c r="WBX162" s="108"/>
      <c r="WBZ162" s="108"/>
      <c r="WCB162" s="108"/>
      <c r="WCD162" s="108"/>
      <c r="WCF162" s="108"/>
      <c r="WCH162" s="108"/>
      <c r="WCJ162" s="108"/>
      <c r="WCL162" s="108"/>
      <c r="WCN162" s="108"/>
      <c r="WCP162" s="108"/>
      <c r="WCR162" s="108"/>
      <c r="WCT162" s="108"/>
      <c r="WCV162" s="108"/>
      <c r="WCX162" s="108"/>
      <c r="WCZ162" s="108"/>
      <c r="WDB162" s="108"/>
      <c r="WDD162" s="108"/>
      <c r="WDF162" s="108"/>
      <c r="WDH162" s="108"/>
      <c r="WDJ162" s="108"/>
      <c r="WDL162" s="108"/>
      <c r="WDN162" s="108"/>
      <c r="WDP162" s="108"/>
      <c r="WDR162" s="108"/>
      <c r="WDT162" s="108"/>
      <c r="WDV162" s="108"/>
      <c r="WDX162" s="108"/>
      <c r="WDZ162" s="108"/>
      <c r="WEB162" s="108"/>
      <c r="WED162" s="108"/>
      <c r="WEF162" s="108"/>
      <c r="WEH162" s="108"/>
      <c r="WEJ162" s="108"/>
      <c r="WEL162" s="108"/>
      <c r="WEN162" s="108"/>
      <c r="WEP162" s="108"/>
      <c r="WER162" s="108"/>
      <c r="WET162" s="108"/>
      <c r="WEV162" s="108"/>
      <c r="WEX162" s="108"/>
      <c r="WEZ162" s="108"/>
      <c r="WFB162" s="108"/>
      <c r="WFD162" s="108"/>
      <c r="WFF162" s="108"/>
      <c r="WFH162" s="108"/>
      <c r="WFJ162" s="108"/>
      <c r="WFL162" s="108"/>
      <c r="WFN162" s="108"/>
      <c r="WFP162" s="108"/>
      <c r="WFR162" s="108"/>
      <c r="WFT162" s="108"/>
      <c r="WFV162" s="108"/>
      <c r="WFX162" s="108"/>
      <c r="WFZ162" s="108"/>
      <c r="WGB162" s="108"/>
      <c r="WGD162" s="108"/>
      <c r="WGF162" s="108"/>
      <c r="WGH162" s="108"/>
      <c r="WGJ162" s="108"/>
      <c r="WGL162" s="108"/>
      <c r="WGN162" s="108"/>
      <c r="WGP162" s="108"/>
      <c r="WGR162" s="108"/>
      <c r="WGT162" s="108"/>
      <c r="WGV162" s="108"/>
      <c r="WGX162" s="108"/>
      <c r="WGZ162" s="108"/>
      <c r="WHB162" s="108"/>
      <c r="WHD162" s="108"/>
      <c r="WHF162" s="108"/>
      <c r="WHH162" s="108"/>
      <c r="WHJ162" s="108"/>
      <c r="WHL162" s="108"/>
      <c r="WHN162" s="108"/>
      <c r="WHP162" s="108"/>
      <c r="WHR162" s="108"/>
      <c r="WHT162" s="108"/>
      <c r="WHV162" s="108"/>
      <c r="WHX162" s="108"/>
      <c r="WHZ162" s="108"/>
      <c r="WIB162" s="108"/>
      <c r="WID162" s="108"/>
      <c r="WIF162" s="108"/>
      <c r="WIH162" s="108"/>
      <c r="WIJ162" s="108"/>
      <c r="WIL162" s="108"/>
      <c r="WIN162" s="108"/>
      <c r="WIP162" s="108"/>
      <c r="WIR162" s="108"/>
      <c r="WIT162" s="108"/>
      <c r="WIV162" s="108"/>
      <c r="WIX162" s="108"/>
      <c r="WIZ162" s="108"/>
      <c r="WJB162" s="108"/>
      <c r="WJD162" s="108"/>
      <c r="WJF162" s="108"/>
      <c r="WJH162" s="108"/>
      <c r="WJJ162" s="108"/>
      <c r="WJL162" s="108"/>
      <c r="WJN162" s="108"/>
      <c r="WJP162" s="108"/>
      <c r="WJR162" s="108"/>
      <c r="WJT162" s="108"/>
      <c r="WJV162" s="108"/>
      <c r="WJX162" s="108"/>
      <c r="WJZ162" s="108"/>
      <c r="WKB162" s="108"/>
      <c r="WKD162" s="108"/>
      <c r="WKF162" s="108"/>
      <c r="WKH162" s="108"/>
      <c r="WKJ162" s="108"/>
      <c r="WKL162" s="108"/>
      <c r="WKN162" s="108"/>
      <c r="WKP162" s="108"/>
      <c r="WKR162" s="108"/>
      <c r="WKT162" s="108"/>
      <c r="WKV162" s="108"/>
      <c r="WKX162" s="108"/>
      <c r="WKZ162" s="108"/>
      <c r="WLB162" s="108"/>
      <c r="WLD162" s="108"/>
      <c r="WLF162" s="108"/>
      <c r="WLH162" s="108"/>
      <c r="WLJ162" s="108"/>
      <c r="WLL162" s="108"/>
      <c r="WLN162" s="108"/>
      <c r="WLP162" s="108"/>
      <c r="WLR162" s="108"/>
      <c r="WLT162" s="108"/>
      <c r="WLV162" s="108"/>
      <c r="WLX162" s="108"/>
      <c r="WLZ162" s="108"/>
      <c r="WMB162" s="108"/>
      <c r="WMD162" s="108"/>
      <c r="WMF162" s="108"/>
      <c r="WMH162" s="108"/>
      <c r="WMJ162" s="108"/>
      <c r="WML162" s="108"/>
      <c r="WMN162" s="108"/>
      <c r="WMP162" s="108"/>
      <c r="WMR162" s="108"/>
      <c r="WMT162" s="108"/>
      <c r="WMV162" s="108"/>
      <c r="WMX162" s="108"/>
      <c r="WMZ162" s="108"/>
      <c r="WNB162" s="108"/>
      <c r="WND162" s="108"/>
      <c r="WNF162" s="108"/>
      <c r="WNH162" s="108"/>
      <c r="WNJ162" s="108"/>
      <c r="WNL162" s="108"/>
      <c r="WNN162" s="108"/>
      <c r="WNP162" s="108"/>
      <c r="WNR162" s="108"/>
      <c r="WNT162" s="108"/>
      <c r="WNV162" s="108"/>
      <c r="WNX162" s="108"/>
      <c r="WNZ162" s="108"/>
      <c r="WOB162" s="108"/>
      <c r="WOD162" s="108"/>
      <c r="WOF162" s="108"/>
      <c r="WOH162" s="108"/>
      <c r="WOJ162" s="108"/>
      <c r="WOL162" s="108"/>
      <c r="WON162" s="108"/>
      <c r="WOP162" s="108"/>
      <c r="WOR162" s="108"/>
      <c r="WOT162" s="108"/>
      <c r="WOV162" s="108"/>
      <c r="WOX162" s="108"/>
      <c r="WOZ162" s="108"/>
      <c r="WPB162" s="108"/>
      <c r="WPD162" s="108"/>
      <c r="WPF162" s="108"/>
      <c r="WPH162" s="108"/>
      <c r="WPJ162" s="108"/>
      <c r="WPL162" s="108"/>
      <c r="WPN162" s="108"/>
      <c r="WPP162" s="108"/>
      <c r="WPR162" s="108"/>
      <c r="WPT162" s="108"/>
      <c r="WPV162" s="108"/>
      <c r="WPX162" s="108"/>
      <c r="WPZ162" s="108"/>
      <c r="WQB162" s="108"/>
      <c r="WQD162" s="108"/>
      <c r="WQF162" s="108"/>
      <c r="WQH162" s="108"/>
      <c r="WQJ162" s="108"/>
      <c r="WQL162" s="108"/>
      <c r="WQN162" s="108"/>
      <c r="WQP162" s="108"/>
      <c r="WQR162" s="108"/>
      <c r="WQT162" s="108"/>
      <c r="WQV162" s="108"/>
      <c r="WQX162" s="108"/>
      <c r="WQZ162" s="108"/>
      <c r="WRB162" s="108"/>
      <c r="WRD162" s="108"/>
      <c r="WRF162" s="108"/>
      <c r="WRH162" s="108"/>
      <c r="WRJ162" s="108"/>
      <c r="WRL162" s="108"/>
      <c r="WRN162" s="108"/>
      <c r="WRP162" s="108"/>
      <c r="WRR162" s="108"/>
      <c r="WRT162" s="108"/>
      <c r="WRV162" s="108"/>
      <c r="WRX162" s="108"/>
      <c r="WRZ162" s="108"/>
      <c r="WSB162" s="108"/>
      <c r="WSD162" s="108"/>
      <c r="WSF162" s="108"/>
      <c r="WSH162" s="108"/>
      <c r="WSJ162" s="108"/>
      <c r="WSL162" s="108"/>
      <c r="WSN162" s="108"/>
      <c r="WSP162" s="108"/>
      <c r="WSR162" s="108"/>
      <c r="WST162" s="108"/>
      <c r="WSV162" s="108"/>
      <c r="WSX162" s="108"/>
      <c r="WSZ162" s="108"/>
      <c r="WTB162" s="108"/>
      <c r="WTD162" s="108"/>
      <c r="WTF162" s="108"/>
      <c r="WTH162" s="108"/>
      <c r="WTJ162" s="108"/>
      <c r="WTL162" s="108"/>
      <c r="WTN162" s="108"/>
      <c r="WTP162" s="108"/>
      <c r="WTR162" s="108"/>
      <c r="WTT162" s="108"/>
      <c r="WTV162" s="108"/>
      <c r="WTX162" s="108"/>
      <c r="WTZ162" s="108"/>
      <c r="WUB162" s="108"/>
      <c r="WUD162" s="108"/>
      <c r="WUF162" s="108"/>
      <c r="WUH162" s="108"/>
      <c r="WUJ162" s="108"/>
      <c r="WUL162" s="108"/>
      <c r="WUN162" s="108"/>
      <c r="WUP162" s="108"/>
      <c r="WUR162" s="108"/>
      <c r="WUT162" s="108"/>
      <c r="WUV162" s="108"/>
      <c r="WUX162" s="108"/>
      <c r="WUZ162" s="108"/>
      <c r="WVB162" s="108"/>
      <c r="WVD162" s="108"/>
      <c r="WVF162" s="108"/>
      <c r="WVH162" s="108"/>
      <c r="WVJ162" s="108"/>
      <c r="WVL162" s="108"/>
      <c r="WVN162" s="108"/>
      <c r="WVP162" s="108"/>
      <c r="WVR162" s="108"/>
      <c r="WVT162" s="108"/>
      <c r="WVV162" s="108"/>
      <c r="WVX162" s="108"/>
      <c r="WVZ162" s="108"/>
      <c r="WWB162" s="108"/>
      <c r="WWD162" s="108"/>
      <c r="WWF162" s="108"/>
      <c r="WWH162" s="108"/>
      <c r="WWJ162" s="108"/>
      <c r="WWL162" s="108"/>
      <c r="WWN162" s="108"/>
      <c r="WWP162" s="108"/>
      <c r="WWR162" s="108"/>
      <c r="WWT162" s="108"/>
      <c r="WWV162" s="108"/>
      <c r="WWX162" s="108"/>
      <c r="WWZ162" s="108"/>
      <c r="WXB162" s="108"/>
      <c r="WXD162" s="108"/>
      <c r="WXF162" s="108"/>
      <c r="WXH162" s="108"/>
      <c r="WXJ162" s="108"/>
      <c r="WXL162" s="108"/>
      <c r="WXN162" s="108"/>
      <c r="WXP162" s="108"/>
      <c r="WXR162" s="108"/>
      <c r="WXT162" s="108"/>
      <c r="WXV162" s="108"/>
      <c r="WXX162" s="108"/>
      <c r="WXZ162" s="108"/>
      <c r="WYB162" s="108"/>
      <c r="WYD162" s="108"/>
      <c r="WYF162" s="108"/>
      <c r="WYH162" s="108"/>
      <c r="WYJ162" s="108"/>
      <c r="WYL162" s="108"/>
      <c r="WYN162" s="108"/>
      <c r="WYP162" s="108"/>
      <c r="WYR162" s="108"/>
      <c r="WYT162" s="108"/>
      <c r="WYV162" s="108"/>
      <c r="WYX162" s="108"/>
      <c r="WYZ162" s="108"/>
      <c r="WZB162" s="108"/>
      <c r="WZD162" s="108"/>
      <c r="WZF162" s="108"/>
      <c r="WZH162" s="108"/>
      <c r="WZJ162" s="108"/>
      <c r="WZL162" s="108"/>
      <c r="WZN162" s="108"/>
      <c r="WZP162" s="108"/>
      <c r="WZR162" s="108"/>
      <c r="WZT162" s="108"/>
      <c r="WZV162" s="108"/>
      <c r="WZX162" s="108"/>
      <c r="WZZ162" s="108"/>
      <c r="XAB162" s="108"/>
      <c r="XAD162" s="108"/>
      <c r="XAF162" s="108"/>
      <c r="XAH162" s="108"/>
      <c r="XAJ162" s="108"/>
      <c r="XAL162" s="108"/>
      <c r="XAN162" s="108"/>
      <c r="XAP162" s="108"/>
      <c r="XAR162" s="108"/>
      <c r="XAT162" s="108"/>
      <c r="XAV162" s="108"/>
      <c r="XAX162" s="108"/>
      <c r="XAZ162" s="108"/>
      <c r="XBB162" s="108"/>
      <c r="XBD162" s="108"/>
      <c r="XBF162" s="108"/>
      <c r="XBH162" s="108"/>
      <c r="XBJ162" s="108"/>
      <c r="XBL162" s="108"/>
      <c r="XBN162" s="108"/>
      <c r="XBP162" s="108"/>
      <c r="XBR162" s="108"/>
      <c r="XBT162" s="108"/>
      <c r="XBV162" s="108"/>
      <c r="XBX162" s="108"/>
      <c r="XBZ162" s="108"/>
      <c r="XCB162" s="108"/>
      <c r="XCD162" s="108"/>
      <c r="XCF162" s="108"/>
      <c r="XCH162" s="108"/>
      <c r="XCJ162" s="108"/>
      <c r="XCL162" s="108"/>
      <c r="XCN162" s="108"/>
      <c r="XCP162" s="108"/>
      <c r="XCR162" s="108"/>
      <c r="XCT162" s="108"/>
      <c r="XCV162" s="108"/>
      <c r="XCX162" s="108"/>
      <c r="XCZ162" s="108"/>
      <c r="XDB162" s="108"/>
      <c r="XDD162" s="108"/>
      <c r="XDF162" s="108"/>
      <c r="XDH162" s="108"/>
      <c r="XDJ162" s="108"/>
      <c r="XDL162" s="108"/>
      <c r="XDN162" s="108"/>
      <c r="XDP162" s="108"/>
      <c r="XDR162" s="108"/>
      <c r="XDT162" s="108"/>
      <c r="XDV162" s="108"/>
      <c r="XDX162" s="108"/>
      <c r="XDZ162" s="108"/>
      <c r="XEB162" s="108"/>
      <c r="XED162" s="108"/>
      <c r="XEF162" s="108"/>
      <c r="XEH162" s="108"/>
      <c r="XEJ162" s="108"/>
      <c r="XEL162" s="108"/>
      <c r="XEN162" s="108"/>
      <c r="XEP162" s="108"/>
      <c r="XER162" s="108"/>
      <c r="XET162" s="108"/>
      <c r="XEV162" s="108"/>
      <c r="XEX162" s="108"/>
      <c r="XEZ162" s="108"/>
      <c r="XFB162" s="108"/>
      <c r="XFD162" s="108"/>
    </row>
    <row r="163" customFormat="false" ht="12.75" hidden="false" customHeight="false" outlineLevel="0" collapsed="false">
      <c r="A163" s="113"/>
      <c r="B163" s="114"/>
      <c r="C163" s="114"/>
      <c r="D163" s="114"/>
      <c r="E163" s="114"/>
      <c r="F163" s="114"/>
      <c r="G163" s="114"/>
      <c r="H163" s="114"/>
      <c r="I163" s="115" t="n">
        <v>3</v>
      </c>
      <c r="J163" s="116" t="s">
        <v>154</v>
      </c>
      <c r="K163" s="117" t="n">
        <f aca="false">SUM(K164)</f>
        <v>0</v>
      </c>
      <c r="L163" s="117" t="n">
        <f aca="false">SUM(L164)</f>
        <v>3000</v>
      </c>
      <c r="M163" s="117" t="n">
        <f aca="false">SUM(M164)</f>
        <v>3000</v>
      </c>
      <c r="N163" s="117" t="n">
        <f aca="false">SUM(N164)</f>
        <v>3000</v>
      </c>
      <c r="O163" s="117" t="n">
        <f aca="false">SUM(O164)</f>
        <v>3000</v>
      </c>
      <c r="P163" s="117" t="n">
        <f aca="false">SUM(P164)</f>
        <v>3000</v>
      </c>
      <c r="Q163" s="117" t="n">
        <f aca="false">SUM(Q164)</f>
        <v>3000</v>
      </c>
      <c r="R163" s="117" t="n">
        <f aca="false">SUM(R164)</f>
        <v>0</v>
      </c>
      <c r="S163" s="117" t="n">
        <f aca="false">SUM(S164)</f>
        <v>3000</v>
      </c>
      <c r="T163" s="117" t="n">
        <f aca="false">SUM(T164)</f>
        <v>0</v>
      </c>
      <c r="U163" s="117" t="n">
        <f aca="false">SUM(U164)</f>
        <v>0</v>
      </c>
      <c r="V163" s="117" t="n">
        <f aca="false">SUM(V164)</f>
        <v>100</v>
      </c>
      <c r="W163" s="117" t="n">
        <f aca="false">SUM(W164)</f>
        <v>3000</v>
      </c>
      <c r="X163" s="117" t="n">
        <f aca="false">SUM(X164)</f>
        <v>3000</v>
      </c>
      <c r="Y163" s="117" t="n">
        <f aca="false">SUM(Y164)</f>
        <v>3000</v>
      </c>
      <c r="Z163" s="117" t="n">
        <f aca="false">SUM(Z164)</f>
        <v>3000</v>
      </c>
      <c r="AA163" s="117" t="n">
        <f aca="false">SUM(AA164)</f>
        <v>8000</v>
      </c>
      <c r="AB163" s="117" t="n">
        <f aca="false">SUM(AB164)</f>
        <v>0</v>
      </c>
      <c r="AC163" s="117" t="n">
        <f aca="false">SUM(AC164)</f>
        <v>30000</v>
      </c>
      <c r="AD163" s="117" t="n">
        <f aca="false">SUM(AD164)</f>
        <v>10000</v>
      </c>
      <c r="AE163" s="117" t="n">
        <f aca="false">SUM(AE164)</f>
        <v>0</v>
      </c>
      <c r="AF163" s="117" t="n">
        <f aca="false">SUM(AF164)</f>
        <v>0</v>
      </c>
      <c r="AG163" s="117" t="n">
        <f aca="false">SUM(AG164)</f>
        <v>10000</v>
      </c>
      <c r="AH163" s="117" t="n">
        <f aca="false">SUM(AH164)</f>
        <v>4997.09</v>
      </c>
      <c r="AI163" s="117" t="n">
        <f aca="false">SUM(AI164)</f>
        <v>10000</v>
      </c>
      <c r="AJ163" s="117" t="n">
        <f aca="false">SUM(AJ164)</f>
        <v>0</v>
      </c>
      <c r="AK163" s="117" t="n">
        <f aca="false">SUM(AK164)</f>
        <v>10000</v>
      </c>
      <c r="AL163" s="117" t="n">
        <f aca="false">SUM(AL164)</f>
        <v>0</v>
      </c>
      <c r="AM163" s="117" t="n">
        <f aca="false">SUM(AM164)</f>
        <v>0</v>
      </c>
      <c r="AN163" s="117" t="n">
        <f aca="false">SUM(AN164)</f>
        <v>10000</v>
      </c>
      <c r="AO163" s="97" t="n">
        <f aca="false">SUM(AN163/$AN$2)</f>
        <v>1327.22808414626</v>
      </c>
      <c r="AP163" s="97" t="n">
        <f aca="false">SUM(AP164)</f>
        <v>10000</v>
      </c>
      <c r="AQ163" s="97" t="n">
        <f aca="false">SUM(AQ164)</f>
        <v>0</v>
      </c>
      <c r="AR163" s="97" t="n">
        <f aca="false">SUM(AP163/$AN$2)</f>
        <v>1327.22808414626</v>
      </c>
      <c r="AS163" s="97"/>
      <c r="AT163" s="97" t="n">
        <f aca="false">SUM(AT164)</f>
        <v>0</v>
      </c>
      <c r="AU163" s="97" t="n">
        <f aca="false">SUM(AU164)</f>
        <v>0</v>
      </c>
      <c r="AV163" s="97" t="n">
        <f aca="false">SUM(AV164)</f>
        <v>0</v>
      </c>
      <c r="AW163" s="106" t="n">
        <f aca="false">SUM(AR163+AU163-AV163)</f>
        <v>1327.22808414626</v>
      </c>
      <c r="AX163" s="124"/>
      <c r="AY163" s="124"/>
      <c r="AZ163" s="124"/>
      <c r="BA163" s="124"/>
      <c r="BB163" s="124"/>
      <c r="BC163" s="124"/>
      <c r="BD163" s="124" t="n">
        <f aca="false">SUM(AX163+AY163+AZ163+BA163+BB163+BC163)</f>
        <v>0</v>
      </c>
      <c r="BE163" s="2" t="n">
        <f aca="false">SUM(AW163-BD163)</f>
        <v>1327.22808414626</v>
      </c>
      <c r="BF163" s="2" t="n">
        <f aca="false">SUM(BE163-AW163)</f>
        <v>0</v>
      </c>
    </row>
    <row r="164" customFormat="false" ht="12.75" hidden="false" customHeight="false" outlineLevel="0" collapsed="false">
      <c r="A164" s="113"/>
      <c r="B164" s="114" t="s">
        <v>174</v>
      </c>
      <c r="C164" s="114"/>
      <c r="D164" s="114"/>
      <c r="E164" s="114"/>
      <c r="F164" s="114"/>
      <c r="G164" s="114"/>
      <c r="H164" s="114"/>
      <c r="I164" s="115" t="n">
        <v>38</v>
      </c>
      <c r="J164" s="116" t="s">
        <v>163</v>
      </c>
      <c r="K164" s="117" t="n">
        <f aca="false">SUM(K165)</f>
        <v>0</v>
      </c>
      <c r="L164" s="117" t="n">
        <f aca="false">SUM(L165)</f>
        <v>3000</v>
      </c>
      <c r="M164" s="117" t="n">
        <f aca="false">SUM(M165)</f>
        <v>3000</v>
      </c>
      <c r="N164" s="117" t="n">
        <f aca="false">SUM(N165)</f>
        <v>3000</v>
      </c>
      <c r="O164" s="117" t="n">
        <f aca="false">SUM(O165)</f>
        <v>3000</v>
      </c>
      <c r="P164" s="117" t="n">
        <f aca="false">SUM(P165)</f>
        <v>3000</v>
      </c>
      <c r="Q164" s="117" t="n">
        <f aca="false">SUM(Q165)</f>
        <v>3000</v>
      </c>
      <c r="R164" s="117" t="n">
        <f aca="false">SUM(R165)</f>
        <v>0</v>
      </c>
      <c r="S164" s="117" t="n">
        <f aca="false">SUM(S165)</f>
        <v>3000</v>
      </c>
      <c r="T164" s="117" t="n">
        <f aca="false">SUM(T165)</f>
        <v>0</v>
      </c>
      <c r="U164" s="117" t="n">
        <f aca="false">SUM(U165)</f>
        <v>0</v>
      </c>
      <c r="V164" s="117" t="n">
        <f aca="false">SUM(V165)</f>
        <v>100</v>
      </c>
      <c r="W164" s="117" t="n">
        <f aca="false">SUM(W165)</f>
        <v>3000</v>
      </c>
      <c r="X164" s="117" t="n">
        <f aca="false">SUM(X165)</f>
        <v>3000</v>
      </c>
      <c r="Y164" s="117" t="n">
        <f aca="false">SUM(Y165)</f>
        <v>3000</v>
      </c>
      <c r="Z164" s="117" t="n">
        <f aca="false">SUM(Z165)</f>
        <v>3000</v>
      </c>
      <c r="AA164" s="117" t="n">
        <f aca="false">SUM(AA165)</f>
        <v>8000</v>
      </c>
      <c r="AB164" s="117" t="n">
        <f aca="false">SUM(AB165)</f>
        <v>0</v>
      </c>
      <c r="AC164" s="117" t="n">
        <f aca="false">SUM(AC165)</f>
        <v>30000</v>
      </c>
      <c r="AD164" s="117" t="n">
        <f aca="false">SUM(AD165)</f>
        <v>10000</v>
      </c>
      <c r="AE164" s="117" t="n">
        <f aca="false">SUM(AE165)</f>
        <v>0</v>
      </c>
      <c r="AF164" s="117" t="n">
        <f aca="false">SUM(AF165)</f>
        <v>0</v>
      </c>
      <c r="AG164" s="117" t="n">
        <f aca="false">SUM(AG165)</f>
        <v>10000</v>
      </c>
      <c r="AH164" s="117" t="n">
        <f aca="false">SUM(AH165)</f>
        <v>4997.09</v>
      </c>
      <c r="AI164" s="117" t="n">
        <f aca="false">SUM(AI165)</f>
        <v>10000</v>
      </c>
      <c r="AJ164" s="117" t="n">
        <f aca="false">SUM(AJ165)</f>
        <v>0</v>
      </c>
      <c r="AK164" s="117" t="n">
        <f aca="false">SUM(AK165)</f>
        <v>10000</v>
      </c>
      <c r="AL164" s="117" t="n">
        <f aca="false">SUM(AL165)</f>
        <v>0</v>
      </c>
      <c r="AM164" s="117" t="n">
        <f aca="false">SUM(AM165)</f>
        <v>0</v>
      </c>
      <c r="AN164" s="117" t="n">
        <f aca="false">SUM(AN165)</f>
        <v>10000</v>
      </c>
      <c r="AO164" s="97" t="n">
        <f aca="false">SUM(AN164/$AN$2)</f>
        <v>1327.22808414626</v>
      </c>
      <c r="AP164" s="97" t="n">
        <f aca="false">SUM(AP165)</f>
        <v>10000</v>
      </c>
      <c r="AQ164" s="97"/>
      <c r="AR164" s="97" t="n">
        <f aca="false">SUM(AP164/$AN$2)</f>
        <v>1327.22808414626</v>
      </c>
      <c r="AS164" s="97"/>
      <c r="AT164" s="97" t="n">
        <f aca="false">SUM(AT165)</f>
        <v>0</v>
      </c>
      <c r="AU164" s="97" t="n">
        <f aca="false">SUM(AU165)</f>
        <v>0</v>
      </c>
      <c r="AV164" s="97" t="n">
        <f aca="false">SUM(AV165)</f>
        <v>0</v>
      </c>
      <c r="AW164" s="106" t="n">
        <f aca="false">SUM(AR164+AU164-AV164)</f>
        <v>1327.22808414626</v>
      </c>
      <c r="AX164" s="124"/>
      <c r="AY164" s="124"/>
      <c r="AZ164" s="124"/>
      <c r="BA164" s="124"/>
      <c r="BB164" s="124"/>
      <c r="BC164" s="124"/>
      <c r="BD164" s="124" t="n">
        <f aca="false">SUM(AX164+AY164+AZ164+BA164+BB164+BC164)</f>
        <v>0</v>
      </c>
      <c r="BE164" s="2" t="n">
        <f aca="false">SUM(AW164-BD164)</f>
        <v>1327.22808414626</v>
      </c>
      <c r="BF164" s="2" t="n">
        <f aca="false">SUM(BE164-AW164)</f>
        <v>0</v>
      </c>
    </row>
    <row r="165" customFormat="false" ht="12.75" hidden="false" customHeight="false" outlineLevel="0" collapsed="false">
      <c r="A165" s="118"/>
      <c r="B165" s="119"/>
      <c r="C165" s="119"/>
      <c r="D165" s="119"/>
      <c r="E165" s="119"/>
      <c r="F165" s="119"/>
      <c r="G165" s="119"/>
      <c r="H165" s="119"/>
      <c r="I165" s="120" t="n">
        <v>381</v>
      </c>
      <c r="J165" s="121" t="s">
        <v>164</v>
      </c>
      <c r="K165" s="122" t="n">
        <f aca="false">SUM(K166)</f>
        <v>0</v>
      </c>
      <c r="L165" s="122" t="n">
        <f aca="false">SUM(L166)</f>
        <v>3000</v>
      </c>
      <c r="M165" s="122" t="n">
        <f aca="false">SUM(M166)</f>
        <v>3000</v>
      </c>
      <c r="N165" s="122" t="n">
        <f aca="false">SUM(N166)</f>
        <v>3000</v>
      </c>
      <c r="O165" s="122" t="n">
        <f aca="false">SUM(O166)</f>
        <v>3000</v>
      </c>
      <c r="P165" s="122" t="n">
        <f aca="false">SUM(P166)</f>
        <v>3000</v>
      </c>
      <c r="Q165" s="122" t="n">
        <f aca="false">SUM(Q166)</f>
        <v>3000</v>
      </c>
      <c r="R165" s="122" t="n">
        <f aca="false">SUM(R166)</f>
        <v>0</v>
      </c>
      <c r="S165" s="122" t="n">
        <f aca="false">SUM(S166)</f>
        <v>3000</v>
      </c>
      <c r="T165" s="122" t="n">
        <f aca="false">SUM(T166)</f>
        <v>0</v>
      </c>
      <c r="U165" s="122" t="n">
        <f aca="false">SUM(U166)</f>
        <v>0</v>
      </c>
      <c r="V165" s="122" t="n">
        <f aca="false">SUM(V166)</f>
        <v>100</v>
      </c>
      <c r="W165" s="122" t="n">
        <f aca="false">SUM(W166)</f>
        <v>3000</v>
      </c>
      <c r="X165" s="122" t="n">
        <f aca="false">SUM(X166)</f>
        <v>3000</v>
      </c>
      <c r="Y165" s="122" t="n">
        <f aca="false">SUM(Y166)</f>
        <v>3000</v>
      </c>
      <c r="Z165" s="122" t="n">
        <f aca="false">SUM(Z166)</f>
        <v>3000</v>
      </c>
      <c r="AA165" s="122" t="n">
        <f aca="false">SUM(AA166)</f>
        <v>8000</v>
      </c>
      <c r="AB165" s="122" t="n">
        <f aca="false">SUM(AB166)</f>
        <v>0</v>
      </c>
      <c r="AC165" s="122" t="n">
        <f aca="false">SUM(AC166)</f>
        <v>30000</v>
      </c>
      <c r="AD165" s="122" t="n">
        <f aca="false">SUM(AD166)</f>
        <v>10000</v>
      </c>
      <c r="AE165" s="122" t="n">
        <f aca="false">SUM(AE166)</f>
        <v>0</v>
      </c>
      <c r="AF165" s="122" t="n">
        <f aca="false">SUM(AF166)</f>
        <v>0</v>
      </c>
      <c r="AG165" s="122" t="n">
        <f aca="false">SUM(AG166)</f>
        <v>10000</v>
      </c>
      <c r="AH165" s="122" t="n">
        <f aca="false">SUM(AH166)</f>
        <v>4997.09</v>
      </c>
      <c r="AI165" s="122" t="n">
        <f aca="false">SUM(AI166)</f>
        <v>10000</v>
      </c>
      <c r="AJ165" s="122" t="n">
        <f aca="false">SUM(AJ166)</f>
        <v>0</v>
      </c>
      <c r="AK165" s="122" t="n">
        <f aca="false">SUM(AK166)</f>
        <v>10000</v>
      </c>
      <c r="AL165" s="122" t="n">
        <f aca="false">SUM(AL166)</f>
        <v>0</v>
      </c>
      <c r="AM165" s="122" t="n">
        <f aca="false">SUM(AM166)</f>
        <v>0</v>
      </c>
      <c r="AN165" s="122" t="n">
        <f aca="false">SUM(AN166)</f>
        <v>10000</v>
      </c>
      <c r="AO165" s="97" t="n">
        <f aca="false">SUM(AN165/$AN$2)</f>
        <v>1327.22808414626</v>
      </c>
      <c r="AP165" s="110" t="n">
        <f aca="false">SUM(AP166)</f>
        <v>10000</v>
      </c>
      <c r="AQ165" s="110"/>
      <c r="AR165" s="97" t="n">
        <f aca="false">SUM(AP165/$AN$2)</f>
        <v>1327.22808414626</v>
      </c>
      <c r="AS165" s="97"/>
      <c r="AT165" s="97" t="n">
        <f aca="false">SUM(AT166)</f>
        <v>0</v>
      </c>
      <c r="AU165" s="97" t="n">
        <f aca="false">SUM(AU166)</f>
        <v>0</v>
      </c>
      <c r="AV165" s="97" t="n">
        <f aca="false">SUM(AV166)</f>
        <v>0</v>
      </c>
      <c r="AW165" s="106" t="n">
        <f aca="false">SUM(AR165+AU165-AV165)</f>
        <v>1327.22808414626</v>
      </c>
      <c r="AX165" s="124"/>
      <c r="AY165" s="124"/>
      <c r="AZ165" s="124"/>
      <c r="BA165" s="124"/>
      <c r="BB165" s="124"/>
      <c r="BC165" s="124"/>
      <c r="BD165" s="124" t="n">
        <f aca="false">SUM(AX165+AY165+AZ165+BA165+BB165+BC165)</f>
        <v>0</v>
      </c>
      <c r="BE165" s="2" t="n">
        <f aca="false">SUM(AW165-BD165)</f>
        <v>1327.22808414626</v>
      </c>
      <c r="BF165" s="2" t="n">
        <f aca="false">SUM(BE165-AW165)</f>
        <v>0</v>
      </c>
    </row>
    <row r="166" customFormat="false" ht="12.75" hidden="false" customHeight="false" outlineLevel="0" collapsed="false">
      <c r="A166" s="118"/>
      <c r="B166" s="119"/>
      <c r="C166" s="119"/>
      <c r="D166" s="119"/>
      <c r="E166" s="119"/>
      <c r="F166" s="119"/>
      <c r="G166" s="119"/>
      <c r="H166" s="119"/>
      <c r="I166" s="120" t="n">
        <v>38111</v>
      </c>
      <c r="J166" s="121" t="s">
        <v>295</v>
      </c>
      <c r="K166" s="122" t="n">
        <v>0</v>
      </c>
      <c r="L166" s="122" t="n">
        <v>3000</v>
      </c>
      <c r="M166" s="122" t="n">
        <v>3000</v>
      </c>
      <c r="N166" s="122" t="n">
        <v>3000</v>
      </c>
      <c r="O166" s="122" t="n">
        <v>3000</v>
      </c>
      <c r="P166" s="122" t="n">
        <v>3000</v>
      </c>
      <c r="Q166" s="122" t="n">
        <v>3000</v>
      </c>
      <c r="R166" s="122"/>
      <c r="S166" s="122" t="n">
        <v>3000</v>
      </c>
      <c r="T166" s="122"/>
      <c r="U166" s="122"/>
      <c r="V166" s="97" t="n">
        <f aca="false">S166/P166*100</f>
        <v>100</v>
      </c>
      <c r="W166" s="110" t="n">
        <v>3000</v>
      </c>
      <c r="X166" s="122" t="n">
        <v>3000</v>
      </c>
      <c r="Y166" s="122" t="n">
        <v>3000</v>
      </c>
      <c r="Z166" s="122" t="n">
        <v>3000</v>
      </c>
      <c r="AA166" s="122" t="n">
        <v>8000</v>
      </c>
      <c r="AB166" s="122"/>
      <c r="AC166" s="122" t="n">
        <v>30000</v>
      </c>
      <c r="AD166" s="122" t="n">
        <v>10000</v>
      </c>
      <c r="AE166" s="122"/>
      <c r="AF166" s="122"/>
      <c r="AG166" s="123" t="n">
        <v>10000</v>
      </c>
      <c r="AH166" s="122" t="n">
        <v>4997.09</v>
      </c>
      <c r="AI166" s="122" t="n">
        <v>10000</v>
      </c>
      <c r="AJ166" s="55" t="n">
        <v>0</v>
      </c>
      <c r="AK166" s="122" t="n">
        <v>10000</v>
      </c>
      <c r="AL166" s="122"/>
      <c r="AM166" s="122"/>
      <c r="AN166" s="55" t="n">
        <f aca="false">SUM(AK166+AL166-AM166)</f>
        <v>10000</v>
      </c>
      <c r="AO166" s="97" t="n">
        <f aca="false">SUM(AN166/$AN$2)</f>
        <v>1327.22808414626</v>
      </c>
      <c r="AP166" s="58" t="n">
        <v>10000</v>
      </c>
      <c r="AQ166" s="58"/>
      <c r="AR166" s="97" t="n">
        <f aca="false">SUM(AP166/$AN$2)</f>
        <v>1327.22808414626</v>
      </c>
      <c r="AS166" s="97"/>
      <c r="AT166" s="97"/>
      <c r="AU166" s="97"/>
      <c r="AV166" s="97"/>
      <c r="AW166" s="106" t="n">
        <f aca="false">SUM(AR166+AU166-AV166)</f>
        <v>1327.22808414626</v>
      </c>
      <c r="AX166" s="124"/>
      <c r="AY166" s="124" t="n">
        <v>1327.23</v>
      </c>
      <c r="AZ166" s="124"/>
      <c r="BA166" s="124"/>
      <c r="BB166" s="124"/>
      <c r="BC166" s="124"/>
      <c r="BD166" s="124" t="n">
        <f aca="false">SUM(AX166+AY166+AZ166+BA166+BB166+BC166)</f>
        <v>1327.23</v>
      </c>
      <c r="BE166" s="2" t="n">
        <f aca="false">SUM(AW166-BD166)</f>
        <v>-0.00191585373954695</v>
      </c>
      <c r="BF166" s="2" t="n">
        <f aca="false">SUM(BE166-AW166)</f>
        <v>-1327.23</v>
      </c>
    </row>
    <row r="167" customFormat="false" ht="12.75" hidden="false" customHeight="false" outlineLevel="0" collapsed="false">
      <c r="A167" s="105" t="s">
        <v>298</v>
      </c>
      <c r="B167" s="139"/>
      <c r="C167" s="139"/>
      <c r="D167" s="139"/>
      <c r="E167" s="139"/>
      <c r="F167" s="139"/>
      <c r="G167" s="139"/>
      <c r="H167" s="139"/>
      <c r="I167" s="94" t="s">
        <v>299</v>
      </c>
      <c r="J167" s="95" t="s">
        <v>300</v>
      </c>
      <c r="K167" s="96" t="n">
        <f aca="false">SUM(K168+K178)</f>
        <v>82578.36</v>
      </c>
      <c r="L167" s="96" t="n">
        <f aca="false">SUM(L168+L178)</f>
        <v>25000</v>
      </c>
      <c r="M167" s="96" t="n">
        <f aca="false">SUM(M168+M178)</f>
        <v>25000</v>
      </c>
      <c r="N167" s="96" t="n">
        <f aca="false">SUM(N168+N178)</f>
        <v>122000</v>
      </c>
      <c r="O167" s="96" t="n">
        <f aca="false">SUM(O168+O178)</f>
        <v>122000</v>
      </c>
      <c r="P167" s="96" t="n">
        <f aca="false">SUM(P168+P178)</f>
        <v>129000</v>
      </c>
      <c r="Q167" s="96" t="n">
        <f aca="false">SUM(Q168+Q178)</f>
        <v>129000</v>
      </c>
      <c r="R167" s="96" t="n">
        <f aca="false">SUM(R168+R178)</f>
        <v>42556.25</v>
      </c>
      <c r="S167" s="96" t="n">
        <f aca="false">SUM(S168+S178+S185)</f>
        <v>110000</v>
      </c>
      <c r="T167" s="96" t="n">
        <f aca="false">SUM(T168+T178+T185)</f>
        <v>51240.19</v>
      </c>
      <c r="U167" s="96" t="n">
        <f aca="false">SUM(U168+U178+U185)</f>
        <v>0</v>
      </c>
      <c r="V167" s="96" t="n">
        <f aca="false">SUM(V168+V178+V185)</f>
        <v>161.390762843799</v>
      </c>
      <c r="W167" s="96" t="n">
        <f aca="false">SUM(W168+W178+W185)</f>
        <v>160000</v>
      </c>
      <c r="X167" s="96" t="n">
        <f aca="false">SUM(X168+X178+X185)</f>
        <v>191000</v>
      </c>
      <c r="Y167" s="96" t="n">
        <f aca="false">SUM(Y168+Y178+Y185)</f>
        <v>199500</v>
      </c>
      <c r="Z167" s="96" t="n">
        <f aca="false">SUM(Z168+Z178+Z185)</f>
        <v>199500</v>
      </c>
      <c r="AA167" s="96" t="n">
        <f aca="false">SUM(AA168+AA178+AA185)</f>
        <v>220000</v>
      </c>
      <c r="AB167" s="96" t="n">
        <f aca="false">SUM(AB168+AB178+AB185)</f>
        <v>110744.73</v>
      </c>
      <c r="AC167" s="96" t="n">
        <f aca="false">SUM(AC168+AC178+AC185)</f>
        <v>220000</v>
      </c>
      <c r="AD167" s="96" t="n">
        <f aca="false">SUM(AD168+AD178+AD185)</f>
        <v>208000</v>
      </c>
      <c r="AE167" s="96" t="n">
        <f aca="false">SUM(AE168+AE178+AE185)</f>
        <v>0</v>
      </c>
      <c r="AF167" s="96" t="n">
        <f aca="false">SUM(AF168+AF178+AF185)</f>
        <v>0</v>
      </c>
      <c r="AG167" s="96" t="n">
        <f aca="false">SUM(AG168+AG178+AG185)</f>
        <v>224000</v>
      </c>
      <c r="AH167" s="96" t="n">
        <f aca="false">SUM(AH168+AH178+AH185)</f>
        <v>135922.87</v>
      </c>
      <c r="AI167" s="96" t="n">
        <f aca="false">SUM(AI168+AI178+AI185)</f>
        <v>223000</v>
      </c>
      <c r="AJ167" s="96" t="n">
        <f aca="false">SUM(AJ168+AJ178+AJ185)</f>
        <v>64888.98</v>
      </c>
      <c r="AK167" s="96" t="n">
        <f aca="false">SUM(AK168+AK178+AK185)</f>
        <v>271000</v>
      </c>
      <c r="AL167" s="96" t="n">
        <f aca="false">SUM(AL168+AL178+AL185)</f>
        <v>33500</v>
      </c>
      <c r="AM167" s="96" t="n">
        <f aca="false">SUM(AM168+AM178+AM185)</f>
        <v>0</v>
      </c>
      <c r="AN167" s="96" t="n">
        <f aca="false">SUM(AN168+AN178+AN185)</f>
        <v>304500</v>
      </c>
      <c r="AO167" s="97" t="n">
        <f aca="false">SUM(AN167/$AN$2)</f>
        <v>40414.0951622536</v>
      </c>
      <c r="AP167" s="97" t="n">
        <f aca="false">SUM(AP168+AP178+AP185)</f>
        <v>300500</v>
      </c>
      <c r="AQ167" s="97" t="n">
        <f aca="false">SUM(AQ168+AQ178+AQ185)</f>
        <v>0</v>
      </c>
      <c r="AR167" s="97" t="n">
        <f aca="false">SUM(AP167/$AN$2)</f>
        <v>39883.2039285951</v>
      </c>
      <c r="AS167" s="97"/>
      <c r="AT167" s="97" t="n">
        <f aca="false">SUM(AT168+AT178+AT185)</f>
        <v>21432.65</v>
      </c>
      <c r="AU167" s="97" t="n">
        <f aca="false">SUM(AU168+AU178+AU185)</f>
        <v>2000</v>
      </c>
      <c r="AV167" s="97" t="n">
        <f aca="false">SUM(AV168+AV178+AV185)</f>
        <v>0</v>
      </c>
      <c r="AW167" s="106" t="n">
        <f aca="false">SUM(AR167+AU167-AV167)</f>
        <v>41883.2039285951</v>
      </c>
      <c r="AX167" s="124"/>
      <c r="AY167" s="124"/>
      <c r="AZ167" s="124"/>
      <c r="BA167" s="124"/>
      <c r="BB167" s="124"/>
      <c r="BC167" s="124"/>
      <c r="BD167" s="124" t="n">
        <f aca="false">SUM(AX167+AY167+AZ167+BA167+BB167+BC167)</f>
        <v>0</v>
      </c>
      <c r="BE167" s="2" t="n">
        <f aca="false">SUM(AW167-BD167)</f>
        <v>41883.2039285951</v>
      </c>
      <c r="BF167" s="2" t="n">
        <f aca="false">SUM(BE167-AW167)</f>
        <v>0</v>
      </c>
    </row>
    <row r="168" customFormat="false" ht="12.75" hidden="false" customHeight="false" outlineLevel="0" collapsed="false">
      <c r="A168" s="99" t="s">
        <v>301</v>
      </c>
      <c r="B168" s="93"/>
      <c r="C168" s="93"/>
      <c r="D168" s="93"/>
      <c r="E168" s="93"/>
      <c r="F168" s="93"/>
      <c r="G168" s="93"/>
      <c r="H168" s="93"/>
      <c r="I168" s="107" t="s">
        <v>148</v>
      </c>
      <c r="J168" s="108" t="s">
        <v>302</v>
      </c>
      <c r="K168" s="109" t="n">
        <f aca="false">SUM(K169)</f>
        <v>8000</v>
      </c>
      <c r="L168" s="109" t="n">
        <f aca="false">SUM(L169)</f>
        <v>10000</v>
      </c>
      <c r="M168" s="109" t="n">
        <f aca="false">SUM(M169)</f>
        <v>10000</v>
      </c>
      <c r="N168" s="109" t="n">
        <f aca="false">SUM(N169)</f>
        <v>82000</v>
      </c>
      <c r="O168" s="109" t="n">
        <f aca="false">SUM(O169)</f>
        <v>82000</v>
      </c>
      <c r="P168" s="109" t="n">
        <f aca="false">SUM(P169)</f>
        <v>82000</v>
      </c>
      <c r="Q168" s="109" t="n">
        <f aca="false">SUM(Q169)</f>
        <v>82000</v>
      </c>
      <c r="R168" s="109" t="n">
        <f aca="false">SUM(R169)</f>
        <v>37145.75</v>
      </c>
      <c r="S168" s="109" t="n">
        <f aca="false">SUM(S169)</f>
        <v>80000</v>
      </c>
      <c r="T168" s="109" t="n">
        <f aca="false">SUM(T169)</f>
        <v>29334.9</v>
      </c>
      <c r="U168" s="109" t="n">
        <f aca="false">SUM(U169)</f>
        <v>0</v>
      </c>
      <c r="V168" s="109" t="n">
        <f aca="false">SUM(V169)</f>
        <v>97.5609756097561</v>
      </c>
      <c r="W168" s="109" t="n">
        <f aca="false">SUM(W169)</f>
        <v>100000</v>
      </c>
      <c r="X168" s="109" t="n">
        <f aca="false">SUM(X169)</f>
        <v>100000</v>
      </c>
      <c r="Y168" s="109" t="n">
        <f aca="false">SUM(Y169)</f>
        <v>100000</v>
      </c>
      <c r="Z168" s="109" t="n">
        <f aca="false">SUM(Z169)</f>
        <v>100000</v>
      </c>
      <c r="AA168" s="109" t="n">
        <f aca="false">SUM(AA169)</f>
        <v>116000</v>
      </c>
      <c r="AB168" s="109" t="n">
        <f aca="false">SUM(AB169)</f>
        <v>63895.98</v>
      </c>
      <c r="AC168" s="109" t="n">
        <f aca="false">SUM(AC169)</f>
        <v>116000</v>
      </c>
      <c r="AD168" s="109" t="n">
        <f aca="false">SUM(AD169)</f>
        <v>116000</v>
      </c>
      <c r="AE168" s="109" t="n">
        <f aca="false">SUM(AE169)</f>
        <v>0</v>
      </c>
      <c r="AF168" s="109" t="n">
        <f aca="false">SUM(AF169)</f>
        <v>0</v>
      </c>
      <c r="AG168" s="109" t="n">
        <f aca="false">SUM(AG169)</f>
        <v>116000</v>
      </c>
      <c r="AH168" s="109" t="n">
        <f aca="false">SUM(AH169)</f>
        <v>80602.94</v>
      </c>
      <c r="AI168" s="109" t="n">
        <f aca="false">SUM(AI169)</f>
        <v>116000</v>
      </c>
      <c r="AJ168" s="109" t="n">
        <f aca="false">SUM(AJ169)</f>
        <v>51267.74</v>
      </c>
      <c r="AK168" s="109" t="n">
        <f aca="false">SUM(AK169)</f>
        <v>136000</v>
      </c>
      <c r="AL168" s="109" t="n">
        <f aca="false">SUM(AL169)</f>
        <v>5000</v>
      </c>
      <c r="AM168" s="109" t="n">
        <f aca="false">SUM(AM169)</f>
        <v>0</v>
      </c>
      <c r="AN168" s="109" t="n">
        <f aca="false">SUM(AN169)</f>
        <v>141000</v>
      </c>
      <c r="AO168" s="97" t="n">
        <f aca="false">SUM(AN168/$AN$2)</f>
        <v>18713.9159864623</v>
      </c>
      <c r="AP168" s="110" t="n">
        <f aca="false">SUM(AP169)</f>
        <v>142000</v>
      </c>
      <c r="AQ168" s="110" t="n">
        <f aca="false">SUM(AQ169)</f>
        <v>0</v>
      </c>
      <c r="AR168" s="97" t="n">
        <f aca="false">SUM(AP168/$AN$2)</f>
        <v>18846.6387948769</v>
      </c>
      <c r="AS168" s="97"/>
      <c r="AT168" s="97" t="n">
        <f aca="false">SUM(AT169)</f>
        <v>10906.46</v>
      </c>
      <c r="AU168" s="97" t="n">
        <f aca="false">SUM(AU169)</f>
        <v>0</v>
      </c>
      <c r="AV168" s="97" t="n">
        <f aca="false">SUM(AV169)</f>
        <v>0</v>
      </c>
      <c r="AW168" s="106" t="n">
        <f aca="false">SUM(AR168+AU168-AV168)</f>
        <v>18846.6387948769</v>
      </c>
      <c r="AX168" s="124"/>
      <c r="AY168" s="124"/>
      <c r="AZ168" s="124"/>
      <c r="BA168" s="124"/>
      <c r="BB168" s="124"/>
      <c r="BC168" s="124"/>
      <c r="BD168" s="124" t="n">
        <f aca="false">SUM(AX168+AY168+AZ168+BA168+BB168+BC168)</f>
        <v>0</v>
      </c>
      <c r="BE168" s="2" t="n">
        <f aca="false">SUM(AW168-BD168)</f>
        <v>18846.6387948769</v>
      </c>
      <c r="BF168" s="2" t="n">
        <f aca="false">SUM(BE168-AW168)</f>
        <v>0</v>
      </c>
    </row>
    <row r="169" customFormat="false" ht="12.75" hidden="false" customHeight="false" outlineLevel="0" collapsed="false">
      <c r="A169" s="99"/>
      <c r="B169" s="93"/>
      <c r="C169" s="93"/>
      <c r="D169" s="93"/>
      <c r="E169" s="93"/>
      <c r="F169" s="93"/>
      <c r="G169" s="93"/>
      <c r="H169" s="93"/>
      <c r="I169" s="107" t="s">
        <v>303</v>
      </c>
      <c r="J169" s="108"/>
      <c r="K169" s="109" t="n">
        <f aca="false">SUM(K171)</f>
        <v>8000</v>
      </c>
      <c r="L169" s="109" t="n">
        <f aca="false">SUM(L171)</f>
        <v>10000</v>
      </c>
      <c r="M169" s="109" t="n">
        <f aca="false">SUM(M171)</f>
        <v>10000</v>
      </c>
      <c r="N169" s="109" t="n">
        <f aca="false">SUM(N171)</f>
        <v>82000</v>
      </c>
      <c r="O169" s="109" t="n">
        <f aca="false">SUM(O171)</f>
        <v>82000</v>
      </c>
      <c r="P169" s="109" t="n">
        <f aca="false">SUM(P171)</f>
        <v>82000</v>
      </c>
      <c r="Q169" s="109" t="n">
        <f aca="false">SUM(Q171)</f>
        <v>82000</v>
      </c>
      <c r="R169" s="109" t="n">
        <f aca="false">SUM(R171)</f>
        <v>37145.75</v>
      </c>
      <c r="S169" s="109" t="n">
        <f aca="false">SUM(S171)</f>
        <v>80000</v>
      </c>
      <c r="T169" s="109" t="n">
        <f aca="false">SUM(T171)</f>
        <v>29334.9</v>
      </c>
      <c r="U169" s="109" t="n">
        <f aca="false">SUM(U171)</f>
        <v>0</v>
      </c>
      <c r="V169" s="109" t="n">
        <f aca="false">SUM(V171)</f>
        <v>97.5609756097561</v>
      </c>
      <c r="W169" s="109" t="n">
        <f aca="false">SUM(W171)</f>
        <v>100000</v>
      </c>
      <c r="X169" s="109" t="n">
        <f aca="false">SUM(X171)</f>
        <v>100000</v>
      </c>
      <c r="Y169" s="109" t="n">
        <f aca="false">SUM(Y171)</f>
        <v>100000</v>
      </c>
      <c r="Z169" s="109" t="n">
        <f aca="false">SUM(Z171)</f>
        <v>100000</v>
      </c>
      <c r="AA169" s="109" t="n">
        <f aca="false">SUM(AA171)</f>
        <v>116000</v>
      </c>
      <c r="AB169" s="109" t="n">
        <f aca="false">SUM(AB171)</f>
        <v>63895.98</v>
      </c>
      <c r="AC169" s="109" t="n">
        <f aca="false">SUM(AC171)</f>
        <v>116000</v>
      </c>
      <c r="AD169" s="109" t="n">
        <f aca="false">SUM(AD171)</f>
        <v>116000</v>
      </c>
      <c r="AE169" s="109" t="n">
        <f aca="false">SUM(AE171)</f>
        <v>0</v>
      </c>
      <c r="AF169" s="109" t="n">
        <f aca="false">SUM(AF171)</f>
        <v>0</v>
      </c>
      <c r="AG169" s="109" t="n">
        <f aca="false">SUM(AG171)</f>
        <v>116000</v>
      </c>
      <c r="AH169" s="109" t="n">
        <f aca="false">SUM(AH171)</f>
        <v>80602.94</v>
      </c>
      <c r="AI169" s="109" t="n">
        <f aca="false">SUM(AI171)</f>
        <v>116000</v>
      </c>
      <c r="AJ169" s="109" t="n">
        <f aca="false">SUM(AJ171)</f>
        <v>51267.74</v>
      </c>
      <c r="AK169" s="109" t="n">
        <f aca="false">SUM(AK171)</f>
        <v>136000</v>
      </c>
      <c r="AL169" s="109" t="n">
        <f aca="false">SUM(AL171)</f>
        <v>5000</v>
      </c>
      <c r="AM169" s="109" t="n">
        <f aca="false">SUM(AM171)</f>
        <v>0</v>
      </c>
      <c r="AN169" s="109" t="n">
        <f aca="false">SUM(AN171)</f>
        <v>141000</v>
      </c>
      <c r="AO169" s="97" t="n">
        <f aca="false">SUM(AN169/$AN$2)</f>
        <v>18713.9159864623</v>
      </c>
      <c r="AP169" s="110" t="n">
        <f aca="false">SUM(AP171)</f>
        <v>142000</v>
      </c>
      <c r="AQ169" s="110" t="n">
        <f aca="false">SUM(AQ171)</f>
        <v>0</v>
      </c>
      <c r="AR169" s="97" t="n">
        <f aca="false">SUM(AP169/$AN$2)</f>
        <v>18846.6387948769</v>
      </c>
      <c r="AS169" s="97"/>
      <c r="AT169" s="97" t="n">
        <f aca="false">SUM(AT171)</f>
        <v>10906.46</v>
      </c>
      <c r="AU169" s="97" t="n">
        <f aca="false">SUM(AU171)</f>
        <v>0</v>
      </c>
      <c r="AV169" s="97" t="n">
        <f aca="false">SUM(AV171)</f>
        <v>0</v>
      </c>
      <c r="AW169" s="106" t="n">
        <f aca="false">SUM(AR169+AU169-AV169)</f>
        <v>18846.6387948769</v>
      </c>
      <c r="AX169" s="124"/>
      <c r="AY169" s="124"/>
      <c r="AZ169" s="124"/>
      <c r="BA169" s="124"/>
      <c r="BB169" s="124"/>
      <c r="BC169" s="124"/>
      <c r="BD169" s="124" t="n">
        <f aca="false">SUM(AX169+AY169+AZ169+BA169+BB169+BC169)</f>
        <v>0</v>
      </c>
      <c r="BE169" s="2" t="n">
        <f aca="false">SUM(AW169-BD169)</f>
        <v>18846.6387948769</v>
      </c>
      <c r="BF169" s="2" t="n">
        <f aca="false">SUM(BE169-AW169)</f>
        <v>0</v>
      </c>
    </row>
    <row r="170" customFormat="false" ht="12.75" hidden="false" customHeight="false" outlineLevel="0" collapsed="false">
      <c r="A170" s="99"/>
      <c r="B170" s="93" t="s">
        <v>173</v>
      </c>
      <c r="C170" s="93"/>
      <c r="D170" s="93"/>
      <c r="E170" s="93"/>
      <c r="F170" s="93"/>
      <c r="G170" s="93"/>
      <c r="H170" s="93"/>
      <c r="I170" s="127" t="s">
        <v>174</v>
      </c>
      <c r="J170" s="108" t="s">
        <v>68</v>
      </c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97" t="n">
        <f aca="false">SUM(AN170/$AN$2)</f>
        <v>0</v>
      </c>
      <c r="AP170" s="110" t="n">
        <v>142000</v>
      </c>
      <c r="AQ170" s="110"/>
      <c r="AR170" s="111" t="n">
        <f aca="false">SUM(AP170/$AN$2)</f>
        <v>18846.6387948769</v>
      </c>
      <c r="AS170" s="111"/>
      <c r="AT170" s="111" t="n">
        <v>142000</v>
      </c>
      <c r="AU170" s="111"/>
      <c r="AV170" s="111"/>
      <c r="AW170" s="112" t="n">
        <f aca="false">SUM(AR170+AU170-AV170)</f>
        <v>18846.6387948769</v>
      </c>
      <c r="AX170" s="124"/>
      <c r="AY170" s="124"/>
      <c r="AZ170" s="124"/>
      <c r="BA170" s="124"/>
      <c r="BB170" s="124"/>
      <c r="BC170" s="124"/>
      <c r="BD170" s="124" t="n">
        <f aca="false">SUM(AX170+AY170+AZ170+BA170+BB170+BC170)</f>
        <v>0</v>
      </c>
      <c r="BE170" s="2" t="n">
        <f aca="false">SUM(AW170-BD170)</f>
        <v>18846.6387948769</v>
      </c>
      <c r="BF170" s="2" t="n">
        <f aca="false">SUM(BE170-AW170)</f>
        <v>0</v>
      </c>
    </row>
    <row r="171" customFormat="false" ht="12.75" hidden="false" customHeight="false" outlineLevel="0" collapsed="false">
      <c r="A171" s="113"/>
      <c r="B171" s="114"/>
      <c r="C171" s="114"/>
      <c r="D171" s="114"/>
      <c r="E171" s="114"/>
      <c r="F171" s="114"/>
      <c r="G171" s="114"/>
      <c r="H171" s="114"/>
      <c r="I171" s="115" t="n">
        <v>3</v>
      </c>
      <c r="J171" s="116" t="s">
        <v>154</v>
      </c>
      <c r="K171" s="117" t="n">
        <f aca="false">SUM(K172)</f>
        <v>8000</v>
      </c>
      <c r="L171" s="117" t="n">
        <f aca="false">SUM(L172)</f>
        <v>10000</v>
      </c>
      <c r="M171" s="117" t="n">
        <f aca="false">SUM(M172)</f>
        <v>10000</v>
      </c>
      <c r="N171" s="117" t="n">
        <f aca="false">SUM(N172)</f>
        <v>82000</v>
      </c>
      <c r="O171" s="117" t="n">
        <f aca="false">SUM(O172)</f>
        <v>82000</v>
      </c>
      <c r="P171" s="117" t="n">
        <f aca="false">SUM(P172)</f>
        <v>82000</v>
      </c>
      <c r="Q171" s="117" t="n">
        <f aca="false">SUM(Q172)</f>
        <v>82000</v>
      </c>
      <c r="R171" s="117" t="n">
        <f aca="false">SUM(R172)</f>
        <v>37145.75</v>
      </c>
      <c r="S171" s="117" t="n">
        <f aca="false">SUM(S172)</f>
        <v>80000</v>
      </c>
      <c r="T171" s="117" t="n">
        <f aca="false">SUM(T172)</f>
        <v>29334.9</v>
      </c>
      <c r="U171" s="117" t="n">
        <f aca="false">SUM(U172)</f>
        <v>0</v>
      </c>
      <c r="V171" s="117" t="n">
        <f aca="false">SUM(V172)</f>
        <v>97.5609756097561</v>
      </c>
      <c r="W171" s="117" t="n">
        <f aca="false">SUM(W172)</f>
        <v>100000</v>
      </c>
      <c r="X171" s="117" t="n">
        <f aca="false">SUM(X172)</f>
        <v>100000</v>
      </c>
      <c r="Y171" s="117" t="n">
        <f aca="false">SUM(Y172)</f>
        <v>100000</v>
      </c>
      <c r="Z171" s="117" t="n">
        <f aca="false">SUM(Z172)</f>
        <v>100000</v>
      </c>
      <c r="AA171" s="117" t="n">
        <f aca="false">SUM(AA172)</f>
        <v>116000</v>
      </c>
      <c r="AB171" s="117" t="n">
        <f aca="false">SUM(AB172)</f>
        <v>63895.98</v>
      </c>
      <c r="AC171" s="117" t="n">
        <f aca="false">SUM(AC172)</f>
        <v>116000</v>
      </c>
      <c r="AD171" s="117" t="n">
        <f aca="false">SUM(AD172)</f>
        <v>116000</v>
      </c>
      <c r="AE171" s="117" t="n">
        <f aca="false">SUM(AE172)</f>
        <v>0</v>
      </c>
      <c r="AF171" s="117" t="n">
        <f aca="false">SUM(AF172)</f>
        <v>0</v>
      </c>
      <c r="AG171" s="117" t="n">
        <f aca="false">SUM(AG172)</f>
        <v>116000</v>
      </c>
      <c r="AH171" s="117" t="n">
        <f aca="false">SUM(AH172)</f>
        <v>80602.94</v>
      </c>
      <c r="AI171" s="117" t="n">
        <f aca="false">SUM(AI172)</f>
        <v>116000</v>
      </c>
      <c r="AJ171" s="117" t="n">
        <f aca="false">SUM(AJ172)</f>
        <v>51267.74</v>
      </c>
      <c r="AK171" s="117" t="n">
        <f aca="false">SUM(AK172)</f>
        <v>136000</v>
      </c>
      <c r="AL171" s="117" t="n">
        <f aca="false">SUM(AL172)</f>
        <v>5000</v>
      </c>
      <c r="AM171" s="117" t="n">
        <f aca="false">SUM(AM172)</f>
        <v>0</v>
      </c>
      <c r="AN171" s="117" t="n">
        <f aca="false">SUM(AN172)</f>
        <v>141000</v>
      </c>
      <c r="AO171" s="97" t="n">
        <f aca="false">SUM(AN171/$AN$2)</f>
        <v>18713.9159864623</v>
      </c>
      <c r="AP171" s="97" t="n">
        <f aca="false">SUM(AP172)</f>
        <v>142000</v>
      </c>
      <c r="AQ171" s="97" t="n">
        <f aca="false">SUM(AQ172)</f>
        <v>0</v>
      </c>
      <c r="AR171" s="97" t="n">
        <f aca="false">SUM(AP171/$AN$2)</f>
        <v>18846.6387948769</v>
      </c>
      <c r="AS171" s="97"/>
      <c r="AT171" s="97" t="n">
        <f aca="false">SUM(AT172)</f>
        <v>10906.46</v>
      </c>
      <c r="AU171" s="97" t="n">
        <f aca="false">SUM(AU172)</f>
        <v>0</v>
      </c>
      <c r="AV171" s="97" t="n">
        <f aca="false">SUM(AV172)</f>
        <v>0</v>
      </c>
      <c r="AW171" s="106" t="n">
        <f aca="false">SUM(AR171+AU171-AV171)</f>
        <v>18846.6387948769</v>
      </c>
      <c r="AX171" s="124"/>
      <c r="AY171" s="124"/>
      <c r="AZ171" s="124"/>
      <c r="BA171" s="124"/>
      <c r="BB171" s="124"/>
      <c r="BC171" s="124"/>
      <c r="BD171" s="124" t="n">
        <f aca="false">SUM(AX171+AY171+AZ171+BA171+BB171+BC171)</f>
        <v>0</v>
      </c>
      <c r="BE171" s="2" t="n">
        <f aca="false">SUM(AW171-BD171)</f>
        <v>18846.6387948769</v>
      </c>
      <c r="BF171" s="2" t="n">
        <f aca="false">SUM(BE171-AW171)</f>
        <v>0</v>
      </c>
    </row>
    <row r="172" customFormat="false" ht="12.75" hidden="false" customHeight="false" outlineLevel="0" collapsed="false">
      <c r="A172" s="113"/>
      <c r="B172" s="114" t="s">
        <v>174</v>
      </c>
      <c r="C172" s="114"/>
      <c r="D172" s="114"/>
      <c r="E172" s="114"/>
      <c r="F172" s="114"/>
      <c r="G172" s="114"/>
      <c r="H172" s="114"/>
      <c r="I172" s="115" t="n">
        <v>38</v>
      </c>
      <c r="J172" s="116" t="s">
        <v>304</v>
      </c>
      <c r="K172" s="117" t="n">
        <f aca="false">SUM(K173)</f>
        <v>8000</v>
      </c>
      <c r="L172" s="117" t="n">
        <f aca="false">SUM(L173)</f>
        <v>10000</v>
      </c>
      <c r="M172" s="117" t="n">
        <f aca="false">SUM(M173)</f>
        <v>10000</v>
      </c>
      <c r="N172" s="117" t="n">
        <f aca="false">SUM(N173)</f>
        <v>82000</v>
      </c>
      <c r="O172" s="117" t="n">
        <f aca="false">SUM(O173)</f>
        <v>82000</v>
      </c>
      <c r="P172" s="117" t="n">
        <f aca="false">SUM(P173)</f>
        <v>82000</v>
      </c>
      <c r="Q172" s="117" t="n">
        <f aca="false">SUM(Q173)</f>
        <v>82000</v>
      </c>
      <c r="R172" s="117" t="n">
        <f aca="false">SUM(R173)</f>
        <v>37145.75</v>
      </c>
      <c r="S172" s="117" t="n">
        <f aca="false">SUM(S173)</f>
        <v>80000</v>
      </c>
      <c r="T172" s="117" t="n">
        <f aca="false">SUM(T173)</f>
        <v>29334.9</v>
      </c>
      <c r="U172" s="117" t="n">
        <f aca="false">SUM(U173)</f>
        <v>0</v>
      </c>
      <c r="V172" s="117" t="n">
        <f aca="false">SUM(V173)</f>
        <v>97.5609756097561</v>
      </c>
      <c r="W172" s="117" t="n">
        <f aca="false">SUM(W173)</f>
        <v>100000</v>
      </c>
      <c r="X172" s="117" t="n">
        <f aca="false">SUM(X173)</f>
        <v>100000</v>
      </c>
      <c r="Y172" s="117" t="n">
        <v>100000</v>
      </c>
      <c r="Z172" s="117" t="n">
        <v>100000</v>
      </c>
      <c r="AA172" s="117" t="n">
        <f aca="false">SUM(AA173)</f>
        <v>116000</v>
      </c>
      <c r="AB172" s="117" t="n">
        <f aca="false">SUM(AB173)</f>
        <v>63895.98</v>
      </c>
      <c r="AC172" s="117" t="n">
        <f aca="false">SUM(AC173)</f>
        <v>116000</v>
      </c>
      <c r="AD172" s="117" t="n">
        <f aca="false">SUM(AD173)</f>
        <v>116000</v>
      </c>
      <c r="AE172" s="117" t="n">
        <f aca="false">SUM(AE173)</f>
        <v>0</v>
      </c>
      <c r="AF172" s="117" t="n">
        <f aca="false">SUM(AF173)</f>
        <v>0</v>
      </c>
      <c r="AG172" s="117" t="n">
        <f aca="false">SUM(AG173)</f>
        <v>116000</v>
      </c>
      <c r="AH172" s="117" t="n">
        <f aca="false">SUM(AH173)</f>
        <v>80602.94</v>
      </c>
      <c r="AI172" s="117" t="n">
        <f aca="false">SUM(AI173)</f>
        <v>116000</v>
      </c>
      <c r="AJ172" s="117" t="n">
        <f aca="false">SUM(AJ173)</f>
        <v>51267.74</v>
      </c>
      <c r="AK172" s="117" t="n">
        <f aca="false">SUM(AK173)</f>
        <v>136000</v>
      </c>
      <c r="AL172" s="117" t="n">
        <f aca="false">SUM(AL173)</f>
        <v>5000</v>
      </c>
      <c r="AM172" s="117" t="n">
        <f aca="false">SUM(AM173)</f>
        <v>0</v>
      </c>
      <c r="AN172" s="117" t="n">
        <f aca="false">SUM(AN173)</f>
        <v>141000</v>
      </c>
      <c r="AO172" s="97" t="n">
        <f aca="false">SUM(AN172/$AN$2)</f>
        <v>18713.9159864623</v>
      </c>
      <c r="AP172" s="97" t="n">
        <f aca="false">SUM(AP173)</f>
        <v>142000</v>
      </c>
      <c r="AQ172" s="97"/>
      <c r="AR172" s="97" t="n">
        <f aca="false">SUM(AP172/$AN$2)</f>
        <v>18846.6387948769</v>
      </c>
      <c r="AS172" s="97"/>
      <c r="AT172" s="97" t="n">
        <f aca="false">SUM(AT173)</f>
        <v>10906.46</v>
      </c>
      <c r="AU172" s="97" t="n">
        <f aca="false">SUM(AU173)</f>
        <v>0</v>
      </c>
      <c r="AV172" s="97" t="n">
        <f aca="false">SUM(AV173)</f>
        <v>0</v>
      </c>
      <c r="AW172" s="106" t="n">
        <f aca="false">SUM(AR172+AU172-AV172)</f>
        <v>18846.6387948769</v>
      </c>
      <c r="AX172" s="124"/>
      <c r="AY172" s="124"/>
      <c r="AZ172" s="124"/>
      <c r="BA172" s="124"/>
      <c r="BB172" s="124"/>
      <c r="BC172" s="124"/>
      <c r="BD172" s="124" t="n">
        <f aca="false">SUM(AX172+AY172+AZ172+BA172+BB172+BC172)</f>
        <v>0</v>
      </c>
      <c r="BE172" s="2" t="n">
        <f aca="false">SUM(AW172-BD172)</f>
        <v>18846.6387948769</v>
      </c>
      <c r="BF172" s="2" t="n">
        <f aca="false">SUM(BE172-AW172)</f>
        <v>0</v>
      </c>
    </row>
    <row r="173" customFormat="false" ht="12.75" hidden="false" customHeight="false" outlineLevel="0" collapsed="false">
      <c r="A173" s="118"/>
      <c r="B173" s="119"/>
      <c r="C173" s="119"/>
      <c r="D173" s="119"/>
      <c r="E173" s="119"/>
      <c r="F173" s="119"/>
      <c r="G173" s="119"/>
      <c r="H173" s="119"/>
      <c r="I173" s="120" t="n">
        <v>381</v>
      </c>
      <c r="J173" s="121" t="s">
        <v>164</v>
      </c>
      <c r="K173" s="122" t="n">
        <f aca="false">SUM(K174)</f>
        <v>8000</v>
      </c>
      <c r="L173" s="122" t="n">
        <f aca="false">SUM(L174)</f>
        <v>10000</v>
      </c>
      <c r="M173" s="122" t="n">
        <f aca="false">SUM(M174)</f>
        <v>10000</v>
      </c>
      <c r="N173" s="122" t="n">
        <f aca="false">SUM(N174)</f>
        <v>82000</v>
      </c>
      <c r="O173" s="122" t="n">
        <f aca="false">SUM(O174)</f>
        <v>82000</v>
      </c>
      <c r="P173" s="122" t="n">
        <f aca="false">SUM(P174)</f>
        <v>82000</v>
      </c>
      <c r="Q173" s="122" t="n">
        <f aca="false">SUM(Q174)</f>
        <v>82000</v>
      </c>
      <c r="R173" s="122" t="n">
        <f aca="false">SUM(R174)</f>
        <v>37145.75</v>
      </c>
      <c r="S173" s="122" t="n">
        <f aca="false">SUM(S174)</f>
        <v>80000</v>
      </c>
      <c r="T173" s="122" t="n">
        <f aca="false">SUM(T174)</f>
        <v>29334.9</v>
      </c>
      <c r="U173" s="122" t="n">
        <f aca="false">SUM(U174)</f>
        <v>0</v>
      </c>
      <c r="V173" s="122" t="n">
        <f aca="false">SUM(V174)</f>
        <v>97.5609756097561</v>
      </c>
      <c r="W173" s="122" t="n">
        <f aca="false">SUM(W174)</f>
        <v>100000</v>
      </c>
      <c r="X173" s="122" t="n">
        <f aca="false">SUM(X174)</f>
        <v>100000</v>
      </c>
      <c r="Y173" s="122" t="n">
        <v>100000</v>
      </c>
      <c r="Z173" s="122" t="n">
        <v>100000</v>
      </c>
      <c r="AA173" s="122" t="n">
        <f aca="false">SUM(AA174:AA177)</f>
        <v>116000</v>
      </c>
      <c r="AB173" s="122" t="n">
        <f aca="false">SUM(AB174:AB177)</f>
        <v>63895.98</v>
      </c>
      <c r="AC173" s="122" t="n">
        <f aca="false">SUM(AC174:AC177)</f>
        <v>116000</v>
      </c>
      <c r="AD173" s="122" t="n">
        <f aca="false">SUM(AD174:AD177)</f>
        <v>116000</v>
      </c>
      <c r="AE173" s="122" t="n">
        <f aca="false">SUM(AE174:AE177)</f>
        <v>0</v>
      </c>
      <c r="AF173" s="122" t="n">
        <f aca="false">SUM(AF174:AF177)</f>
        <v>0</v>
      </c>
      <c r="AG173" s="122" t="n">
        <f aca="false">SUM(AG174:AG177)</f>
        <v>116000</v>
      </c>
      <c r="AH173" s="122" t="n">
        <f aca="false">SUM(AH174:AH177)</f>
        <v>80602.94</v>
      </c>
      <c r="AI173" s="122" t="n">
        <f aca="false">SUM(AI174:AI177)</f>
        <v>116000</v>
      </c>
      <c r="AJ173" s="122" t="n">
        <f aca="false">SUM(AJ174:AJ177)</f>
        <v>51267.74</v>
      </c>
      <c r="AK173" s="122" t="n">
        <f aca="false">SUM(AK174:AK177)</f>
        <v>136000</v>
      </c>
      <c r="AL173" s="122" t="n">
        <f aca="false">SUM(AL174:AL177)</f>
        <v>5000</v>
      </c>
      <c r="AM173" s="122" t="n">
        <f aca="false">SUM(AM174:AM177)</f>
        <v>0</v>
      </c>
      <c r="AN173" s="122" t="n">
        <f aca="false">SUM(AN174:AN177)</f>
        <v>141000</v>
      </c>
      <c r="AO173" s="97" t="n">
        <f aca="false">SUM(AN173/$AN$2)</f>
        <v>18713.9159864623</v>
      </c>
      <c r="AP173" s="110" t="n">
        <f aca="false">SUM(AP174:AP177)</f>
        <v>142000</v>
      </c>
      <c r="AQ173" s="110"/>
      <c r="AR173" s="97" t="n">
        <f aca="false">SUM(AP173/$AN$2)</f>
        <v>18846.6387948769</v>
      </c>
      <c r="AS173" s="97"/>
      <c r="AT173" s="97" t="n">
        <f aca="false">SUM(AT174:AT177)</f>
        <v>10906.46</v>
      </c>
      <c r="AU173" s="97" t="n">
        <f aca="false">SUM(AU174:AU177)</f>
        <v>0</v>
      </c>
      <c r="AV173" s="97" t="n">
        <f aca="false">SUM(AV174:AV177)</f>
        <v>0</v>
      </c>
      <c r="AW173" s="106" t="n">
        <f aca="false">SUM(AR173+AU173-AV173)</f>
        <v>18846.6387948769</v>
      </c>
      <c r="AX173" s="124"/>
      <c r="AY173" s="124"/>
      <c r="AZ173" s="124"/>
      <c r="BA173" s="124"/>
      <c r="BB173" s="124"/>
      <c r="BC173" s="124"/>
      <c r="BD173" s="124" t="n">
        <f aca="false">SUM(AX173+AY173+AZ173+BA173+BB173+BC173)</f>
        <v>0</v>
      </c>
      <c r="BE173" s="2" t="n">
        <f aca="false">SUM(AW173-BD173)</f>
        <v>18846.6387948769</v>
      </c>
      <c r="BF173" s="2" t="n">
        <f aca="false">SUM(BE173-AW173)</f>
        <v>0</v>
      </c>
    </row>
    <row r="174" customFormat="false" ht="12.75" hidden="false" customHeight="false" outlineLevel="0" collapsed="false">
      <c r="A174" s="118"/>
      <c r="B174" s="119"/>
      <c r="C174" s="119"/>
      <c r="D174" s="119"/>
      <c r="E174" s="119"/>
      <c r="F174" s="119"/>
      <c r="G174" s="119"/>
      <c r="H174" s="119"/>
      <c r="I174" s="120" t="n">
        <v>38113</v>
      </c>
      <c r="J174" s="121" t="s">
        <v>305</v>
      </c>
      <c r="K174" s="122" t="n">
        <v>8000</v>
      </c>
      <c r="L174" s="122" t="n">
        <v>10000</v>
      </c>
      <c r="M174" s="122" t="n">
        <v>10000</v>
      </c>
      <c r="N174" s="122" t="n">
        <v>82000</v>
      </c>
      <c r="O174" s="122" t="n">
        <v>82000</v>
      </c>
      <c r="P174" s="122" t="n">
        <v>82000</v>
      </c>
      <c r="Q174" s="122" t="n">
        <v>82000</v>
      </c>
      <c r="R174" s="122" t="n">
        <v>37145.75</v>
      </c>
      <c r="S174" s="110" t="n">
        <v>80000</v>
      </c>
      <c r="T174" s="122" t="n">
        <v>29334.9</v>
      </c>
      <c r="U174" s="122"/>
      <c r="V174" s="97" t="n">
        <f aca="false">S174/P174*100</f>
        <v>97.5609756097561</v>
      </c>
      <c r="W174" s="110" t="n">
        <v>100000</v>
      </c>
      <c r="X174" s="122" t="n">
        <v>100000</v>
      </c>
      <c r="Y174" s="122" t="n">
        <v>100000</v>
      </c>
      <c r="Z174" s="122" t="n">
        <v>100000</v>
      </c>
      <c r="AA174" s="122" t="n">
        <v>96000</v>
      </c>
      <c r="AB174" s="122" t="n">
        <v>31947.99</v>
      </c>
      <c r="AC174" s="122" t="n">
        <v>96000</v>
      </c>
      <c r="AD174" s="122" t="n">
        <v>92000</v>
      </c>
      <c r="AE174" s="122"/>
      <c r="AF174" s="122"/>
      <c r="AG174" s="123" t="n">
        <f aca="false">SUM(AD174+AE174-AF174)</f>
        <v>92000</v>
      </c>
      <c r="AH174" s="122" t="n">
        <v>80602.94</v>
      </c>
      <c r="AI174" s="122" t="n">
        <v>97000</v>
      </c>
      <c r="AJ174" s="55" t="n">
        <v>45465.24</v>
      </c>
      <c r="AK174" s="122" t="n">
        <v>117000</v>
      </c>
      <c r="AL174" s="122"/>
      <c r="AM174" s="122"/>
      <c r="AN174" s="55" t="n">
        <f aca="false">SUM(AK174+AL174-AM174)</f>
        <v>117000</v>
      </c>
      <c r="AO174" s="97" t="n">
        <f aca="false">SUM(AN174/$AN$2)</f>
        <v>15528.5685845112</v>
      </c>
      <c r="AP174" s="58" t="n">
        <v>117000</v>
      </c>
      <c r="AQ174" s="58"/>
      <c r="AR174" s="97" t="n">
        <f aca="false">SUM(AP174/$AN$2)</f>
        <v>15528.5685845112</v>
      </c>
      <c r="AS174" s="97" t="n">
        <v>9118.94</v>
      </c>
      <c r="AT174" s="97" t="n">
        <v>9118.94</v>
      </c>
      <c r="AU174" s="97"/>
      <c r="AV174" s="97"/>
      <c r="AW174" s="106" t="n">
        <f aca="false">SUM(AR174+AU174-AV174)</f>
        <v>15528.5685845112</v>
      </c>
      <c r="AX174" s="124"/>
      <c r="AY174" s="124"/>
      <c r="AZ174" s="124" t="n">
        <v>15528.57</v>
      </c>
      <c r="BA174" s="124"/>
      <c r="BB174" s="124"/>
      <c r="BC174" s="124"/>
      <c r="BD174" s="124" t="n">
        <f aca="false">SUM(AX174+AY174+AZ174+BA174+BB174+BC174)</f>
        <v>15528.57</v>
      </c>
      <c r="BE174" s="2" t="n">
        <f aca="false">SUM(AW174-BD174)</f>
        <v>-0.00141548875217268</v>
      </c>
      <c r="BF174" s="2" t="n">
        <f aca="false">SUM(BE174-AW174)</f>
        <v>-15528.57</v>
      </c>
    </row>
    <row r="175" customFormat="false" ht="12.75" hidden="true" customHeight="false" outlineLevel="0" collapsed="false">
      <c r="A175" s="118"/>
      <c r="B175" s="119"/>
      <c r="C175" s="119"/>
      <c r="D175" s="119"/>
      <c r="E175" s="119"/>
      <c r="F175" s="119"/>
      <c r="G175" s="119"/>
      <c r="H175" s="119"/>
      <c r="I175" s="120" t="n">
        <v>38113</v>
      </c>
      <c r="J175" s="121" t="s">
        <v>306</v>
      </c>
      <c r="K175" s="122"/>
      <c r="L175" s="122"/>
      <c r="M175" s="122"/>
      <c r="N175" s="122"/>
      <c r="O175" s="122"/>
      <c r="P175" s="122"/>
      <c r="Q175" s="122"/>
      <c r="R175" s="122"/>
      <c r="S175" s="110"/>
      <c r="T175" s="122"/>
      <c r="U175" s="122"/>
      <c r="V175" s="97"/>
      <c r="W175" s="110"/>
      <c r="X175" s="122"/>
      <c r="Y175" s="122"/>
      <c r="Z175" s="122"/>
      <c r="AA175" s="122"/>
      <c r="AB175" s="122"/>
      <c r="AC175" s="122"/>
      <c r="AD175" s="122" t="n">
        <v>4000</v>
      </c>
      <c r="AE175" s="122"/>
      <c r="AF175" s="122"/>
      <c r="AG175" s="123" t="n">
        <f aca="false">SUM(AD175+AE175-AF175)</f>
        <v>4000</v>
      </c>
      <c r="AH175" s="122"/>
      <c r="AI175" s="122" t="n">
        <v>4000</v>
      </c>
      <c r="AJ175" s="55" t="n">
        <v>0</v>
      </c>
      <c r="AK175" s="122" t="n">
        <v>4000</v>
      </c>
      <c r="AL175" s="122"/>
      <c r="AM175" s="122"/>
      <c r="AN175" s="55" t="n">
        <f aca="false">SUM(AK175+AL175-AM175)</f>
        <v>4000</v>
      </c>
      <c r="AO175" s="97" t="n">
        <f aca="false">SUM(AN175/$AN$2)</f>
        <v>530.891233658504</v>
      </c>
      <c r="AP175" s="58" t="n">
        <v>0</v>
      </c>
      <c r="AQ175" s="58"/>
      <c r="AR175" s="97" t="n">
        <f aca="false">SUM(AP175/$AN$2)</f>
        <v>0</v>
      </c>
      <c r="AS175" s="97"/>
      <c r="AT175" s="97"/>
      <c r="AU175" s="97"/>
      <c r="AV175" s="97"/>
      <c r="AW175" s="106" t="n">
        <f aca="false">SUM(AR175+AU175-AV175)</f>
        <v>0</v>
      </c>
      <c r="AX175" s="124"/>
      <c r="AY175" s="124"/>
      <c r="AZ175" s="124"/>
      <c r="BA175" s="124"/>
      <c r="BB175" s="124"/>
      <c r="BC175" s="124"/>
      <c r="BD175" s="124" t="n">
        <f aca="false">SUM(AX175+AY175+AZ175+BA175+BB175+BC175)</f>
        <v>0</v>
      </c>
      <c r="BE175" s="2" t="n">
        <f aca="false">SUM(AW175-BD175)</f>
        <v>0</v>
      </c>
      <c r="BF175" s="2" t="n">
        <f aca="false">SUM(BE175-AW175)</f>
        <v>0</v>
      </c>
    </row>
    <row r="176" customFormat="false" ht="12.75" hidden="false" customHeight="false" outlineLevel="0" collapsed="false">
      <c r="A176" s="118"/>
      <c r="B176" s="119"/>
      <c r="C176" s="119"/>
      <c r="D176" s="119"/>
      <c r="E176" s="119"/>
      <c r="F176" s="119"/>
      <c r="G176" s="119"/>
      <c r="H176" s="119"/>
      <c r="I176" s="120" t="n">
        <v>38113</v>
      </c>
      <c r="J176" s="121" t="s">
        <v>307</v>
      </c>
      <c r="K176" s="122"/>
      <c r="L176" s="122"/>
      <c r="M176" s="122"/>
      <c r="N176" s="122"/>
      <c r="O176" s="122"/>
      <c r="P176" s="122"/>
      <c r="Q176" s="122"/>
      <c r="R176" s="122"/>
      <c r="S176" s="110"/>
      <c r="T176" s="122"/>
      <c r="U176" s="122"/>
      <c r="V176" s="97"/>
      <c r="W176" s="110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3"/>
      <c r="AH176" s="122"/>
      <c r="AI176" s="122"/>
      <c r="AJ176" s="55"/>
      <c r="AK176" s="122"/>
      <c r="AL176" s="122"/>
      <c r="AM176" s="122"/>
      <c r="AN176" s="55"/>
      <c r="AO176" s="97" t="n">
        <f aca="false">SUM(AN176/$AN$2)</f>
        <v>0</v>
      </c>
      <c r="AP176" s="58" t="n">
        <v>5000</v>
      </c>
      <c r="AQ176" s="58"/>
      <c r="AR176" s="97" t="n">
        <f aca="false">SUM(AP176/$AN$2)</f>
        <v>663.61404207313</v>
      </c>
      <c r="AS176" s="97"/>
      <c r="AT176" s="97"/>
      <c r="AU176" s="97"/>
      <c r="AV176" s="97"/>
      <c r="AW176" s="106" t="n">
        <f aca="false">SUM(AR176+AU176-AV176)</f>
        <v>663.61404207313</v>
      </c>
      <c r="AX176" s="124"/>
      <c r="AY176" s="124"/>
      <c r="AZ176" s="124" t="n">
        <v>663.61</v>
      </c>
      <c r="BA176" s="124"/>
      <c r="BB176" s="124"/>
      <c r="BC176" s="124"/>
      <c r="BD176" s="124" t="n">
        <f aca="false">SUM(AX176+AY176+AZ176+BA176+BB176+BC176)</f>
        <v>663.61</v>
      </c>
      <c r="BE176" s="2" t="n">
        <f aca="false">SUM(AW176-BD176)</f>
        <v>0.00404207313022198</v>
      </c>
      <c r="BF176" s="2" t="n">
        <f aca="false">SUM(BE176-AW176)</f>
        <v>-663.61</v>
      </c>
    </row>
    <row r="177" customFormat="false" ht="12.75" hidden="false" customHeight="false" outlineLevel="0" collapsed="false">
      <c r="A177" s="118"/>
      <c r="B177" s="119"/>
      <c r="C177" s="119"/>
      <c r="D177" s="119"/>
      <c r="E177" s="119"/>
      <c r="F177" s="119"/>
      <c r="G177" s="119"/>
      <c r="H177" s="119"/>
      <c r="I177" s="120" t="n">
        <v>38113</v>
      </c>
      <c r="J177" s="121" t="s">
        <v>308</v>
      </c>
      <c r="K177" s="122" t="n">
        <v>8000</v>
      </c>
      <c r="L177" s="122" t="n">
        <v>10000</v>
      </c>
      <c r="M177" s="122" t="n">
        <v>10000</v>
      </c>
      <c r="N177" s="122" t="n">
        <v>82000</v>
      </c>
      <c r="O177" s="122" t="n">
        <v>82000</v>
      </c>
      <c r="P177" s="122" t="n">
        <v>82000</v>
      </c>
      <c r="Q177" s="122" t="n">
        <v>82000</v>
      </c>
      <c r="R177" s="122" t="n">
        <v>37145.75</v>
      </c>
      <c r="S177" s="110" t="n">
        <v>80000</v>
      </c>
      <c r="T177" s="122" t="n">
        <v>29334.9</v>
      </c>
      <c r="U177" s="122"/>
      <c r="V177" s="97" t="n">
        <f aca="false">S177/P177*100</f>
        <v>97.5609756097561</v>
      </c>
      <c r="W177" s="110" t="n">
        <v>100000</v>
      </c>
      <c r="X177" s="122" t="n">
        <v>100000</v>
      </c>
      <c r="Y177" s="122"/>
      <c r="Z177" s="122"/>
      <c r="AA177" s="122" t="n">
        <v>20000</v>
      </c>
      <c r="AB177" s="122" t="n">
        <v>31947.99</v>
      </c>
      <c r="AC177" s="122" t="n">
        <v>20000</v>
      </c>
      <c r="AD177" s="122" t="n">
        <v>20000</v>
      </c>
      <c r="AE177" s="122"/>
      <c r="AF177" s="122"/>
      <c r="AG177" s="123" t="n">
        <f aca="false">SUM(AD177+AE177-AF177)</f>
        <v>20000</v>
      </c>
      <c r="AH177" s="122"/>
      <c r="AI177" s="122" t="n">
        <v>15000</v>
      </c>
      <c r="AJ177" s="55" t="n">
        <v>5802.5</v>
      </c>
      <c r="AK177" s="122" t="n">
        <v>15000</v>
      </c>
      <c r="AL177" s="122" t="n">
        <v>5000</v>
      </c>
      <c r="AM177" s="122"/>
      <c r="AN177" s="55" t="n">
        <f aca="false">SUM(AK177+AL177-AM177)</f>
        <v>20000</v>
      </c>
      <c r="AO177" s="97" t="n">
        <f aca="false">SUM(AN177/$AN$2)</f>
        <v>2654.45616829252</v>
      </c>
      <c r="AP177" s="58" t="n">
        <v>20000</v>
      </c>
      <c r="AQ177" s="58"/>
      <c r="AR177" s="97" t="n">
        <f aca="false">SUM(AP177/$AN$2)</f>
        <v>2654.45616829252</v>
      </c>
      <c r="AS177" s="97" t="n">
        <v>1787.52</v>
      </c>
      <c r="AT177" s="97" t="n">
        <v>1787.52</v>
      </c>
      <c r="AU177" s="97"/>
      <c r="AV177" s="97"/>
      <c r="AW177" s="106" t="n">
        <f aca="false">SUM(AR177+AU177-AV177)</f>
        <v>2654.45616829252</v>
      </c>
      <c r="AX177" s="124"/>
      <c r="AY177" s="124"/>
      <c r="AZ177" s="124" t="n">
        <v>2654.46</v>
      </c>
      <c r="BA177" s="124"/>
      <c r="BB177" s="124"/>
      <c r="BC177" s="124"/>
      <c r="BD177" s="124" t="n">
        <f aca="false">SUM(AX177+AY177+AZ177+BA177+BB177+BC177)</f>
        <v>2654.46</v>
      </c>
      <c r="BE177" s="2" t="n">
        <f aca="false">SUM(AW177-BD177)</f>
        <v>-0.00383170747909389</v>
      </c>
      <c r="BF177" s="2" t="n">
        <f aca="false">SUM(BE177-AW177)</f>
        <v>-2654.46</v>
      </c>
    </row>
    <row r="178" customFormat="false" ht="12.75" hidden="false" customHeight="false" outlineLevel="0" collapsed="false">
      <c r="A178" s="99" t="s">
        <v>309</v>
      </c>
      <c r="B178" s="93"/>
      <c r="C178" s="93"/>
      <c r="D178" s="93"/>
      <c r="E178" s="93"/>
      <c r="F178" s="93"/>
      <c r="G178" s="93"/>
      <c r="H178" s="93"/>
      <c r="I178" s="107" t="s">
        <v>148</v>
      </c>
      <c r="J178" s="108" t="s">
        <v>310</v>
      </c>
      <c r="K178" s="109" t="n">
        <f aca="false">SUM(K179)</f>
        <v>74578.36</v>
      </c>
      <c r="L178" s="109" t="n">
        <f aca="false">SUM(L179)</f>
        <v>15000</v>
      </c>
      <c r="M178" s="109" t="n">
        <f aca="false">SUM(M179)</f>
        <v>15000</v>
      </c>
      <c r="N178" s="109" t="n">
        <f aca="false">SUM(N179)</f>
        <v>40000</v>
      </c>
      <c r="O178" s="109" t="n">
        <f aca="false">SUM(O179)</f>
        <v>40000</v>
      </c>
      <c r="P178" s="109" t="n">
        <f aca="false">SUM(P179)</f>
        <v>47000</v>
      </c>
      <c r="Q178" s="109" t="n">
        <f aca="false">SUM(Q179)</f>
        <v>47000</v>
      </c>
      <c r="R178" s="109" t="n">
        <f aca="false">SUM(R179)</f>
        <v>5410.5</v>
      </c>
      <c r="S178" s="109" t="n">
        <f aca="false">SUM(S179)</f>
        <v>30000</v>
      </c>
      <c r="T178" s="109" t="n">
        <f aca="false">SUM(T179)</f>
        <v>8352</v>
      </c>
      <c r="U178" s="109" t="n">
        <f aca="false">SUM(U179)</f>
        <v>0</v>
      </c>
      <c r="V178" s="109" t="n">
        <f aca="false">SUM(V179)</f>
        <v>63.8297872340426</v>
      </c>
      <c r="W178" s="109" t="n">
        <f aca="false">SUM(W179)</f>
        <v>30000</v>
      </c>
      <c r="X178" s="109" t="n">
        <f aca="false">SUM(X179)</f>
        <v>15000</v>
      </c>
      <c r="Y178" s="109" t="n">
        <f aca="false">SUM(Y179)</f>
        <v>30000</v>
      </c>
      <c r="Z178" s="109" t="n">
        <f aca="false">SUM(Z179)</f>
        <v>30000</v>
      </c>
      <c r="AA178" s="109" t="n">
        <f aca="false">SUM(AA179)</f>
        <v>35000</v>
      </c>
      <c r="AB178" s="109" t="n">
        <f aca="false">SUM(AB179)</f>
        <v>6735.11</v>
      </c>
      <c r="AC178" s="109" t="n">
        <f aca="false">SUM(AC179)</f>
        <v>35000</v>
      </c>
      <c r="AD178" s="109" t="n">
        <f aca="false">SUM(AD179)</f>
        <v>35000</v>
      </c>
      <c r="AE178" s="109" t="n">
        <f aca="false">SUM(AE179)</f>
        <v>0</v>
      </c>
      <c r="AF178" s="109" t="n">
        <f aca="false">SUM(AF179)</f>
        <v>0</v>
      </c>
      <c r="AG178" s="109" t="n">
        <f aca="false">SUM(AG179)</f>
        <v>35000</v>
      </c>
      <c r="AH178" s="109" t="n">
        <f aca="false">SUM(AH179)</f>
        <v>6097.03</v>
      </c>
      <c r="AI178" s="109" t="n">
        <f aca="false">SUM(AI179)</f>
        <v>35000</v>
      </c>
      <c r="AJ178" s="109" t="n">
        <f aca="false">SUM(AJ179)</f>
        <v>5570.24</v>
      </c>
      <c r="AK178" s="109" t="n">
        <f aca="false">SUM(AK179)</f>
        <v>35000</v>
      </c>
      <c r="AL178" s="109" t="n">
        <f aca="false">SUM(AL179)</f>
        <v>0</v>
      </c>
      <c r="AM178" s="109" t="n">
        <f aca="false">SUM(AM179)</f>
        <v>0</v>
      </c>
      <c r="AN178" s="109" t="n">
        <f aca="false">SUM(AN179)</f>
        <v>35000</v>
      </c>
      <c r="AO178" s="97" t="n">
        <f aca="false">SUM(AN178/$AN$2)</f>
        <v>4645.29829451191</v>
      </c>
      <c r="AP178" s="110" t="n">
        <f aca="false">SUM(AP179)</f>
        <v>25000</v>
      </c>
      <c r="AQ178" s="110" t="n">
        <f aca="false">SUM(AQ179)</f>
        <v>0</v>
      </c>
      <c r="AR178" s="97" t="n">
        <f aca="false">SUM(AP178/$AN$2)</f>
        <v>3318.07021036565</v>
      </c>
      <c r="AS178" s="97"/>
      <c r="AT178" s="97" t="n">
        <f aca="false">SUM(AT179)</f>
        <v>1668.75</v>
      </c>
      <c r="AU178" s="97" t="n">
        <f aca="false">SUM(AU179)</f>
        <v>0</v>
      </c>
      <c r="AV178" s="97" t="n">
        <f aca="false">SUM(AV179)</f>
        <v>0</v>
      </c>
      <c r="AW178" s="106" t="n">
        <f aca="false">SUM(AR178+AU178-AV178)</f>
        <v>3318.07021036565</v>
      </c>
      <c r="AX178" s="124"/>
      <c r="AY178" s="124"/>
      <c r="AZ178" s="124"/>
      <c r="BA178" s="124"/>
      <c r="BB178" s="124"/>
      <c r="BC178" s="124"/>
      <c r="BD178" s="124" t="n">
        <f aca="false">SUM(AX178+AY178+AZ178+BA178+BB178+BC178)</f>
        <v>0</v>
      </c>
      <c r="BE178" s="2" t="n">
        <f aca="false">SUM(AW178-BD178)</f>
        <v>3318.07021036565</v>
      </c>
      <c r="BF178" s="2" t="n">
        <f aca="false">SUM(BE178-AW178)</f>
        <v>0</v>
      </c>
    </row>
    <row r="179" customFormat="false" ht="12.75" hidden="false" customHeight="false" outlineLevel="0" collapsed="false">
      <c r="A179" s="99"/>
      <c r="B179" s="93"/>
      <c r="C179" s="93"/>
      <c r="D179" s="93"/>
      <c r="E179" s="93"/>
      <c r="F179" s="93"/>
      <c r="G179" s="93"/>
      <c r="H179" s="93"/>
      <c r="I179" s="107" t="s">
        <v>311</v>
      </c>
      <c r="J179" s="108"/>
      <c r="K179" s="109" t="n">
        <f aca="false">SUM(K181)</f>
        <v>74578.36</v>
      </c>
      <c r="L179" s="109" t="n">
        <f aca="false">SUM(L181)</f>
        <v>15000</v>
      </c>
      <c r="M179" s="109" t="n">
        <f aca="false">SUM(M181)</f>
        <v>15000</v>
      </c>
      <c r="N179" s="109" t="n">
        <f aca="false">SUM(N181)</f>
        <v>40000</v>
      </c>
      <c r="O179" s="109" t="n">
        <f aca="false">SUM(O181)</f>
        <v>40000</v>
      </c>
      <c r="P179" s="109" t="n">
        <f aca="false">SUM(P181)</f>
        <v>47000</v>
      </c>
      <c r="Q179" s="109" t="n">
        <f aca="false">SUM(Q181)</f>
        <v>47000</v>
      </c>
      <c r="R179" s="109" t="n">
        <f aca="false">SUM(R181)</f>
        <v>5410.5</v>
      </c>
      <c r="S179" s="109" t="n">
        <f aca="false">SUM(S181)</f>
        <v>30000</v>
      </c>
      <c r="T179" s="109" t="n">
        <f aca="false">SUM(T181)</f>
        <v>8352</v>
      </c>
      <c r="U179" s="109" t="n">
        <f aca="false">SUM(U181)</f>
        <v>0</v>
      </c>
      <c r="V179" s="109" t="n">
        <f aca="false">SUM(V181)</f>
        <v>63.8297872340426</v>
      </c>
      <c r="W179" s="109" t="n">
        <f aca="false">SUM(W181)</f>
        <v>30000</v>
      </c>
      <c r="X179" s="109" t="n">
        <f aca="false">SUM(X181)</f>
        <v>15000</v>
      </c>
      <c r="Y179" s="109" t="n">
        <f aca="false">SUM(Y181)</f>
        <v>30000</v>
      </c>
      <c r="Z179" s="109" t="n">
        <f aca="false">SUM(Z181)</f>
        <v>30000</v>
      </c>
      <c r="AA179" s="109" t="n">
        <f aca="false">SUM(AA181)</f>
        <v>35000</v>
      </c>
      <c r="AB179" s="109" t="n">
        <f aca="false">SUM(AB181)</f>
        <v>6735.11</v>
      </c>
      <c r="AC179" s="109" t="n">
        <f aca="false">SUM(AC181)</f>
        <v>35000</v>
      </c>
      <c r="AD179" s="109" t="n">
        <f aca="false">SUM(AD181)</f>
        <v>35000</v>
      </c>
      <c r="AE179" s="109" t="n">
        <f aca="false">SUM(AE181)</f>
        <v>0</v>
      </c>
      <c r="AF179" s="109" t="n">
        <f aca="false">SUM(AF181)</f>
        <v>0</v>
      </c>
      <c r="AG179" s="109" t="n">
        <f aca="false">SUM(AG181)</f>
        <v>35000</v>
      </c>
      <c r="AH179" s="109" t="n">
        <f aca="false">SUM(AH181)</f>
        <v>6097.03</v>
      </c>
      <c r="AI179" s="109" t="n">
        <f aca="false">SUM(AI181)</f>
        <v>35000</v>
      </c>
      <c r="AJ179" s="109" t="n">
        <f aca="false">SUM(AJ181)</f>
        <v>5570.24</v>
      </c>
      <c r="AK179" s="109" t="n">
        <f aca="false">SUM(AK181)</f>
        <v>35000</v>
      </c>
      <c r="AL179" s="109" t="n">
        <f aca="false">SUM(AL181)</f>
        <v>0</v>
      </c>
      <c r="AM179" s="109" t="n">
        <f aca="false">SUM(AM181)</f>
        <v>0</v>
      </c>
      <c r="AN179" s="109" t="n">
        <f aca="false">SUM(AN181)</f>
        <v>35000</v>
      </c>
      <c r="AO179" s="97" t="n">
        <f aca="false">SUM(AN179/$AN$2)</f>
        <v>4645.29829451191</v>
      </c>
      <c r="AP179" s="110" t="n">
        <f aca="false">SUM(AP181)</f>
        <v>25000</v>
      </c>
      <c r="AQ179" s="110" t="n">
        <f aca="false">SUM(AQ181)</f>
        <v>0</v>
      </c>
      <c r="AR179" s="97" t="n">
        <f aca="false">SUM(AP179/$AN$2)</f>
        <v>3318.07021036565</v>
      </c>
      <c r="AS179" s="97"/>
      <c r="AT179" s="97" t="n">
        <f aca="false">SUM(AT181)</f>
        <v>1668.75</v>
      </c>
      <c r="AU179" s="97" t="n">
        <f aca="false">SUM(AU181)</f>
        <v>0</v>
      </c>
      <c r="AV179" s="97" t="n">
        <f aca="false">SUM(AV181)</f>
        <v>0</v>
      </c>
      <c r="AW179" s="106" t="n">
        <f aca="false">SUM(AR179+AU179-AV179)</f>
        <v>3318.07021036565</v>
      </c>
      <c r="AX179" s="124"/>
      <c r="AY179" s="124"/>
      <c r="AZ179" s="124"/>
      <c r="BA179" s="124"/>
      <c r="BB179" s="124"/>
      <c r="BC179" s="124"/>
      <c r="BD179" s="124" t="n">
        <f aca="false">SUM(AX179+AY179+AZ179+BA179+BB179+BC179)</f>
        <v>0</v>
      </c>
      <c r="BE179" s="2" t="n">
        <f aca="false">SUM(AW179-BD179)</f>
        <v>3318.07021036565</v>
      </c>
      <c r="BF179" s="2" t="n">
        <f aca="false">SUM(BE179-AW179)</f>
        <v>0</v>
      </c>
    </row>
    <row r="180" customFormat="false" ht="12.75" hidden="false" customHeight="false" outlineLevel="0" collapsed="false">
      <c r="A180" s="99"/>
      <c r="B180" s="93" t="s">
        <v>173</v>
      </c>
      <c r="C180" s="93"/>
      <c r="D180" s="93"/>
      <c r="E180" s="93"/>
      <c r="F180" s="93"/>
      <c r="G180" s="93"/>
      <c r="H180" s="93"/>
      <c r="I180" s="127" t="s">
        <v>174</v>
      </c>
      <c r="J180" s="108" t="s">
        <v>68</v>
      </c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97" t="n">
        <f aca="false">SUM(AN180/$AN$2)</f>
        <v>0</v>
      </c>
      <c r="AP180" s="110" t="n">
        <v>25000</v>
      </c>
      <c r="AQ180" s="110"/>
      <c r="AR180" s="111" t="n">
        <f aca="false">SUM(AP180/$AN$2)</f>
        <v>3318.07021036565</v>
      </c>
      <c r="AS180" s="111"/>
      <c r="AT180" s="111" t="n">
        <v>25000</v>
      </c>
      <c r="AU180" s="111"/>
      <c r="AV180" s="111"/>
      <c r="AW180" s="112" t="n">
        <f aca="false">SUM(AR180+AU180-AV180)</f>
        <v>3318.07021036565</v>
      </c>
      <c r="AX180" s="124"/>
      <c r="AY180" s="124"/>
      <c r="AZ180" s="124"/>
      <c r="BA180" s="124"/>
      <c r="BB180" s="124"/>
      <c r="BC180" s="124"/>
      <c r="BD180" s="124" t="n">
        <f aca="false">SUM(AX180+AY180+AZ180+BA180+BB180+BC180)</f>
        <v>0</v>
      </c>
      <c r="BE180" s="2" t="n">
        <f aca="false">SUM(AW180-BD180)</f>
        <v>3318.07021036565</v>
      </c>
      <c r="BF180" s="2" t="n">
        <f aca="false">SUM(BE180-AW180)</f>
        <v>0</v>
      </c>
    </row>
    <row r="181" customFormat="false" ht="12.75" hidden="false" customHeight="false" outlineLevel="0" collapsed="false">
      <c r="A181" s="113"/>
      <c r="B181" s="114"/>
      <c r="C181" s="114"/>
      <c r="D181" s="114"/>
      <c r="E181" s="114"/>
      <c r="F181" s="114"/>
      <c r="G181" s="114"/>
      <c r="H181" s="114"/>
      <c r="I181" s="115" t="n">
        <v>3</v>
      </c>
      <c r="J181" s="116" t="s">
        <v>154</v>
      </c>
      <c r="K181" s="117" t="n">
        <f aca="false">SUM(K182)</f>
        <v>74578.36</v>
      </c>
      <c r="L181" s="117" t="n">
        <f aca="false">SUM(L182)</f>
        <v>15000</v>
      </c>
      <c r="M181" s="117" t="n">
        <f aca="false">SUM(M182)</f>
        <v>15000</v>
      </c>
      <c r="N181" s="117" t="n">
        <f aca="false">SUM(N182)</f>
        <v>40000</v>
      </c>
      <c r="O181" s="117" t="n">
        <f aca="false">SUM(O182)</f>
        <v>40000</v>
      </c>
      <c r="P181" s="117" t="n">
        <f aca="false">SUM(P182)</f>
        <v>47000</v>
      </c>
      <c r="Q181" s="117" t="n">
        <f aca="false">SUM(Q182)</f>
        <v>47000</v>
      </c>
      <c r="R181" s="117" t="n">
        <f aca="false">SUM(R182)</f>
        <v>5410.5</v>
      </c>
      <c r="S181" s="117" t="n">
        <f aca="false">SUM(S182)</f>
        <v>30000</v>
      </c>
      <c r="T181" s="117" t="n">
        <f aca="false">SUM(T182)</f>
        <v>8352</v>
      </c>
      <c r="U181" s="117" t="n">
        <f aca="false">SUM(U182)</f>
        <v>0</v>
      </c>
      <c r="V181" s="117" t="n">
        <f aca="false">SUM(V182)</f>
        <v>63.8297872340426</v>
      </c>
      <c r="W181" s="117" t="n">
        <f aca="false">SUM(W182)</f>
        <v>30000</v>
      </c>
      <c r="X181" s="117" t="n">
        <f aca="false">SUM(X182)</f>
        <v>15000</v>
      </c>
      <c r="Y181" s="117" t="n">
        <f aca="false">SUM(Y182)</f>
        <v>30000</v>
      </c>
      <c r="Z181" s="117" t="n">
        <f aca="false">SUM(Z182)</f>
        <v>30000</v>
      </c>
      <c r="AA181" s="117" t="n">
        <f aca="false">SUM(AA182)</f>
        <v>35000</v>
      </c>
      <c r="AB181" s="117" t="n">
        <f aca="false">SUM(AB182)</f>
        <v>6735.11</v>
      </c>
      <c r="AC181" s="117" t="n">
        <f aca="false">SUM(AC182)</f>
        <v>35000</v>
      </c>
      <c r="AD181" s="117" t="n">
        <f aca="false">SUM(AD182)</f>
        <v>35000</v>
      </c>
      <c r="AE181" s="117" t="n">
        <f aca="false">SUM(AE182)</f>
        <v>0</v>
      </c>
      <c r="AF181" s="117" t="n">
        <f aca="false">SUM(AF182)</f>
        <v>0</v>
      </c>
      <c r="AG181" s="117" t="n">
        <f aca="false">SUM(AG182)</f>
        <v>35000</v>
      </c>
      <c r="AH181" s="117" t="n">
        <f aca="false">SUM(AH182)</f>
        <v>6097.03</v>
      </c>
      <c r="AI181" s="117" t="n">
        <f aca="false">SUM(AI182)</f>
        <v>35000</v>
      </c>
      <c r="AJ181" s="117" t="n">
        <f aca="false">SUM(AJ182)</f>
        <v>5570.24</v>
      </c>
      <c r="AK181" s="117" t="n">
        <f aca="false">SUM(AK182)</f>
        <v>35000</v>
      </c>
      <c r="AL181" s="117" t="n">
        <f aca="false">SUM(AL182)</f>
        <v>0</v>
      </c>
      <c r="AM181" s="117" t="n">
        <f aca="false">SUM(AM182)</f>
        <v>0</v>
      </c>
      <c r="AN181" s="117" t="n">
        <f aca="false">SUM(AN182)</f>
        <v>35000</v>
      </c>
      <c r="AO181" s="97" t="n">
        <f aca="false">SUM(AN181/$AN$2)</f>
        <v>4645.29829451191</v>
      </c>
      <c r="AP181" s="97" t="n">
        <f aca="false">SUM(AP182)</f>
        <v>25000</v>
      </c>
      <c r="AQ181" s="97" t="n">
        <f aca="false">SUM(AQ182)</f>
        <v>0</v>
      </c>
      <c r="AR181" s="97" t="n">
        <f aca="false">SUM(AP181/$AN$2)</f>
        <v>3318.07021036565</v>
      </c>
      <c r="AS181" s="97"/>
      <c r="AT181" s="97" t="n">
        <f aca="false">SUM(AT182)</f>
        <v>1668.75</v>
      </c>
      <c r="AU181" s="97" t="n">
        <f aca="false">SUM(AU182)</f>
        <v>0</v>
      </c>
      <c r="AV181" s="97" t="n">
        <f aca="false">SUM(AV182)</f>
        <v>0</v>
      </c>
      <c r="AW181" s="106" t="n">
        <f aca="false">SUM(AR181+AU181-AV181)</f>
        <v>3318.07021036565</v>
      </c>
      <c r="AX181" s="124"/>
      <c r="AY181" s="124"/>
      <c r="AZ181" s="124"/>
      <c r="BA181" s="124"/>
      <c r="BB181" s="124"/>
      <c r="BC181" s="124"/>
      <c r="BD181" s="124" t="n">
        <f aca="false">SUM(AX181+AY181+AZ181+BA181+BB181+BC181)</f>
        <v>0</v>
      </c>
      <c r="BE181" s="2" t="n">
        <f aca="false">SUM(AW181-BD181)</f>
        <v>3318.07021036565</v>
      </c>
      <c r="BF181" s="2" t="n">
        <f aca="false">SUM(BE181-AW181)</f>
        <v>0</v>
      </c>
    </row>
    <row r="182" customFormat="false" ht="12.75" hidden="false" customHeight="false" outlineLevel="0" collapsed="false">
      <c r="A182" s="113"/>
      <c r="B182" s="114" t="s">
        <v>174</v>
      </c>
      <c r="C182" s="114"/>
      <c r="D182" s="114"/>
      <c r="E182" s="114"/>
      <c r="F182" s="114"/>
      <c r="G182" s="114"/>
      <c r="H182" s="114"/>
      <c r="I182" s="115" t="n">
        <v>37</v>
      </c>
      <c r="J182" s="116" t="s">
        <v>312</v>
      </c>
      <c r="K182" s="117" t="n">
        <f aca="false">SUM(K183)</f>
        <v>74578.36</v>
      </c>
      <c r="L182" s="117" t="n">
        <f aca="false">SUM(L183)</f>
        <v>15000</v>
      </c>
      <c r="M182" s="117" t="n">
        <f aca="false">SUM(M183)</f>
        <v>15000</v>
      </c>
      <c r="N182" s="117" t="n">
        <f aca="false">SUM(N183)</f>
        <v>40000</v>
      </c>
      <c r="O182" s="117" t="n">
        <f aca="false">SUM(O183)</f>
        <v>40000</v>
      </c>
      <c r="P182" s="117" t="n">
        <f aca="false">SUM(P183)</f>
        <v>47000</v>
      </c>
      <c r="Q182" s="117" t="n">
        <f aca="false">SUM(Q183)</f>
        <v>47000</v>
      </c>
      <c r="R182" s="117" t="n">
        <f aca="false">SUM(R183)</f>
        <v>5410.5</v>
      </c>
      <c r="S182" s="117" t="n">
        <f aca="false">SUM(S183)</f>
        <v>30000</v>
      </c>
      <c r="T182" s="117" t="n">
        <f aca="false">SUM(T183)</f>
        <v>8352</v>
      </c>
      <c r="U182" s="117" t="n">
        <f aca="false">SUM(U183)</f>
        <v>0</v>
      </c>
      <c r="V182" s="117" t="n">
        <f aca="false">SUM(V183)</f>
        <v>63.8297872340426</v>
      </c>
      <c r="W182" s="117" t="n">
        <f aca="false">SUM(W183)</f>
        <v>30000</v>
      </c>
      <c r="X182" s="117" t="n">
        <f aca="false">SUM(X183)</f>
        <v>15000</v>
      </c>
      <c r="Y182" s="117" t="n">
        <f aca="false">SUM(Y183)</f>
        <v>30000</v>
      </c>
      <c r="Z182" s="117" t="n">
        <f aca="false">SUM(Z183)</f>
        <v>30000</v>
      </c>
      <c r="AA182" s="117" t="n">
        <f aca="false">SUM(AA183)</f>
        <v>35000</v>
      </c>
      <c r="AB182" s="117" t="n">
        <f aca="false">SUM(AB183)</f>
        <v>6735.11</v>
      </c>
      <c r="AC182" s="117" t="n">
        <f aca="false">SUM(AC183)</f>
        <v>35000</v>
      </c>
      <c r="AD182" s="117" t="n">
        <f aca="false">SUM(AD183)</f>
        <v>35000</v>
      </c>
      <c r="AE182" s="117" t="n">
        <f aca="false">SUM(AE183)</f>
        <v>0</v>
      </c>
      <c r="AF182" s="117" t="n">
        <f aca="false">SUM(AF183)</f>
        <v>0</v>
      </c>
      <c r="AG182" s="117" t="n">
        <f aca="false">SUM(AG183)</f>
        <v>35000</v>
      </c>
      <c r="AH182" s="117" t="n">
        <f aca="false">SUM(AH183)</f>
        <v>6097.03</v>
      </c>
      <c r="AI182" s="117" t="n">
        <f aca="false">SUM(AI183)</f>
        <v>35000</v>
      </c>
      <c r="AJ182" s="117" t="n">
        <f aca="false">SUM(AJ183)</f>
        <v>5570.24</v>
      </c>
      <c r="AK182" s="117" t="n">
        <f aca="false">SUM(AK183)</f>
        <v>35000</v>
      </c>
      <c r="AL182" s="117" t="n">
        <f aca="false">SUM(AL183)</f>
        <v>0</v>
      </c>
      <c r="AM182" s="117" t="n">
        <f aca="false">SUM(AM183)</f>
        <v>0</v>
      </c>
      <c r="AN182" s="117" t="n">
        <f aca="false">SUM(AN183)</f>
        <v>35000</v>
      </c>
      <c r="AO182" s="97" t="n">
        <f aca="false">SUM(AN182/$AN$2)</f>
        <v>4645.29829451191</v>
      </c>
      <c r="AP182" s="97" t="n">
        <f aca="false">SUM(AP183)</f>
        <v>25000</v>
      </c>
      <c r="AQ182" s="97"/>
      <c r="AR182" s="97" t="n">
        <f aca="false">SUM(AP182/$AN$2)</f>
        <v>3318.07021036565</v>
      </c>
      <c r="AS182" s="97"/>
      <c r="AT182" s="97" t="n">
        <f aca="false">SUM(AT183)</f>
        <v>1668.75</v>
      </c>
      <c r="AU182" s="97" t="n">
        <f aca="false">SUM(AU183)</f>
        <v>0</v>
      </c>
      <c r="AV182" s="97" t="n">
        <f aca="false">SUM(AV183)</f>
        <v>0</v>
      </c>
      <c r="AW182" s="106" t="n">
        <f aca="false">SUM(AR182+AU182-AV182)</f>
        <v>3318.07021036565</v>
      </c>
      <c r="AX182" s="124"/>
      <c r="AY182" s="124"/>
      <c r="AZ182" s="124"/>
      <c r="BA182" s="124"/>
      <c r="BB182" s="124"/>
      <c r="BC182" s="124"/>
      <c r="BD182" s="124" t="n">
        <f aca="false">SUM(AX182+AY182+AZ182+BA182+BB182+BC182)</f>
        <v>0</v>
      </c>
      <c r="BE182" s="2" t="n">
        <f aca="false">SUM(AW182-BD182)</f>
        <v>3318.07021036565</v>
      </c>
      <c r="BF182" s="2" t="n">
        <f aca="false">SUM(BE182-AW182)</f>
        <v>0</v>
      </c>
    </row>
    <row r="183" customFormat="false" ht="12.75" hidden="false" customHeight="false" outlineLevel="0" collapsed="false">
      <c r="A183" s="118"/>
      <c r="B183" s="119"/>
      <c r="C183" s="119"/>
      <c r="D183" s="119"/>
      <c r="E183" s="119"/>
      <c r="F183" s="119"/>
      <c r="G183" s="119"/>
      <c r="H183" s="119"/>
      <c r="I183" s="120" t="n">
        <v>372</v>
      </c>
      <c r="J183" s="121" t="s">
        <v>313</v>
      </c>
      <c r="K183" s="122" t="n">
        <f aca="false">SUM(K184)</f>
        <v>74578.36</v>
      </c>
      <c r="L183" s="122" t="n">
        <f aca="false">SUM(L184)</f>
        <v>15000</v>
      </c>
      <c r="M183" s="122" t="n">
        <f aca="false">SUM(M184)</f>
        <v>15000</v>
      </c>
      <c r="N183" s="122" t="n">
        <f aca="false">SUM(N184)</f>
        <v>40000</v>
      </c>
      <c r="O183" s="122" t="n">
        <f aca="false">SUM(O184)</f>
        <v>40000</v>
      </c>
      <c r="P183" s="122" t="n">
        <f aca="false">SUM(P184)</f>
        <v>47000</v>
      </c>
      <c r="Q183" s="122" t="n">
        <f aca="false">SUM(Q184)</f>
        <v>47000</v>
      </c>
      <c r="R183" s="122" t="n">
        <f aca="false">SUM(R184)</f>
        <v>5410.5</v>
      </c>
      <c r="S183" s="122" t="n">
        <f aca="false">SUM(S184)</f>
        <v>30000</v>
      </c>
      <c r="T183" s="122" t="n">
        <f aca="false">SUM(T184)</f>
        <v>8352</v>
      </c>
      <c r="U183" s="122" t="n">
        <f aca="false">SUM(U184)</f>
        <v>0</v>
      </c>
      <c r="V183" s="122" t="n">
        <f aca="false">SUM(V184)</f>
        <v>63.8297872340426</v>
      </c>
      <c r="W183" s="122" t="n">
        <f aca="false">SUM(W184)</f>
        <v>30000</v>
      </c>
      <c r="X183" s="122" t="n">
        <f aca="false">SUM(X184)</f>
        <v>15000</v>
      </c>
      <c r="Y183" s="122" t="n">
        <f aca="false">SUM(Y184)</f>
        <v>30000</v>
      </c>
      <c r="Z183" s="122" t="n">
        <f aca="false">SUM(Z184)</f>
        <v>30000</v>
      </c>
      <c r="AA183" s="122" t="n">
        <f aca="false">SUM(AA184)</f>
        <v>35000</v>
      </c>
      <c r="AB183" s="122" t="n">
        <f aca="false">SUM(AB184)</f>
        <v>6735.11</v>
      </c>
      <c r="AC183" s="122" t="n">
        <f aca="false">SUM(AC184)</f>
        <v>35000</v>
      </c>
      <c r="AD183" s="122" t="n">
        <f aca="false">SUM(AD184)</f>
        <v>35000</v>
      </c>
      <c r="AE183" s="122" t="n">
        <f aca="false">SUM(AE184)</f>
        <v>0</v>
      </c>
      <c r="AF183" s="122" t="n">
        <f aca="false">SUM(AF184)</f>
        <v>0</v>
      </c>
      <c r="AG183" s="122" t="n">
        <f aca="false">SUM(AG184)</f>
        <v>35000</v>
      </c>
      <c r="AH183" s="122" t="n">
        <f aca="false">SUM(AH184)</f>
        <v>6097.03</v>
      </c>
      <c r="AI183" s="122" t="n">
        <f aca="false">SUM(AI184)</f>
        <v>35000</v>
      </c>
      <c r="AJ183" s="122" t="n">
        <f aca="false">SUM(AJ184)</f>
        <v>5570.24</v>
      </c>
      <c r="AK183" s="122" t="n">
        <f aca="false">SUM(AK184)</f>
        <v>35000</v>
      </c>
      <c r="AL183" s="122" t="n">
        <f aca="false">SUM(AL184)</f>
        <v>0</v>
      </c>
      <c r="AM183" s="122" t="n">
        <f aca="false">SUM(AM184)</f>
        <v>0</v>
      </c>
      <c r="AN183" s="122" t="n">
        <f aca="false">SUM(AN184)</f>
        <v>35000</v>
      </c>
      <c r="AO183" s="97" t="n">
        <f aca="false">SUM(AN183/$AN$2)</f>
        <v>4645.29829451191</v>
      </c>
      <c r="AP183" s="110" t="n">
        <f aca="false">SUM(AP184)</f>
        <v>25000</v>
      </c>
      <c r="AQ183" s="110"/>
      <c r="AR183" s="97" t="n">
        <f aca="false">SUM(AP183/$AN$2)</f>
        <v>3318.07021036565</v>
      </c>
      <c r="AS183" s="97"/>
      <c r="AT183" s="97" t="n">
        <f aca="false">SUM(AT184)</f>
        <v>1668.75</v>
      </c>
      <c r="AU183" s="97" t="n">
        <f aca="false">SUM(AU184)</f>
        <v>0</v>
      </c>
      <c r="AV183" s="97" t="n">
        <f aca="false">SUM(AV184)</f>
        <v>0</v>
      </c>
      <c r="AW183" s="106" t="n">
        <f aca="false">SUM(AR183+AU183-AV183)</f>
        <v>3318.07021036565</v>
      </c>
      <c r="AX183" s="124"/>
      <c r="AY183" s="124"/>
      <c r="AZ183" s="124"/>
      <c r="BA183" s="124"/>
      <c r="BB183" s="124"/>
      <c r="BC183" s="124"/>
      <c r="BD183" s="124" t="n">
        <f aca="false">SUM(AX183+AY183+AZ183+BA183+BB183+BC183)</f>
        <v>0</v>
      </c>
      <c r="BE183" s="2" t="n">
        <f aca="false">SUM(AW183-BD183)</f>
        <v>3318.07021036565</v>
      </c>
      <c r="BF183" s="2" t="n">
        <f aca="false">SUM(BE183-AW183)</f>
        <v>0</v>
      </c>
    </row>
    <row r="184" customFormat="false" ht="12.75" hidden="false" customHeight="false" outlineLevel="0" collapsed="false">
      <c r="A184" s="118"/>
      <c r="B184" s="119"/>
      <c r="C184" s="119"/>
      <c r="D184" s="119"/>
      <c r="E184" s="119"/>
      <c r="F184" s="119"/>
      <c r="G184" s="119"/>
      <c r="H184" s="119"/>
      <c r="I184" s="120" t="n">
        <v>37221</v>
      </c>
      <c r="J184" s="121" t="s">
        <v>314</v>
      </c>
      <c r="K184" s="122" t="n">
        <v>74578.36</v>
      </c>
      <c r="L184" s="122" t="n">
        <v>15000</v>
      </c>
      <c r="M184" s="122" t="n">
        <v>15000</v>
      </c>
      <c r="N184" s="122" t="n">
        <v>40000</v>
      </c>
      <c r="O184" s="122" t="n">
        <v>40000</v>
      </c>
      <c r="P184" s="122" t="n">
        <v>47000</v>
      </c>
      <c r="Q184" s="122" t="n">
        <v>47000</v>
      </c>
      <c r="R184" s="122" t="n">
        <v>5410.5</v>
      </c>
      <c r="S184" s="110" t="n">
        <v>30000</v>
      </c>
      <c r="T184" s="122" t="n">
        <v>8352</v>
      </c>
      <c r="U184" s="122"/>
      <c r="V184" s="97" t="n">
        <f aca="false">S184/P184*100</f>
        <v>63.8297872340426</v>
      </c>
      <c r="W184" s="110" t="n">
        <v>30000</v>
      </c>
      <c r="X184" s="122" t="n">
        <v>15000</v>
      </c>
      <c r="Y184" s="122" t="n">
        <v>30000</v>
      </c>
      <c r="Z184" s="122" t="n">
        <v>30000</v>
      </c>
      <c r="AA184" s="122" t="n">
        <v>35000</v>
      </c>
      <c r="AB184" s="122" t="n">
        <v>6735.11</v>
      </c>
      <c r="AC184" s="122" t="n">
        <v>35000</v>
      </c>
      <c r="AD184" s="122" t="n">
        <v>35000</v>
      </c>
      <c r="AE184" s="122"/>
      <c r="AF184" s="122"/>
      <c r="AG184" s="123" t="n">
        <f aca="false">SUM(AC184+AE184-AF184)</f>
        <v>35000</v>
      </c>
      <c r="AH184" s="122" t="n">
        <v>6097.03</v>
      </c>
      <c r="AI184" s="122" t="n">
        <v>35000</v>
      </c>
      <c r="AJ184" s="55" t="n">
        <v>5570.24</v>
      </c>
      <c r="AK184" s="122" t="n">
        <v>35000</v>
      </c>
      <c r="AL184" s="122"/>
      <c r="AM184" s="122"/>
      <c r="AN184" s="55" t="n">
        <f aca="false">SUM(AK184+AL184-AM184)</f>
        <v>35000</v>
      </c>
      <c r="AO184" s="97" t="n">
        <f aca="false">SUM(AN184/$AN$2)</f>
        <v>4645.29829451191</v>
      </c>
      <c r="AP184" s="58" t="n">
        <v>25000</v>
      </c>
      <c r="AQ184" s="58"/>
      <c r="AR184" s="97" t="n">
        <f aca="false">SUM(AP184/$AN$2)</f>
        <v>3318.07021036565</v>
      </c>
      <c r="AS184" s="97" t="n">
        <v>1668.75</v>
      </c>
      <c r="AT184" s="97" t="n">
        <v>1668.75</v>
      </c>
      <c r="AU184" s="97"/>
      <c r="AV184" s="97"/>
      <c r="AW184" s="106" t="n">
        <f aca="false">SUM(AR184+AU184-AV184)</f>
        <v>3318.07021036565</v>
      </c>
      <c r="AX184" s="124"/>
      <c r="AY184" s="124"/>
      <c r="AZ184" s="124" t="n">
        <v>3318.07</v>
      </c>
      <c r="BA184" s="124"/>
      <c r="BB184" s="124"/>
      <c r="BC184" s="124"/>
      <c r="BD184" s="124" t="n">
        <f aca="false">SUM(AX184+AY184+AZ184+BA184+BB184+BC184)</f>
        <v>3318.07</v>
      </c>
      <c r="BE184" s="2" t="n">
        <f aca="false">SUM(AW184-BD184)</f>
        <v>0.000210365651128086</v>
      </c>
      <c r="BF184" s="2" t="n">
        <f aca="false">SUM(BE184-AW184)</f>
        <v>-3318.07</v>
      </c>
    </row>
    <row r="185" customFormat="false" ht="12.75" hidden="false" customHeight="false" outlineLevel="0" collapsed="false">
      <c r="A185" s="99" t="s">
        <v>315</v>
      </c>
      <c r="B185" s="93"/>
      <c r="C185" s="93"/>
      <c r="D185" s="93"/>
      <c r="E185" s="93"/>
      <c r="F185" s="93"/>
      <c r="G185" s="93"/>
      <c r="H185" s="93"/>
      <c r="I185" s="107" t="s">
        <v>148</v>
      </c>
      <c r="J185" s="108" t="s">
        <v>316</v>
      </c>
      <c r="K185" s="109" t="n">
        <f aca="false">SUM(K186)</f>
        <v>8000</v>
      </c>
      <c r="L185" s="109" t="n">
        <f aca="false">SUM(L186)</f>
        <v>10000</v>
      </c>
      <c r="M185" s="109" t="n">
        <f aca="false">SUM(M186)</f>
        <v>10000</v>
      </c>
      <c r="N185" s="109" t="n">
        <f aca="false">SUM(N186)</f>
        <v>82000</v>
      </c>
      <c r="O185" s="109" t="n">
        <f aca="false">SUM(O186)</f>
        <v>82000</v>
      </c>
      <c r="P185" s="109" t="n">
        <f aca="false">SUM(P186)</f>
        <v>82000</v>
      </c>
      <c r="Q185" s="109" t="n">
        <f aca="false">SUM(Q186)</f>
        <v>82000</v>
      </c>
      <c r="R185" s="109" t="n">
        <f aca="false">SUM(R186)</f>
        <v>37145.75</v>
      </c>
      <c r="S185" s="109" t="n">
        <f aca="false">SUM(S186)</f>
        <v>0</v>
      </c>
      <c r="T185" s="109" t="n">
        <f aca="false">SUM(T186)</f>
        <v>13553.29</v>
      </c>
      <c r="U185" s="109" t="n">
        <f aca="false">SUM(U186)</f>
        <v>0</v>
      </c>
      <c r="V185" s="109" t="n">
        <f aca="false">SUM(V186)</f>
        <v>0</v>
      </c>
      <c r="W185" s="109" t="n">
        <f aca="false">SUM(W186)</f>
        <v>30000</v>
      </c>
      <c r="X185" s="109" t="n">
        <f aca="false">SUM(X186)</f>
        <v>76000</v>
      </c>
      <c r="Y185" s="109" t="n">
        <f aca="false">SUM(Y186)</f>
        <v>69500</v>
      </c>
      <c r="Z185" s="109" t="n">
        <f aca="false">SUM(Z186)</f>
        <v>69500</v>
      </c>
      <c r="AA185" s="109" t="n">
        <f aca="false">SUM(AA186)</f>
        <v>69000</v>
      </c>
      <c r="AB185" s="109" t="n">
        <f aca="false">SUM(AB186)</f>
        <v>40113.64</v>
      </c>
      <c r="AC185" s="109" t="n">
        <f aca="false">SUM(AC186)</f>
        <v>69000</v>
      </c>
      <c r="AD185" s="109" t="n">
        <f aca="false">SUM(AD186)</f>
        <v>57000</v>
      </c>
      <c r="AE185" s="109" t="n">
        <f aca="false">SUM(AE186)</f>
        <v>0</v>
      </c>
      <c r="AF185" s="109" t="n">
        <f aca="false">SUM(AF186)</f>
        <v>0</v>
      </c>
      <c r="AG185" s="109" t="n">
        <f aca="false">SUM(AG186)</f>
        <v>73000</v>
      </c>
      <c r="AH185" s="109" t="n">
        <f aca="false">SUM(AH186)</f>
        <v>49222.9</v>
      </c>
      <c r="AI185" s="109" t="n">
        <f aca="false">SUM(AI186)</f>
        <v>72000</v>
      </c>
      <c r="AJ185" s="109" t="n">
        <f aca="false">SUM(AJ186)</f>
        <v>8051</v>
      </c>
      <c r="AK185" s="109" t="n">
        <f aca="false">SUM(AK186)</f>
        <v>100000</v>
      </c>
      <c r="AL185" s="109" t="n">
        <f aca="false">SUM(AL186)</f>
        <v>28500</v>
      </c>
      <c r="AM185" s="109" t="n">
        <f aca="false">SUM(AM186)</f>
        <v>0</v>
      </c>
      <c r="AN185" s="109" t="n">
        <f aca="false">SUM(AN186)</f>
        <v>128500</v>
      </c>
      <c r="AO185" s="97" t="n">
        <f aca="false">SUM(AN185/$AN$2)</f>
        <v>17054.8808812795</v>
      </c>
      <c r="AP185" s="110" t="n">
        <f aca="false">SUM(AP186)</f>
        <v>133500</v>
      </c>
      <c r="AQ185" s="110" t="n">
        <f aca="false">SUM(AQ186)</f>
        <v>0</v>
      </c>
      <c r="AR185" s="97" t="n">
        <f aca="false">SUM(AP185/$AN$2)</f>
        <v>17718.4949233526</v>
      </c>
      <c r="AS185" s="97"/>
      <c r="AT185" s="97" t="n">
        <f aca="false">SUM(AT186)</f>
        <v>8857.44</v>
      </c>
      <c r="AU185" s="97" t="n">
        <f aca="false">SUM(AU186)</f>
        <v>2000</v>
      </c>
      <c r="AV185" s="97" t="n">
        <f aca="false">SUM(AV186)</f>
        <v>0</v>
      </c>
      <c r="AW185" s="106" t="n">
        <f aca="false">SUM(AR185+AU185-AV185)</f>
        <v>19718.4949233526</v>
      </c>
      <c r="AX185" s="124"/>
      <c r="AY185" s="124"/>
      <c r="AZ185" s="124"/>
      <c r="BA185" s="124"/>
      <c r="BB185" s="124"/>
      <c r="BC185" s="124"/>
      <c r="BD185" s="124" t="n">
        <f aca="false">SUM(AX185+AY185+AZ185+BA185+BB185+BC185)</f>
        <v>0</v>
      </c>
      <c r="BE185" s="2" t="n">
        <f aca="false">SUM(AW185-BD185)</f>
        <v>19718.4949233526</v>
      </c>
      <c r="BF185" s="2" t="n">
        <f aca="false">SUM(BE185-AW185)</f>
        <v>0</v>
      </c>
    </row>
    <row r="186" customFormat="false" ht="12.75" hidden="false" customHeight="false" outlineLevel="0" collapsed="false">
      <c r="A186" s="99"/>
      <c r="B186" s="93"/>
      <c r="C186" s="93"/>
      <c r="D186" s="93"/>
      <c r="E186" s="93"/>
      <c r="F186" s="93"/>
      <c r="G186" s="93"/>
      <c r="H186" s="93"/>
      <c r="I186" s="107" t="s">
        <v>317</v>
      </c>
      <c r="J186" s="108"/>
      <c r="K186" s="109" t="n">
        <f aca="false">SUM(K191)</f>
        <v>8000</v>
      </c>
      <c r="L186" s="109" t="n">
        <f aca="false">SUM(L191)</f>
        <v>10000</v>
      </c>
      <c r="M186" s="109" t="n">
        <f aca="false">SUM(M191)</f>
        <v>10000</v>
      </c>
      <c r="N186" s="109" t="n">
        <f aca="false">SUM(N191)</f>
        <v>82000</v>
      </c>
      <c r="O186" s="109" t="n">
        <f aca="false">SUM(O191)</f>
        <v>82000</v>
      </c>
      <c r="P186" s="109" t="n">
        <f aca="false">SUM(P191)</f>
        <v>82000</v>
      </c>
      <c r="Q186" s="109" t="n">
        <f aca="false">SUM(Q191)</f>
        <v>82000</v>
      </c>
      <c r="R186" s="109" t="n">
        <f aca="false">SUM(R191)</f>
        <v>37145.75</v>
      </c>
      <c r="S186" s="109" t="n">
        <f aca="false">SUM(S191)</f>
        <v>0</v>
      </c>
      <c r="T186" s="109" t="n">
        <f aca="false">SUM(T191)</f>
        <v>13553.29</v>
      </c>
      <c r="U186" s="109" t="n">
        <f aca="false">SUM(U191)</f>
        <v>0</v>
      </c>
      <c r="V186" s="109" t="n">
        <f aca="false">SUM(V191)</f>
        <v>0</v>
      </c>
      <c r="W186" s="109" t="n">
        <f aca="false">SUM(W191)</f>
        <v>30000</v>
      </c>
      <c r="X186" s="109" t="n">
        <f aca="false">SUM(X191)</f>
        <v>76000</v>
      </c>
      <c r="Y186" s="109" t="n">
        <f aca="false">SUM(Y191)</f>
        <v>69500</v>
      </c>
      <c r="Z186" s="109" t="n">
        <f aca="false">SUM(Z191)</f>
        <v>69500</v>
      </c>
      <c r="AA186" s="109" t="n">
        <f aca="false">SUM(AA191)</f>
        <v>69000</v>
      </c>
      <c r="AB186" s="109" t="n">
        <f aca="false">SUM(AB191)</f>
        <v>40113.64</v>
      </c>
      <c r="AC186" s="109" t="n">
        <f aca="false">SUM(AC191)</f>
        <v>69000</v>
      </c>
      <c r="AD186" s="109" t="n">
        <f aca="false">SUM(AD191)</f>
        <v>57000</v>
      </c>
      <c r="AE186" s="109" t="n">
        <f aca="false">SUM(AE191)</f>
        <v>0</v>
      </c>
      <c r="AF186" s="109" t="n">
        <f aca="false">SUM(AF191)</f>
        <v>0</v>
      </c>
      <c r="AG186" s="109" t="n">
        <f aca="false">SUM(AG191)</f>
        <v>73000</v>
      </c>
      <c r="AH186" s="109" t="n">
        <f aca="false">SUM(AH191)</f>
        <v>49222.9</v>
      </c>
      <c r="AI186" s="109" t="n">
        <f aca="false">SUM(AI191)</f>
        <v>72000</v>
      </c>
      <c r="AJ186" s="109" t="n">
        <f aca="false">SUM(AJ191)</f>
        <v>8051</v>
      </c>
      <c r="AK186" s="109" t="n">
        <f aca="false">SUM(AK191)</f>
        <v>100000</v>
      </c>
      <c r="AL186" s="109" t="n">
        <f aca="false">SUM(AL191)</f>
        <v>28500</v>
      </c>
      <c r="AM186" s="109" t="n">
        <f aca="false">SUM(AM191)</f>
        <v>0</v>
      </c>
      <c r="AN186" s="109" t="n">
        <f aca="false">SUM(AN191)</f>
        <v>128500</v>
      </c>
      <c r="AO186" s="97" t="n">
        <f aca="false">SUM(AN186/$AN$2)</f>
        <v>17054.8808812795</v>
      </c>
      <c r="AP186" s="110" t="n">
        <f aca="false">SUM(AP191)</f>
        <v>133500</v>
      </c>
      <c r="AQ186" s="110" t="n">
        <f aca="false">SUM(AQ191)</f>
        <v>0</v>
      </c>
      <c r="AR186" s="97" t="n">
        <f aca="false">SUM(AP186/$AN$2)</f>
        <v>17718.4949233526</v>
      </c>
      <c r="AS186" s="97"/>
      <c r="AT186" s="97" t="n">
        <f aca="false">SUM(AT191)</f>
        <v>8857.44</v>
      </c>
      <c r="AU186" s="97" t="n">
        <f aca="false">SUM(AU191)</f>
        <v>2000</v>
      </c>
      <c r="AV186" s="97" t="n">
        <f aca="false">SUM(AV191)</f>
        <v>0</v>
      </c>
      <c r="AW186" s="106" t="n">
        <f aca="false">SUM(AR186+AU186-AV186)</f>
        <v>19718.4949233526</v>
      </c>
      <c r="AX186" s="124"/>
      <c r="AY186" s="124"/>
      <c r="AZ186" s="124"/>
      <c r="BA186" s="124"/>
      <c r="BB186" s="124"/>
      <c r="BC186" s="124"/>
      <c r="BD186" s="124" t="n">
        <f aca="false">SUM(AX186+AY186+AZ186+BA186+BB186+BC186)</f>
        <v>0</v>
      </c>
      <c r="BE186" s="2" t="n">
        <f aca="false">SUM(AW186-BD186)</f>
        <v>19718.4949233526</v>
      </c>
      <c r="BF186" s="2" t="n">
        <f aca="false">SUM(BE186-AW186)</f>
        <v>0</v>
      </c>
    </row>
    <row r="187" customFormat="false" ht="12.75" hidden="false" customHeight="false" outlineLevel="0" collapsed="false">
      <c r="A187" s="99"/>
      <c r="B187" s="93" t="s">
        <v>152</v>
      </c>
      <c r="C187" s="93"/>
      <c r="D187" s="93"/>
      <c r="E187" s="93"/>
      <c r="F187" s="93"/>
      <c r="G187" s="93"/>
      <c r="H187" s="93"/>
      <c r="I187" s="107" t="s">
        <v>153</v>
      </c>
      <c r="J187" s="108" t="s">
        <v>46</v>
      </c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97" t="n">
        <f aca="false">SUM(AN187/$AN$2)</f>
        <v>0</v>
      </c>
      <c r="AP187" s="110" t="n">
        <v>8500</v>
      </c>
      <c r="AQ187" s="110"/>
      <c r="AR187" s="111" t="n">
        <f aca="false">SUM(AP187/$AN$2)</f>
        <v>1128.14387152432</v>
      </c>
      <c r="AS187" s="111"/>
      <c r="AT187" s="111" t="n">
        <v>8500</v>
      </c>
      <c r="AU187" s="111"/>
      <c r="AV187" s="111"/>
      <c r="AW187" s="112" t="n">
        <f aca="false">SUM(AR187+AU187-AV187)</f>
        <v>1128.14387152432</v>
      </c>
      <c r="AX187" s="124"/>
      <c r="AY187" s="124"/>
      <c r="AZ187" s="124"/>
      <c r="BA187" s="124"/>
      <c r="BB187" s="124"/>
      <c r="BC187" s="124"/>
      <c r="BD187" s="124" t="n">
        <f aca="false">SUM(AX187+AY187+AZ187+BA187+BB187+BC187)</f>
        <v>0</v>
      </c>
      <c r="BE187" s="2" t="n">
        <f aca="false">SUM(AW187-BD187)</f>
        <v>1128.14387152432</v>
      </c>
      <c r="BF187" s="2" t="n">
        <f aca="false">SUM(BE187-AW187)</f>
        <v>0</v>
      </c>
    </row>
    <row r="188" customFormat="false" ht="12.75" hidden="false" customHeight="false" outlineLevel="0" collapsed="false">
      <c r="A188" s="99"/>
      <c r="B188" s="93" t="s">
        <v>152</v>
      </c>
      <c r="C188" s="93"/>
      <c r="D188" s="93"/>
      <c r="E188" s="93"/>
      <c r="F188" s="93"/>
      <c r="G188" s="93"/>
      <c r="H188" s="93"/>
      <c r="I188" s="107" t="s">
        <v>177</v>
      </c>
      <c r="J188" s="108" t="s">
        <v>178</v>
      </c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97"/>
      <c r="AP188" s="110"/>
      <c r="AQ188" s="110"/>
      <c r="AR188" s="111"/>
      <c r="AS188" s="111"/>
      <c r="AT188" s="111"/>
      <c r="AU188" s="111"/>
      <c r="AV188" s="111"/>
      <c r="AW188" s="112" t="n">
        <v>4645.3</v>
      </c>
      <c r="AX188" s="124"/>
      <c r="AY188" s="124"/>
      <c r="AZ188" s="124"/>
      <c r="BA188" s="124"/>
      <c r="BB188" s="124"/>
      <c r="BC188" s="124"/>
      <c r="BD188" s="124"/>
      <c r="BF188" s="2"/>
    </row>
    <row r="189" customFormat="false" ht="12.75" hidden="false" customHeight="false" outlineLevel="0" collapsed="false">
      <c r="A189" s="99"/>
      <c r="B189" s="93" t="s">
        <v>152</v>
      </c>
      <c r="C189" s="93"/>
      <c r="D189" s="93"/>
      <c r="E189" s="93"/>
      <c r="F189" s="93"/>
      <c r="G189" s="93"/>
      <c r="H189" s="93"/>
      <c r="I189" s="107" t="s">
        <v>266</v>
      </c>
      <c r="J189" s="108" t="s">
        <v>126</v>
      </c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97"/>
      <c r="AP189" s="110"/>
      <c r="AQ189" s="110"/>
      <c r="AR189" s="111"/>
      <c r="AS189" s="111"/>
      <c r="AT189" s="111"/>
      <c r="AU189" s="111"/>
      <c r="AV189" s="111"/>
      <c r="AW189" s="112" t="n">
        <v>500</v>
      </c>
      <c r="AX189" s="124"/>
      <c r="AY189" s="124"/>
      <c r="AZ189" s="124"/>
      <c r="BA189" s="124"/>
      <c r="BB189" s="124"/>
      <c r="BC189" s="124"/>
      <c r="BD189" s="124"/>
      <c r="BF189" s="2"/>
    </row>
    <row r="190" customFormat="false" ht="12.75" hidden="false" customHeight="false" outlineLevel="0" collapsed="false">
      <c r="A190" s="99"/>
      <c r="B190" s="93" t="s">
        <v>173</v>
      </c>
      <c r="C190" s="93"/>
      <c r="D190" s="93"/>
      <c r="E190" s="93"/>
      <c r="F190" s="93"/>
      <c r="G190" s="93"/>
      <c r="H190" s="93"/>
      <c r="I190" s="127" t="s">
        <v>174</v>
      </c>
      <c r="J190" s="108" t="s">
        <v>68</v>
      </c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97" t="n">
        <f aca="false">SUM(AN190/$AN$2)</f>
        <v>0</v>
      </c>
      <c r="AP190" s="110" t="n">
        <v>125000</v>
      </c>
      <c r="AQ190" s="110"/>
      <c r="AR190" s="111" t="n">
        <f aca="false">SUM(AP190/$AN$2)</f>
        <v>16590.3510518283</v>
      </c>
      <c r="AS190" s="111"/>
      <c r="AT190" s="111" t="n">
        <v>125000</v>
      </c>
      <c r="AU190" s="111"/>
      <c r="AV190" s="111"/>
      <c r="AW190" s="112" t="n">
        <v>13445.05</v>
      </c>
      <c r="AX190" s="124"/>
      <c r="AY190" s="124"/>
      <c r="AZ190" s="124"/>
      <c r="BA190" s="124"/>
      <c r="BB190" s="124"/>
      <c r="BC190" s="124"/>
      <c r="BD190" s="124" t="n">
        <f aca="false">SUM(AX190+AY190+AZ190+BA190+BB190+BC190)</f>
        <v>0</v>
      </c>
      <c r="BE190" s="2" t="n">
        <f aca="false">SUM(AW190-BD190)</f>
        <v>13445.05</v>
      </c>
      <c r="BF190" s="2" t="n">
        <f aca="false">SUM(BE190-AW190)</f>
        <v>0</v>
      </c>
    </row>
    <row r="191" customFormat="false" ht="12.75" hidden="false" customHeight="false" outlineLevel="0" collapsed="false">
      <c r="A191" s="113"/>
      <c r="B191" s="114"/>
      <c r="C191" s="114"/>
      <c r="D191" s="114"/>
      <c r="E191" s="114"/>
      <c r="F191" s="114"/>
      <c r="G191" s="114"/>
      <c r="H191" s="114"/>
      <c r="I191" s="115" t="n">
        <v>3</v>
      </c>
      <c r="J191" s="116" t="s">
        <v>154</v>
      </c>
      <c r="K191" s="117" t="n">
        <f aca="false">SUM(K192)</f>
        <v>8000</v>
      </c>
      <c r="L191" s="117" t="n">
        <f aca="false">SUM(L192)</f>
        <v>10000</v>
      </c>
      <c r="M191" s="117" t="n">
        <f aca="false">SUM(M192)</f>
        <v>10000</v>
      </c>
      <c r="N191" s="117" t="n">
        <f aca="false">SUM(N192)</f>
        <v>82000</v>
      </c>
      <c r="O191" s="117" t="n">
        <f aca="false">SUM(O192)</f>
        <v>82000</v>
      </c>
      <c r="P191" s="117" t="n">
        <f aca="false">SUM(P192)</f>
        <v>82000</v>
      </c>
      <c r="Q191" s="117" t="n">
        <f aca="false">SUM(Q192)</f>
        <v>82000</v>
      </c>
      <c r="R191" s="117" t="n">
        <f aca="false">SUM(R192)</f>
        <v>37145.75</v>
      </c>
      <c r="S191" s="117" t="n">
        <f aca="false">SUM(S192)</f>
        <v>0</v>
      </c>
      <c r="T191" s="117" t="n">
        <f aca="false">SUM(T192)</f>
        <v>13553.29</v>
      </c>
      <c r="U191" s="117" t="n">
        <f aca="false">SUM(U192)</f>
        <v>0</v>
      </c>
      <c r="V191" s="117" t="n">
        <f aca="false">SUM(V192)</f>
        <v>0</v>
      </c>
      <c r="W191" s="117" t="n">
        <f aca="false">SUM(W192)</f>
        <v>30000</v>
      </c>
      <c r="X191" s="117" t="n">
        <f aca="false">SUM(X192+X198)</f>
        <v>76000</v>
      </c>
      <c r="Y191" s="117" t="n">
        <f aca="false">SUM(Y192+Y198)</f>
        <v>69500</v>
      </c>
      <c r="Z191" s="117" t="n">
        <f aca="false">SUM(Z192+Z198)</f>
        <v>69500</v>
      </c>
      <c r="AA191" s="117" t="n">
        <f aca="false">SUM(AA192+AA198)</f>
        <v>69000</v>
      </c>
      <c r="AB191" s="117" t="n">
        <f aca="false">SUM(AB192+AB198)</f>
        <v>40113.64</v>
      </c>
      <c r="AC191" s="117" t="n">
        <f aca="false">SUM(AC192+AC198)</f>
        <v>69000</v>
      </c>
      <c r="AD191" s="117" t="n">
        <f aca="false">SUM(AD192+AD198)</f>
        <v>57000</v>
      </c>
      <c r="AE191" s="117" t="n">
        <f aca="false">SUM(AE192+AE198)</f>
        <v>0</v>
      </c>
      <c r="AF191" s="117" t="n">
        <f aca="false">SUM(AF192+AF198)</f>
        <v>0</v>
      </c>
      <c r="AG191" s="117" t="n">
        <f aca="false">SUM(AG192+AG198)</f>
        <v>73000</v>
      </c>
      <c r="AH191" s="117" t="n">
        <f aca="false">SUM(AH192+AH198)</f>
        <v>49222.9</v>
      </c>
      <c r="AI191" s="117" t="n">
        <f aca="false">SUM(AI192+AI198)</f>
        <v>72000</v>
      </c>
      <c r="AJ191" s="117" t="n">
        <f aca="false">SUM(AJ192+AJ198)</f>
        <v>8051</v>
      </c>
      <c r="AK191" s="117" t="n">
        <f aca="false">SUM(AK192+AK198)</f>
        <v>100000</v>
      </c>
      <c r="AL191" s="117" t="n">
        <f aca="false">SUM(AL192+AL198)</f>
        <v>28500</v>
      </c>
      <c r="AM191" s="117" t="n">
        <f aca="false">SUM(AM192+AM198)</f>
        <v>0</v>
      </c>
      <c r="AN191" s="117" t="n">
        <f aca="false">SUM(AN192+AN198)</f>
        <v>128500</v>
      </c>
      <c r="AO191" s="97" t="n">
        <f aca="false">SUM(AN191/$AN$2)</f>
        <v>17054.8808812795</v>
      </c>
      <c r="AP191" s="97" t="n">
        <f aca="false">SUM(AP192+AP198)</f>
        <v>133500</v>
      </c>
      <c r="AQ191" s="97" t="n">
        <f aca="false">SUM(AQ192+AQ198)</f>
        <v>0</v>
      </c>
      <c r="AR191" s="97" t="n">
        <f aca="false">SUM(AP191/$AN$2)</f>
        <v>17718.4949233526</v>
      </c>
      <c r="AS191" s="97"/>
      <c r="AT191" s="97" t="n">
        <f aca="false">SUM(AT192+AT198)</f>
        <v>8857.44</v>
      </c>
      <c r="AU191" s="97" t="n">
        <f aca="false">SUM(AU192+AU198)</f>
        <v>2000</v>
      </c>
      <c r="AV191" s="97" t="n">
        <f aca="false">SUM(AV192+AV198)</f>
        <v>0</v>
      </c>
      <c r="AW191" s="106" t="n">
        <f aca="false">SUM(AR191+AU191-AV191)</f>
        <v>19718.4949233526</v>
      </c>
      <c r="AX191" s="124"/>
      <c r="AY191" s="124"/>
      <c r="AZ191" s="124"/>
      <c r="BA191" s="124"/>
      <c r="BB191" s="124"/>
      <c r="BC191" s="124"/>
      <c r="BD191" s="124" t="n">
        <f aca="false">SUM(AX191+AY191+AZ191+BA191+BB191+BC191)</f>
        <v>0</v>
      </c>
      <c r="BE191" s="2" t="n">
        <f aca="false">SUM(AW191-BD191)</f>
        <v>19718.4949233526</v>
      </c>
      <c r="BF191" s="2" t="n">
        <f aca="false">SUM(BE191-AW191)</f>
        <v>0</v>
      </c>
    </row>
    <row r="192" customFormat="false" ht="12.75" hidden="false" customHeight="false" outlineLevel="0" collapsed="false">
      <c r="A192" s="113"/>
      <c r="B192" s="114" t="s">
        <v>174</v>
      </c>
      <c r="C192" s="114"/>
      <c r="D192" s="114"/>
      <c r="E192" s="114"/>
      <c r="F192" s="114"/>
      <c r="G192" s="114"/>
      <c r="H192" s="114"/>
      <c r="I192" s="115" t="n">
        <v>36</v>
      </c>
      <c r="J192" s="116" t="s">
        <v>304</v>
      </c>
      <c r="K192" s="117" t="n">
        <f aca="false">SUM(K193)</f>
        <v>8000</v>
      </c>
      <c r="L192" s="117" t="n">
        <f aca="false">SUM(L193)</f>
        <v>10000</v>
      </c>
      <c r="M192" s="117" t="n">
        <f aca="false">SUM(M193)</f>
        <v>10000</v>
      </c>
      <c r="N192" s="117" t="n">
        <f aca="false">SUM(N193)</f>
        <v>82000</v>
      </c>
      <c r="O192" s="117" t="n">
        <f aca="false">SUM(O193)</f>
        <v>82000</v>
      </c>
      <c r="P192" s="117" t="n">
        <f aca="false">SUM(P193)</f>
        <v>82000</v>
      </c>
      <c r="Q192" s="117" t="n">
        <f aca="false">SUM(Q193)</f>
        <v>82000</v>
      </c>
      <c r="R192" s="117" t="n">
        <f aca="false">SUM(R193)</f>
        <v>37145.75</v>
      </c>
      <c r="S192" s="117" t="n">
        <f aca="false">SUM(S193)</f>
        <v>0</v>
      </c>
      <c r="T192" s="117" t="n">
        <f aca="false">SUM(T193)</f>
        <v>13553.29</v>
      </c>
      <c r="U192" s="117" t="n">
        <f aca="false">SUM(U193)</f>
        <v>0</v>
      </c>
      <c r="V192" s="117" t="n">
        <f aca="false">SUM(V193)</f>
        <v>0</v>
      </c>
      <c r="W192" s="117" t="n">
        <f aca="false">SUM(W193)</f>
        <v>30000</v>
      </c>
      <c r="X192" s="117" t="n">
        <f aca="false">SUM(X193)</f>
        <v>46000</v>
      </c>
      <c r="Y192" s="117" t="n">
        <f aca="false">SUM(Y193)</f>
        <v>34000</v>
      </c>
      <c r="Z192" s="117" t="n">
        <f aca="false">SUM(Z193)</f>
        <v>49000</v>
      </c>
      <c r="AA192" s="117" t="n">
        <f aca="false">SUM(AA193)</f>
        <v>48000</v>
      </c>
      <c r="AB192" s="117" t="n">
        <f aca="false">SUM(AB193)</f>
        <v>40113.64</v>
      </c>
      <c r="AC192" s="117" t="n">
        <f aca="false">SUM(AC193)</f>
        <v>48000</v>
      </c>
      <c r="AD192" s="117" t="n">
        <f aca="false">SUM(AD193)</f>
        <v>36000</v>
      </c>
      <c r="AE192" s="117" t="n">
        <f aca="false">SUM(AE193)</f>
        <v>0</v>
      </c>
      <c r="AF192" s="117" t="n">
        <f aca="false">SUM(AF193)</f>
        <v>0</v>
      </c>
      <c r="AG192" s="117" t="n">
        <f aca="false">SUM(AG193)</f>
        <v>36000</v>
      </c>
      <c r="AH192" s="117" t="n">
        <f aca="false">SUM(AH193)</f>
        <v>16754.79</v>
      </c>
      <c r="AI192" s="117" t="n">
        <f aca="false">SUM(AI193)</f>
        <v>36000</v>
      </c>
      <c r="AJ192" s="117" t="n">
        <f aca="false">SUM(AJ193)</f>
        <v>8051</v>
      </c>
      <c r="AK192" s="117" t="n">
        <f aca="false">SUM(AK193)</f>
        <v>70000</v>
      </c>
      <c r="AL192" s="117" t="n">
        <f aca="false">SUM(AL193)</f>
        <v>20000</v>
      </c>
      <c r="AM192" s="117" t="n">
        <f aca="false">SUM(AM193)</f>
        <v>0</v>
      </c>
      <c r="AN192" s="117" t="n">
        <f aca="false">SUM(AN193)</f>
        <v>90000</v>
      </c>
      <c r="AO192" s="97" t="n">
        <f aca="false">SUM(AN192/$AN$2)</f>
        <v>11945.0527573163</v>
      </c>
      <c r="AP192" s="97" t="n">
        <f aca="false">SUM(AP193)</f>
        <v>90000</v>
      </c>
      <c r="AQ192" s="97"/>
      <c r="AR192" s="97" t="n">
        <f aca="false">SUM(AP192/$AN$2)</f>
        <v>11945.0527573163</v>
      </c>
      <c r="AS192" s="97"/>
      <c r="AT192" s="97" t="n">
        <f aca="false">SUM(AT193)</f>
        <v>8575.47</v>
      </c>
      <c r="AU192" s="97" t="n">
        <f aca="false">SUM(AU193)</f>
        <v>1500</v>
      </c>
      <c r="AV192" s="97" t="n">
        <f aca="false">SUM(AV193)</f>
        <v>0</v>
      </c>
      <c r="AW192" s="106" t="n">
        <f aca="false">SUM(AR192+AU192-AV192)</f>
        <v>13445.0527573163</v>
      </c>
      <c r="AX192" s="124"/>
      <c r="AY192" s="124"/>
      <c r="AZ192" s="124"/>
      <c r="BA192" s="124"/>
      <c r="BB192" s="124"/>
      <c r="BC192" s="124"/>
      <c r="BD192" s="124" t="n">
        <f aca="false">SUM(AX192+AY192+AZ192+BA192+BB192+BC192)</f>
        <v>0</v>
      </c>
      <c r="BE192" s="2" t="n">
        <f aca="false">SUM(AW192-BD192)</f>
        <v>13445.0527573163</v>
      </c>
      <c r="BF192" s="2" t="n">
        <f aca="false">SUM(BE192-AW192)</f>
        <v>0</v>
      </c>
    </row>
    <row r="193" customFormat="false" ht="12.75" hidden="false" customHeight="false" outlineLevel="0" collapsed="false">
      <c r="A193" s="118"/>
      <c r="B193" s="119"/>
      <c r="C193" s="119"/>
      <c r="D193" s="119"/>
      <c r="E193" s="119"/>
      <c r="F193" s="119"/>
      <c r="G193" s="119"/>
      <c r="H193" s="119"/>
      <c r="I193" s="120" t="n">
        <v>366</v>
      </c>
      <c r="J193" s="121" t="s">
        <v>164</v>
      </c>
      <c r="K193" s="122" t="n">
        <f aca="false">SUM(K201)</f>
        <v>8000</v>
      </c>
      <c r="L193" s="122" t="n">
        <f aca="false">SUM(L201)</f>
        <v>10000</v>
      </c>
      <c r="M193" s="122" t="n">
        <f aca="false">SUM(M201)</f>
        <v>10000</v>
      </c>
      <c r="N193" s="122" t="n">
        <f aca="false">SUM(N201)</f>
        <v>82000</v>
      </c>
      <c r="O193" s="122" t="n">
        <f aca="false">SUM(O201)</f>
        <v>82000</v>
      </c>
      <c r="P193" s="122" t="n">
        <f aca="false">SUM(P201)</f>
        <v>82000</v>
      </c>
      <c r="Q193" s="122" t="n">
        <f aca="false">SUM(Q201)</f>
        <v>82000</v>
      </c>
      <c r="R193" s="122" t="n">
        <f aca="false">SUM(R201)</f>
        <v>37145.75</v>
      </c>
      <c r="S193" s="122" t="n">
        <f aca="false">SUM(S201)</f>
        <v>0</v>
      </c>
      <c r="T193" s="122" t="n">
        <f aca="false">SUM(T194:T201)</f>
        <v>13553.29</v>
      </c>
      <c r="U193" s="122" t="n">
        <f aca="false">SUM(U194:U201)</f>
        <v>0</v>
      </c>
      <c r="V193" s="122" t="n">
        <f aca="false">SUM(V194:V201)</f>
        <v>0</v>
      </c>
      <c r="W193" s="122" t="n">
        <f aca="false">SUM(W194:W201)</f>
        <v>30000</v>
      </c>
      <c r="X193" s="122" t="n">
        <f aca="false">SUM(X194:X197)</f>
        <v>46000</v>
      </c>
      <c r="Y193" s="122" t="n">
        <f aca="false">SUM(Y194:Y197)</f>
        <v>34000</v>
      </c>
      <c r="Z193" s="122" t="n">
        <f aca="false">SUM(Z194:Z197)</f>
        <v>49000</v>
      </c>
      <c r="AA193" s="122" t="n">
        <f aca="false">SUM(AA194:AA197)</f>
        <v>48000</v>
      </c>
      <c r="AB193" s="122" t="n">
        <f aca="false">SUM(AB194:AB197)</f>
        <v>40113.64</v>
      </c>
      <c r="AC193" s="122" t="n">
        <f aca="false">SUM(AC194:AC197)</f>
        <v>48000</v>
      </c>
      <c r="AD193" s="122" t="n">
        <f aca="false">SUM(AD194:AD197)</f>
        <v>36000</v>
      </c>
      <c r="AE193" s="122" t="n">
        <f aca="false">SUM(AE194:AE197)</f>
        <v>0</v>
      </c>
      <c r="AF193" s="122" t="n">
        <f aca="false">SUM(AF194:AF197)</f>
        <v>0</v>
      </c>
      <c r="AG193" s="122" t="n">
        <f aca="false">SUM(AG194:AG197)</f>
        <v>36000</v>
      </c>
      <c r="AH193" s="122" t="n">
        <f aca="false">SUM(AH194:AH197)</f>
        <v>16754.79</v>
      </c>
      <c r="AI193" s="122" t="n">
        <f aca="false">SUM(AI194:AI197)</f>
        <v>36000</v>
      </c>
      <c r="AJ193" s="122" t="n">
        <f aca="false">SUM(AJ194:AJ197)</f>
        <v>8051</v>
      </c>
      <c r="AK193" s="122" t="n">
        <f aca="false">SUM(AK194:AK197)</f>
        <v>70000</v>
      </c>
      <c r="AL193" s="122" t="n">
        <f aca="false">SUM(AL194:AL197)</f>
        <v>20000</v>
      </c>
      <c r="AM193" s="122" t="n">
        <f aca="false">SUM(AM194:AM197)</f>
        <v>0</v>
      </c>
      <c r="AN193" s="122" t="n">
        <f aca="false">SUM(AN194:AN197)</f>
        <v>90000</v>
      </c>
      <c r="AO193" s="97" t="n">
        <f aca="false">SUM(AN193/$AN$2)</f>
        <v>11945.0527573163</v>
      </c>
      <c r="AP193" s="110" t="n">
        <f aca="false">SUM(AP194:AP197)</f>
        <v>90000</v>
      </c>
      <c r="AQ193" s="110"/>
      <c r="AR193" s="97" t="n">
        <f aca="false">SUM(AP193/$AN$2)</f>
        <v>11945.0527573163</v>
      </c>
      <c r="AS193" s="97"/>
      <c r="AT193" s="97" t="n">
        <f aca="false">SUM(AT194:AT197)</f>
        <v>8575.47</v>
      </c>
      <c r="AU193" s="97" t="n">
        <f aca="false">SUM(AU194:AU197)</f>
        <v>1500</v>
      </c>
      <c r="AV193" s="97" t="n">
        <f aca="false">SUM(AV194:AV197)</f>
        <v>0</v>
      </c>
      <c r="AW193" s="106" t="n">
        <f aca="false">SUM(AR193+AU193-AV193)</f>
        <v>13445.0527573163</v>
      </c>
      <c r="AX193" s="124"/>
      <c r="AY193" s="124"/>
      <c r="AZ193" s="124"/>
      <c r="BA193" s="124"/>
      <c r="BB193" s="124"/>
      <c r="BC193" s="124"/>
      <c r="BD193" s="124" t="n">
        <f aca="false">SUM(AX193+AY193+AZ193+BA193+BB193+BC193)</f>
        <v>0</v>
      </c>
      <c r="BE193" s="2" t="n">
        <f aca="false">SUM(AW193-BD193)</f>
        <v>13445.0527573163</v>
      </c>
      <c r="BF193" s="2" t="n">
        <f aca="false">SUM(BE193-AW193)</f>
        <v>0</v>
      </c>
    </row>
    <row r="194" customFormat="false" ht="12.75" hidden="false" customHeight="false" outlineLevel="0" collapsed="false">
      <c r="A194" s="118"/>
      <c r="B194" s="119"/>
      <c r="C194" s="119"/>
      <c r="D194" s="119"/>
      <c r="E194" s="119"/>
      <c r="F194" s="119"/>
      <c r="G194" s="119"/>
      <c r="H194" s="119"/>
      <c r="I194" s="120" t="n">
        <v>36611</v>
      </c>
      <c r="J194" s="121" t="s">
        <v>318</v>
      </c>
      <c r="K194" s="122" t="n">
        <v>8000</v>
      </c>
      <c r="L194" s="122" t="n">
        <v>10000</v>
      </c>
      <c r="M194" s="122" t="n">
        <v>10000</v>
      </c>
      <c r="N194" s="122" t="n">
        <v>82000</v>
      </c>
      <c r="O194" s="122" t="n">
        <v>82000</v>
      </c>
      <c r="P194" s="122" t="n">
        <v>82000</v>
      </c>
      <c r="Q194" s="122" t="n">
        <v>82000</v>
      </c>
      <c r="R194" s="122" t="n">
        <v>37145.75</v>
      </c>
      <c r="S194" s="110"/>
      <c r="T194" s="122" t="n">
        <v>13553.29</v>
      </c>
      <c r="U194" s="122"/>
      <c r="V194" s="97" t="n">
        <f aca="false">S194/P194*100</f>
        <v>0</v>
      </c>
      <c r="W194" s="110" t="n">
        <v>15000</v>
      </c>
      <c r="X194" s="110" t="n">
        <v>16000</v>
      </c>
      <c r="Y194" s="110" t="n">
        <v>20000</v>
      </c>
      <c r="Z194" s="110" t="n">
        <v>20000</v>
      </c>
      <c r="AA194" s="122" t="n">
        <v>20000</v>
      </c>
      <c r="AB194" s="110" t="n">
        <v>18888.64</v>
      </c>
      <c r="AC194" s="122" t="n">
        <v>20000</v>
      </c>
      <c r="AD194" s="122" t="n">
        <v>20000</v>
      </c>
      <c r="AE194" s="122"/>
      <c r="AF194" s="122"/>
      <c r="AG194" s="123" t="n">
        <v>20000</v>
      </c>
      <c r="AH194" s="122" t="n">
        <v>16754.79</v>
      </c>
      <c r="AI194" s="122" t="n">
        <v>20000</v>
      </c>
      <c r="AJ194" s="55" t="n">
        <v>7051</v>
      </c>
      <c r="AK194" s="122" t="n">
        <v>10000</v>
      </c>
      <c r="AL194" s="122"/>
      <c r="AM194" s="122"/>
      <c r="AN194" s="55" t="n">
        <f aca="false">SUM(AK194+AL194-AM194)</f>
        <v>10000</v>
      </c>
      <c r="AO194" s="97" t="n">
        <f aca="false">SUM(AN194/$AN$2)</f>
        <v>1327.22808414626</v>
      </c>
      <c r="AP194" s="58" t="n">
        <v>10000</v>
      </c>
      <c r="AQ194" s="58"/>
      <c r="AR194" s="97" t="n">
        <f aca="false">SUM(AP194/$AN$2)</f>
        <v>1327.22808414626</v>
      </c>
      <c r="AS194" s="97" t="n">
        <v>1363.61</v>
      </c>
      <c r="AT194" s="97" t="n">
        <v>1363.61</v>
      </c>
      <c r="AU194" s="97"/>
      <c r="AV194" s="97"/>
      <c r="AW194" s="106" t="n">
        <f aca="false">SUM(AR194+AU194-AV194)</f>
        <v>1327.22808414626</v>
      </c>
      <c r="AX194" s="124"/>
      <c r="AY194" s="124"/>
      <c r="AZ194" s="124" t="n">
        <v>1327.23</v>
      </c>
      <c r="BA194" s="124"/>
      <c r="BB194" s="124"/>
      <c r="BC194" s="124"/>
      <c r="BD194" s="124" t="n">
        <f aca="false">SUM(AX194+AY194+AZ194+BA194+BB194+BC194)</f>
        <v>1327.23</v>
      </c>
      <c r="BE194" s="2" t="n">
        <f aca="false">SUM(AW194-BD194)</f>
        <v>-0.00191585373954695</v>
      </c>
      <c r="BF194" s="2" t="n">
        <f aca="false">SUM(BE194-AW194)</f>
        <v>-1327.23</v>
      </c>
    </row>
    <row r="195" customFormat="false" ht="12.75" hidden="false" customHeight="false" outlineLevel="0" collapsed="false">
      <c r="A195" s="118"/>
      <c r="B195" s="119"/>
      <c r="C195" s="119"/>
      <c r="D195" s="119"/>
      <c r="E195" s="119"/>
      <c r="F195" s="119"/>
      <c r="G195" s="119"/>
      <c r="H195" s="119"/>
      <c r="I195" s="120" t="n">
        <v>36611</v>
      </c>
      <c r="J195" s="121" t="s">
        <v>319</v>
      </c>
      <c r="K195" s="122"/>
      <c r="L195" s="122"/>
      <c r="M195" s="122"/>
      <c r="N195" s="122"/>
      <c r="O195" s="122"/>
      <c r="P195" s="122"/>
      <c r="Q195" s="122"/>
      <c r="R195" s="122"/>
      <c r="S195" s="110"/>
      <c r="T195" s="122"/>
      <c r="U195" s="122"/>
      <c r="V195" s="97"/>
      <c r="W195" s="110"/>
      <c r="X195" s="110"/>
      <c r="Y195" s="110"/>
      <c r="Z195" s="110"/>
      <c r="AA195" s="122"/>
      <c r="AB195" s="110"/>
      <c r="AC195" s="122"/>
      <c r="AD195" s="122"/>
      <c r="AE195" s="122"/>
      <c r="AF195" s="122"/>
      <c r="AG195" s="123"/>
      <c r="AH195" s="122"/>
      <c r="AI195" s="122"/>
      <c r="AJ195" s="55"/>
      <c r="AK195" s="122" t="n">
        <v>28000</v>
      </c>
      <c r="AL195" s="122" t="n">
        <v>7000</v>
      </c>
      <c r="AM195" s="122"/>
      <c r="AN195" s="55" t="n">
        <f aca="false">SUM(AK195+AL195-AM195)</f>
        <v>35000</v>
      </c>
      <c r="AO195" s="97" t="n">
        <f aca="false">SUM(AN195/$AN$2)</f>
        <v>4645.29829451191</v>
      </c>
      <c r="AP195" s="58" t="n">
        <v>30000</v>
      </c>
      <c r="AQ195" s="58"/>
      <c r="AR195" s="97" t="n">
        <f aca="false">SUM(AP195/$AN$2)</f>
        <v>3981.68425243878</v>
      </c>
      <c r="AS195" s="97" t="n">
        <v>536.86</v>
      </c>
      <c r="AT195" s="97" t="n">
        <v>536.86</v>
      </c>
      <c r="AU195" s="97"/>
      <c r="AV195" s="97"/>
      <c r="AW195" s="106" t="n">
        <f aca="false">SUM(AR195+AU195-AV195)</f>
        <v>3981.68425243878</v>
      </c>
      <c r="AX195" s="124"/>
      <c r="AY195" s="124"/>
      <c r="AZ195" s="124" t="n">
        <v>3981.68</v>
      </c>
      <c r="BA195" s="124"/>
      <c r="BB195" s="124"/>
      <c r="BC195" s="124"/>
      <c r="BD195" s="124" t="n">
        <f aca="false">SUM(AX195+AY195+AZ195+BA195+BB195+BC195)</f>
        <v>3981.68</v>
      </c>
      <c r="BE195" s="2" t="n">
        <f aca="false">SUM(AW195-BD195)</f>
        <v>0.00425243878135007</v>
      </c>
      <c r="BF195" s="2" t="n">
        <f aca="false">SUM(BE195-AW195)</f>
        <v>-3981.68</v>
      </c>
    </row>
    <row r="196" customFormat="false" ht="12.75" hidden="false" customHeight="false" outlineLevel="0" collapsed="false">
      <c r="A196" s="118"/>
      <c r="B196" s="119"/>
      <c r="C196" s="119"/>
      <c r="D196" s="119"/>
      <c r="E196" s="119"/>
      <c r="F196" s="119"/>
      <c r="G196" s="119"/>
      <c r="H196" s="119"/>
      <c r="I196" s="120"/>
      <c r="J196" s="121" t="s">
        <v>320</v>
      </c>
      <c r="K196" s="122"/>
      <c r="L196" s="122"/>
      <c r="M196" s="122"/>
      <c r="N196" s="122"/>
      <c r="O196" s="122"/>
      <c r="P196" s="122"/>
      <c r="Q196" s="122"/>
      <c r="R196" s="122"/>
      <c r="S196" s="110"/>
      <c r="T196" s="122"/>
      <c r="U196" s="122"/>
      <c r="V196" s="97"/>
      <c r="W196" s="110"/>
      <c r="X196" s="110"/>
      <c r="Y196" s="110"/>
      <c r="Z196" s="110"/>
      <c r="AA196" s="122"/>
      <c r="AB196" s="110"/>
      <c r="AC196" s="122"/>
      <c r="AD196" s="122"/>
      <c r="AE196" s="122"/>
      <c r="AF196" s="122"/>
      <c r="AG196" s="123"/>
      <c r="AH196" s="122"/>
      <c r="AI196" s="122"/>
      <c r="AJ196" s="55"/>
      <c r="AK196" s="122"/>
      <c r="AL196" s="122"/>
      <c r="AM196" s="122"/>
      <c r="AN196" s="55"/>
      <c r="AO196" s="97" t="n">
        <f aca="false">SUM(AN196/$AN$2)</f>
        <v>0</v>
      </c>
      <c r="AP196" s="58" t="n">
        <v>10000</v>
      </c>
      <c r="AQ196" s="58"/>
      <c r="AR196" s="97" t="n">
        <f aca="false">SUM(AP196/$AN$2)</f>
        <v>1327.22808414626</v>
      </c>
      <c r="AS196" s="97"/>
      <c r="AT196" s="97"/>
      <c r="AU196" s="97"/>
      <c r="AV196" s="97"/>
      <c r="AW196" s="106" t="n">
        <f aca="false">SUM(AR196+AU196-AV196)</f>
        <v>1327.22808414626</v>
      </c>
      <c r="AX196" s="124"/>
      <c r="AY196" s="124"/>
      <c r="AZ196" s="124" t="n">
        <v>1327.23</v>
      </c>
      <c r="BA196" s="124"/>
      <c r="BB196" s="124"/>
      <c r="BC196" s="124"/>
      <c r="BD196" s="124" t="n">
        <f aca="false">SUM(AX196+AY196+AZ196+BA196+BB196+BC196)</f>
        <v>1327.23</v>
      </c>
      <c r="BE196" s="2" t="n">
        <f aca="false">SUM(AW196-BD196)</f>
        <v>-0.00191585373954695</v>
      </c>
      <c r="BF196" s="2" t="n">
        <f aca="false">SUM(BE196-AW196)</f>
        <v>-1327.23</v>
      </c>
    </row>
    <row r="197" customFormat="false" ht="12.75" hidden="false" customHeight="false" outlineLevel="0" collapsed="false">
      <c r="A197" s="118"/>
      <c r="B197" s="119"/>
      <c r="C197" s="119"/>
      <c r="D197" s="119"/>
      <c r="E197" s="119"/>
      <c r="F197" s="119"/>
      <c r="G197" s="119"/>
      <c r="H197" s="119"/>
      <c r="I197" s="135" t="n">
        <v>36611</v>
      </c>
      <c r="J197" s="121" t="s">
        <v>321</v>
      </c>
      <c r="K197" s="122"/>
      <c r="L197" s="122"/>
      <c r="M197" s="122"/>
      <c r="N197" s="122"/>
      <c r="O197" s="122"/>
      <c r="P197" s="122"/>
      <c r="Q197" s="122"/>
      <c r="R197" s="122"/>
      <c r="S197" s="110"/>
      <c r="T197" s="122"/>
      <c r="U197" s="122"/>
      <c r="V197" s="97"/>
      <c r="W197" s="110"/>
      <c r="X197" s="110" t="n">
        <v>30000</v>
      </c>
      <c r="Y197" s="110" t="n">
        <v>14000</v>
      </c>
      <c r="Z197" s="110" t="n">
        <v>29000</v>
      </c>
      <c r="AA197" s="122" t="n">
        <v>28000</v>
      </c>
      <c r="AB197" s="110" t="n">
        <v>21225</v>
      </c>
      <c r="AC197" s="122" t="n">
        <v>28000</v>
      </c>
      <c r="AD197" s="122" t="n">
        <v>16000</v>
      </c>
      <c r="AE197" s="122"/>
      <c r="AF197" s="122"/>
      <c r="AG197" s="123" t="n">
        <f aca="false">SUM(AD197+AE197-AF197)</f>
        <v>16000</v>
      </c>
      <c r="AH197" s="122"/>
      <c r="AI197" s="122" t="n">
        <v>16000</v>
      </c>
      <c r="AJ197" s="55" t="n">
        <v>1000</v>
      </c>
      <c r="AK197" s="122" t="n">
        <v>32000</v>
      </c>
      <c r="AL197" s="122" t="n">
        <v>13000</v>
      </c>
      <c r="AM197" s="122"/>
      <c r="AN197" s="55" t="n">
        <f aca="false">SUM(AK197+AL197-AM197)</f>
        <v>45000</v>
      </c>
      <c r="AO197" s="97" t="n">
        <f aca="false">SUM(AN197/$AN$2)</f>
        <v>5972.52637865817</v>
      </c>
      <c r="AP197" s="58" t="n">
        <v>40000</v>
      </c>
      <c r="AQ197" s="58"/>
      <c r="AR197" s="97" t="n">
        <f aca="false">SUM(AP197/$AN$2)</f>
        <v>5308.91233658504</v>
      </c>
      <c r="AS197" s="97" t="n">
        <v>6675</v>
      </c>
      <c r="AT197" s="97" t="n">
        <v>6675</v>
      </c>
      <c r="AU197" s="97" t="n">
        <v>1500</v>
      </c>
      <c r="AV197" s="97"/>
      <c r="AW197" s="106" t="n">
        <f aca="false">SUM(AR197+AU197-AV197)</f>
        <v>6808.91233658504</v>
      </c>
      <c r="AX197" s="124"/>
      <c r="AY197" s="124"/>
      <c r="AZ197" s="124" t="n">
        <v>6808.91</v>
      </c>
      <c r="BA197" s="124"/>
      <c r="BB197" s="124"/>
      <c r="BC197" s="124"/>
      <c r="BD197" s="124" t="n">
        <f aca="false">SUM(AX197+AY197+AZ197+BA197+BB197+BC197)</f>
        <v>6808.91</v>
      </c>
      <c r="BE197" s="2" t="n">
        <f aca="false">SUM(AW197-BD197)</f>
        <v>0.00233658504203049</v>
      </c>
      <c r="BF197" s="2" t="n">
        <f aca="false">SUM(BE197-AW197)</f>
        <v>-6808.91</v>
      </c>
    </row>
    <row r="198" customFormat="false" ht="12.75" hidden="false" customHeight="false" outlineLevel="0" collapsed="false">
      <c r="A198" s="113"/>
      <c r="B198" s="114" t="s">
        <v>322</v>
      </c>
      <c r="C198" s="114"/>
      <c r="D198" s="114"/>
      <c r="E198" s="114"/>
      <c r="F198" s="114"/>
      <c r="G198" s="114"/>
      <c r="H198" s="114"/>
      <c r="I198" s="115" t="n">
        <v>37</v>
      </c>
      <c r="J198" s="116" t="s">
        <v>312</v>
      </c>
      <c r="K198" s="117"/>
      <c r="L198" s="117"/>
      <c r="M198" s="117"/>
      <c r="N198" s="117"/>
      <c r="O198" s="117"/>
      <c r="P198" s="117"/>
      <c r="Q198" s="117"/>
      <c r="R198" s="117"/>
      <c r="S198" s="97"/>
      <c r="T198" s="117"/>
      <c r="U198" s="117"/>
      <c r="V198" s="97"/>
      <c r="W198" s="97"/>
      <c r="X198" s="97" t="n">
        <f aca="false">SUM(X199)</f>
        <v>30000</v>
      </c>
      <c r="Y198" s="97" t="n">
        <f aca="false">SUM(Y199)</f>
        <v>35500</v>
      </c>
      <c r="Z198" s="97" t="n">
        <f aca="false">SUM(Z199)</f>
        <v>20500</v>
      </c>
      <c r="AA198" s="97" t="n">
        <f aca="false">SUM(AA199)</f>
        <v>21000</v>
      </c>
      <c r="AB198" s="97" t="n">
        <f aca="false">SUM(AB199)</f>
        <v>0</v>
      </c>
      <c r="AC198" s="97" t="n">
        <f aca="false">SUM(AC199)</f>
        <v>21000</v>
      </c>
      <c r="AD198" s="97" t="n">
        <f aca="false">SUM(AD199)</f>
        <v>21000</v>
      </c>
      <c r="AE198" s="97" t="n">
        <f aca="false">SUM(AE199)</f>
        <v>0</v>
      </c>
      <c r="AF198" s="97" t="n">
        <f aca="false">SUM(AF199)</f>
        <v>0</v>
      </c>
      <c r="AG198" s="97" t="n">
        <f aca="false">SUM(AG199)</f>
        <v>37000</v>
      </c>
      <c r="AH198" s="97" t="n">
        <f aca="false">SUM(AH199)</f>
        <v>32468.11</v>
      </c>
      <c r="AI198" s="97" t="n">
        <f aca="false">SUM(AI199)</f>
        <v>36000</v>
      </c>
      <c r="AJ198" s="97" t="n">
        <f aca="false">SUM(AJ199)</f>
        <v>0</v>
      </c>
      <c r="AK198" s="97" t="n">
        <f aca="false">SUM(AK199)</f>
        <v>30000</v>
      </c>
      <c r="AL198" s="97" t="n">
        <f aca="false">SUM(AL199)</f>
        <v>8500</v>
      </c>
      <c r="AM198" s="97" t="n">
        <f aca="false">SUM(AM199)</f>
        <v>0</v>
      </c>
      <c r="AN198" s="97" t="n">
        <f aca="false">SUM(AN199)</f>
        <v>38500</v>
      </c>
      <c r="AO198" s="97" t="n">
        <f aca="false">SUM(AN198/$AN$2)</f>
        <v>5109.8281239631</v>
      </c>
      <c r="AP198" s="97" t="n">
        <f aca="false">SUM(AP199)</f>
        <v>43500</v>
      </c>
      <c r="AQ198" s="97"/>
      <c r="AR198" s="97" t="n">
        <f aca="false">SUM(AP198/$AN$2)</f>
        <v>5773.44216603623</v>
      </c>
      <c r="AS198" s="97"/>
      <c r="AT198" s="97" t="n">
        <f aca="false">SUM(AT199)</f>
        <v>281.97</v>
      </c>
      <c r="AU198" s="97" t="n">
        <f aca="false">SUM(AU199)</f>
        <v>500</v>
      </c>
      <c r="AV198" s="97" t="n">
        <f aca="false">SUM(AV199)</f>
        <v>0</v>
      </c>
      <c r="AW198" s="106" t="n">
        <f aca="false">SUM(AR198+AU198-AV198)</f>
        <v>6273.44216603623</v>
      </c>
      <c r="AX198" s="124"/>
      <c r="AY198" s="124"/>
      <c r="AZ198" s="124"/>
      <c r="BA198" s="124"/>
      <c r="BB198" s="124"/>
      <c r="BC198" s="124"/>
      <c r="BD198" s="124" t="n">
        <f aca="false">SUM(AX198+AY198+AZ198+BA198+BB198+BC198)</f>
        <v>0</v>
      </c>
      <c r="BE198" s="2" t="n">
        <f aca="false">SUM(AW198-BD198)</f>
        <v>6273.44216603623</v>
      </c>
      <c r="BF198" s="2" t="n">
        <f aca="false">SUM(BE198-AW198)</f>
        <v>0</v>
      </c>
    </row>
    <row r="199" customFormat="false" ht="12.75" hidden="false" customHeight="false" outlineLevel="0" collapsed="false">
      <c r="A199" s="118"/>
      <c r="B199" s="119"/>
      <c r="C199" s="119"/>
      <c r="D199" s="119"/>
      <c r="E199" s="119"/>
      <c r="F199" s="119"/>
      <c r="G199" s="119"/>
      <c r="H199" s="119"/>
      <c r="I199" s="120" t="n">
        <v>372</v>
      </c>
      <c r="J199" s="121" t="s">
        <v>313</v>
      </c>
      <c r="K199" s="122"/>
      <c r="L199" s="122"/>
      <c r="M199" s="122"/>
      <c r="N199" s="122"/>
      <c r="O199" s="122"/>
      <c r="P199" s="122"/>
      <c r="Q199" s="122"/>
      <c r="R199" s="122"/>
      <c r="S199" s="110"/>
      <c r="T199" s="122"/>
      <c r="U199" s="122"/>
      <c r="V199" s="97"/>
      <c r="W199" s="110"/>
      <c r="X199" s="110" t="n">
        <f aca="false">SUM(X200:X201)</f>
        <v>30000</v>
      </c>
      <c r="Y199" s="110" t="n">
        <f aca="false">SUM(Y200:Y201)</f>
        <v>35500</v>
      </c>
      <c r="Z199" s="110" t="n">
        <f aca="false">SUM(Z200:Z201)</f>
        <v>20500</v>
      </c>
      <c r="AA199" s="110" t="n">
        <f aca="false">SUM(AA200:AA201)</f>
        <v>21000</v>
      </c>
      <c r="AB199" s="110" t="n">
        <f aca="false">SUM(AB200:AB201)</f>
        <v>0</v>
      </c>
      <c r="AC199" s="110" t="n">
        <f aca="false">SUM(AC200:AC201)</f>
        <v>21000</v>
      </c>
      <c r="AD199" s="110" t="n">
        <f aca="false">SUM(AD200:AD201)</f>
        <v>21000</v>
      </c>
      <c r="AE199" s="110"/>
      <c r="AF199" s="110"/>
      <c r="AG199" s="123" t="n">
        <f aca="false">SUM(AG200:AG203)</f>
        <v>37000</v>
      </c>
      <c r="AH199" s="123" t="n">
        <f aca="false">SUM(AH200:AH203)</f>
        <v>32468.11</v>
      </c>
      <c r="AI199" s="123" t="n">
        <f aca="false">SUM(AI200:AI203)</f>
        <v>36000</v>
      </c>
      <c r="AJ199" s="123" t="n">
        <f aca="false">SUM(AJ200:AJ203)</f>
        <v>0</v>
      </c>
      <c r="AK199" s="123" t="n">
        <v>30000</v>
      </c>
      <c r="AL199" s="123" t="n">
        <f aca="false">SUM(AL200:AL203)</f>
        <v>8500</v>
      </c>
      <c r="AM199" s="123" t="n">
        <f aca="false">SUM(AM200:AM203)</f>
        <v>0</v>
      </c>
      <c r="AN199" s="123" t="n">
        <f aca="false">SUM(AN200:AN203)</f>
        <v>38500</v>
      </c>
      <c r="AO199" s="97" t="n">
        <f aca="false">SUM(AN199/$AN$2)</f>
        <v>5109.8281239631</v>
      </c>
      <c r="AP199" s="144" t="n">
        <f aca="false">SUM(AP200:AP203)</f>
        <v>43500</v>
      </c>
      <c r="AQ199" s="144"/>
      <c r="AR199" s="97" t="n">
        <f aca="false">SUM(AP199/$AN$2)</f>
        <v>5773.44216603623</v>
      </c>
      <c r="AS199" s="97"/>
      <c r="AT199" s="97" t="n">
        <f aca="false">SUM(AT200:AT203)</f>
        <v>281.97</v>
      </c>
      <c r="AU199" s="97" t="n">
        <f aca="false">SUM(AU200:AU203)</f>
        <v>500</v>
      </c>
      <c r="AV199" s="97" t="n">
        <f aca="false">SUM(AV200:AV203)</f>
        <v>0</v>
      </c>
      <c r="AW199" s="106" t="n">
        <f aca="false">SUM(AR199+AU199-AV199)</f>
        <v>6273.44216603623</v>
      </c>
      <c r="AX199" s="124"/>
      <c r="AY199" s="124"/>
      <c r="AZ199" s="124"/>
      <c r="BA199" s="124"/>
      <c r="BB199" s="124"/>
      <c r="BC199" s="124"/>
      <c r="BD199" s="124" t="n">
        <f aca="false">SUM(AX199+AY199+AZ199+BA199+BB199+BC199)</f>
        <v>0</v>
      </c>
      <c r="BE199" s="2" t="n">
        <f aca="false">SUM(AW199-BD199)</f>
        <v>6273.44216603623</v>
      </c>
      <c r="BF199" s="2" t="n">
        <f aca="false">SUM(BE199-AW199)</f>
        <v>0</v>
      </c>
    </row>
    <row r="200" customFormat="false" ht="12.75" hidden="false" customHeight="false" outlineLevel="0" collapsed="false">
      <c r="A200" s="118"/>
      <c r="B200" s="119"/>
      <c r="C200" s="119"/>
      <c r="D200" s="119"/>
      <c r="E200" s="119"/>
      <c r="F200" s="119"/>
      <c r="G200" s="119"/>
      <c r="H200" s="119"/>
      <c r="I200" s="138" t="n">
        <v>37221</v>
      </c>
      <c r="J200" s="121" t="s">
        <v>323</v>
      </c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 t="n">
        <v>10000</v>
      </c>
      <c r="X200" s="110" t="n">
        <v>25000</v>
      </c>
      <c r="Y200" s="110" t="n">
        <v>30000</v>
      </c>
      <c r="Z200" s="110" t="n">
        <v>15000</v>
      </c>
      <c r="AA200" s="122" t="n">
        <v>15000</v>
      </c>
      <c r="AB200" s="110"/>
      <c r="AC200" s="122" t="n">
        <v>15000</v>
      </c>
      <c r="AD200" s="122" t="n">
        <v>15000</v>
      </c>
      <c r="AE200" s="122"/>
      <c r="AF200" s="122"/>
      <c r="AG200" s="123" t="n">
        <f aca="false">SUM(AD200+AE200-AF200)</f>
        <v>15000</v>
      </c>
      <c r="AH200" s="122" t="n">
        <v>16468.11</v>
      </c>
      <c r="AI200" s="122" t="n">
        <v>14000</v>
      </c>
      <c r="AJ200" s="55" t="n">
        <v>0</v>
      </c>
      <c r="AK200" s="122" t="n">
        <v>14000</v>
      </c>
      <c r="AL200" s="122"/>
      <c r="AM200" s="122"/>
      <c r="AN200" s="55" t="n">
        <f aca="false">SUM(AK200+AL200-AM200)</f>
        <v>14000</v>
      </c>
      <c r="AO200" s="97" t="n">
        <f aca="false">SUM(AN200/$AN$2)</f>
        <v>1858.11931780476</v>
      </c>
      <c r="AP200" s="58" t="n">
        <v>15000</v>
      </c>
      <c r="AQ200" s="58"/>
      <c r="AR200" s="97" t="n">
        <f aca="false">SUM(AP200/$AN$2)</f>
        <v>1990.84212621939</v>
      </c>
      <c r="AS200" s="97" t="n">
        <v>50.97</v>
      </c>
      <c r="AT200" s="97" t="n">
        <v>50.97</v>
      </c>
      <c r="AU200" s="97"/>
      <c r="AV200" s="97"/>
      <c r="AW200" s="106" t="n">
        <f aca="false">SUM(AR200+AU200-AV200)</f>
        <v>1990.84212621939</v>
      </c>
      <c r="AX200" s="124"/>
      <c r="AY200" s="124" t="n">
        <v>1990.84</v>
      </c>
      <c r="AZ200" s="124"/>
      <c r="BA200" s="124"/>
      <c r="BB200" s="124"/>
      <c r="BC200" s="124"/>
      <c r="BD200" s="124" t="n">
        <f aca="false">SUM(AX200+AY200+AZ200+BA200+BB200+BC200)</f>
        <v>1990.84</v>
      </c>
      <c r="BE200" s="2" t="n">
        <f aca="false">SUM(AW200-BD200)</f>
        <v>0.00212621939067503</v>
      </c>
      <c r="BF200" s="2" t="n">
        <f aca="false">SUM(BE200-AW200)</f>
        <v>-1990.84</v>
      </c>
    </row>
    <row r="201" customFormat="false" ht="12.75" hidden="false" customHeight="false" outlineLevel="0" collapsed="false">
      <c r="A201" s="118"/>
      <c r="B201" s="119"/>
      <c r="C201" s="119"/>
      <c r="D201" s="119"/>
      <c r="E201" s="119"/>
      <c r="F201" s="119"/>
      <c r="G201" s="119"/>
      <c r="H201" s="119"/>
      <c r="I201" s="138" t="n">
        <v>37221</v>
      </c>
      <c r="J201" s="121" t="s">
        <v>324</v>
      </c>
      <c r="K201" s="122" t="n">
        <v>8000</v>
      </c>
      <c r="L201" s="122" t="n">
        <v>10000</v>
      </c>
      <c r="M201" s="122" t="n">
        <v>10000</v>
      </c>
      <c r="N201" s="122" t="n">
        <v>82000</v>
      </c>
      <c r="O201" s="122" t="n">
        <v>82000</v>
      </c>
      <c r="P201" s="122" t="n">
        <v>82000</v>
      </c>
      <c r="Q201" s="122" t="n">
        <v>82000</v>
      </c>
      <c r="R201" s="122" t="n">
        <v>37145.75</v>
      </c>
      <c r="S201" s="110"/>
      <c r="T201" s="122"/>
      <c r="U201" s="122"/>
      <c r="V201" s="97" t="n">
        <f aca="false">S201/P201*100</f>
        <v>0</v>
      </c>
      <c r="W201" s="110" t="n">
        <v>5000</v>
      </c>
      <c r="X201" s="122" t="n">
        <v>5000</v>
      </c>
      <c r="Y201" s="122" t="n">
        <v>5500</v>
      </c>
      <c r="Z201" s="122" t="n">
        <v>5500</v>
      </c>
      <c r="AA201" s="122" t="n">
        <v>6000</v>
      </c>
      <c r="AB201" s="122"/>
      <c r="AC201" s="122" t="n">
        <v>6000</v>
      </c>
      <c r="AD201" s="122" t="n">
        <v>6000</v>
      </c>
      <c r="AE201" s="122"/>
      <c r="AF201" s="122"/>
      <c r="AG201" s="123" t="n">
        <f aca="false">SUM(AD201+AE201-AF201)</f>
        <v>6000</v>
      </c>
      <c r="AH201" s="122" t="n">
        <v>0</v>
      </c>
      <c r="AI201" s="122" t="n">
        <v>6000</v>
      </c>
      <c r="AJ201" s="55" t="n">
        <v>0</v>
      </c>
      <c r="AK201" s="122" t="n">
        <v>0</v>
      </c>
      <c r="AL201" s="122" t="n">
        <v>8500</v>
      </c>
      <c r="AM201" s="122"/>
      <c r="AN201" s="55" t="n">
        <f aca="false">SUM(AK201+AL201-AM201)</f>
        <v>8500</v>
      </c>
      <c r="AO201" s="97" t="n">
        <f aca="false">SUM(AN201/$AN$2)</f>
        <v>1128.14387152432</v>
      </c>
      <c r="AP201" s="58" t="n">
        <v>8500</v>
      </c>
      <c r="AQ201" s="58"/>
      <c r="AR201" s="97" t="n">
        <f aca="false">SUM(AP201/$AN$2)</f>
        <v>1128.14387152432</v>
      </c>
      <c r="AS201" s="97"/>
      <c r="AT201" s="97"/>
      <c r="AU201" s="97"/>
      <c r="AV201" s="97"/>
      <c r="AW201" s="106" t="n">
        <f aca="false">SUM(AR201+AU201-AV201)</f>
        <v>1128.14387152432</v>
      </c>
      <c r="AX201" s="124" t="n">
        <v>1128.14</v>
      </c>
      <c r="AY201" s="124"/>
      <c r="AZ201" s="124"/>
      <c r="BA201" s="124"/>
      <c r="BB201" s="124"/>
      <c r="BC201" s="124"/>
      <c r="BD201" s="124" t="n">
        <f aca="false">SUM(AX201+AY201+AZ201+BA201+BB201+BC201)</f>
        <v>1128.14</v>
      </c>
      <c r="BE201" s="2" t="n">
        <f aca="false">SUM(AW201-BD201)</f>
        <v>0.00387152432131188</v>
      </c>
      <c r="BF201" s="2" t="n">
        <f aca="false">SUM(BE201-AW201)</f>
        <v>-1128.14</v>
      </c>
    </row>
    <row r="202" customFormat="false" ht="12.75" hidden="false" customHeight="false" outlineLevel="0" collapsed="false">
      <c r="A202" s="118"/>
      <c r="B202" s="119"/>
      <c r="C202" s="119"/>
      <c r="D202" s="119"/>
      <c r="E202" s="119"/>
      <c r="F202" s="119"/>
      <c r="G202" s="119"/>
      <c r="H202" s="119"/>
      <c r="I202" s="138" t="n">
        <v>37229</v>
      </c>
      <c r="J202" s="121" t="s">
        <v>325</v>
      </c>
      <c r="K202" s="122"/>
      <c r="L202" s="122"/>
      <c r="M202" s="122"/>
      <c r="N202" s="122"/>
      <c r="O202" s="122"/>
      <c r="P202" s="122"/>
      <c r="Q202" s="122"/>
      <c r="R202" s="122"/>
      <c r="S202" s="110"/>
      <c r="T202" s="122"/>
      <c r="U202" s="122"/>
      <c r="V202" s="97"/>
      <c r="W202" s="110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3"/>
      <c r="AH202" s="122"/>
      <c r="AI202" s="122"/>
      <c r="AJ202" s="55"/>
      <c r="AK202" s="122"/>
      <c r="AL202" s="122"/>
      <c r="AM202" s="122"/>
      <c r="AN202" s="55"/>
      <c r="AO202" s="97"/>
      <c r="AP202" s="58"/>
      <c r="AQ202" s="58"/>
      <c r="AR202" s="97"/>
      <c r="AS202" s="97" t="n">
        <v>231</v>
      </c>
      <c r="AT202" s="97" t="n">
        <v>231</v>
      </c>
      <c r="AU202" s="97" t="n">
        <v>500</v>
      </c>
      <c r="AV202" s="97"/>
      <c r="AW202" s="106" t="n">
        <f aca="false">SUM(AR202+AU202-AV202)</f>
        <v>500</v>
      </c>
      <c r="AX202" s="124"/>
      <c r="AY202" s="124"/>
      <c r="AZ202" s="124"/>
      <c r="BA202" s="124"/>
      <c r="BB202" s="124"/>
      <c r="BC202" s="124" t="n">
        <v>500</v>
      </c>
      <c r="BD202" s="124" t="n">
        <f aca="false">SUM(AX202+AY202+AZ202+BA202+BB202+BC202)</f>
        <v>500</v>
      </c>
      <c r="BE202" s="2" t="n">
        <f aca="false">SUM(AW202-BD202)</f>
        <v>0</v>
      </c>
      <c r="BF202" s="2" t="n">
        <f aca="false">SUM(BE202-AW202)</f>
        <v>-500</v>
      </c>
    </row>
    <row r="203" customFormat="false" ht="13.5" hidden="false" customHeight="true" outlineLevel="0" collapsed="false">
      <c r="A203" s="118"/>
      <c r="B203" s="119"/>
      <c r="C203" s="119"/>
      <c r="D203" s="119"/>
      <c r="E203" s="119"/>
      <c r="F203" s="119"/>
      <c r="G203" s="119"/>
      <c r="H203" s="119"/>
      <c r="I203" s="138" t="n">
        <v>37229</v>
      </c>
      <c r="J203" s="121" t="s">
        <v>326</v>
      </c>
      <c r="K203" s="122"/>
      <c r="L203" s="122"/>
      <c r="M203" s="122"/>
      <c r="N203" s="122"/>
      <c r="O203" s="122"/>
      <c r="P203" s="122"/>
      <c r="Q203" s="122"/>
      <c r="R203" s="122"/>
      <c r="S203" s="110"/>
      <c r="T203" s="122"/>
      <c r="U203" s="122"/>
      <c r="V203" s="97"/>
      <c r="W203" s="110"/>
      <c r="X203" s="110"/>
      <c r="Y203" s="110"/>
      <c r="Z203" s="110"/>
      <c r="AA203" s="122"/>
      <c r="AB203" s="110"/>
      <c r="AC203" s="122"/>
      <c r="AD203" s="122" t="n">
        <v>16000</v>
      </c>
      <c r="AE203" s="122"/>
      <c r="AF203" s="122"/>
      <c r="AG203" s="123" t="n">
        <f aca="false">SUM(AD203+AE203-AF203)</f>
        <v>16000</v>
      </c>
      <c r="AH203" s="122" t="n">
        <v>16000</v>
      </c>
      <c r="AI203" s="122" t="n">
        <v>16000</v>
      </c>
      <c r="AJ203" s="55" t="n">
        <v>0</v>
      </c>
      <c r="AK203" s="122" t="n">
        <v>16000</v>
      </c>
      <c r="AL203" s="122"/>
      <c r="AM203" s="122"/>
      <c r="AN203" s="55" t="n">
        <f aca="false">SUM(AK203+AL203-AM203)</f>
        <v>16000</v>
      </c>
      <c r="AO203" s="97" t="n">
        <f aca="false">SUM(AN203/$AN$2)</f>
        <v>2123.56493463402</v>
      </c>
      <c r="AP203" s="58" t="n">
        <v>20000</v>
      </c>
      <c r="AQ203" s="58"/>
      <c r="AR203" s="97" t="n">
        <f aca="false">SUM(AP203/$AN$2)</f>
        <v>2654.45616829252</v>
      </c>
      <c r="AS203" s="97"/>
      <c r="AT203" s="97"/>
      <c r="AU203" s="97"/>
      <c r="AV203" s="97"/>
      <c r="AW203" s="106" t="n">
        <f aca="false">SUM(AR203+AU203-AV203)</f>
        <v>2654.45616829252</v>
      </c>
      <c r="AX203" s="124"/>
      <c r="AY203" s="124" t="n">
        <v>2654.46</v>
      </c>
      <c r="AZ203" s="124"/>
      <c r="BA203" s="124"/>
      <c r="BB203" s="124"/>
      <c r="BC203" s="124"/>
      <c r="BD203" s="124" t="n">
        <f aca="false">SUM(AX203+AY203+AZ203+BA203+BB203+BC203)</f>
        <v>2654.46</v>
      </c>
      <c r="BE203" s="2" t="n">
        <f aca="false">SUM(AW203-BD203)</f>
        <v>-0.00383170747909389</v>
      </c>
      <c r="BF203" s="2" t="n">
        <f aca="false">SUM(BE203-AW203)</f>
        <v>-2654.46</v>
      </c>
    </row>
    <row r="204" customFormat="false" ht="12.75" hidden="false" customHeight="false" outlineLevel="0" collapsed="false">
      <c r="A204" s="105" t="s">
        <v>327</v>
      </c>
      <c r="B204" s="139"/>
      <c r="C204" s="139"/>
      <c r="D204" s="139"/>
      <c r="E204" s="139"/>
      <c r="F204" s="139"/>
      <c r="G204" s="139"/>
      <c r="H204" s="139"/>
      <c r="I204" s="94" t="s">
        <v>328</v>
      </c>
      <c r="J204" s="95" t="s">
        <v>329</v>
      </c>
      <c r="K204" s="96" t="e">
        <f aca="false">SUM(K205+K230+#REF!)</f>
        <v>#REF!</v>
      </c>
      <c r="L204" s="96" t="e">
        <f aca="false">SUM(L205+L230+#REF!)</f>
        <v>#REF!</v>
      </c>
      <c r="M204" s="96" t="e">
        <f aca="false">SUM(M205+M230+#REF!)</f>
        <v>#REF!</v>
      </c>
      <c r="N204" s="96" t="e">
        <f aca="false">SUM(N205+N230+N220)</f>
        <v>#REF!</v>
      </c>
      <c r="O204" s="96" t="e">
        <f aca="false">SUM(O205+O230+O220)</f>
        <v>#REF!</v>
      </c>
      <c r="P204" s="96" t="e">
        <f aca="false">SUM(P205+P230+P220)</f>
        <v>#REF!</v>
      </c>
      <c r="Q204" s="96" t="e">
        <f aca="false">SUM(Q205+Q230+Q220)</f>
        <v>#REF!</v>
      </c>
      <c r="R204" s="96" t="e">
        <f aca="false">SUM(R205+R230+R220)</f>
        <v>#REF!</v>
      </c>
      <c r="S204" s="96" t="e">
        <f aca="false">SUM(S205+S230+S220)</f>
        <v>#REF!</v>
      </c>
      <c r="T204" s="96" t="e">
        <f aca="false">SUM(T205+T230+T220)</f>
        <v>#REF!</v>
      </c>
      <c r="U204" s="96" t="e">
        <f aca="false">SUM(U205+U230+U220)</f>
        <v>#REF!</v>
      </c>
      <c r="V204" s="96" t="e">
        <f aca="false">SUM(V205+V230+V220)</f>
        <v>#REF!</v>
      </c>
      <c r="W204" s="96" t="n">
        <f aca="false">SUM(W205+W230+W220)</f>
        <v>115000</v>
      </c>
      <c r="X204" s="96" t="n">
        <f aca="false">SUM(X205+X230+X220)</f>
        <v>150000</v>
      </c>
      <c r="Y204" s="96" t="n">
        <f aca="false">SUM(Y205+Y230+Y220)</f>
        <v>950000</v>
      </c>
      <c r="Z204" s="96" t="n">
        <f aca="false">SUM(Z205+Z230+Z220)</f>
        <v>1200000</v>
      </c>
      <c r="AA204" s="96" t="n">
        <f aca="false">SUM(AA205+AA230+AA220)</f>
        <v>950000</v>
      </c>
      <c r="AB204" s="96" t="n">
        <f aca="false">SUM(AB205+AB230+AB220)</f>
        <v>82368.21</v>
      </c>
      <c r="AC204" s="96" t="n">
        <f aca="false">SUM(AC205+AC230+AC220)</f>
        <v>1788000</v>
      </c>
      <c r="AD204" s="96" t="n">
        <f aca="false">SUM(AD205+AD230+AD220)</f>
        <v>1998000</v>
      </c>
      <c r="AE204" s="96" t="n">
        <f aca="false">SUM(AE205+AE230+AE220)</f>
        <v>0</v>
      </c>
      <c r="AF204" s="96" t="n">
        <f aca="false">SUM(AF205+AF230+AF220)</f>
        <v>0</v>
      </c>
      <c r="AG204" s="96" t="n">
        <f aca="false">SUM(AG205+AG230+AG220)</f>
        <v>1998000</v>
      </c>
      <c r="AH204" s="96" t="n">
        <f aca="false">SUM(AH205+AH230+AH220)</f>
        <v>610261.41</v>
      </c>
      <c r="AI204" s="96" t="n">
        <f aca="false">SUM(AI205+AI230+AI220)</f>
        <v>1850000</v>
      </c>
      <c r="AJ204" s="96" t="n">
        <f aca="false">SUM(AJ205+AJ230+AJ220)</f>
        <v>281229.98</v>
      </c>
      <c r="AK204" s="96" t="n">
        <f aca="false">SUM(AK205+AK230+AK220)</f>
        <v>2030000</v>
      </c>
      <c r="AL204" s="96" t="n">
        <f aca="false">SUM(AL205+AL230+AL220)</f>
        <v>320000</v>
      </c>
      <c r="AM204" s="96" t="n">
        <f aca="false">SUM(AM205+AM230+AM220)</f>
        <v>200000</v>
      </c>
      <c r="AN204" s="96" t="n">
        <f aca="false">SUM(AN205+AN230+AN220)</f>
        <v>2150000</v>
      </c>
      <c r="AO204" s="97" t="n">
        <f aca="false">SUM(AN204/$AN$2)</f>
        <v>285354.038091446</v>
      </c>
      <c r="AP204" s="97" t="n">
        <f aca="false">SUM(AP205+AP230+AP220)</f>
        <v>1600000</v>
      </c>
      <c r="AQ204" s="97" t="n">
        <f aca="false">SUM(AQ205+AQ230+AQ220)</f>
        <v>0</v>
      </c>
      <c r="AR204" s="97" t="n">
        <f aca="false">SUM(AP204/$AN$2)</f>
        <v>212356.493463402</v>
      </c>
      <c r="AS204" s="97"/>
      <c r="AT204" s="97" t="n">
        <f aca="false">SUM(AT205+AT230+AT220)</f>
        <v>58314.48</v>
      </c>
      <c r="AU204" s="97" t="n">
        <f aca="false">SUM(AU205+AU230+AU220)</f>
        <v>134463.16</v>
      </c>
      <c r="AV204" s="97" t="n">
        <f aca="false">SUM(AV205+AV230+AV220)</f>
        <v>30466.48</v>
      </c>
      <c r="AW204" s="106" t="n">
        <f aca="false">SUM(AR204+AU204-AV204)</f>
        <v>316353.173463402</v>
      </c>
      <c r="AX204" s="124"/>
      <c r="AY204" s="124"/>
      <c r="AZ204" s="124"/>
      <c r="BA204" s="124"/>
      <c r="BB204" s="124"/>
      <c r="BC204" s="124"/>
      <c r="BD204" s="124" t="n">
        <f aca="false">SUM(AX204+AY204+AZ204+BA204+BB204+BC204)</f>
        <v>0</v>
      </c>
      <c r="BE204" s="2" t="n">
        <f aca="false">SUM(AW204-BD204)</f>
        <v>316353.173463402</v>
      </c>
      <c r="BF204" s="2" t="n">
        <f aca="false">SUM(BE204-AW204)</f>
        <v>0</v>
      </c>
    </row>
    <row r="205" customFormat="false" ht="12.75" hidden="false" customHeight="false" outlineLevel="0" collapsed="false">
      <c r="A205" s="99" t="s">
        <v>330</v>
      </c>
      <c r="B205" s="93"/>
      <c r="C205" s="93"/>
      <c r="D205" s="93"/>
      <c r="E205" s="93"/>
      <c r="F205" s="93"/>
      <c r="G205" s="93"/>
      <c r="H205" s="93"/>
      <c r="I205" s="107" t="s">
        <v>148</v>
      </c>
      <c r="J205" s="108" t="s">
        <v>331</v>
      </c>
      <c r="K205" s="109" t="e">
        <f aca="false">SUM(K206)</f>
        <v>#REF!</v>
      </c>
      <c r="L205" s="109" t="e">
        <f aca="false">SUM(L206)</f>
        <v>#REF!</v>
      </c>
      <c r="M205" s="109" t="e">
        <f aca="false">SUM(M206)</f>
        <v>#REF!</v>
      </c>
      <c r="N205" s="109" t="e">
        <f aca="false">SUM(N206)</f>
        <v>#REF!</v>
      </c>
      <c r="O205" s="109" t="e">
        <f aca="false">SUM(O206)</f>
        <v>#REF!</v>
      </c>
      <c r="P205" s="109" t="e">
        <f aca="false">SUM(P206)</f>
        <v>#REF!</v>
      </c>
      <c r="Q205" s="109" t="e">
        <f aca="false">SUM(Q206)</f>
        <v>#REF!</v>
      </c>
      <c r="R205" s="109" t="e">
        <f aca="false">SUM(R206)</f>
        <v>#REF!</v>
      </c>
      <c r="S205" s="109" t="e">
        <f aca="false">SUM(S206)</f>
        <v>#REF!</v>
      </c>
      <c r="T205" s="109" t="e">
        <f aca="false">SUM(T206)</f>
        <v>#REF!</v>
      </c>
      <c r="U205" s="109" t="e">
        <f aca="false">SUM(U206)</f>
        <v>#REF!</v>
      </c>
      <c r="V205" s="109" t="e">
        <f aca="false">SUM(V206)</f>
        <v>#REF!</v>
      </c>
      <c r="W205" s="109" t="n">
        <f aca="false">SUM(W206)</f>
        <v>0</v>
      </c>
      <c r="X205" s="109" t="n">
        <f aca="false">SUM(X206)</f>
        <v>0</v>
      </c>
      <c r="Y205" s="109" t="n">
        <f aca="false">SUM(Y206)</f>
        <v>400000</v>
      </c>
      <c r="Z205" s="109" t="n">
        <f aca="false">SUM(Z206)</f>
        <v>650000</v>
      </c>
      <c r="AA205" s="109" t="n">
        <f aca="false">SUM(AA206)</f>
        <v>400000</v>
      </c>
      <c r="AB205" s="109" t="n">
        <f aca="false">SUM(AB206)</f>
        <v>75137.46</v>
      </c>
      <c r="AC205" s="109" t="n">
        <f aca="false">SUM(AC206)</f>
        <v>1238000</v>
      </c>
      <c r="AD205" s="109" t="n">
        <f aca="false">SUM(AD206)</f>
        <v>1498000</v>
      </c>
      <c r="AE205" s="109" t="n">
        <f aca="false">SUM(AE206)</f>
        <v>0</v>
      </c>
      <c r="AF205" s="109" t="n">
        <f aca="false">SUM(AF206)</f>
        <v>0</v>
      </c>
      <c r="AG205" s="109" t="n">
        <f aca="false">SUM(AG206)</f>
        <v>1498000</v>
      </c>
      <c r="AH205" s="109" t="n">
        <f aca="false">SUM(AH206)</f>
        <v>601936.41</v>
      </c>
      <c r="AI205" s="109" t="n">
        <f aca="false">SUM(AI206)</f>
        <v>1250000</v>
      </c>
      <c r="AJ205" s="109" t="n">
        <f aca="false">SUM(AJ206)</f>
        <v>278452.08</v>
      </c>
      <c r="AK205" s="109" t="n">
        <f aca="false">SUM(AK206)</f>
        <v>1650000</v>
      </c>
      <c r="AL205" s="109" t="n">
        <f aca="false">SUM(AL206)</f>
        <v>320000</v>
      </c>
      <c r="AM205" s="109" t="n">
        <f aca="false">SUM(AM206)</f>
        <v>200000</v>
      </c>
      <c r="AN205" s="109" t="n">
        <f aca="false">SUM(AN206)</f>
        <v>1770000</v>
      </c>
      <c r="AO205" s="97" t="n">
        <f aca="false">SUM(AN205/$AN$2)</f>
        <v>234919.370893888</v>
      </c>
      <c r="AP205" s="110" t="n">
        <f aca="false">SUM(AP206)</f>
        <v>1170000</v>
      </c>
      <c r="AQ205" s="110" t="n">
        <f aca="false">SUM(AQ206)</f>
        <v>0</v>
      </c>
      <c r="AR205" s="97" t="n">
        <f aca="false">SUM(AP205/$AN$2)</f>
        <v>155285.685845113</v>
      </c>
      <c r="AS205" s="97"/>
      <c r="AT205" s="97" t="n">
        <f aca="false">SUM(AT206)</f>
        <v>41557.96</v>
      </c>
      <c r="AU205" s="97" t="n">
        <f aca="false">SUM(AU206)</f>
        <v>100000</v>
      </c>
      <c r="AV205" s="97" t="n">
        <f aca="false">SUM(AV206)</f>
        <v>30466.48</v>
      </c>
      <c r="AW205" s="106" t="n">
        <f aca="false">SUM(AR205+AU205-AV205)</f>
        <v>224819.205845112</v>
      </c>
      <c r="AX205" s="124"/>
      <c r="AY205" s="124"/>
      <c r="AZ205" s="124"/>
      <c r="BA205" s="124"/>
      <c r="BB205" s="124"/>
      <c r="BC205" s="124"/>
      <c r="BD205" s="124" t="n">
        <f aca="false">SUM(AX205+AY205+AZ205+BA205+BB205+BC205)</f>
        <v>0</v>
      </c>
      <c r="BE205" s="2" t="n">
        <f aca="false">SUM(AW205-BD205)</f>
        <v>224819.205845112</v>
      </c>
      <c r="BF205" s="2" t="n">
        <f aca="false">SUM(BE205-AW205)</f>
        <v>0</v>
      </c>
    </row>
    <row r="206" customFormat="false" ht="12.75" hidden="false" customHeight="false" outlineLevel="0" collapsed="false">
      <c r="A206" s="99"/>
      <c r="B206" s="93"/>
      <c r="C206" s="93"/>
      <c r="D206" s="93"/>
      <c r="E206" s="93"/>
      <c r="F206" s="93"/>
      <c r="G206" s="93"/>
      <c r="H206" s="93"/>
      <c r="I206" s="107" t="s">
        <v>332</v>
      </c>
      <c r="J206" s="108"/>
      <c r="K206" s="109" t="e">
        <f aca="false">SUM(K211)</f>
        <v>#REF!</v>
      </c>
      <c r="L206" s="109" t="e">
        <f aca="false">SUM(L211)</f>
        <v>#REF!</v>
      </c>
      <c r="M206" s="109" t="e">
        <f aca="false">SUM(M211)</f>
        <v>#REF!</v>
      </c>
      <c r="N206" s="109" t="e">
        <f aca="false">SUM(N211)</f>
        <v>#REF!</v>
      </c>
      <c r="O206" s="109" t="e">
        <f aca="false">SUM(O211)</f>
        <v>#REF!</v>
      </c>
      <c r="P206" s="109" t="e">
        <f aca="false">SUM(P211)</f>
        <v>#REF!</v>
      </c>
      <c r="Q206" s="109" t="e">
        <f aca="false">SUM(Q211)</f>
        <v>#REF!</v>
      </c>
      <c r="R206" s="109" t="e">
        <f aca="false">SUM(R211)</f>
        <v>#REF!</v>
      </c>
      <c r="S206" s="109" t="e">
        <f aca="false">SUM(S211)</f>
        <v>#REF!</v>
      </c>
      <c r="T206" s="109" t="e">
        <f aca="false">SUM(T211)</f>
        <v>#REF!</v>
      </c>
      <c r="U206" s="109" t="e">
        <f aca="false">SUM(U211)</f>
        <v>#REF!</v>
      </c>
      <c r="V206" s="109" t="e">
        <f aca="false">SUM(V211)</f>
        <v>#REF!</v>
      </c>
      <c r="W206" s="109" t="n">
        <f aca="false">SUM(W211)</f>
        <v>0</v>
      </c>
      <c r="X206" s="109" t="n">
        <f aca="false">SUM(X211)</f>
        <v>0</v>
      </c>
      <c r="Y206" s="109" t="n">
        <f aca="false">SUM(Y211)</f>
        <v>400000</v>
      </c>
      <c r="Z206" s="109" t="n">
        <f aca="false">SUM(Z211)</f>
        <v>650000</v>
      </c>
      <c r="AA206" s="109" t="n">
        <f aca="false">SUM(AA211)</f>
        <v>400000</v>
      </c>
      <c r="AB206" s="109" t="n">
        <f aca="false">SUM(AB211)</f>
        <v>75137.46</v>
      </c>
      <c r="AC206" s="109" t="n">
        <f aca="false">SUM(AC211)</f>
        <v>1238000</v>
      </c>
      <c r="AD206" s="109" t="n">
        <f aca="false">SUM(AD211)</f>
        <v>1498000</v>
      </c>
      <c r="AE206" s="109" t="n">
        <f aca="false">SUM(AE211)</f>
        <v>0</v>
      </c>
      <c r="AF206" s="109" t="n">
        <f aca="false">SUM(AF211)</f>
        <v>0</v>
      </c>
      <c r="AG206" s="109" t="n">
        <f aca="false">SUM(AG211)</f>
        <v>1498000</v>
      </c>
      <c r="AH206" s="109" t="n">
        <f aca="false">SUM(AH211)</f>
        <v>601936.41</v>
      </c>
      <c r="AI206" s="109" t="n">
        <f aca="false">SUM(AI211)</f>
        <v>1250000</v>
      </c>
      <c r="AJ206" s="109" t="n">
        <f aca="false">SUM(AJ211)</f>
        <v>278452.08</v>
      </c>
      <c r="AK206" s="109" t="n">
        <f aca="false">SUM(AK211)</f>
        <v>1650000</v>
      </c>
      <c r="AL206" s="109" t="n">
        <f aca="false">SUM(AL211)</f>
        <v>320000</v>
      </c>
      <c r="AM206" s="109" t="n">
        <f aca="false">SUM(AM211)</f>
        <v>200000</v>
      </c>
      <c r="AN206" s="109" t="n">
        <f aca="false">SUM(AN211)</f>
        <v>1770000</v>
      </c>
      <c r="AO206" s="97" t="n">
        <f aca="false">SUM(AN206/$AN$2)</f>
        <v>234919.370893888</v>
      </c>
      <c r="AP206" s="110" t="n">
        <f aca="false">SUM(AP211)</f>
        <v>1170000</v>
      </c>
      <c r="AQ206" s="110" t="n">
        <f aca="false">SUM(AQ211)</f>
        <v>0</v>
      </c>
      <c r="AR206" s="97" t="n">
        <f aca="false">SUM(AP206/$AN$2)</f>
        <v>155285.685845113</v>
      </c>
      <c r="AS206" s="97"/>
      <c r="AT206" s="97" t="n">
        <f aca="false">SUM(AT211)</f>
        <v>41557.96</v>
      </c>
      <c r="AU206" s="97" t="n">
        <f aca="false">SUM(AU211)</f>
        <v>100000</v>
      </c>
      <c r="AV206" s="97" t="n">
        <f aca="false">SUM(AV211)</f>
        <v>30466.48</v>
      </c>
      <c r="AW206" s="106" t="n">
        <f aca="false">SUM(AR206+AU206-AV206)</f>
        <v>224819.205845112</v>
      </c>
      <c r="AX206" s="124"/>
      <c r="AY206" s="124"/>
      <c r="AZ206" s="124"/>
      <c r="BA206" s="124"/>
      <c r="BB206" s="124"/>
      <c r="BC206" s="124"/>
      <c r="BD206" s="124" t="n">
        <f aca="false">SUM(AX206+AY206+AZ206+BA206+BB206+BC206)</f>
        <v>0</v>
      </c>
      <c r="BE206" s="2" t="n">
        <f aca="false">SUM(AW206-BD206)</f>
        <v>224819.205845112</v>
      </c>
      <c r="BF206" s="2" t="n">
        <f aca="false">SUM(BE206-AW206)</f>
        <v>0</v>
      </c>
    </row>
    <row r="207" customFormat="false" ht="12.75" hidden="false" customHeight="false" outlineLevel="0" collapsed="false">
      <c r="A207" s="99"/>
      <c r="B207" s="93" t="s">
        <v>173</v>
      </c>
      <c r="C207" s="93"/>
      <c r="D207" s="93"/>
      <c r="E207" s="93"/>
      <c r="F207" s="93"/>
      <c r="G207" s="93"/>
      <c r="H207" s="93"/>
      <c r="I207" s="127" t="s">
        <v>175</v>
      </c>
      <c r="J207" s="108" t="s">
        <v>68</v>
      </c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97" t="n">
        <f aca="false">SUM(AN207/$AN$2)</f>
        <v>0</v>
      </c>
      <c r="AP207" s="110" t="n">
        <v>500000</v>
      </c>
      <c r="AQ207" s="110"/>
      <c r="AR207" s="111" t="n">
        <f aca="false">SUM(AP207/$AN$2)</f>
        <v>66361.404207313</v>
      </c>
      <c r="AS207" s="111"/>
      <c r="AT207" s="111" t="n">
        <v>500000</v>
      </c>
      <c r="AU207" s="111"/>
      <c r="AV207" s="111"/>
      <c r="AW207" s="112" t="n">
        <v>33180.7</v>
      </c>
      <c r="AX207" s="124"/>
      <c r="AY207" s="124"/>
      <c r="AZ207" s="124"/>
      <c r="BA207" s="124"/>
      <c r="BB207" s="124"/>
      <c r="BC207" s="124"/>
      <c r="BD207" s="124" t="n">
        <f aca="false">SUM(AX207+AY207+AZ207+BA207+BB207+BC207)</f>
        <v>0</v>
      </c>
      <c r="BE207" s="2" t="n">
        <f aca="false">SUM(AW207-BD207)</f>
        <v>33180.7</v>
      </c>
      <c r="BF207" s="2" t="n">
        <f aca="false">SUM(BE207-AW207)</f>
        <v>0</v>
      </c>
    </row>
    <row r="208" customFormat="false" ht="12.75" hidden="false" customHeight="false" outlineLevel="0" collapsed="false">
      <c r="A208" s="99"/>
      <c r="B208" s="93" t="s">
        <v>173</v>
      </c>
      <c r="C208" s="93"/>
      <c r="D208" s="93"/>
      <c r="E208" s="93"/>
      <c r="F208" s="93"/>
      <c r="G208" s="93"/>
      <c r="H208" s="93"/>
      <c r="I208" s="127" t="s">
        <v>177</v>
      </c>
      <c r="J208" s="108" t="s">
        <v>178</v>
      </c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97"/>
      <c r="AP208" s="110"/>
      <c r="AQ208" s="110"/>
      <c r="AR208" s="111"/>
      <c r="AS208" s="111"/>
      <c r="AT208" s="111"/>
      <c r="AU208" s="111"/>
      <c r="AV208" s="111"/>
      <c r="AW208" s="112" t="n">
        <v>9350.36</v>
      </c>
      <c r="AX208" s="124"/>
      <c r="AY208" s="124"/>
      <c r="AZ208" s="124"/>
      <c r="BA208" s="124"/>
      <c r="BB208" s="124"/>
      <c r="BC208" s="124"/>
      <c r="BD208" s="124"/>
      <c r="BF208" s="2"/>
    </row>
    <row r="209" customFormat="false" ht="12.75" hidden="false" customHeight="false" outlineLevel="0" collapsed="false">
      <c r="A209" s="99"/>
      <c r="B209" s="93" t="s">
        <v>173</v>
      </c>
      <c r="C209" s="93"/>
      <c r="D209" s="93"/>
      <c r="E209" s="93"/>
      <c r="F209" s="93"/>
      <c r="G209" s="93"/>
      <c r="H209" s="93"/>
      <c r="I209" s="127" t="s">
        <v>266</v>
      </c>
      <c r="J209" s="108" t="s">
        <v>126</v>
      </c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97"/>
      <c r="AP209" s="110"/>
      <c r="AQ209" s="110"/>
      <c r="AR209" s="111"/>
      <c r="AS209" s="111"/>
      <c r="AT209" s="111"/>
      <c r="AU209" s="111"/>
      <c r="AV209" s="111"/>
      <c r="AW209" s="112" t="n">
        <v>67471.3</v>
      </c>
      <c r="AX209" s="124"/>
      <c r="AY209" s="124"/>
      <c r="AZ209" s="124"/>
      <c r="BA209" s="124"/>
      <c r="BB209" s="124"/>
      <c r="BC209" s="124"/>
      <c r="BD209" s="124"/>
      <c r="BF209" s="2"/>
    </row>
    <row r="210" customFormat="false" ht="12.75" hidden="false" customHeight="false" outlineLevel="0" collapsed="false">
      <c r="A210" s="99"/>
      <c r="B210" s="93" t="s">
        <v>173</v>
      </c>
      <c r="C210" s="93"/>
      <c r="D210" s="93"/>
      <c r="E210" s="93"/>
      <c r="F210" s="93"/>
      <c r="G210" s="93"/>
      <c r="H210" s="93"/>
      <c r="I210" s="107" t="s">
        <v>179</v>
      </c>
      <c r="J210" s="108" t="s">
        <v>180</v>
      </c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97" t="n">
        <f aca="false">SUM(AN210/$AN$2)</f>
        <v>0</v>
      </c>
      <c r="AP210" s="110" t="n">
        <v>670000</v>
      </c>
      <c r="AQ210" s="110"/>
      <c r="AR210" s="111" t="n">
        <f aca="false">SUM(AP210/$AN$2)</f>
        <v>88924.2816377995</v>
      </c>
      <c r="AS210" s="111"/>
      <c r="AT210" s="111" t="n">
        <v>670000</v>
      </c>
      <c r="AU210" s="111" t="n">
        <v>670000</v>
      </c>
      <c r="AV210" s="111" t="n">
        <v>670000</v>
      </c>
      <c r="AW210" s="112" t="n">
        <v>96816.97</v>
      </c>
      <c r="AX210" s="124"/>
      <c r="AY210" s="124"/>
      <c r="AZ210" s="124"/>
      <c r="BA210" s="124"/>
      <c r="BB210" s="124"/>
      <c r="BC210" s="124"/>
      <c r="BD210" s="124" t="n">
        <f aca="false">SUM(AX210+AY210+AZ210+BA210+BB210+BC210)</f>
        <v>0</v>
      </c>
      <c r="BE210" s="2" t="n">
        <f aca="false">SUM(AW210-BD210)</f>
        <v>96816.97</v>
      </c>
      <c r="BF210" s="2" t="n">
        <f aca="false">SUM(BE210-AW210)</f>
        <v>0</v>
      </c>
    </row>
    <row r="211" customFormat="false" ht="12.75" hidden="false" customHeight="false" outlineLevel="0" collapsed="false">
      <c r="A211" s="113"/>
      <c r="B211" s="114"/>
      <c r="C211" s="114"/>
      <c r="D211" s="114"/>
      <c r="E211" s="114"/>
      <c r="F211" s="114"/>
      <c r="G211" s="114"/>
      <c r="H211" s="114"/>
      <c r="I211" s="115" t="n">
        <v>4</v>
      </c>
      <c r="J211" s="116" t="s">
        <v>267</v>
      </c>
      <c r="K211" s="117" t="e">
        <f aca="false">SUM(K212)</f>
        <v>#REF!</v>
      </c>
      <c r="L211" s="117" t="e">
        <f aca="false">SUM(L212)</f>
        <v>#REF!</v>
      </c>
      <c r="M211" s="117" t="e">
        <f aca="false">SUM(M212)</f>
        <v>#REF!</v>
      </c>
      <c r="N211" s="117" t="e">
        <f aca="false">SUM(N212)</f>
        <v>#REF!</v>
      </c>
      <c r="O211" s="117" t="e">
        <f aca="false">SUM(O212)</f>
        <v>#REF!</v>
      </c>
      <c r="P211" s="117" t="e">
        <f aca="false">SUM(P212)</f>
        <v>#REF!</v>
      </c>
      <c r="Q211" s="117" t="e">
        <f aca="false">SUM(Q212)</f>
        <v>#REF!</v>
      </c>
      <c r="R211" s="117" t="e">
        <f aca="false">SUM(R212)</f>
        <v>#REF!</v>
      </c>
      <c r="S211" s="117" t="e">
        <f aca="false">SUM(S212)</f>
        <v>#REF!</v>
      </c>
      <c r="T211" s="117" t="e">
        <f aca="false">SUM(T212)</f>
        <v>#REF!</v>
      </c>
      <c r="U211" s="117" t="e">
        <f aca="false">SUM(U212)</f>
        <v>#REF!</v>
      </c>
      <c r="V211" s="117" t="e">
        <f aca="false">SUM(V212)</f>
        <v>#REF!</v>
      </c>
      <c r="W211" s="117" t="n">
        <f aca="false">SUM(W212)</f>
        <v>0</v>
      </c>
      <c r="X211" s="117" t="n">
        <f aca="false">SUM(X212)</f>
        <v>0</v>
      </c>
      <c r="Y211" s="117" t="n">
        <f aca="false">SUM(Y212)</f>
        <v>400000</v>
      </c>
      <c r="Z211" s="117" t="n">
        <f aca="false">SUM(Z212)</f>
        <v>650000</v>
      </c>
      <c r="AA211" s="117" t="n">
        <f aca="false">SUM(AA212)</f>
        <v>400000</v>
      </c>
      <c r="AB211" s="117" t="n">
        <f aca="false">SUM(AB212)</f>
        <v>75137.46</v>
      </c>
      <c r="AC211" s="117" t="n">
        <f aca="false">SUM(AC212)</f>
        <v>1238000</v>
      </c>
      <c r="AD211" s="117" t="n">
        <f aca="false">SUM(AD212)</f>
        <v>1498000</v>
      </c>
      <c r="AE211" s="117" t="n">
        <f aca="false">SUM(AE212)</f>
        <v>0</v>
      </c>
      <c r="AF211" s="117" t="n">
        <f aca="false">SUM(AF212)</f>
        <v>0</v>
      </c>
      <c r="AG211" s="117" t="n">
        <f aca="false">SUM(AG212)</f>
        <v>1498000</v>
      </c>
      <c r="AH211" s="117" t="n">
        <f aca="false">SUM(AH212)</f>
        <v>601936.41</v>
      </c>
      <c r="AI211" s="117" t="n">
        <f aca="false">SUM(AI212)</f>
        <v>1250000</v>
      </c>
      <c r="AJ211" s="117" t="n">
        <f aca="false">SUM(AJ212)</f>
        <v>278452.08</v>
      </c>
      <c r="AK211" s="117" t="n">
        <f aca="false">SUM(AK212)</f>
        <v>1650000</v>
      </c>
      <c r="AL211" s="117" t="n">
        <f aca="false">SUM(AL212)</f>
        <v>320000</v>
      </c>
      <c r="AM211" s="117" t="n">
        <f aca="false">SUM(AM212)</f>
        <v>200000</v>
      </c>
      <c r="AN211" s="117" t="n">
        <f aca="false">SUM(AN212)</f>
        <v>1770000</v>
      </c>
      <c r="AO211" s="97" t="n">
        <f aca="false">SUM(AN211/$AN$2)</f>
        <v>234919.370893888</v>
      </c>
      <c r="AP211" s="97" t="n">
        <f aca="false">SUM(AP212)</f>
        <v>1170000</v>
      </c>
      <c r="AQ211" s="97" t="n">
        <f aca="false">SUM(AQ212)</f>
        <v>0</v>
      </c>
      <c r="AR211" s="97" t="n">
        <f aca="false">SUM(AP211/$AN$2)</f>
        <v>155285.685845113</v>
      </c>
      <c r="AS211" s="97"/>
      <c r="AT211" s="97" t="n">
        <f aca="false">SUM(AT212)</f>
        <v>41557.96</v>
      </c>
      <c r="AU211" s="97" t="n">
        <f aca="false">SUM(AU212)</f>
        <v>100000</v>
      </c>
      <c r="AV211" s="97" t="n">
        <f aca="false">SUM(AV212)</f>
        <v>30466.48</v>
      </c>
      <c r="AW211" s="106" t="n">
        <f aca="false">SUM(AR211+AU211-AV211)</f>
        <v>224819.205845112</v>
      </c>
      <c r="AX211" s="124"/>
      <c r="AY211" s="124"/>
      <c r="AZ211" s="124"/>
      <c r="BA211" s="124"/>
      <c r="BB211" s="124"/>
      <c r="BC211" s="124"/>
      <c r="BD211" s="124" t="n">
        <f aca="false">SUM(AX211+AY211+AZ211+BA211+BB211+BC211)</f>
        <v>0</v>
      </c>
      <c r="BE211" s="2" t="n">
        <f aca="false">SUM(AW211-BD211)</f>
        <v>224819.205845112</v>
      </c>
      <c r="BF211" s="2" t="n">
        <f aca="false">SUM(BE211-AW211)</f>
        <v>0</v>
      </c>
    </row>
    <row r="212" customFormat="false" ht="12.75" hidden="false" customHeight="false" outlineLevel="0" collapsed="false">
      <c r="A212" s="113"/>
      <c r="B212" s="114" t="s">
        <v>333</v>
      </c>
      <c r="C212" s="114"/>
      <c r="D212" s="114"/>
      <c r="E212" s="114"/>
      <c r="F212" s="114"/>
      <c r="G212" s="114"/>
      <c r="H212" s="114"/>
      <c r="I212" s="115" t="n">
        <v>42</v>
      </c>
      <c r="J212" s="116" t="s">
        <v>334</v>
      </c>
      <c r="K212" s="117" t="e">
        <f aca="false">SUM(K213)</f>
        <v>#REF!</v>
      </c>
      <c r="L212" s="117" t="e">
        <f aca="false">SUM(L213)</f>
        <v>#REF!</v>
      </c>
      <c r="M212" s="117" t="e">
        <f aca="false">SUM(M213)</f>
        <v>#REF!</v>
      </c>
      <c r="N212" s="117" t="e">
        <f aca="false">SUM(N213)</f>
        <v>#REF!</v>
      </c>
      <c r="O212" s="117" t="e">
        <f aca="false">SUM(O213)</f>
        <v>#REF!</v>
      </c>
      <c r="P212" s="117" t="e">
        <f aca="false">SUM(P213)</f>
        <v>#REF!</v>
      </c>
      <c r="Q212" s="117" t="e">
        <f aca="false">SUM(Q213)</f>
        <v>#REF!</v>
      </c>
      <c r="R212" s="117" t="e">
        <f aca="false">SUM(R213)</f>
        <v>#REF!</v>
      </c>
      <c r="S212" s="117" t="e">
        <f aca="false">SUM(S213)</f>
        <v>#REF!</v>
      </c>
      <c r="T212" s="117" t="e">
        <f aca="false">SUM(T213)</f>
        <v>#REF!</v>
      </c>
      <c r="U212" s="117" t="e">
        <f aca="false">SUM(U213)</f>
        <v>#REF!</v>
      </c>
      <c r="V212" s="117" t="e">
        <f aca="false">SUM(V213)</f>
        <v>#REF!</v>
      </c>
      <c r="W212" s="117" t="n">
        <f aca="false">SUM(W213)</f>
        <v>0</v>
      </c>
      <c r="X212" s="117" t="n">
        <f aca="false">SUM(X213)</f>
        <v>0</v>
      </c>
      <c r="Y212" s="117" t="n">
        <f aca="false">SUM(Y213)</f>
        <v>400000</v>
      </c>
      <c r="Z212" s="117" t="n">
        <f aca="false">SUM(Z213)</f>
        <v>650000</v>
      </c>
      <c r="AA212" s="117" t="n">
        <f aca="false">SUM(AA213)</f>
        <v>400000</v>
      </c>
      <c r="AB212" s="117" t="n">
        <f aca="false">SUM(AB213)</f>
        <v>75137.46</v>
      </c>
      <c r="AC212" s="117" t="n">
        <f aca="false">SUM(AC213)</f>
        <v>1238000</v>
      </c>
      <c r="AD212" s="117" t="n">
        <f aca="false">SUM(AD213)</f>
        <v>1498000</v>
      </c>
      <c r="AE212" s="117" t="n">
        <f aca="false">SUM(AE213)</f>
        <v>0</v>
      </c>
      <c r="AF212" s="117" t="n">
        <f aca="false">SUM(AF213)</f>
        <v>0</v>
      </c>
      <c r="AG212" s="117" t="n">
        <f aca="false">SUM(AG213)</f>
        <v>1498000</v>
      </c>
      <c r="AH212" s="117" t="n">
        <f aca="false">SUM(AH213)</f>
        <v>601936.41</v>
      </c>
      <c r="AI212" s="117" t="n">
        <f aca="false">SUM(AI213)</f>
        <v>1250000</v>
      </c>
      <c r="AJ212" s="117" t="n">
        <f aca="false">SUM(AJ213)</f>
        <v>278452.08</v>
      </c>
      <c r="AK212" s="117" t="n">
        <f aca="false">SUM(AK213)</f>
        <v>1650000</v>
      </c>
      <c r="AL212" s="117" t="n">
        <f aca="false">SUM(AL213)</f>
        <v>320000</v>
      </c>
      <c r="AM212" s="117" t="n">
        <f aca="false">SUM(AM213)</f>
        <v>200000</v>
      </c>
      <c r="AN212" s="117" t="n">
        <f aca="false">SUM(AN213)</f>
        <v>1770000</v>
      </c>
      <c r="AO212" s="97" t="n">
        <f aca="false">SUM(AN212/$AN$2)</f>
        <v>234919.370893888</v>
      </c>
      <c r="AP212" s="97" t="n">
        <f aca="false">SUM(AP213)</f>
        <v>1170000</v>
      </c>
      <c r="AQ212" s="97"/>
      <c r="AR212" s="97" t="n">
        <f aca="false">SUM(AP212/$AN$2)</f>
        <v>155285.685845113</v>
      </c>
      <c r="AS212" s="97"/>
      <c r="AT212" s="97" t="n">
        <f aca="false">SUM(AT213)</f>
        <v>41557.96</v>
      </c>
      <c r="AU212" s="97" t="n">
        <f aca="false">SUM(AU213)</f>
        <v>100000</v>
      </c>
      <c r="AV212" s="97" t="n">
        <f aca="false">SUM(AV213)</f>
        <v>30466.48</v>
      </c>
      <c r="AW212" s="106" t="n">
        <f aca="false">SUM(AR212+AU212-AV212)</f>
        <v>224819.205845112</v>
      </c>
      <c r="BD212" s="2" t="n">
        <f aca="false">SUM(AX212+AY212+AZ212+BA212+BB212+BC212)</f>
        <v>0</v>
      </c>
      <c r="BE212" s="2" t="n">
        <f aca="false">SUM(AW212-BD212)</f>
        <v>224819.205845112</v>
      </c>
      <c r="BF212" s="2" t="n">
        <f aca="false">SUM(BE212-AW212)</f>
        <v>0</v>
      </c>
    </row>
    <row r="213" customFormat="false" ht="12.75" hidden="false" customHeight="false" outlineLevel="0" collapsed="false">
      <c r="A213" s="118"/>
      <c r="B213" s="119"/>
      <c r="C213" s="119"/>
      <c r="D213" s="119"/>
      <c r="E213" s="119"/>
      <c r="F213" s="119"/>
      <c r="G213" s="119"/>
      <c r="H213" s="119"/>
      <c r="I213" s="138" t="n">
        <v>421</v>
      </c>
      <c r="J213" s="121" t="s">
        <v>335</v>
      </c>
      <c r="K213" s="122" t="e">
        <f aca="false">SUM(#REF!)</f>
        <v>#REF!</v>
      </c>
      <c r="L213" s="122" t="e">
        <f aca="false">SUM(#REF!)</f>
        <v>#REF!</v>
      </c>
      <c r="M213" s="122" t="e">
        <f aca="false">SUM(#REF!)</f>
        <v>#REF!</v>
      </c>
      <c r="N213" s="122" t="e">
        <f aca="false">SUM(#REF!)</f>
        <v>#REF!</v>
      </c>
      <c r="O213" s="122" t="e">
        <f aca="false">SUM(#REF!)</f>
        <v>#REF!</v>
      </c>
      <c r="P213" s="122" t="e">
        <f aca="false">SUM(#REF!)</f>
        <v>#REF!</v>
      </c>
      <c r="Q213" s="122" t="e">
        <f aca="false">SUM(#REF!)</f>
        <v>#REF!</v>
      </c>
      <c r="R213" s="122" t="e">
        <f aca="false">SUM(#REF!)</f>
        <v>#REF!</v>
      </c>
      <c r="S213" s="122" t="e">
        <f aca="false">SUM(#REF!)</f>
        <v>#REF!</v>
      </c>
      <c r="T213" s="122" t="e">
        <f aca="false">SUM(#REF!)</f>
        <v>#REF!</v>
      </c>
      <c r="U213" s="122" t="e">
        <f aca="false">SUM(#REF!)</f>
        <v>#REF!</v>
      </c>
      <c r="V213" s="122" t="e">
        <f aca="false">SUM(#REF!)</f>
        <v>#REF!</v>
      </c>
      <c r="W213" s="122" t="n">
        <f aca="false">SUM(W215:W215)</f>
        <v>0</v>
      </c>
      <c r="X213" s="122" t="n">
        <f aca="false">SUM(X215:X215)</f>
        <v>0</v>
      </c>
      <c r="Y213" s="122" t="n">
        <f aca="false">SUM(Y215:Y219)</f>
        <v>400000</v>
      </c>
      <c r="Z213" s="122" t="n">
        <f aca="false">SUM(Z215:Z219)</f>
        <v>650000</v>
      </c>
      <c r="AA213" s="122" t="n">
        <f aca="false">SUM(AA215:AA219)</f>
        <v>400000</v>
      </c>
      <c r="AB213" s="122" t="n">
        <f aca="false">SUM(AB215:AB219)</f>
        <v>75137.46</v>
      </c>
      <c r="AC213" s="122" t="n">
        <f aca="false">SUM(AC215:AC219)</f>
        <v>1238000</v>
      </c>
      <c r="AD213" s="122" t="n">
        <f aca="false">SUM(AD215:AD219)</f>
        <v>1498000</v>
      </c>
      <c r="AE213" s="122" t="n">
        <f aca="false">SUM(AE215:AE219)</f>
        <v>0</v>
      </c>
      <c r="AF213" s="122" t="n">
        <f aca="false">SUM(AF215:AF219)</f>
        <v>0</v>
      </c>
      <c r="AG213" s="122" t="n">
        <f aca="false">SUM(AG215:AG219)</f>
        <v>1498000</v>
      </c>
      <c r="AH213" s="122" t="n">
        <f aca="false">SUM(AH215:AH219)</f>
        <v>601936.41</v>
      </c>
      <c r="AI213" s="122" t="n">
        <f aca="false">SUM(AI215:AI219)</f>
        <v>1250000</v>
      </c>
      <c r="AJ213" s="122" t="n">
        <f aca="false">SUM(AJ215:AJ219)</f>
        <v>278452.08</v>
      </c>
      <c r="AK213" s="122" t="n">
        <f aca="false">SUM(AK215:AK219)</f>
        <v>1650000</v>
      </c>
      <c r="AL213" s="122" t="n">
        <f aca="false">SUM(AL215:AL219)</f>
        <v>320000</v>
      </c>
      <c r="AM213" s="122" t="n">
        <f aca="false">SUM(AM215:AM219)</f>
        <v>200000</v>
      </c>
      <c r="AN213" s="122" t="n">
        <f aca="false">SUM(AN215:AN219)</f>
        <v>1770000</v>
      </c>
      <c r="AO213" s="97" t="n">
        <f aca="false">SUM(AN213/$AN$2)</f>
        <v>234919.370893888</v>
      </c>
      <c r="AP213" s="110" t="n">
        <f aca="false">SUM(AP215:AP219)</f>
        <v>1170000</v>
      </c>
      <c r="AQ213" s="110"/>
      <c r="AR213" s="97" t="n">
        <f aca="false">SUM(AP213/$AN$2)</f>
        <v>155285.685845113</v>
      </c>
      <c r="AS213" s="97"/>
      <c r="AT213" s="97" t="n">
        <f aca="false">SUM(AT214:AT219)</f>
        <v>41557.96</v>
      </c>
      <c r="AU213" s="97" t="n">
        <f aca="false">SUM(AU214:AU219)</f>
        <v>100000</v>
      </c>
      <c r="AV213" s="97" t="n">
        <f aca="false">SUM(AV214:AV219)</f>
        <v>30466.48</v>
      </c>
      <c r="AW213" s="106" t="n">
        <f aca="false">SUM(AR213+AU213-AV213)</f>
        <v>224819.205845112</v>
      </c>
      <c r="BD213" s="2" t="n">
        <f aca="false">SUM(AX213+AY213+AZ213+BA213+BB213+BC213)</f>
        <v>0</v>
      </c>
      <c r="BE213" s="2" t="n">
        <f aca="false">SUM(AW213-BD213)</f>
        <v>224819.205845112</v>
      </c>
      <c r="BF213" s="2" t="n">
        <f aca="false">SUM(BE213-AW213)</f>
        <v>0</v>
      </c>
    </row>
    <row r="214" customFormat="false" ht="12.75" hidden="false" customHeight="false" outlineLevel="0" collapsed="false">
      <c r="A214" s="118"/>
      <c r="B214" s="119"/>
      <c r="C214" s="119"/>
      <c r="D214" s="119"/>
      <c r="E214" s="119"/>
      <c r="F214" s="119"/>
      <c r="G214" s="119"/>
      <c r="H214" s="119"/>
      <c r="I214" s="138" t="n">
        <v>45111</v>
      </c>
      <c r="J214" s="121" t="s">
        <v>336</v>
      </c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97"/>
      <c r="AP214" s="110"/>
      <c r="AQ214" s="110"/>
      <c r="AR214" s="97"/>
      <c r="AS214" s="97"/>
      <c r="AT214" s="97"/>
      <c r="AU214" s="97" t="n">
        <v>25000</v>
      </c>
      <c r="AV214" s="97"/>
      <c r="AW214" s="106" t="n">
        <f aca="false">SUM(AR214+AU214-AV214)</f>
        <v>25000</v>
      </c>
      <c r="BC214" s="2" t="n">
        <v>25000</v>
      </c>
      <c r="BD214" s="2" t="n">
        <f aca="false">SUM(AX214+AY214+AZ214+BA214+BB214+BC214)</f>
        <v>25000</v>
      </c>
      <c r="BE214" s="2" t="n">
        <f aca="false">SUM(AW214-BD214)</f>
        <v>0</v>
      </c>
      <c r="BF214" s="2" t="n">
        <f aca="false">SUM(BE214-AW214)</f>
        <v>-25000</v>
      </c>
    </row>
    <row r="215" customFormat="false" ht="12.75" hidden="false" customHeight="false" outlineLevel="0" collapsed="false">
      <c r="A215" s="118"/>
      <c r="B215" s="119"/>
      <c r="C215" s="119"/>
      <c r="D215" s="119"/>
      <c r="E215" s="119"/>
      <c r="F215" s="119"/>
      <c r="G215" s="119"/>
      <c r="H215" s="119"/>
      <c r="I215" s="120" t="n">
        <v>45111</v>
      </c>
      <c r="J215" s="121" t="s">
        <v>337</v>
      </c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97"/>
      <c r="W215" s="110"/>
      <c r="X215" s="110"/>
      <c r="Y215" s="110" t="n">
        <v>400000</v>
      </c>
      <c r="Z215" s="110" t="n">
        <v>500000</v>
      </c>
      <c r="AA215" s="122" t="n">
        <v>400000</v>
      </c>
      <c r="AB215" s="110"/>
      <c r="AC215" s="122" t="n">
        <v>200000</v>
      </c>
      <c r="AD215" s="122" t="n">
        <v>550000</v>
      </c>
      <c r="AE215" s="122"/>
      <c r="AF215" s="122"/>
      <c r="AG215" s="123" t="n">
        <f aca="false">SUM(AD215+AE215-AF215)</f>
        <v>550000</v>
      </c>
      <c r="AH215" s="122"/>
      <c r="AI215" s="122" t="n">
        <v>600000</v>
      </c>
      <c r="AJ215" s="55" t="n">
        <v>278452.08</v>
      </c>
      <c r="AK215" s="122" t="n">
        <v>600000</v>
      </c>
      <c r="AL215" s="122"/>
      <c r="AM215" s="122" t="n">
        <v>200000</v>
      </c>
      <c r="AN215" s="55" t="n">
        <f aca="false">SUM(AK215+AL215-AM215)</f>
        <v>400000</v>
      </c>
      <c r="AO215" s="97" t="n">
        <f aca="false">SUM(AN215/$AN$2)</f>
        <v>53089.1233658504</v>
      </c>
      <c r="AP215" s="58" t="n">
        <v>300000</v>
      </c>
      <c r="AQ215" s="58"/>
      <c r="AR215" s="97" t="n">
        <f aca="false">SUM(AP215/$AN$2)</f>
        <v>39816.8425243878</v>
      </c>
      <c r="AS215" s="97"/>
      <c r="AT215" s="97"/>
      <c r="AU215" s="97"/>
      <c r="AV215" s="97" t="n">
        <v>30466.48</v>
      </c>
      <c r="AW215" s="106" t="n">
        <f aca="false">SUM(AR215+AU215-AV215)</f>
        <v>9350.36252438782</v>
      </c>
      <c r="AY215" s="2" t="n">
        <v>9350.36</v>
      </c>
      <c r="BD215" s="2" t="n">
        <f aca="false">SUM(AX215+AY215+AZ215+BA215+BB215+BC215)</f>
        <v>9350.36</v>
      </c>
      <c r="BE215" s="2" t="n">
        <f aca="false">SUM(AW215-BD215)</f>
        <v>0.00252438781535602</v>
      </c>
      <c r="BF215" s="2" t="n">
        <f aca="false">SUM(BE215-AW215)</f>
        <v>-9350.36</v>
      </c>
    </row>
    <row r="216" customFormat="false" ht="12.75" hidden="false" customHeight="false" outlineLevel="0" collapsed="false">
      <c r="A216" s="118"/>
      <c r="B216" s="119"/>
      <c r="C216" s="119"/>
      <c r="D216" s="119"/>
      <c r="E216" s="119"/>
      <c r="F216" s="119"/>
      <c r="G216" s="119"/>
      <c r="H216" s="119"/>
      <c r="I216" s="120" t="n">
        <v>45111</v>
      </c>
      <c r="J216" s="121" t="s">
        <v>338</v>
      </c>
      <c r="K216" s="122"/>
      <c r="L216" s="122"/>
      <c r="M216" s="122"/>
      <c r="N216" s="122"/>
      <c r="O216" s="122"/>
      <c r="P216" s="122"/>
      <c r="Q216" s="122"/>
      <c r="R216" s="122"/>
      <c r="S216" s="122" t="n">
        <v>50000</v>
      </c>
      <c r="T216" s="122"/>
      <c r="U216" s="122"/>
      <c r="V216" s="97" t="e">
        <f aca="false">S216/P216*100</f>
        <v>#DIV/0!</v>
      </c>
      <c r="W216" s="110" t="n">
        <v>50000</v>
      </c>
      <c r="X216" s="122" t="n">
        <v>50000</v>
      </c>
      <c r="Y216" s="122"/>
      <c r="Z216" s="122" t="n">
        <v>50000</v>
      </c>
      <c r="AA216" s="122" t="n">
        <v>0</v>
      </c>
      <c r="AB216" s="110" t="n">
        <v>75137.46</v>
      </c>
      <c r="AC216" s="122" t="n">
        <v>200000</v>
      </c>
      <c r="AD216" s="122" t="n">
        <v>200000</v>
      </c>
      <c r="AE216" s="122"/>
      <c r="AF216" s="122"/>
      <c r="AG216" s="123" t="n">
        <f aca="false">SUM(AD216+AE216-AF216)</f>
        <v>200000</v>
      </c>
      <c r="AH216" s="122"/>
      <c r="AI216" s="122" t="n">
        <v>0</v>
      </c>
      <c r="AJ216" s="55" t="n">
        <v>0</v>
      </c>
      <c r="AK216" s="122" t="n">
        <v>0</v>
      </c>
      <c r="AL216" s="122"/>
      <c r="AM216" s="122"/>
      <c r="AN216" s="55" t="n">
        <f aca="false">SUM(AK216+AL216-AM216)</f>
        <v>0</v>
      </c>
      <c r="AO216" s="97" t="n">
        <f aca="false">SUM(AN216/$AN$2)</f>
        <v>0</v>
      </c>
      <c r="AP216" s="58"/>
      <c r="AQ216" s="58"/>
      <c r="AR216" s="97" t="n">
        <f aca="false">SUM(AP216/$AN$2)</f>
        <v>0</v>
      </c>
      <c r="AS216" s="97"/>
      <c r="AT216" s="97"/>
      <c r="AU216" s="97" t="n">
        <v>75000</v>
      </c>
      <c r="AV216" s="97"/>
      <c r="AW216" s="106" t="n">
        <f aca="false">SUM(AR216+AU216-AV216)</f>
        <v>75000</v>
      </c>
      <c r="BB216" s="6" t="n">
        <v>75000</v>
      </c>
      <c r="BC216" s="6"/>
      <c r="BD216" s="2" t="n">
        <f aca="false">SUM(AX216+AY216+AZ216+BA216+BB216+BC216)</f>
        <v>75000</v>
      </c>
      <c r="BE216" s="2" t="n">
        <f aca="false">SUM(AW216-BD216)</f>
        <v>0</v>
      </c>
      <c r="BF216" s="2" t="n">
        <f aca="false">SUM(BE216-AW216)</f>
        <v>-75000</v>
      </c>
    </row>
    <row r="217" customFormat="false" ht="12.75" hidden="false" customHeight="false" outlineLevel="0" collapsed="false">
      <c r="A217" s="118"/>
      <c r="B217" s="119"/>
      <c r="C217" s="119"/>
      <c r="D217" s="119"/>
      <c r="E217" s="119"/>
      <c r="F217" s="119"/>
      <c r="G217" s="119"/>
      <c r="H217" s="119"/>
      <c r="I217" s="145" t="n">
        <v>45111</v>
      </c>
      <c r="J217" s="121" t="s">
        <v>339</v>
      </c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97"/>
      <c r="W217" s="110"/>
      <c r="X217" s="110"/>
      <c r="Y217" s="110"/>
      <c r="Z217" s="110" t="n">
        <v>100000</v>
      </c>
      <c r="AA217" s="122" t="n">
        <v>0</v>
      </c>
      <c r="AB217" s="110"/>
      <c r="AC217" s="122" t="n">
        <v>238000</v>
      </c>
      <c r="AD217" s="122" t="n">
        <v>238000</v>
      </c>
      <c r="AE217" s="122"/>
      <c r="AF217" s="122"/>
      <c r="AG217" s="123" t="n">
        <f aca="false">SUM(AD217+AE217-AF217)</f>
        <v>238000</v>
      </c>
      <c r="AH217" s="122" t="n">
        <v>100883.76</v>
      </c>
      <c r="AI217" s="122" t="n">
        <v>200000</v>
      </c>
      <c r="AJ217" s="55" t="n">
        <v>0</v>
      </c>
      <c r="AK217" s="122" t="n">
        <v>600000</v>
      </c>
      <c r="AL217" s="122"/>
      <c r="AM217" s="122"/>
      <c r="AN217" s="55" t="n">
        <f aca="false">SUM(AK217+AL217-AM217)</f>
        <v>600000</v>
      </c>
      <c r="AO217" s="97" t="n">
        <f aca="false">SUM(AN217/$AN$2)</f>
        <v>79633.6850487756</v>
      </c>
      <c r="AP217" s="58" t="n">
        <v>300000</v>
      </c>
      <c r="AQ217" s="58"/>
      <c r="AR217" s="97" t="n">
        <f aca="false">SUM(AP217/$AN$2)</f>
        <v>39816.8425243878</v>
      </c>
      <c r="AS217" s="97"/>
      <c r="AT217" s="97" t="n">
        <v>8594.48</v>
      </c>
      <c r="AU217" s="97"/>
      <c r="AV217" s="97"/>
      <c r="AW217" s="106" t="n">
        <f aca="false">SUM(AR217+AU217-AV217)</f>
        <v>39816.8425243878</v>
      </c>
      <c r="BB217" s="2" t="n">
        <v>21816.97</v>
      </c>
      <c r="BD217" s="2" t="n">
        <f aca="false">SUM(AX217+AY217+AZ217+BA217+BB217+BC217)</f>
        <v>21816.97</v>
      </c>
      <c r="BE217" s="2" t="n">
        <f aca="false">SUM(AW217-BD217)</f>
        <v>17999.8725243878</v>
      </c>
      <c r="BF217" s="2" t="n">
        <f aca="false">SUM(BE217-AW217)</f>
        <v>-21816.97</v>
      </c>
    </row>
    <row r="218" customFormat="false" ht="12.75" hidden="false" customHeight="false" outlineLevel="0" collapsed="false">
      <c r="A218" s="118"/>
      <c r="B218" s="119"/>
      <c r="C218" s="119"/>
      <c r="D218" s="119"/>
      <c r="E218" s="119"/>
      <c r="F218" s="119"/>
      <c r="G218" s="119"/>
      <c r="H218" s="119"/>
      <c r="I218" s="146" t="n">
        <v>45111</v>
      </c>
      <c r="J218" s="121" t="s">
        <v>340</v>
      </c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97"/>
      <c r="W218" s="110"/>
      <c r="X218" s="110"/>
      <c r="Y218" s="110"/>
      <c r="Z218" s="110"/>
      <c r="AA218" s="122"/>
      <c r="AB218" s="110"/>
      <c r="AC218" s="122" t="n">
        <v>450000</v>
      </c>
      <c r="AD218" s="122" t="n">
        <v>390000</v>
      </c>
      <c r="AE218" s="122"/>
      <c r="AF218" s="122"/>
      <c r="AG218" s="123" t="n">
        <f aca="false">SUM(AD218+AE218-AF218)</f>
        <v>390000</v>
      </c>
      <c r="AH218" s="122" t="n">
        <v>382437.65</v>
      </c>
      <c r="AI218" s="122" t="n">
        <v>0</v>
      </c>
      <c r="AJ218" s="55" t="n">
        <v>0</v>
      </c>
      <c r="AK218" s="122" t="n">
        <v>0</v>
      </c>
      <c r="AL218" s="122" t="n">
        <v>320000</v>
      </c>
      <c r="AM218" s="122"/>
      <c r="AN218" s="55" t="n">
        <f aca="false">SUM(AK218+AL218-AM218)</f>
        <v>320000</v>
      </c>
      <c r="AO218" s="97" t="n">
        <f aca="false">SUM(AN218/$AN$2)</f>
        <v>42471.2986926803</v>
      </c>
      <c r="AP218" s="58" t="n">
        <v>320000</v>
      </c>
      <c r="AQ218" s="58"/>
      <c r="AR218" s="97" t="n">
        <f aca="false">SUM(AP218/$AN$2)</f>
        <v>42471.2986926803</v>
      </c>
      <c r="AS218" s="97"/>
      <c r="AT218" s="97" t="n">
        <v>32963.48</v>
      </c>
      <c r="AU218" s="97"/>
      <c r="AV218" s="97"/>
      <c r="AW218" s="106" t="n">
        <f aca="false">SUM(AR218+AU218-AV218)</f>
        <v>42471.2986926803</v>
      </c>
      <c r="BC218" s="2" t="n">
        <v>42471.3</v>
      </c>
      <c r="BD218" s="2" t="n">
        <f aca="false">SUM(AX218+AY218+AZ218+BA218+BB218+BC218)</f>
        <v>42471.3</v>
      </c>
      <c r="BE218" s="2" t="n">
        <f aca="false">SUM(AW218-BD218)</f>
        <v>-0.0013073196678306</v>
      </c>
      <c r="BF218" s="2" t="n">
        <f aca="false">SUM(BE218-AW218)</f>
        <v>-42471.3</v>
      </c>
    </row>
    <row r="219" customFormat="false" ht="12.75" hidden="false" customHeight="false" outlineLevel="0" collapsed="false">
      <c r="A219" s="118"/>
      <c r="B219" s="119"/>
      <c r="C219" s="119"/>
      <c r="D219" s="119"/>
      <c r="E219" s="119"/>
      <c r="F219" s="119"/>
      <c r="G219" s="119"/>
      <c r="H219" s="119"/>
      <c r="I219" s="120" t="n">
        <v>45111</v>
      </c>
      <c r="J219" s="121" t="s">
        <v>341</v>
      </c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97"/>
      <c r="W219" s="110"/>
      <c r="X219" s="110"/>
      <c r="Y219" s="110"/>
      <c r="Z219" s="110"/>
      <c r="AA219" s="122"/>
      <c r="AB219" s="110"/>
      <c r="AC219" s="122" t="n">
        <v>150000</v>
      </c>
      <c r="AD219" s="122" t="n">
        <v>120000</v>
      </c>
      <c r="AE219" s="122"/>
      <c r="AF219" s="122"/>
      <c r="AG219" s="123" t="n">
        <f aca="false">SUM(AD219+AE219-AF219)</f>
        <v>120000</v>
      </c>
      <c r="AH219" s="122" t="n">
        <v>118615</v>
      </c>
      <c r="AI219" s="122" t="n">
        <v>450000</v>
      </c>
      <c r="AJ219" s="55" t="n">
        <v>0</v>
      </c>
      <c r="AK219" s="122" t="n">
        <v>450000</v>
      </c>
      <c r="AL219" s="122"/>
      <c r="AM219" s="122"/>
      <c r="AN219" s="55" t="n">
        <f aca="false">SUM(AK219+AL219-AM219)</f>
        <v>450000</v>
      </c>
      <c r="AO219" s="97" t="n">
        <f aca="false">SUM(AN219/$AN$2)</f>
        <v>59725.2637865817</v>
      </c>
      <c r="AP219" s="58" t="n">
        <v>250000</v>
      </c>
      <c r="AQ219" s="58"/>
      <c r="AR219" s="97" t="n">
        <f aca="false">SUM(AP219/$AN$2)</f>
        <v>33180.7021036565</v>
      </c>
      <c r="AS219" s="97"/>
      <c r="AT219" s="97"/>
      <c r="AU219" s="97"/>
      <c r="AV219" s="97"/>
      <c r="AW219" s="106" t="n">
        <f aca="false">SUM(AR219+AU219-AV219)</f>
        <v>33180.7021036565</v>
      </c>
      <c r="BA219" s="2" t="n">
        <v>33180.7</v>
      </c>
      <c r="BD219" s="2" t="n">
        <f aca="false">SUM(AX219+AY219+AZ219+BA219+BB219+BC219)</f>
        <v>33180.7</v>
      </c>
      <c r="BE219" s="2" t="n">
        <f aca="false">SUM(AW219-BD219)</f>
        <v>0.00210365651582833</v>
      </c>
      <c r="BF219" s="2" t="n">
        <f aca="false">SUM(BE219-AW219)</f>
        <v>-33180.7</v>
      </c>
    </row>
    <row r="220" customFormat="false" ht="12.75" hidden="false" customHeight="false" outlineLevel="0" collapsed="false">
      <c r="A220" s="99" t="s">
        <v>342</v>
      </c>
      <c r="B220" s="93"/>
      <c r="C220" s="93"/>
      <c r="D220" s="93"/>
      <c r="E220" s="93"/>
      <c r="F220" s="93"/>
      <c r="G220" s="93"/>
      <c r="H220" s="93"/>
      <c r="I220" s="107" t="s">
        <v>343</v>
      </c>
      <c r="J220" s="108"/>
      <c r="K220" s="109"/>
      <c r="L220" s="109"/>
      <c r="M220" s="109"/>
      <c r="N220" s="109" t="n">
        <f aca="false">SUM(N221)</f>
        <v>50000</v>
      </c>
      <c r="O220" s="109" t="n">
        <f aca="false">SUM(O221)</f>
        <v>50000</v>
      </c>
      <c r="P220" s="109" t="n">
        <f aca="false">SUM(P221)</f>
        <v>50000</v>
      </c>
      <c r="Q220" s="109" t="n">
        <f aca="false">SUM(Q221)</f>
        <v>50000</v>
      </c>
      <c r="R220" s="109" t="n">
        <f aca="false">SUM(R221)</f>
        <v>0</v>
      </c>
      <c r="S220" s="109" t="n">
        <f aca="false">SUM(S221)</f>
        <v>100000</v>
      </c>
      <c r="T220" s="109" t="n">
        <f aca="false">SUM(T221)</f>
        <v>0</v>
      </c>
      <c r="U220" s="109" t="n">
        <f aca="false">SUM(U221)</f>
        <v>0</v>
      </c>
      <c r="V220" s="109" t="e">
        <f aca="false">SUM(V221)</f>
        <v>#DIV/0!</v>
      </c>
      <c r="W220" s="109" t="n">
        <f aca="false">SUM(W221)</f>
        <v>100000</v>
      </c>
      <c r="X220" s="109" t="n">
        <f aca="false">SUM(X221)</f>
        <v>100000</v>
      </c>
      <c r="Y220" s="109" t="n">
        <f aca="false">SUM(Y221)</f>
        <v>500000</v>
      </c>
      <c r="Z220" s="109" t="n">
        <f aca="false">SUM(Z221)</f>
        <v>500000</v>
      </c>
      <c r="AA220" s="109" t="n">
        <f aca="false">SUM(AA221)</f>
        <v>500000</v>
      </c>
      <c r="AB220" s="109" t="n">
        <f aca="false">SUM(AB221)</f>
        <v>0</v>
      </c>
      <c r="AC220" s="109" t="n">
        <f aca="false">SUM(AC221)</f>
        <v>500000</v>
      </c>
      <c r="AD220" s="109" t="n">
        <f aca="false">SUM(AD221)</f>
        <v>450000</v>
      </c>
      <c r="AE220" s="109" t="n">
        <f aca="false">SUM(AE221)</f>
        <v>0</v>
      </c>
      <c r="AF220" s="109" t="n">
        <f aca="false">SUM(AF221)</f>
        <v>0</v>
      </c>
      <c r="AG220" s="109" t="n">
        <f aca="false">SUM(AG221)</f>
        <v>450000</v>
      </c>
      <c r="AH220" s="109" t="n">
        <f aca="false">SUM(AH221)</f>
        <v>0</v>
      </c>
      <c r="AI220" s="109" t="n">
        <f aca="false">SUM(AI221)</f>
        <v>550000</v>
      </c>
      <c r="AJ220" s="109" t="n">
        <f aca="false">SUM(AJ221)</f>
        <v>2777.9</v>
      </c>
      <c r="AK220" s="109" t="n">
        <f aca="false">SUM(AK221)</f>
        <v>330000</v>
      </c>
      <c r="AL220" s="109" t="n">
        <f aca="false">SUM(AL221)</f>
        <v>0</v>
      </c>
      <c r="AM220" s="109" t="n">
        <f aca="false">SUM(AM221)</f>
        <v>0</v>
      </c>
      <c r="AN220" s="109" t="n">
        <f aca="false">SUM(AN221)</f>
        <v>330000</v>
      </c>
      <c r="AO220" s="97" t="n">
        <f aca="false">SUM(AN220/$AN$2)</f>
        <v>43798.5267768266</v>
      </c>
      <c r="AP220" s="110" t="n">
        <f aca="false">SUM(AP221)</f>
        <v>330000</v>
      </c>
      <c r="AQ220" s="110" t="n">
        <f aca="false">SUM(AQ221)</f>
        <v>0</v>
      </c>
      <c r="AR220" s="97" t="n">
        <f aca="false">SUM(AP220/$AN$2)</f>
        <v>43798.5267768266</v>
      </c>
      <c r="AS220" s="97"/>
      <c r="AT220" s="97" t="n">
        <f aca="false">SUM(AT221)</f>
        <v>16603.34</v>
      </c>
      <c r="AU220" s="97" t="n">
        <f aca="false">SUM(AU221)</f>
        <v>34463.16</v>
      </c>
      <c r="AV220" s="97" t="n">
        <f aca="false">SUM(AV221)</f>
        <v>0</v>
      </c>
      <c r="AW220" s="106" t="n">
        <f aca="false">SUM(AR220+AU220-AV220)</f>
        <v>78261.6867768266</v>
      </c>
      <c r="BD220" s="2" t="n">
        <f aca="false">SUM(AX220+AY220+AZ220+BA220+BB220+BC220)</f>
        <v>0</v>
      </c>
      <c r="BE220" s="2" t="n">
        <f aca="false">SUM(AW220-BD220)</f>
        <v>78261.6867768266</v>
      </c>
      <c r="BF220" s="2" t="n">
        <f aca="false">SUM(BE220-AW220)</f>
        <v>0</v>
      </c>
    </row>
    <row r="221" customFormat="false" ht="12.75" hidden="false" customHeight="false" outlineLevel="0" collapsed="false">
      <c r="A221" s="99"/>
      <c r="B221" s="93"/>
      <c r="C221" s="93"/>
      <c r="D221" s="93"/>
      <c r="E221" s="93"/>
      <c r="F221" s="93"/>
      <c r="G221" s="93"/>
      <c r="H221" s="93"/>
      <c r="I221" s="107" t="s">
        <v>344</v>
      </c>
      <c r="J221" s="108"/>
      <c r="K221" s="109"/>
      <c r="L221" s="109"/>
      <c r="M221" s="109"/>
      <c r="N221" s="109" t="n">
        <f aca="false">SUM(N224)</f>
        <v>50000</v>
      </c>
      <c r="O221" s="109" t="n">
        <f aca="false">SUM(O224)</f>
        <v>50000</v>
      </c>
      <c r="P221" s="109" t="n">
        <f aca="false">SUM(P224)</f>
        <v>50000</v>
      </c>
      <c r="Q221" s="109" t="n">
        <f aca="false">SUM(Q224)</f>
        <v>50000</v>
      </c>
      <c r="R221" s="109" t="n">
        <f aca="false">SUM(R224)</f>
        <v>0</v>
      </c>
      <c r="S221" s="109" t="n">
        <f aca="false">SUM(S224)</f>
        <v>100000</v>
      </c>
      <c r="T221" s="109" t="n">
        <f aca="false">SUM(T224)</f>
        <v>0</v>
      </c>
      <c r="U221" s="109" t="n">
        <f aca="false">SUM(U224)</f>
        <v>0</v>
      </c>
      <c r="V221" s="109" t="e">
        <f aca="false">SUM(V224)</f>
        <v>#DIV/0!</v>
      </c>
      <c r="W221" s="109" t="n">
        <f aca="false">SUM(W224)</f>
        <v>100000</v>
      </c>
      <c r="X221" s="109" t="n">
        <f aca="false">SUM(X224)</f>
        <v>100000</v>
      </c>
      <c r="Y221" s="109" t="n">
        <f aca="false">SUM(Y224)</f>
        <v>500000</v>
      </c>
      <c r="Z221" s="109" t="n">
        <f aca="false">SUM(Z224)</f>
        <v>500000</v>
      </c>
      <c r="AA221" s="109" t="n">
        <f aca="false">SUM(AA224)</f>
        <v>500000</v>
      </c>
      <c r="AB221" s="109" t="n">
        <f aca="false">SUM(AB224)</f>
        <v>0</v>
      </c>
      <c r="AC221" s="109" t="n">
        <f aca="false">SUM(AC224)</f>
        <v>500000</v>
      </c>
      <c r="AD221" s="109" t="n">
        <f aca="false">SUM(AD224)</f>
        <v>450000</v>
      </c>
      <c r="AE221" s="109" t="n">
        <f aca="false">SUM(AE224)</f>
        <v>0</v>
      </c>
      <c r="AF221" s="109" t="n">
        <f aca="false">SUM(AF224)</f>
        <v>0</v>
      </c>
      <c r="AG221" s="109" t="n">
        <f aca="false">SUM(AG224)</f>
        <v>450000</v>
      </c>
      <c r="AH221" s="109" t="n">
        <f aca="false">SUM(AH224)</f>
        <v>0</v>
      </c>
      <c r="AI221" s="109" t="n">
        <f aca="false">SUM(AI224)</f>
        <v>550000</v>
      </c>
      <c r="AJ221" s="109" t="n">
        <f aca="false">SUM(AJ224)</f>
        <v>2777.9</v>
      </c>
      <c r="AK221" s="109" t="n">
        <f aca="false">SUM(AK224)</f>
        <v>330000</v>
      </c>
      <c r="AL221" s="109" t="n">
        <f aca="false">SUM(AL224)</f>
        <v>0</v>
      </c>
      <c r="AM221" s="109" t="n">
        <f aca="false">SUM(AM224)</f>
        <v>0</v>
      </c>
      <c r="AN221" s="109" t="n">
        <f aca="false">SUM(AN224)</f>
        <v>330000</v>
      </c>
      <c r="AO221" s="97" t="n">
        <f aca="false">SUM(AN221/$AN$2)</f>
        <v>43798.5267768266</v>
      </c>
      <c r="AP221" s="110" t="n">
        <f aca="false">SUM(AP224)</f>
        <v>330000</v>
      </c>
      <c r="AQ221" s="110" t="n">
        <f aca="false">SUM(AQ224)</f>
        <v>0</v>
      </c>
      <c r="AR221" s="97" t="n">
        <f aca="false">SUM(AP221/$AN$2)</f>
        <v>43798.5267768266</v>
      </c>
      <c r="AS221" s="97"/>
      <c r="AT221" s="97" t="n">
        <f aca="false">SUM(AT224)</f>
        <v>16603.34</v>
      </c>
      <c r="AU221" s="97" t="n">
        <f aca="false">SUM(AU224)</f>
        <v>34463.16</v>
      </c>
      <c r="AV221" s="97" t="n">
        <f aca="false">SUM(AV224)</f>
        <v>0</v>
      </c>
      <c r="AW221" s="106" t="n">
        <f aca="false">SUM(AR221+AU221-AV221)</f>
        <v>78261.6867768266</v>
      </c>
      <c r="BD221" s="2" t="n">
        <f aca="false">SUM(AX221+AY221+AZ221+BA221+BB221+BC221)</f>
        <v>0</v>
      </c>
      <c r="BE221" s="2" t="n">
        <f aca="false">SUM(AW221-BD221)</f>
        <v>78261.6867768266</v>
      </c>
      <c r="BF221" s="2" t="n">
        <f aca="false">SUM(BE221-AW221)</f>
        <v>0</v>
      </c>
    </row>
    <row r="222" customFormat="false" ht="12.75" hidden="false" customHeight="false" outlineLevel="0" collapsed="false">
      <c r="A222" s="99"/>
      <c r="B222" s="93" t="s">
        <v>173</v>
      </c>
      <c r="C222" s="93"/>
      <c r="D222" s="93"/>
      <c r="E222" s="93"/>
      <c r="F222" s="93"/>
      <c r="G222" s="93"/>
      <c r="H222" s="93"/>
      <c r="I222" s="127" t="s">
        <v>174</v>
      </c>
      <c r="J222" s="108" t="s">
        <v>68</v>
      </c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97" t="n">
        <f aca="false">SUM(AN222/$AN$2)</f>
        <v>0</v>
      </c>
      <c r="AP222" s="110" t="n">
        <v>300000</v>
      </c>
      <c r="AQ222" s="110"/>
      <c r="AR222" s="111" t="n">
        <f aca="false">SUM(AP222/$AN$2)</f>
        <v>39816.8425243878</v>
      </c>
      <c r="AS222" s="111"/>
      <c r="AT222" s="111" t="n">
        <v>300000</v>
      </c>
      <c r="AU222" s="111"/>
      <c r="AV222" s="111"/>
      <c r="AW222" s="112" t="n">
        <v>44280</v>
      </c>
      <c r="BD222" s="2" t="n">
        <f aca="false">SUM(AX222+AY222+AZ222+BA222+BB222+BC222)</f>
        <v>0</v>
      </c>
      <c r="BE222" s="2" t="n">
        <f aca="false">SUM(AW222-BD222)</f>
        <v>44280</v>
      </c>
      <c r="BF222" s="2" t="n">
        <f aca="false">SUM(BE222-AW222)</f>
        <v>0</v>
      </c>
    </row>
    <row r="223" customFormat="false" ht="12.75" hidden="false" customHeight="false" outlineLevel="0" collapsed="false">
      <c r="A223" s="99"/>
      <c r="B223" s="93" t="s">
        <v>173</v>
      </c>
      <c r="C223" s="93"/>
      <c r="D223" s="93"/>
      <c r="E223" s="93"/>
      <c r="F223" s="93"/>
      <c r="G223" s="93"/>
      <c r="H223" s="93"/>
      <c r="I223" s="107" t="s">
        <v>179</v>
      </c>
      <c r="J223" s="108" t="s">
        <v>180</v>
      </c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97" t="n">
        <f aca="false">SUM(AN223/$AN$2)</f>
        <v>0</v>
      </c>
      <c r="AP223" s="110" t="n">
        <v>30000</v>
      </c>
      <c r="AQ223" s="110"/>
      <c r="AR223" s="111" t="n">
        <f aca="false">SUM(AP223/$AN$2)</f>
        <v>3981.68425243878</v>
      </c>
      <c r="AS223" s="111"/>
      <c r="AT223" s="111" t="n">
        <v>30000</v>
      </c>
      <c r="AU223" s="111"/>
      <c r="AV223" s="111"/>
      <c r="AW223" s="112" t="n">
        <v>33981.68</v>
      </c>
      <c r="BD223" s="2" t="n">
        <f aca="false">SUM(AX223+AY223+AZ223+BA223+BB223+BC223)</f>
        <v>0</v>
      </c>
      <c r="BE223" s="2" t="n">
        <f aca="false">SUM(AW223-BD223)</f>
        <v>33981.68</v>
      </c>
      <c r="BF223" s="2" t="n">
        <f aca="false">SUM(BE223-AW223)</f>
        <v>0</v>
      </c>
    </row>
    <row r="224" customFormat="false" ht="12.75" hidden="false" customHeight="false" outlineLevel="0" collapsed="false">
      <c r="A224" s="113"/>
      <c r="B224" s="114"/>
      <c r="C224" s="114"/>
      <c r="D224" s="114"/>
      <c r="E224" s="114"/>
      <c r="F224" s="114"/>
      <c r="G224" s="114"/>
      <c r="H224" s="114"/>
      <c r="I224" s="115" t="n">
        <v>4</v>
      </c>
      <c r="J224" s="116" t="s">
        <v>267</v>
      </c>
      <c r="K224" s="117"/>
      <c r="L224" s="117"/>
      <c r="M224" s="117"/>
      <c r="N224" s="117" t="n">
        <f aca="false">SUM(N225)</f>
        <v>50000</v>
      </c>
      <c r="O224" s="117" t="n">
        <f aca="false">SUM(O225)</f>
        <v>50000</v>
      </c>
      <c r="P224" s="117" t="n">
        <f aca="false">SUM(P225)</f>
        <v>50000</v>
      </c>
      <c r="Q224" s="117" t="n">
        <f aca="false">SUM(Q225)</f>
        <v>50000</v>
      </c>
      <c r="R224" s="117" t="n">
        <f aca="false">SUM(R225)</f>
        <v>0</v>
      </c>
      <c r="S224" s="117" t="n">
        <f aca="false">SUM(S225)</f>
        <v>100000</v>
      </c>
      <c r="T224" s="117" t="n">
        <f aca="false">SUM(T225)</f>
        <v>0</v>
      </c>
      <c r="U224" s="117" t="n">
        <f aca="false">SUM(U225)</f>
        <v>0</v>
      </c>
      <c r="V224" s="117" t="e">
        <f aca="false">SUM(V225)</f>
        <v>#DIV/0!</v>
      </c>
      <c r="W224" s="117" t="n">
        <f aca="false">SUM(W225)</f>
        <v>100000</v>
      </c>
      <c r="X224" s="117" t="n">
        <f aca="false">SUM(X225)</f>
        <v>100000</v>
      </c>
      <c r="Y224" s="117" t="n">
        <f aca="false">SUM(Y225)</f>
        <v>500000</v>
      </c>
      <c r="Z224" s="117" t="n">
        <f aca="false">SUM(Z225)</f>
        <v>500000</v>
      </c>
      <c r="AA224" s="117" t="n">
        <f aca="false">SUM(AA225)</f>
        <v>500000</v>
      </c>
      <c r="AB224" s="117" t="n">
        <f aca="false">SUM(AB225)</f>
        <v>0</v>
      </c>
      <c r="AC224" s="117" t="n">
        <f aca="false">SUM(AC225)</f>
        <v>500000</v>
      </c>
      <c r="AD224" s="117" t="n">
        <f aca="false">SUM(AD225)</f>
        <v>450000</v>
      </c>
      <c r="AE224" s="117" t="n">
        <f aca="false">SUM(AE225)</f>
        <v>0</v>
      </c>
      <c r="AF224" s="117" t="n">
        <f aca="false">SUM(AF225)</f>
        <v>0</v>
      </c>
      <c r="AG224" s="117" t="n">
        <f aca="false">SUM(AG225)</f>
        <v>450000</v>
      </c>
      <c r="AH224" s="117" t="n">
        <f aca="false">SUM(AH225)</f>
        <v>0</v>
      </c>
      <c r="AI224" s="117" t="n">
        <f aca="false">SUM(AI225)</f>
        <v>550000</v>
      </c>
      <c r="AJ224" s="117" t="n">
        <f aca="false">SUM(AJ225)</f>
        <v>2777.9</v>
      </c>
      <c r="AK224" s="117" t="n">
        <f aca="false">SUM(AK225)</f>
        <v>330000</v>
      </c>
      <c r="AL224" s="117" t="n">
        <f aca="false">SUM(AL225)</f>
        <v>0</v>
      </c>
      <c r="AM224" s="117" t="n">
        <f aca="false">SUM(AM225)</f>
        <v>0</v>
      </c>
      <c r="AN224" s="117" t="n">
        <f aca="false">SUM(AN225)</f>
        <v>330000</v>
      </c>
      <c r="AO224" s="97" t="n">
        <f aca="false">SUM(AN224/$AN$2)</f>
        <v>43798.5267768266</v>
      </c>
      <c r="AP224" s="97" t="n">
        <f aca="false">SUM(AP225)</f>
        <v>330000</v>
      </c>
      <c r="AQ224" s="97" t="n">
        <f aca="false">SUM(AQ225)</f>
        <v>0</v>
      </c>
      <c r="AR224" s="97" t="n">
        <f aca="false">SUM(AP224/$AN$2)</f>
        <v>43798.5267768266</v>
      </c>
      <c r="AS224" s="97"/>
      <c r="AT224" s="97" t="n">
        <f aca="false">SUM(AT225)</f>
        <v>16603.34</v>
      </c>
      <c r="AU224" s="97" t="n">
        <f aca="false">SUM(AU225)</f>
        <v>34463.16</v>
      </c>
      <c r="AV224" s="97" t="n">
        <f aca="false">SUM(AV225)</f>
        <v>0</v>
      </c>
      <c r="AW224" s="106" t="n">
        <f aca="false">SUM(AR224+AU224-AV224)</f>
        <v>78261.6867768266</v>
      </c>
      <c r="BD224" s="2" t="n">
        <f aca="false">SUM(AX224+AY224+AZ224+BA224+BB224+BC224)</f>
        <v>0</v>
      </c>
      <c r="BE224" s="2" t="n">
        <f aca="false">SUM(AW224-BD224)</f>
        <v>78261.6867768266</v>
      </c>
      <c r="BF224" s="2" t="n">
        <f aca="false">SUM(BE224-AW224)</f>
        <v>0</v>
      </c>
    </row>
    <row r="225" customFormat="false" ht="12.75" hidden="false" customHeight="false" outlineLevel="0" collapsed="false">
      <c r="A225" s="113"/>
      <c r="B225" s="114" t="s">
        <v>345</v>
      </c>
      <c r="C225" s="114"/>
      <c r="D225" s="114"/>
      <c r="E225" s="114"/>
      <c r="F225" s="114"/>
      <c r="G225" s="114"/>
      <c r="H225" s="114"/>
      <c r="I225" s="115" t="n">
        <v>42</v>
      </c>
      <c r="J225" s="116" t="s">
        <v>334</v>
      </c>
      <c r="K225" s="117"/>
      <c r="L225" s="117"/>
      <c r="M225" s="117"/>
      <c r="N225" s="117" t="n">
        <f aca="false">SUM(N226)</f>
        <v>50000</v>
      </c>
      <c r="O225" s="117" t="n">
        <f aca="false">SUM(O226)</f>
        <v>50000</v>
      </c>
      <c r="P225" s="117" t="n">
        <f aca="false">SUM(P226)</f>
        <v>50000</v>
      </c>
      <c r="Q225" s="117" t="n">
        <f aca="false">SUM(Q226)</f>
        <v>50000</v>
      </c>
      <c r="R225" s="117" t="n">
        <f aca="false">SUM(R226)</f>
        <v>0</v>
      </c>
      <c r="S225" s="117" t="n">
        <f aca="false">SUM(S226)</f>
        <v>100000</v>
      </c>
      <c r="T225" s="117" t="n">
        <f aca="false">SUM(T226)</f>
        <v>0</v>
      </c>
      <c r="U225" s="117" t="n">
        <f aca="false">SUM(U226)</f>
        <v>0</v>
      </c>
      <c r="V225" s="117" t="e">
        <f aca="false">SUM(V226)</f>
        <v>#DIV/0!</v>
      </c>
      <c r="W225" s="117" t="n">
        <f aca="false">SUM(W226)</f>
        <v>100000</v>
      </c>
      <c r="X225" s="117" t="n">
        <f aca="false">SUM(X226)</f>
        <v>100000</v>
      </c>
      <c r="Y225" s="117" t="n">
        <f aca="false">SUM(Y226)</f>
        <v>500000</v>
      </c>
      <c r="Z225" s="117" t="n">
        <f aca="false">SUM(Z226)</f>
        <v>500000</v>
      </c>
      <c r="AA225" s="117" t="n">
        <f aca="false">SUM(AA226)</f>
        <v>500000</v>
      </c>
      <c r="AB225" s="117" t="n">
        <f aca="false">SUM(AB226)</f>
        <v>0</v>
      </c>
      <c r="AC225" s="117" t="n">
        <f aca="false">SUM(AC226)</f>
        <v>500000</v>
      </c>
      <c r="AD225" s="117" t="n">
        <f aca="false">SUM(AD226)</f>
        <v>450000</v>
      </c>
      <c r="AE225" s="117" t="n">
        <f aca="false">SUM(AE226)</f>
        <v>0</v>
      </c>
      <c r="AF225" s="117" t="n">
        <f aca="false">SUM(AF226)</f>
        <v>0</v>
      </c>
      <c r="AG225" s="117" t="n">
        <f aca="false">SUM(AG226)</f>
        <v>450000</v>
      </c>
      <c r="AH225" s="117" t="n">
        <f aca="false">SUM(AH226)</f>
        <v>0</v>
      </c>
      <c r="AI225" s="117" t="n">
        <f aca="false">SUM(AI226)</f>
        <v>550000</v>
      </c>
      <c r="AJ225" s="117" t="n">
        <f aca="false">SUM(AJ226)</f>
        <v>2777.9</v>
      </c>
      <c r="AK225" s="117" t="n">
        <f aca="false">SUM(AK226)</f>
        <v>330000</v>
      </c>
      <c r="AL225" s="117" t="n">
        <f aca="false">SUM(AL226)</f>
        <v>0</v>
      </c>
      <c r="AM225" s="117" t="n">
        <f aca="false">SUM(AM226)</f>
        <v>0</v>
      </c>
      <c r="AN225" s="117" t="n">
        <f aca="false">SUM(AN226)</f>
        <v>330000</v>
      </c>
      <c r="AO225" s="97" t="n">
        <f aca="false">SUM(AN225/$AN$2)</f>
        <v>43798.5267768266</v>
      </c>
      <c r="AP225" s="97" t="n">
        <f aca="false">SUM(AP226)</f>
        <v>330000</v>
      </c>
      <c r="AQ225" s="97"/>
      <c r="AR225" s="97" t="n">
        <f aca="false">SUM(AP225/$AN$2)</f>
        <v>43798.5267768266</v>
      </c>
      <c r="AS225" s="97"/>
      <c r="AT225" s="97" t="n">
        <f aca="false">SUM(AT226)</f>
        <v>16603.34</v>
      </c>
      <c r="AU225" s="97" t="n">
        <f aca="false">SUM(AU226)</f>
        <v>34463.16</v>
      </c>
      <c r="AV225" s="97" t="n">
        <f aca="false">SUM(AV226)</f>
        <v>0</v>
      </c>
      <c r="AW225" s="106" t="n">
        <f aca="false">SUM(AR225+AU225-AV225)</f>
        <v>78261.6867768266</v>
      </c>
      <c r="BD225" s="2" t="n">
        <f aca="false">SUM(AX225+AY225+AZ225+BA225+BB225+BC225)</f>
        <v>0</v>
      </c>
      <c r="BE225" s="2" t="n">
        <f aca="false">SUM(AW225-BD225)</f>
        <v>78261.6867768266</v>
      </c>
      <c r="BF225" s="2" t="n">
        <f aca="false">SUM(BE225-AW225)</f>
        <v>0</v>
      </c>
    </row>
    <row r="226" customFormat="false" ht="17.25" hidden="false" customHeight="true" outlineLevel="0" collapsed="false">
      <c r="A226" s="118"/>
      <c r="B226" s="119"/>
      <c r="C226" s="119"/>
      <c r="D226" s="119"/>
      <c r="E226" s="119"/>
      <c r="F226" s="119"/>
      <c r="G226" s="119"/>
      <c r="H226" s="119"/>
      <c r="I226" s="120" t="n">
        <v>421</v>
      </c>
      <c r="J226" s="121" t="s">
        <v>335</v>
      </c>
      <c r="K226" s="122"/>
      <c r="L226" s="122"/>
      <c r="M226" s="122"/>
      <c r="N226" s="122" t="n">
        <f aca="false">SUM(N227:N229)</f>
        <v>50000</v>
      </c>
      <c r="O226" s="122" t="n">
        <f aca="false">SUM(O227:O229)</f>
        <v>50000</v>
      </c>
      <c r="P226" s="122" t="n">
        <f aca="false">SUM(P227:P229)</f>
        <v>50000</v>
      </c>
      <c r="Q226" s="122" t="n">
        <f aca="false">SUM(Q227:Q229)</f>
        <v>50000</v>
      </c>
      <c r="R226" s="122" t="n">
        <f aca="false">SUM(R227:R229)</f>
        <v>0</v>
      </c>
      <c r="S226" s="122" t="n">
        <f aca="false">SUM(S227:S229)</f>
        <v>100000</v>
      </c>
      <c r="T226" s="122" t="n">
        <f aca="false">SUM(T227:T229)</f>
        <v>0</v>
      </c>
      <c r="U226" s="122" t="n">
        <f aca="false">SUM(U227:U229)</f>
        <v>0</v>
      </c>
      <c r="V226" s="122" t="e">
        <f aca="false">SUM(V227:V229)</f>
        <v>#DIV/0!</v>
      </c>
      <c r="W226" s="122" t="n">
        <f aca="false">SUM(W227:W229)</f>
        <v>100000</v>
      </c>
      <c r="X226" s="122" t="n">
        <f aca="false">SUM(X227:X229)</f>
        <v>100000</v>
      </c>
      <c r="Y226" s="122" t="n">
        <f aca="false">SUM(Y227:Y229)</f>
        <v>500000</v>
      </c>
      <c r="Z226" s="122" t="n">
        <f aca="false">SUM(Z227:Z229)</f>
        <v>500000</v>
      </c>
      <c r="AA226" s="122" t="n">
        <f aca="false">SUM(AA227:AA229)</f>
        <v>500000</v>
      </c>
      <c r="AB226" s="122" t="n">
        <f aca="false">SUM(AB227:AB229)</f>
        <v>0</v>
      </c>
      <c r="AC226" s="122" t="n">
        <f aca="false">SUM(AC227:AC229)</f>
        <v>500000</v>
      </c>
      <c r="AD226" s="122" t="n">
        <f aca="false">SUM(AD227:AD229)</f>
        <v>450000</v>
      </c>
      <c r="AE226" s="122" t="n">
        <f aca="false">SUM(AE227:AE229)</f>
        <v>0</v>
      </c>
      <c r="AF226" s="122" t="n">
        <f aca="false">SUM(AF227:AF229)</f>
        <v>0</v>
      </c>
      <c r="AG226" s="122" t="n">
        <f aca="false">SUM(AG227:AG229)</f>
        <v>450000</v>
      </c>
      <c r="AH226" s="122" t="n">
        <f aca="false">SUM(AH227:AH229)</f>
        <v>0</v>
      </c>
      <c r="AI226" s="122" t="n">
        <f aca="false">SUM(AI227:AI229)</f>
        <v>550000</v>
      </c>
      <c r="AJ226" s="122" t="n">
        <f aca="false">SUM(AJ227:AJ229)</f>
        <v>2777.9</v>
      </c>
      <c r="AK226" s="122" t="n">
        <f aca="false">SUM(AK227:AK229)</f>
        <v>330000</v>
      </c>
      <c r="AL226" s="122" t="n">
        <f aca="false">SUM(AL227:AL229)</f>
        <v>0</v>
      </c>
      <c r="AM226" s="122" t="n">
        <f aca="false">SUM(AM227:AM229)</f>
        <v>0</v>
      </c>
      <c r="AN226" s="122" t="n">
        <f aca="false">SUM(AN227:AN229)</f>
        <v>330000</v>
      </c>
      <c r="AO226" s="97" t="n">
        <f aca="false">SUM(AN226/$AN$2)</f>
        <v>43798.5267768266</v>
      </c>
      <c r="AP226" s="110" t="n">
        <f aca="false">SUM(AP227:AP229)</f>
        <v>330000</v>
      </c>
      <c r="AQ226" s="110"/>
      <c r="AR226" s="97" t="n">
        <f aca="false">SUM(AP226/$AN$2)</f>
        <v>43798.5267768266</v>
      </c>
      <c r="AS226" s="97"/>
      <c r="AT226" s="97" t="n">
        <f aca="false">SUM(AT227:AT229)</f>
        <v>16603.34</v>
      </c>
      <c r="AU226" s="97" t="n">
        <f aca="false">SUM(AU227:AU229)</f>
        <v>34463.16</v>
      </c>
      <c r="AV226" s="97" t="n">
        <f aca="false">SUM(AV227:AV229)</f>
        <v>0</v>
      </c>
      <c r="AW226" s="106" t="n">
        <f aca="false">SUM(AR226+AU226-AV226)</f>
        <v>78261.6867768266</v>
      </c>
      <c r="BD226" s="2" t="n">
        <f aca="false">SUM(AX226+AY226+AZ226+BA226+BB226+BC226)</f>
        <v>0</v>
      </c>
      <c r="BE226" s="2" t="n">
        <f aca="false">SUM(AW226-BD226)</f>
        <v>78261.6867768266</v>
      </c>
      <c r="BF226" s="2" t="n">
        <f aca="false">SUM(BE226-AW226)</f>
        <v>0</v>
      </c>
    </row>
    <row r="227" customFormat="false" ht="15" hidden="false" customHeight="true" outlineLevel="0" collapsed="false">
      <c r="A227" s="118"/>
      <c r="B227" s="119"/>
      <c r="C227" s="119"/>
      <c r="D227" s="119"/>
      <c r="E227" s="119"/>
      <c r="F227" s="119"/>
      <c r="G227" s="119"/>
      <c r="H227" s="119"/>
      <c r="I227" s="120" t="n">
        <v>42149</v>
      </c>
      <c r="J227" s="121" t="s">
        <v>346</v>
      </c>
      <c r="K227" s="122"/>
      <c r="L227" s="122"/>
      <c r="M227" s="122"/>
      <c r="N227" s="122" t="n">
        <v>50000</v>
      </c>
      <c r="O227" s="122" t="n">
        <v>50000</v>
      </c>
      <c r="P227" s="122" t="n">
        <v>50000</v>
      </c>
      <c r="Q227" s="122" t="n">
        <v>50000</v>
      </c>
      <c r="R227" s="122"/>
      <c r="S227" s="122" t="n">
        <v>50000</v>
      </c>
      <c r="T227" s="122"/>
      <c r="U227" s="122"/>
      <c r="V227" s="97" t="n">
        <f aca="false">S227/P227*100</f>
        <v>100</v>
      </c>
      <c r="W227" s="110" t="n">
        <v>50000</v>
      </c>
      <c r="X227" s="122" t="n">
        <v>50000</v>
      </c>
      <c r="Y227" s="122" t="n">
        <v>450000</v>
      </c>
      <c r="Z227" s="122" t="n">
        <v>450000</v>
      </c>
      <c r="AA227" s="122" t="n">
        <v>500000</v>
      </c>
      <c r="AB227" s="122"/>
      <c r="AC227" s="122" t="n">
        <v>500000</v>
      </c>
      <c r="AD227" s="122" t="n">
        <v>450000</v>
      </c>
      <c r="AE227" s="122"/>
      <c r="AF227" s="122"/>
      <c r="AG227" s="123" t="n">
        <f aca="false">SUM(AD227+AE227-AF227)</f>
        <v>450000</v>
      </c>
      <c r="AH227" s="122"/>
      <c r="AI227" s="122" t="n">
        <v>550000</v>
      </c>
      <c r="AJ227" s="55" t="n">
        <v>2777.9</v>
      </c>
      <c r="AK227" s="122" t="n">
        <v>300000</v>
      </c>
      <c r="AL227" s="110"/>
      <c r="AM227" s="122"/>
      <c r="AN227" s="55" t="n">
        <f aca="false">SUM(AK227+AL227-AM227)</f>
        <v>300000</v>
      </c>
      <c r="AO227" s="97" t="n">
        <f aca="false">SUM(AN227/$AN$2)</f>
        <v>39816.8425243878</v>
      </c>
      <c r="AP227" s="58" t="n">
        <v>300000</v>
      </c>
      <c r="AQ227" s="58"/>
      <c r="AR227" s="97" t="n">
        <f aca="false">SUM(AP227/$AN$2)</f>
        <v>39816.8425243878</v>
      </c>
      <c r="AS227" s="97" t="n">
        <v>16603.34</v>
      </c>
      <c r="AT227" s="97" t="n">
        <v>16603.34</v>
      </c>
      <c r="AU227" s="97" t="n">
        <v>4463.16</v>
      </c>
      <c r="AV227" s="97"/>
      <c r="AW227" s="106" t="n">
        <f aca="false">SUM(AR227+AU227-AV227)</f>
        <v>44280.0025243878</v>
      </c>
      <c r="BA227" s="2" t="n">
        <v>44280</v>
      </c>
      <c r="BD227" s="2" t="n">
        <f aca="false">SUM(AX227+AY227+AZ227+BA227+BB227+BC227)</f>
        <v>44280</v>
      </c>
      <c r="BE227" s="2" t="n">
        <f aca="false">SUM(AW227-BD227)</f>
        <v>0.002524387818994</v>
      </c>
      <c r="BF227" s="2" t="n">
        <f aca="false">SUM(BE227-AW227)</f>
        <v>-44280</v>
      </c>
    </row>
    <row r="228" customFormat="false" ht="15" hidden="false" customHeight="true" outlineLevel="0" collapsed="false">
      <c r="A228" s="118"/>
      <c r="B228" s="119"/>
      <c r="C228" s="119"/>
      <c r="D228" s="119"/>
      <c r="E228" s="119"/>
      <c r="F228" s="119"/>
      <c r="G228" s="119"/>
      <c r="H228" s="119"/>
      <c r="I228" s="120" t="n">
        <v>42149</v>
      </c>
      <c r="J228" s="121" t="s">
        <v>347</v>
      </c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97"/>
      <c r="W228" s="110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3"/>
      <c r="AH228" s="122"/>
      <c r="AI228" s="122"/>
      <c r="AJ228" s="55"/>
      <c r="AK228" s="122"/>
      <c r="AL228" s="110"/>
      <c r="AM228" s="122"/>
      <c r="AN228" s="55"/>
      <c r="AO228" s="97"/>
      <c r="AP228" s="58"/>
      <c r="AQ228" s="58"/>
      <c r="AR228" s="97"/>
      <c r="AS228" s="97"/>
      <c r="AT228" s="97"/>
      <c r="AU228" s="97" t="n">
        <v>30000</v>
      </c>
      <c r="AV228" s="97"/>
      <c r="AW228" s="106" t="n">
        <f aca="false">SUM(AR228+AU228-AV228)</f>
        <v>30000</v>
      </c>
      <c r="BB228" s="147" t="n">
        <v>30000</v>
      </c>
      <c r="BC228" s="147"/>
      <c r="BD228" s="2" t="n">
        <f aca="false">SUM(AX228+AY228+AZ228+BA228+BB228+BC228)</f>
        <v>30000</v>
      </c>
      <c r="BE228" s="2" t="n">
        <f aca="false">SUM(AW228-BD228)</f>
        <v>0</v>
      </c>
      <c r="BF228" s="2" t="n">
        <f aca="false">SUM(BE228-AW228)</f>
        <v>-30000</v>
      </c>
    </row>
    <row r="229" customFormat="false" ht="12.75" hidden="false" customHeight="false" outlineLevel="0" collapsed="false">
      <c r="A229" s="118"/>
      <c r="B229" s="119"/>
      <c r="C229" s="119"/>
      <c r="D229" s="119"/>
      <c r="E229" s="119"/>
      <c r="F229" s="119"/>
      <c r="G229" s="119"/>
      <c r="H229" s="119"/>
      <c r="I229" s="120" t="n">
        <v>42141</v>
      </c>
      <c r="J229" s="121" t="s">
        <v>348</v>
      </c>
      <c r="K229" s="122"/>
      <c r="L229" s="122"/>
      <c r="M229" s="122"/>
      <c r="N229" s="122"/>
      <c r="O229" s="122"/>
      <c r="P229" s="122"/>
      <c r="Q229" s="122"/>
      <c r="R229" s="122"/>
      <c r="S229" s="122" t="n">
        <v>50000</v>
      </c>
      <c r="T229" s="122"/>
      <c r="U229" s="122"/>
      <c r="V229" s="97" t="e">
        <f aca="false">S229/P229*100</f>
        <v>#DIV/0!</v>
      </c>
      <c r="W229" s="110" t="n">
        <v>50000</v>
      </c>
      <c r="X229" s="122" t="n">
        <v>50000</v>
      </c>
      <c r="Y229" s="122" t="n">
        <v>50000</v>
      </c>
      <c r="Z229" s="122" t="n">
        <v>50000</v>
      </c>
      <c r="AA229" s="122" t="n">
        <v>0</v>
      </c>
      <c r="AB229" s="122"/>
      <c r="AC229" s="122" t="n">
        <v>0</v>
      </c>
      <c r="AD229" s="122"/>
      <c r="AE229" s="122"/>
      <c r="AF229" s="122"/>
      <c r="AG229" s="123" t="n">
        <f aca="false">SUM(AC229+AE229-AF229)</f>
        <v>0</v>
      </c>
      <c r="AH229" s="122"/>
      <c r="AI229" s="122" t="n">
        <v>0</v>
      </c>
      <c r="AJ229" s="55" t="n">
        <v>0</v>
      </c>
      <c r="AK229" s="122" t="n">
        <v>30000</v>
      </c>
      <c r="AL229" s="122"/>
      <c r="AM229" s="122"/>
      <c r="AN229" s="55" t="n">
        <f aca="false">SUM(AK229+AL229-AM229)</f>
        <v>30000</v>
      </c>
      <c r="AO229" s="97" t="n">
        <f aca="false">SUM(AN229/$AN$2)</f>
        <v>3981.68425243878</v>
      </c>
      <c r="AP229" s="58" t="n">
        <v>30000</v>
      </c>
      <c r="AQ229" s="58"/>
      <c r="AR229" s="97" t="n">
        <f aca="false">SUM(AP229/$AN$2)</f>
        <v>3981.68425243878</v>
      </c>
      <c r="AS229" s="97"/>
      <c r="AT229" s="97"/>
      <c r="AU229" s="97"/>
      <c r="AV229" s="97"/>
      <c r="AW229" s="106" t="n">
        <f aca="false">SUM(AR229+AU229-AV229)</f>
        <v>3981.68425243878</v>
      </c>
      <c r="BB229" s="2" t="n">
        <v>3981.68</v>
      </c>
      <c r="BD229" s="2" t="n">
        <f aca="false">SUM(AX229+AY229+AZ229+BA229+BB229+BC229)</f>
        <v>3981.68</v>
      </c>
      <c r="BE229" s="2" t="n">
        <f aca="false">SUM(AW229-BD229)</f>
        <v>0.00425243878135007</v>
      </c>
      <c r="BF229" s="2" t="n">
        <f aca="false">SUM(BE229-AW229)</f>
        <v>-3981.68</v>
      </c>
    </row>
    <row r="230" customFormat="false" ht="12.75" hidden="false" customHeight="false" outlineLevel="0" collapsed="false">
      <c r="A230" s="99" t="s">
        <v>349</v>
      </c>
      <c r="B230" s="93"/>
      <c r="C230" s="93"/>
      <c r="D230" s="93"/>
      <c r="E230" s="93"/>
      <c r="F230" s="93"/>
      <c r="G230" s="93"/>
      <c r="H230" s="93"/>
      <c r="I230" s="107" t="s">
        <v>148</v>
      </c>
      <c r="J230" s="108" t="s">
        <v>350</v>
      </c>
      <c r="K230" s="109" t="n">
        <f aca="false">SUM(K231)</f>
        <v>170587.68</v>
      </c>
      <c r="L230" s="109" t="n">
        <f aca="false">SUM(L231)</f>
        <v>30000</v>
      </c>
      <c r="M230" s="109" t="n">
        <f aca="false">SUM(M231)</f>
        <v>30000</v>
      </c>
      <c r="N230" s="109" t="n">
        <f aca="false">SUM(N231)</f>
        <v>15000</v>
      </c>
      <c r="O230" s="109" t="n">
        <f aca="false">SUM(O231)</f>
        <v>15000</v>
      </c>
      <c r="P230" s="109" t="n">
        <f aca="false">SUM(P231)</f>
        <v>13000</v>
      </c>
      <c r="Q230" s="109" t="n">
        <f aca="false">SUM(Q231)</f>
        <v>13000</v>
      </c>
      <c r="R230" s="109" t="n">
        <f aca="false">SUM(R231)</f>
        <v>0</v>
      </c>
      <c r="S230" s="109" t="n">
        <f aca="false">SUM(S231)</f>
        <v>13000</v>
      </c>
      <c r="T230" s="109" t="n">
        <f aca="false">SUM(T231)</f>
        <v>0</v>
      </c>
      <c r="U230" s="109" t="n">
        <f aca="false">SUM(U231)</f>
        <v>0</v>
      </c>
      <c r="V230" s="109" t="n">
        <f aca="false">SUM(V231)</f>
        <v>100</v>
      </c>
      <c r="W230" s="109" t="n">
        <f aca="false">SUM(W231)</f>
        <v>15000</v>
      </c>
      <c r="X230" s="109" t="n">
        <f aca="false">SUM(X231)</f>
        <v>50000</v>
      </c>
      <c r="Y230" s="109" t="n">
        <f aca="false">SUM(Y231)</f>
        <v>50000</v>
      </c>
      <c r="Z230" s="109" t="n">
        <f aca="false">SUM(Z231)</f>
        <v>50000</v>
      </c>
      <c r="AA230" s="109" t="n">
        <f aca="false">SUM(AA231)</f>
        <v>50000</v>
      </c>
      <c r="AB230" s="109" t="n">
        <f aca="false">SUM(AB231)</f>
        <v>7230.75</v>
      </c>
      <c r="AC230" s="109" t="n">
        <f aca="false">SUM(AC231)</f>
        <v>50000</v>
      </c>
      <c r="AD230" s="109" t="n">
        <f aca="false">SUM(AD231)</f>
        <v>50000</v>
      </c>
      <c r="AE230" s="109" t="n">
        <f aca="false">SUM(AE231)</f>
        <v>0</v>
      </c>
      <c r="AF230" s="109" t="n">
        <f aca="false">SUM(AF231)</f>
        <v>0</v>
      </c>
      <c r="AG230" s="109" t="n">
        <f aca="false">SUM(AG231)</f>
        <v>50000</v>
      </c>
      <c r="AH230" s="109" t="n">
        <f aca="false">SUM(AH231)</f>
        <v>8325</v>
      </c>
      <c r="AI230" s="109" t="n">
        <f aca="false">SUM(AI231)</f>
        <v>50000</v>
      </c>
      <c r="AJ230" s="109" t="n">
        <f aca="false">SUM(AJ231)</f>
        <v>0</v>
      </c>
      <c r="AK230" s="109" t="n">
        <f aca="false">SUM(AK231)</f>
        <v>50000</v>
      </c>
      <c r="AL230" s="109" t="n">
        <f aca="false">SUM(AL231)</f>
        <v>0</v>
      </c>
      <c r="AM230" s="109" t="n">
        <f aca="false">SUM(AM231)</f>
        <v>0</v>
      </c>
      <c r="AN230" s="109" t="n">
        <f aca="false">SUM(AN231)</f>
        <v>50000</v>
      </c>
      <c r="AO230" s="97" t="n">
        <f aca="false">SUM(AN230/$AN$2)</f>
        <v>6636.1404207313</v>
      </c>
      <c r="AP230" s="110" t="n">
        <f aca="false">SUM(AP231)</f>
        <v>100000</v>
      </c>
      <c r="AQ230" s="110" t="n">
        <f aca="false">SUM(AQ231)</f>
        <v>0</v>
      </c>
      <c r="AR230" s="97" t="n">
        <f aca="false">SUM(AP230/$AN$2)</f>
        <v>13272.2808414626</v>
      </c>
      <c r="AS230" s="97"/>
      <c r="AT230" s="97" t="n">
        <f aca="false">SUM(AT231)</f>
        <v>153.18</v>
      </c>
      <c r="AU230" s="97" t="n">
        <f aca="false">SUM(AU231)</f>
        <v>0</v>
      </c>
      <c r="AV230" s="97" t="n">
        <f aca="false">SUM(AV231)</f>
        <v>0</v>
      </c>
      <c r="AW230" s="106" t="n">
        <f aca="false">SUM(AR230+AU230-AV230)</f>
        <v>13272.2808414626</v>
      </c>
      <c r="AX230" s="124"/>
      <c r="AY230" s="124"/>
      <c r="AZ230" s="124"/>
      <c r="BA230" s="124"/>
      <c r="BB230" s="124"/>
      <c r="BC230" s="124"/>
      <c r="BD230" s="124" t="n">
        <f aca="false">SUM(AX230+AY230+AZ230+BA230+BB230+BC230)</f>
        <v>0</v>
      </c>
      <c r="BE230" s="2" t="n">
        <f aca="false">SUM(AW230-BD230)</f>
        <v>13272.2808414626</v>
      </c>
      <c r="BF230" s="2" t="n">
        <f aca="false">SUM(BE230-AW230)</f>
        <v>0</v>
      </c>
    </row>
    <row r="231" customFormat="false" ht="12.75" hidden="false" customHeight="false" outlineLevel="0" collapsed="false">
      <c r="A231" s="99"/>
      <c r="B231" s="93"/>
      <c r="C231" s="93"/>
      <c r="D231" s="93"/>
      <c r="E231" s="93"/>
      <c r="F231" s="93"/>
      <c r="G231" s="93"/>
      <c r="H231" s="93"/>
      <c r="I231" s="107" t="s">
        <v>351</v>
      </c>
      <c r="J231" s="108"/>
      <c r="K231" s="109" t="n">
        <f aca="false">SUM(K235)</f>
        <v>170587.68</v>
      </c>
      <c r="L231" s="109" t="n">
        <f aca="false">SUM(L235)</f>
        <v>30000</v>
      </c>
      <c r="M231" s="109" t="n">
        <f aca="false">SUM(M235)</f>
        <v>30000</v>
      </c>
      <c r="N231" s="109" t="n">
        <f aca="false">SUM(N235)</f>
        <v>15000</v>
      </c>
      <c r="O231" s="109" t="n">
        <f aca="false">SUM(O235)</f>
        <v>15000</v>
      </c>
      <c r="P231" s="109" t="n">
        <f aca="false">SUM(P235)</f>
        <v>13000</v>
      </c>
      <c r="Q231" s="109" t="n">
        <f aca="false">SUM(Q235)</f>
        <v>13000</v>
      </c>
      <c r="R231" s="109" t="n">
        <f aca="false">SUM(R235)</f>
        <v>0</v>
      </c>
      <c r="S231" s="109" t="n">
        <f aca="false">SUM(S235)</f>
        <v>13000</v>
      </c>
      <c r="T231" s="109" t="n">
        <f aca="false">SUM(T235)</f>
        <v>0</v>
      </c>
      <c r="U231" s="109" t="n">
        <f aca="false">SUM(U235)</f>
        <v>0</v>
      </c>
      <c r="V231" s="109" t="n">
        <f aca="false">SUM(V235)</f>
        <v>100</v>
      </c>
      <c r="W231" s="109" t="n">
        <f aca="false">SUM(W235)</f>
        <v>15000</v>
      </c>
      <c r="X231" s="109" t="n">
        <f aca="false">SUM(X235)</f>
        <v>50000</v>
      </c>
      <c r="Y231" s="109" t="n">
        <f aca="false">SUM(Y235)</f>
        <v>50000</v>
      </c>
      <c r="Z231" s="109" t="n">
        <f aca="false">SUM(Z235)</f>
        <v>50000</v>
      </c>
      <c r="AA231" s="109" t="n">
        <f aca="false">SUM(AA235)</f>
        <v>50000</v>
      </c>
      <c r="AB231" s="109" t="n">
        <f aca="false">SUM(AB235)</f>
        <v>7230.75</v>
      </c>
      <c r="AC231" s="109" t="n">
        <f aca="false">SUM(AC235)</f>
        <v>50000</v>
      </c>
      <c r="AD231" s="109" t="n">
        <f aca="false">SUM(AD235)</f>
        <v>50000</v>
      </c>
      <c r="AE231" s="109" t="n">
        <f aca="false">SUM(AE235)</f>
        <v>0</v>
      </c>
      <c r="AF231" s="109" t="n">
        <f aca="false">SUM(AF235)</f>
        <v>0</v>
      </c>
      <c r="AG231" s="109" t="n">
        <f aca="false">SUM(AG235)</f>
        <v>50000</v>
      </c>
      <c r="AH231" s="109" t="n">
        <f aca="false">SUM(AH235)</f>
        <v>8325</v>
      </c>
      <c r="AI231" s="109" t="n">
        <f aca="false">SUM(AI235)</f>
        <v>50000</v>
      </c>
      <c r="AJ231" s="109" t="n">
        <f aca="false">SUM(AJ235)</f>
        <v>0</v>
      </c>
      <c r="AK231" s="109" t="n">
        <f aca="false">SUM(AK235)</f>
        <v>50000</v>
      </c>
      <c r="AL231" s="109" t="n">
        <f aca="false">SUM(AL235)</f>
        <v>0</v>
      </c>
      <c r="AM231" s="109" t="n">
        <f aca="false">SUM(AM235)</f>
        <v>0</v>
      </c>
      <c r="AN231" s="109" t="n">
        <f aca="false">SUM(AN235)</f>
        <v>50000</v>
      </c>
      <c r="AO231" s="97" t="n">
        <f aca="false">SUM(AN231/$AN$2)</f>
        <v>6636.1404207313</v>
      </c>
      <c r="AP231" s="110" t="n">
        <f aca="false">SUM(AP235)</f>
        <v>100000</v>
      </c>
      <c r="AQ231" s="110" t="n">
        <f aca="false">SUM(AQ235)</f>
        <v>0</v>
      </c>
      <c r="AR231" s="97" t="n">
        <f aca="false">SUM(AP231/$AN$2)</f>
        <v>13272.2808414626</v>
      </c>
      <c r="AS231" s="97"/>
      <c r="AT231" s="97" t="n">
        <f aca="false">SUM(AT235)</f>
        <v>153.18</v>
      </c>
      <c r="AU231" s="97" t="n">
        <f aca="false">SUM(AU235)</f>
        <v>0</v>
      </c>
      <c r="AV231" s="97" t="n">
        <f aca="false">SUM(AV235)</f>
        <v>0</v>
      </c>
      <c r="AW231" s="106" t="n">
        <f aca="false">SUM(AR231+AU231-AV231)</f>
        <v>13272.2808414626</v>
      </c>
      <c r="AX231" s="124"/>
      <c r="AY231" s="124"/>
      <c r="AZ231" s="124"/>
      <c r="BA231" s="124"/>
      <c r="BB231" s="124"/>
      <c r="BC231" s="124"/>
      <c r="BD231" s="124" t="n">
        <f aca="false">SUM(AX231+AY231+AZ231+BA231+BB231+BC231)</f>
        <v>0</v>
      </c>
      <c r="BE231" s="2" t="n">
        <f aca="false">SUM(AW231-BD231)</f>
        <v>13272.2808414626</v>
      </c>
      <c r="BF231" s="2" t="n">
        <f aca="false">SUM(BE231-AW231)</f>
        <v>0</v>
      </c>
    </row>
    <row r="232" customFormat="false" ht="12.75" hidden="false" customHeight="false" outlineLevel="0" collapsed="false">
      <c r="A232" s="99"/>
      <c r="B232" s="93" t="s">
        <v>173</v>
      </c>
      <c r="C232" s="93"/>
      <c r="D232" s="93"/>
      <c r="E232" s="93"/>
      <c r="F232" s="93"/>
      <c r="G232" s="93"/>
      <c r="H232" s="93"/>
      <c r="I232" s="127" t="s">
        <v>177</v>
      </c>
      <c r="J232" s="108" t="s">
        <v>178</v>
      </c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97"/>
      <c r="AP232" s="110"/>
      <c r="AQ232" s="110"/>
      <c r="AR232" s="132"/>
      <c r="AS232" s="132"/>
      <c r="AT232" s="132"/>
      <c r="AU232" s="132"/>
      <c r="AV232" s="132"/>
      <c r="AW232" s="133" t="n">
        <v>985.66</v>
      </c>
      <c r="AX232" s="124"/>
      <c r="AY232" s="124"/>
      <c r="AZ232" s="124"/>
      <c r="BA232" s="124"/>
      <c r="BB232" s="124"/>
      <c r="BC232" s="124"/>
      <c r="BD232" s="124"/>
      <c r="BF232" s="2"/>
    </row>
    <row r="233" customFormat="false" ht="12.75" hidden="false" customHeight="false" outlineLevel="0" collapsed="false">
      <c r="A233" s="99"/>
      <c r="B233" s="93" t="s">
        <v>173</v>
      </c>
      <c r="C233" s="93"/>
      <c r="D233" s="93"/>
      <c r="E233" s="93"/>
      <c r="F233" s="93"/>
      <c r="G233" s="93"/>
      <c r="H233" s="93"/>
      <c r="I233" s="127" t="s">
        <v>266</v>
      </c>
      <c r="J233" s="108" t="s">
        <v>126</v>
      </c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97"/>
      <c r="AP233" s="110"/>
      <c r="AQ233" s="110"/>
      <c r="AR233" s="132"/>
      <c r="AS233" s="132"/>
      <c r="AT233" s="132"/>
      <c r="AU233" s="132"/>
      <c r="AV233" s="132"/>
      <c r="AW233" s="133" t="n">
        <v>12286.62</v>
      </c>
      <c r="AX233" s="124"/>
      <c r="AY233" s="124"/>
      <c r="AZ233" s="124"/>
      <c r="BA233" s="124"/>
      <c r="BB233" s="124"/>
      <c r="BC233" s="124"/>
      <c r="BD233" s="124"/>
      <c r="BF233" s="2"/>
    </row>
    <row r="234" customFormat="false" ht="12.75" hidden="false" customHeight="false" outlineLevel="0" collapsed="false">
      <c r="A234" s="99"/>
      <c r="B234" s="93" t="s">
        <v>173</v>
      </c>
      <c r="C234" s="93"/>
      <c r="D234" s="93"/>
      <c r="E234" s="93"/>
      <c r="F234" s="93"/>
      <c r="G234" s="93"/>
      <c r="H234" s="93"/>
      <c r="I234" s="127" t="s">
        <v>174</v>
      </c>
      <c r="J234" s="108" t="s">
        <v>68</v>
      </c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97" t="n">
        <f aca="false">SUM(AN234/$AN$2)</f>
        <v>0</v>
      </c>
      <c r="AP234" s="110" t="n">
        <v>100000</v>
      </c>
      <c r="AQ234" s="110"/>
      <c r="AR234" s="111" t="n">
        <f aca="false">SUM(AP234/$AN$2)</f>
        <v>13272.2808414626</v>
      </c>
      <c r="AS234" s="111"/>
      <c r="AT234" s="111" t="n">
        <v>100000</v>
      </c>
      <c r="AU234" s="111" t="n">
        <v>100000</v>
      </c>
      <c r="AV234" s="111" t="n">
        <v>100000</v>
      </c>
      <c r="AW234" s="112" t="n">
        <f aca="false">SUM(AR234+AU234-AV234)</f>
        <v>13272.2808414626</v>
      </c>
      <c r="AX234" s="124"/>
      <c r="AY234" s="124"/>
      <c r="AZ234" s="124"/>
      <c r="BA234" s="124"/>
      <c r="BB234" s="124"/>
      <c r="BC234" s="124"/>
      <c r="BD234" s="124" t="n">
        <f aca="false">SUM(AX234+AY234+AZ234+BA234+BB234+BC234)</f>
        <v>0</v>
      </c>
      <c r="BE234" s="2" t="n">
        <f aca="false">SUM(AW234-BD234)</f>
        <v>13272.2808414626</v>
      </c>
      <c r="BF234" s="2" t="n">
        <f aca="false">SUM(BE234-AW234)</f>
        <v>0</v>
      </c>
    </row>
    <row r="235" customFormat="false" ht="12.75" hidden="false" customHeight="false" outlineLevel="0" collapsed="false">
      <c r="A235" s="113"/>
      <c r="B235" s="114"/>
      <c r="C235" s="114"/>
      <c r="D235" s="114"/>
      <c r="E235" s="114"/>
      <c r="F235" s="114"/>
      <c r="G235" s="114"/>
      <c r="H235" s="114"/>
      <c r="I235" s="115" t="n">
        <v>3</v>
      </c>
      <c r="J235" s="116" t="s">
        <v>154</v>
      </c>
      <c r="K235" s="117" t="n">
        <f aca="false">SUM(K236)</f>
        <v>170587.68</v>
      </c>
      <c r="L235" s="117" t="n">
        <f aca="false">SUM(L236)</f>
        <v>30000</v>
      </c>
      <c r="M235" s="117" t="n">
        <f aca="false">SUM(M236)</f>
        <v>30000</v>
      </c>
      <c r="N235" s="117" t="n">
        <f aca="false">SUM(N236)</f>
        <v>15000</v>
      </c>
      <c r="O235" s="117" t="n">
        <f aca="false">SUM(O236)</f>
        <v>15000</v>
      </c>
      <c r="P235" s="117" t="n">
        <f aca="false">SUM(P236)</f>
        <v>13000</v>
      </c>
      <c r="Q235" s="117" t="n">
        <f aca="false">SUM(Q236)</f>
        <v>13000</v>
      </c>
      <c r="R235" s="117" t="n">
        <f aca="false">SUM(R236)</f>
        <v>0</v>
      </c>
      <c r="S235" s="117" t="n">
        <f aca="false">SUM(S236)</f>
        <v>13000</v>
      </c>
      <c r="T235" s="117" t="n">
        <f aca="false">SUM(T236)</f>
        <v>0</v>
      </c>
      <c r="U235" s="117" t="n">
        <f aca="false">SUM(U236)</f>
        <v>0</v>
      </c>
      <c r="V235" s="117" t="n">
        <f aca="false">SUM(V236)</f>
        <v>100</v>
      </c>
      <c r="W235" s="117" t="n">
        <f aca="false">SUM(W236)</f>
        <v>15000</v>
      </c>
      <c r="X235" s="117" t="n">
        <f aca="false">SUM(X236)</f>
        <v>50000</v>
      </c>
      <c r="Y235" s="117" t="n">
        <f aca="false">SUM(Y236)</f>
        <v>50000</v>
      </c>
      <c r="Z235" s="117" t="n">
        <f aca="false">SUM(Z236)</f>
        <v>50000</v>
      </c>
      <c r="AA235" s="117" t="n">
        <f aca="false">SUM(AA236)</f>
        <v>50000</v>
      </c>
      <c r="AB235" s="117" t="n">
        <f aca="false">SUM(AB236)</f>
        <v>7230.75</v>
      </c>
      <c r="AC235" s="117" t="n">
        <f aca="false">SUM(AC236)</f>
        <v>50000</v>
      </c>
      <c r="AD235" s="117" t="n">
        <f aca="false">SUM(AD236)</f>
        <v>50000</v>
      </c>
      <c r="AE235" s="117" t="n">
        <f aca="false">SUM(AE236)</f>
        <v>0</v>
      </c>
      <c r="AF235" s="117" t="n">
        <f aca="false">SUM(AF236)</f>
        <v>0</v>
      </c>
      <c r="AG235" s="117" t="n">
        <f aca="false">SUM(AG236)</f>
        <v>50000</v>
      </c>
      <c r="AH235" s="117" t="n">
        <f aca="false">SUM(AH236)</f>
        <v>8325</v>
      </c>
      <c r="AI235" s="117" t="n">
        <f aca="false">SUM(AI236)</f>
        <v>50000</v>
      </c>
      <c r="AJ235" s="117" t="n">
        <f aca="false">SUM(AJ236)</f>
        <v>0</v>
      </c>
      <c r="AK235" s="117" t="n">
        <f aca="false">SUM(AK236)</f>
        <v>50000</v>
      </c>
      <c r="AL235" s="117" t="n">
        <f aca="false">SUM(AL236)</f>
        <v>0</v>
      </c>
      <c r="AM235" s="117" t="n">
        <f aca="false">SUM(AM236)</f>
        <v>0</v>
      </c>
      <c r="AN235" s="117" t="n">
        <f aca="false">SUM(AN236)</f>
        <v>50000</v>
      </c>
      <c r="AO235" s="97" t="n">
        <f aca="false">SUM(AN235/$AN$2)</f>
        <v>6636.1404207313</v>
      </c>
      <c r="AP235" s="97" t="n">
        <f aca="false">SUM(AP236)</f>
        <v>100000</v>
      </c>
      <c r="AQ235" s="97" t="n">
        <f aca="false">SUM(AQ236)</f>
        <v>0</v>
      </c>
      <c r="AR235" s="97" t="n">
        <f aca="false">SUM(AP235/$AN$2)</f>
        <v>13272.2808414626</v>
      </c>
      <c r="AS235" s="97"/>
      <c r="AT235" s="97" t="n">
        <f aca="false">SUM(AT236)</f>
        <v>153.18</v>
      </c>
      <c r="AU235" s="97" t="n">
        <f aca="false">SUM(AU236)</f>
        <v>0</v>
      </c>
      <c r="AV235" s="97" t="n">
        <f aca="false">SUM(AV236)</f>
        <v>0</v>
      </c>
      <c r="AW235" s="106" t="n">
        <f aca="false">SUM(AR235+AU235-AV235)</f>
        <v>13272.2808414626</v>
      </c>
      <c r="AX235" s="124"/>
      <c r="AY235" s="124"/>
      <c r="AZ235" s="124"/>
      <c r="BA235" s="124"/>
      <c r="BB235" s="124"/>
      <c r="BC235" s="124"/>
      <c r="BD235" s="124" t="n">
        <f aca="false">SUM(AX235+AY235+AZ235+BA235+BB235+BC235)</f>
        <v>0</v>
      </c>
      <c r="BE235" s="2" t="n">
        <f aca="false">SUM(AW235-BD235)</f>
        <v>13272.2808414626</v>
      </c>
      <c r="BF235" s="2" t="n">
        <f aca="false">SUM(BE235-AW235)</f>
        <v>0</v>
      </c>
    </row>
    <row r="236" customFormat="false" ht="12.75" hidden="false" customHeight="false" outlineLevel="0" collapsed="false">
      <c r="A236" s="113"/>
      <c r="B236" s="114" t="s">
        <v>352</v>
      </c>
      <c r="C236" s="114"/>
      <c r="D236" s="114"/>
      <c r="E236" s="114"/>
      <c r="F236" s="114"/>
      <c r="G236" s="114"/>
      <c r="H236" s="114"/>
      <c r="I236" s="115" t="n">
        <v>32</v>
      </c>
      <c r="J236" s="116" t="s">
        <v>155</v>
      </c>
      <c r="K236" s="117" t="n">
        <f aca="false">SUM(K237)</f>
        <v>170587.68</v>
      </c>
      <c r="L236" s="117" t="n">
        <f aca="false">SUM(L237)</f>
        <v>30000</v>
      </c>
      <c r="M236" s="117" t="n">
        <f aca="false">SUM(M237)</f>
        <v>30000</v>
      </c>
      <c r="N236" s="117" t="n">
        <f aca="false">SUM(N237)</f>
        <v>15000</v>
      </c>
      <c r="O236" s="117" t="n">
        <f aca="false">SUM(O237)</f>
        <v>15000</v>
      </c>
      <c r="P236" s="117" t="n">
        <f aca="false">SUM(P237)</f>
        <v>13000</v>
      </c>
      <c r="Q236" s="117" t="n">
        <f aca="false">SUM(Q237)</f>
        <v>13000</v>
      </c>
      <c r="R236" s="117" t="n">
        <f aca="false">SUM(R237)</f>
        <v>0</v>
      </c>
      <c r="S236" s="117" t="n">
        <f aca="false">SUM(S237)</f>
        <v>13000</v>
      </c>
      <c r="T236" s="117" t="n">
        <f aca="false">SUM(T237)</f>
        <v>0</v>
      </c>
      <c r="U236" s="117" t="n">
        <f aca="false">SUM(U237)</f>
        <v>0</v>
      </c>
      <c r="V236" s="117" t="n">
        <f aca="false">SUM(V237)</f>
        <v>100</v>
      </c>
      <c r="W236" s="117" t="n">
        <f aca="false">SUM(W237)</f>
        <v>15000</v>
      </c>
      <c r="X236" s="117" t="n">
        <f aca="false">SUM(X237)</f>
        <v>50000</v>
      </c>
      <c r="Y236" s="117" t="n">
        <f aca="false">SUM(Y237+Y239)</f>
        <v>50000</v>
      </c>
      <c r="Z236" s="117" t="n">
        <f aca="false">SUM(Z237+Z239)</f>
        <v>50000</v>
      </c>
      <c r="AA236" s="117" t="n">
        <f aca="false">SUM(AA237+AA239)</f>
        <v>50000</v>
      </c>
      <c r="AB236" s="117" t="n">
        <f aca="false">SUM(AB237+AB239)</f>
        <v>7230.75</v>
      </c>
      <c r="AC236" s="117" t="n">
        <f aca="false">SUM(AC237+AC239)</f>
        <v>50000</v>
      </c>
      <c r="AD236" s="117" t="n">
        <f aca="false">SUM(AD237+AD239)</f>
        <v>50000</v>
      </c>
      <c r="AE236" s="117" t="n">
        <f aca="false">SUM(AE237+AE239)</f>
        <v>0</v>
      </c>
      <c r="AF236" s="117" t="n">
        <f aca="false">SUM(AF237+AF239)</f>
        <v>0</v>
      </c>
      <c r="AG236" s="117" t="n">
        <f aca="false">SUM(AG237+AG239)</f>
        <v>50000</v>
      </c>
      <c r="AH236" s="117" t="n">
        <f aca="false">SUM(AH237+AH239)</f>
        <v>8325</v>
      </c>
      <c r="AI236" s="117" t="n">
        <f aca="false">SUM(AI237+AI239)</f>
        <v>50000</v>
      </c>
      <c r="AJ236" s="117" t="n">
        <f aca="false">SUM(AJ237+AJ239)</f>
        <v>0</v>
      </c>
      <c r="AK236" s="117" t="n">
        <f aca="false">SUM(AK237+AK239)</f>
        <v>50000</v>
      </c>
      <c r="AL236" s="117" t="n">
        <f aca="false">SUM(AL237+AL239)</f>
        <v>0</v>
      </c>
      <c r="AM236" s="117" t="n">
        <f aca="false">SUM(AM237+AM239)</f>
        <v>0</v>
      </c>
      <c r="AN236" s="117" t="n">
        <f aca="false">SUM(AN237+AN239)</f>
        <v>50000</v>
      </c>
      <c r="AO236" s="97" t="n">
        <f aca="false">SUM(AN236/$AN$2)</f>
        <v>6636.1404207313</v>
      </c>
      <c r="AP236" s="97" t="n">
        <f aca="false">SUM(AP237+AP239)</f>
        <v>100000</v>
      </c>
      <c r="AQ236" s="97"/>
      <c r="AR236" s="97" t="n">
        <f aca="false">SUM(AP236/$AN$2)</f>
        <v>13272.2808414626</v>
      </c>
      <c r="AS236" s="97"/>
      <c r="AT236" s="97" t="n">
        <f aca="false">SUM(AT237+AT239)</f>
        <v>153.18</v>
      </c>
      <c r="AU236" s="97" t="n">
        <f aca="false">SUM(AU237+AU239)</f>
        <v>0</v>
      </c>
      <c r="AV236" s="97" t="n">
        <f aca="false">SUM(AV237+AV239)</f>
        <v>0</v>
      </c>
      <c r="AW236" s="106" t="n">
        <f aca="false">SUM(AR236+AU236-AV236)</f>
        <v>13272.2808414626</v>
      </c>
      <c r="AX236" s="124"/>
      <c r="AY236" s="124"/>
      <c r="AZ236" s="124"/>
      <c r="BA236" s="124"/>
      <c r="BB236" s="124"/>
      <c r="BC236" s="124"/>
      <c r="BD236" s="124" t="n">
        <f aca="false">SUM(AX236+AY236+AZ236+BA236+BB236+BC236)</f>
        <v>0</v>
      </c>
      <c r="BE236" s="2" t="n">
        <f aca="false">SUM(AW236-BD236)</f>
        <v>13272.2808414626</v>
      </c>
      <c r="BF236" s="2" t="n">
        <f aca="false">SUM(BE236-AW236)</f>
        <v>0</v>
      </c>
    </row>
    <row r="237" customFormat="false" ht="12.75" hidden="true" customHeight="false" outlineLevel="0" collapsed="false">
      <c r="A237" s="118"/>
      <c r="B237" s="119"/>
      <c r="C237" s="119"/>
      <c r="D237" s="119"/>
      <c r="E237" s="119"/>
      <c r="F237" s="119"/>
      <c r="G237" s="119"/>
      <c r="H237" s="119"/>
      <c r="I237" s="120" t="n">
        <v>322</v>
      </c>
      <c r="J237" s="121" t="s">
        <v>353</v>
      </c>
      <c r="K237" s="122" t="n">
        <f aca="false">SUM(K240)</f>
        <v>170587.68</v>
      </c>
      <c r="L237" s="122" t="n">
        <f aca="false">SUM(L240)</f>
        <v>30000</v>
      </c>
      <c r="M237" s="122" t="n">
        <f aca="false">SUM(M240)</f>
        <v>30000</v>
      </c>
      <c r="N237" s="122" t="n">
        <f aca="false">SUM(N240)</f>
        <v>15000</v>
      </c>
      <c r="O237" s="122" t="n">
        <f aca="false">SUM(O240)</f>
        <v>15000</v>
      </c>
      <c r="P237" s="122" t="n">
        <f aca="false">SUM(P240)</f>
        <v>13000</v>
      </c>
      <c r="Q237" s="122" t="n">
        <f aca="false">SUM(Q240)</f>
        <v>13000</v>
      </c>
      <c r="R237" s="122" t="n">
        <f aca="false">SUM(R240)</f>
        <v>0</v>
      </c>
      <c r="S237" s="122" t="n">
        <f aca="false">SUM(S240)</f>
        <v>13000</v>
      </c>
      <c r="T237" s="122" t="n">
        <f aca="false">SUM(T240)</f>
        <v>0</v>
      </c>
      <c r="U237" s="122" t="n">
        <f aca="false">SUM(U240)</f>
        <v>0</v>
      </c>
      <c r="V237" s="122" t="n">
        <f aca="false">SUM(V240)</f>
        <v>100</v>
      </c>
      <c r="W237" s="122" t="n">
        <f aca="false">SUM(W240)</f>
        <v>15000</v>
      </c>
      <c r="X237" s="122" t="n">
        <f aca="false">SUM(X240)</f>
        <v>50000</v>
      </c>
      <c r="Y237" s="122" t="n">
        <f aca="false">SUM(Y238)</f>
        <v>0</v>
      </c>
      <c r="Z237" s="122" t="n">
        <f aca="false">SUM(Z238)</f>
        <v>0</v>
      </c>
      <c r="AA237" s="122" t="n">
        <v>0</v>
      </c>
      <c r="AB237" s="122" t="n">
        <f aca="false">SUM(AB238)</f>
        <v>3818.25</v>
      </c>
      <c r="AC237" s="122" t="n">
        <v>0</v>
      </c>
      <c r="AD237" s="122"/>
      <c r="AE237" s="122"/>
      <c r="AF237" s="122"/>
      <c r="AG237" s="123" t="n">
        <f aca="false">SUM(AC237+AE237-AF237)</f>
        <v>0</v>
      </c>
      <c r="AH237" s="122"/>
      <c r="AI237" s="122"/>
      <c r="AJ237" s="55"/>
      <c r="AK237" s="122"/>
      <c r="AL237" s="122"/>
      <c r="AM237" s="122"/>
      <c r="AN237" s="55" t="n">
        <f aca="false">SUM(AK237+AL237-AM237)</f>
        <v>0</v>
      </c>
      <c r="AO237" s="97" t="n">
        <f aca="false">SUM(AN237/$AN$2)</f>
        <v>0</v>
      </c>
      <c r="AP237" s="58"/>
      <c r="AQ237" s="58"/>
      <c r="AR237" s="97" t="n">
        <f aca="false">SUM(AP237/$AN$2)</f>
        <v>0</v>
      </c>
      <c r="AS237" s="97"/>
      <c r="AT237" s="97"/>
      <c r="AU237" s="97"/>
      <c r="AV237" s="97"/>
      <c r="AW237" s="106" t="n">
        <f aca="false">SUM(AR237+AU237-AV237)</f>
        <v>0</v>
      </c>
      <c r="AX237" s="124"/>
      <c r="AY237" s="124"/>
      <c r="AZ237" s="124"/>
      <c r="BA237" s="124"/>
      <c r="BB237" s="124"/>
      <c r="BC237" s="124"/>
      <c r="BD237" s="124" t="n">
        <f aca="false">SUM(AX237+AY237+AZ237+BA237+BB237+BC237)</f>
        <v>0</v>
      </c>
      <c r="BE237" s="2" t="n">
        <f aca="false">SUM(AW237-BD237)</f>
        <v>0</v>
      </c>
      <c r="BF237" s="2" t="n">
        <f aca="false">SUM(BE237-AW237)</f>
        <v>0</v>
      </c>
    </row>
    <row r="238" customFormat="false" ht="12.75" hidden="true" customHeight="false" outlineLevel="0" collapsed="false">
      <c r="A238" s="118"/>
      <c r="B238" s="119"/>
      <c r="C238" s="119"/>
      <c r="D238" s="119"/>
      <c r="E238" s="119"/>
      <c r="F238" s="119"/>
      <c r="G238" s="119"/>
      <c r="H238" s="119"/>
      <c r="I238" s="120" t="n">
        <v>32241</v>
      </c>
      <c r="J238" s="121" t="s">
        <v>354</v>
      </c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97"/>
      <c r="W238" s="110"/>
      <c r="X238" s="110"/>
      <c r="Y238" s="110"/>
      <c r="Z238" s="110"/>
      <c r="AA238" s="122" t="n">
        <v>0</v>
      </c>
      <c r="AB238" s="110" t="n">
        <v>3818.25</v>
      </c>
      <c r="AC238" s="122" t="n">
        <v>0</v>
      </c>
      <c r="AD238" s="122"/>
      <c r="AE238" s="122"/>
      <c r="AF238" s="122"/>
      <c r="AG238" s="123" t="n">
        <f aca="false">SUM(AC238+AE238-AF238)</f>
        <v>0</v>
      </c>
      <c r="AH238" s="122"/>
      <c r="AI238" s="122"/>
      <c r="AJ238" s="55"/>
      <c r="AK238" s="122"/>
      <c r="AL238" s="122"/>
      <c r="AM238" s="122"/>
      <c r="AN238" s="55" t="n">
        <f aca="false">SUM(AK238+AL238-AM238)</f>
        <v>0</v>
      </c>
      <c r="AO238" s="97" t="n">
        <f aca="false">SUM(AN238/$AN$2)</f>
        <v>0</v>
      </c>
      <c r="AP238" s="58"/>
      <c r="AQ238" s="58"/>
      <c r="AR238" s="97" t="n">
        <f aca="false">SUM(AP238/$AN$2)</f>
        <v>0</v>
      </c>
      <c r="AS238" s="97"/>
      <c r="AT238" s="97"/>
      <c r="AU238" s="97"/>
      <c r="AV238" s="97"/>
      <c r="AW238" s="106" t="n">
        <f aca="false">SUM(AR238+AU238-AV238)</f>
        <v>0</v>
      </c>
      <c r="AX238" s="124"/>
      <c r="AY238" s="124"/>
      <c r="AZ238" s="124"/>
      <c r="BA238" s="124"/>
      <c r="BB238" s="124"/>
      <c r="BC238" s="124"/>
      <c r="BD238" s="124" t="n">
        <f aca="false">SUM(AX238+AY238+AZ238+BA238+BB238+BC238)</f>
        <v>0</v>
      </c>
      <c r="BE238" s="2" t="n">
        <f aca="false">SUM(AW238-BD238)</f>
        <v>0</v>
      </c>
      <c r="BF238" s="2" t="n">
        <f aca="false">SUM(BE238-AW238)</f>
        <v>0</v>
      </c>
    </row>
    <row r="239" customFormat="false" ht="12.75" hidden="false" customHeight="false" outlineLevel="0" collapsed="false">
      <c r="A239" s="118"/>
      <c r="B239" s="119"/>
      <c r="C239" s="119"/>
      <c r="D239" s="119"/>
      <c r="E239" s="119"/>
      <c r="F239" s="119"/>
      <c r="G239" s="119"/>
      <c r="H239" s="119"/>
      <c r="I239" s="120" t="n">
        <v>323</v>
      </c>
      <c r="J239" s="121" t="s">
        <v>210</v>
      </c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97"/>
      <c r="W239" s="110"/>
      <c r="X239" s="110"/>
      <c r="Y239" s="110" t="n">
        <f aca="false">SUM(Y240)</f>
        <v>50000</v>
      </c>
      <c r="Z239" s="110" t="n">
        <f aca="false">SUM(Z240)</f>
        <v>50000</v>
      </c>
      <c r="AA239" s="110" t="n">
        <f aca="false">SUM(AA240)</f>
        <v>50000</v>
      </c>
      <c r="AB239" s="110" t="n">
        <f aca="false">SUM(AB240)</f>
        <v>3412.5</v>
      </c>
      <c r="AC239" s="110" t="n">
        <f aca="false">SUM(AC240)</f>
        <v>50000</v>
      </c>
      <c r="AD239" s="110" t="n">
        <f aca="false">SUM(AD240)</f>
        <v>50000</v>
      </c>
      <c r="AE239" s="110" t="n">
        <f aca="false">SUM(AE240)</f>
        <v>0</v>
      </c>
      <c r="AF239" s="110" t="n">
        <f aca="false">SUM(AF240)</f>
        <v>0</v>
      </c>
      <c r="AG239" s="110" t="n">
        <f aca="false">SUM(AG240)</f>
        <v>50000</v>
      </c>
      <c r="AH239" s="110" t="n">
        <f aca="false">SUM(AH240)</f>
        <v>8325</v>
      </c>
      <c r="AI239" s="110" t="n">
        <f aca="false">SUM(AI240)</f>
        <v>50000</v>
      </c>
      <c r="AJ239" s="110" t="n">
        <f aca="false">SUM(AJ240)</f>
        <v>0</v>
      </c>
      <c r="AK239" s="110" t="n">
        <f aca="false">SUM(AK240)</f>
        <v>50000</v>
      </c>
      <c r="AL239" s="110" t="n">
        <f aca="false">SUM(AL240)</f>
        <v>0</v>
      </c>
      <c r="AM239" s="110" t="n">
        <f aca="false">SUM(AM240)</f>
        <v>0</v>
      </c>
      <c r="AN239" s="110" t="n">
        <f aca="false">SUM(AN240)</f>
        <v>50000</v>
      </c>
      <c r="AO239" s="97" t="n">
        <f aca="false">SUM(AN239/$AN$2)</f>
        <v>6636.1404207313</v>
      </c>
      <c r="AP239" s="110" t="n">
        <f aca="false">SUM(AP240)</f>
        <v>100000</v>
      </c>
      <c r="AQ239" s="110"/>
      <c r="AR239" s="97" t="n">
        <f aca="false">SUM(AP239/$AN$2)</f>
        <v>13272.2808414626</v>
      </c>
      <c r="AS239" s="97"/>
      <c r="AT239" s="97" t="n">
        <f aca="false">SUM(AT240)</f>
        <v>153.18</v>
      </c>
      <c r="AU239" s="97" t="n">
        <f aca="false">SUM(AU240)</f>
        <v>0</v>
      </c>
      <c r="AV239" s="97" t="n">
        <f aca="false">SUM(AV240)</f>
        <v>0</v>
      </c>
      <c r="AW239" s="106" t="n">
        <f aca="false">SUM(AR239+AU239-AV239)</f>
        <v>13272.2808414626</v>
      </c>
      <c r="AX239" s="124"/>
      <c r="AY239" s="124"/>
      <c r="AZ239" s="124"/>
      <c r="BA239" s="124"/>
      <c r="BB239" s="124"/>
      <c r="BC239" s="124"/>
      <c r="BD239" s="124" t="n">
        <f aca="false">SUM(AX239+AY239+AZ239+BA239+BB239+BC239)</f>
        <v>0</v>
      </c>
      <c r="BE239" s="2" t="n">
        <f aca="false">SUM(AW239-BD239)</f>
        <v>13272.2808414626</v>
      </c>
      <c r="BF239" s="2" t="n">
        <f aca="false">SUM(BE239-AW239)</f>
        <v>0</v>
      </c>
    </row>
    <row r="240" customFormat="false" ht="12.75" hidden="false" customHeight="false" outlineLevel="0" collapsed="false">
      <c r="A240" s="118"/>
      <c r="B240" s="119"/>
      <c r="C240" s="119"/>
      <c r="D240" s="119"/>
      <c r="E240" s="119"/>
      <c r="F240" s="119"/>
      <c r="G240" s="119"/>
      <c r="H240" s="119"/>
      <c r="I240" s="120" t="n">
        <v>32329</v>
      </c>
      <c r="J240" s="121" t="s">
        <v>355</v>
      </c>
      <c r="K240" s="122" t="n">
        <v>170587.68</v>
      </c>
      <c r="L240" s="122" t="n">
        <v>30000</v>
      </c>
      <c r="M240" s="122" t="n">
        <v>30000</v>
      </c>
      <c r="N240" s="122" t="n">
        <v>15000</v>
      </c>
      <c r="O240" s="122" t="n">
        <v>15000</v>
      </c>
      <c r="P240" s="122" t="n">
        <v>13000</v>
      </c>
      <c r="Q240" s="122" t="n">
        <v>13000</v>
      </c>
      <c r="R240" s="122"/>
      <c r="S240" s="122" t="n">
        <v>13000</v>
      </c>
      <c r="T240" s="122"/>
      <c r="U240" s="122"/>
      <c r="V240" s="97" t="n">
        <f aca="false">S240/P240*100</f>
        <v>100</v>
      </c>
      <c r="W240" s="110" t="n">
        <v>15000</v>
      </c>
      <c r="X240" s="122" t="n">
        <v>50000</v>
      </c>
      <c r="Y240" s="122" t="n">
        <v>50000</v>
      </c>
      <c r="Z240" s="122" t="n">
        <v>50000</v>
      </c>
      <c r="AA240" s="122" t="n">
        <v>50000</v>
      </c>
      <c r="AB240" s="122" t="n">
        <v>3412.5</v>
      </c>
      <c r="AC240" s="122" t="n">
        <v>50000</v>
      </c>
      <c r="AD240" s="122" t="n">
        <v>50000</v>
      </c>
      <c r="AE240" s="122"/>
      <c r="AF240" s="122"/>
      <c r="AG240" s="123" t="n">
        <f aca="false">SUM(AD240+AE240-AF240)</f>
        <v>50000</v>
      </c>
      <c r="AH240" s="122" t="n">
        <v>8325</v>
      </c>
      <c r="AI240" s="122" t="n">
        <v>50000</v>
      </c>
      <c r="AJ240" s="55" t="n">
        <v>0</v>
      </c>
      <c r="AK240" s="122" t="n">
        <v>50000</v>
      </c>
      <c r="AL240" s="122"/>
      <c r="AM240" s="122"/>
      <c r="AN240" s="55" t="n">
        <f aca="false">SUM(AK240+AL240-AM240)</f>
        <v>50000</v>
      </c>
      <c r="AO240" s="97" t="n">
        <f aca="false">SUM(AN240/$AN$2)</f>
        <v>6636.1404207313</v>
      </c>
      <c r="AP240" s="58" t="n">
        <v>100000</v>
      </c>
      <c r="AQ240" s="58"/>
      <c r="AR240" s="97" t="n">
        <f aca="false">SUM(AP240/$AN$2)</f>
        <v>13272.2808414626</v>
      </c>
      <c r="AS240" s="97" t="n">
        <v>153.18</v>
      </c>
      <c r="AT240" s="97" t="n">
        <v>153.18</v>
      </c>
      <c r="AU240" s="97"/>
      <c r="AV240" s="97"/>
      <c r="AW240" s="106" t="n">
        <f aca="false">SUM(AR240+AU240-AV240)</f>
        <v>13272.2808414626</v>
      </c>
      <c r="AX240" s="124"/>
      <c r="AY240" s="124" t="n">
        <v>985.66</v>
      </c>
      <c r="AZ240" s="124"/>
      <c r="BA240" s="124"/>
      <c r="BB240" s="124"/>
      <c r="BC240" s="124" t="n">
        <v>12286.62</v>
      </c>
      <c r="BD240" s="124" t="n">
        <f aca="false">SUM(AX240+AY240+AZ240+BA240+BB240+BC240)</f>
        <v>13272.28</v>
      </c>
      <c r="BE240" s="2" t="n">
        <f aca="false">SUM(AW240-BD240)</f>
        <v>0.000841462604512344</v>
      </c>
      <c r="BF240" s="2" t="n">
        <f aca="false">SUM(BE240-AW240)</f>
        <v>-13272.28</v>
      </c>
    </row>
    <row r="241" customFormat="false" ht="12.75" hidden="false" customHeight="false" outlineLevel="0" collapsed="false">
      <c r="A241" s="105" t="s">
        <v>356</v>
      </c>
      <c r="B241" s="139"/>
      <c r="C241" s="139"/>
      <c r="D241" s="139"/>
      <c r="E241" s="139"/>
      <c r="F241" s="139"/>
      <c r="G241" s="139"/>
      <c r="H241" s="139"/>
      <c r="I241" s="94" t="s">
        <v>357</v>
      </c>
      <c r="J241" s="95" t="s">
        <v>358</v>
      </c>
      <c r="K241" s="96" t="e">
        <f aca="false">SUM(K242+#REF!+#REF!+#REF!+#REF!)</f>
        <v>#REF!</v>
      </c>
      <c r="L241" s="96" t="e">
        <f aca="false">SUM(L242+#REF!+#REF!+#REF!+#REF!)</f>
        <v>#REF!</v>
      </c>
      <c r="M241" s="96" t="e">
        <f aca="false">SUM(M242+#REF!+#REF!+#REF!+#REF!)</f>
        <v>#REF!</v>
      </c>
      <c r="N241" s="96" t="n">
        <f aca="false">SUM(N242)</f>
        <v>400000</v>
      </c>
      <c r="O241" s="96" t="n">
        <f aca="false">SUM(O242)</f>
        <v>400000</v>
      </c>
      <c r="P241" s="96" t="n">
        <f aca="false">SUM(P242)</f>
        <v>500000</v>
      </c>
      <c r="Q241" s="96" t="n">
        <f aca="false">SUM(Q242)</f>
        <v>500000</v>
      </c>
      <c r="R241" s="96" t="n">
        <f aca="false">SUM(R242)</f>
        <v>0</v>
      </c>
      <c r="S241" s="96" t="n">
        <f aca="false">SUM(S242)</f>
        <v>500000</v>
      </c>
      <c r="T241" s="96" t="n">
        <f aca="false">SUM(T242)</f>
        <v>0</v>
      </c>
      <c r="U241" s="96" t="n">
        <f aca="false">SUM(U242)</f>
        <v>0</v>
      </c>
      <c r="V241" s="96" t="n">
        <f aca="false">SUM(V242)</f>
        <v>100</v>
      </c>
      <c r="W241" s="96" t="n">
        <f aca="false">SUM(W242)</f>
        <v>625000</v>
      </c>
      <c r="X241" s="96" t="n">
        <f aca="false">SUM(X242)</f>
        <v>200000</v>
      </c>
      <c r="Y241" s="96" t="n">
        <f aca="false">SUM(Y242+Y256)</f>
        <v>100000</v>
      </c>
      <c r="Z241" s="96" t="n">
        <f aca="false">SUM(Z242+Z256)</f>
        <v>500000</v>
      </c>
      <c r="AA241" s="96" t="n">
        <f aca="false">SUM(AA242+AA256)</f>
        <v>150000</v>
      </c>
      <c r="AB241" s="96" t="n">
        <f aca="false">SUM(AB242+AB256)</f>
        <v>0</v>
      </c>
      <c r="AC241" s="96" t="n">
        <f aca="false">SUM(AC242+AC256)</f>
        <v>250000</v>
      </c>
      <c r="AD241" s="96" t="n">
        <f aca="false">SUM(AD242+AD256)</f>
        <v>250000</v>
      </c>
      <c r="AE241" s="96" t="n">
        <f aca="false">SUM(AE242+AE256)</f>
        <v>0</v>
      </c>
      <c r="AF241" s="96" t="n">
        <f aca="false">SUM(AF242+AF256)</f>
        <v>0</v>
      </c>
      <c r="AG241" s="96" t="n">
        <f aca="false">SUM(AG242+AG256)</f>
        <v>250000</v>
      </c>
      <c r="AH241" s="96" t="n">
        <f aca="false">SUM(AH242+AH256)</f>
        <v>143600</v>
      </c>
      <c r="AI241" s="96" t="n">
        <f aca="false">SUM(AI242+AI256)</f>
        <v>350000</v>
      </c>
      <c r="AJ241" s="96" t="n">
        <f aca="false">SUM(AJ242+AJ256)</f>
        <v>19017.5</v>
      </c>
      <c r="AK241" s="96" t="n">
        <f aca="false">SUM(AK242+AK256)</f>
        <v>3770000</v>
      </c>
      <c r="AL241" s="96" t="n">
        <f aca="false">SUM(AL242+AL256)</f>
        <v>450000</v>
      </c>
      <c r="AM241" s="96" t="n">
        <f aca="false">SUM(AM242+AM256)</f>
        <v>0</v>
      </c>
      <c r="AN241" s="96" t="n">
        <f aca="false">SUM(AN242+AN256)</f>
        <v>4220000</v>
      </c>
      <c r="AO241" s="97" t="n">
        <f aca="false">SUM(AN241/$AN$2)</f>
        <v>560090.251509722</v>
      </c>
      <c r="AP241" s="97" t="n">
        <f aca="false">SUM(AP242+AP256)</f>
        <v>6670000</v>
      </c>
      <c r="AQ241" s="97" t="n">
        <f aca="false">SUM(AQ242+AQ256)</f>
        <v>0</v>
      </c>
      <c r="AR241" s="97" t="n">
        <f aca="false">SUM(AP241/$AN$2)</f>
        <v>885261.132125556</v>
      </c>
      <c r="AS241" s="97"/>
      <c r="AT241" s="97" t="n">
        <f aca="false">SUM(AT242+AT256)</f>
        <v>5900.5</v>
      </c>
      <c r="AU241" s="97" t="n">
        <f aca="false">SUM(AU242+AU256)</f>
        <v>66900.3</v>
      </c>
      <c r="AV241" s="97" t="n">
        <f aca="false">SUM(AV242+AV256)</f>
        <v>26544.56</v>
      </c>
      <c r="AW241" s="106" t="n">
        <f aca="false">SUM(AR241+AU241-AV241)</f>
        <v>925616.872125556</v>
      </c>
      <c r="AX241" s="124"/>
      <c r="AY241" s="124"/>
      <c r="AZ241" s="124"/>
      <c r="BA241" s="124"/>
      <c r="BB241" s="124"/>
      <c r="BC241" s="124"/>
      <c r="BD241" s="124" t="n">
        <f aca="false">SUM(AX241+AY241+AZ241+BA241+BB241+BC241)</f>
        <v>0</v>
      </c>
      <c r="BE241" s="2" t="n">
        <f aca="false">SUM(AW241-BD241)</f>
        <v>925616.872125556</v>
      </c>
      <c r="BF241" s="2" t="n">
        <f aca="false">SUM(BE241-AW241)</f>
        <v>0</v>
      </c>
    </row>
    <row r="242" customFormat="false" ht="12.75" hidden="false" customHeight="false" outlineLevel="0" collapsed="false">
      <c r="A242" s="99" t="s">
        <v>359</v>
      </c>
      <c r="B242" s="93"/>
      <c r="C242" s="93"/>
      <c r="D242" s="93"/>
      <c r="E242" s="93"/>
      <c r="F242" s="93"/>
      <c r="G242" s="93"/>
      <c r="H242" s="93"/>
      <c r="I242" s="107" t="s">
        <v>263</v>
      </c>
      <c r="J242" s="108" t="s">
        <v>360</v>
      </c>
      <c r="K242" s="109" t="e">
        <f aca="false">SUM(K247)</f>
        <v>#REF!</v>
      </c>
      <c r="L242" s="109" t="e">
        <f aca="false">SUM(L247)</f>
        <v>#REF!</v>
      </c>
      <c r="M242" s="109" t="e">
        <f aca="false">SUM(M247)</f>
        <v>#REF!</v>
      </c>
      <c r="N242" s="109" t="n">
        <f aca="false">SUM(N247)</f>
        <v>400000</v>
      </c>
      <c r="O242" s="109" t="n">
        <f aca="false">SUM(O247)</f>
        <v>400000</v>
      </c>
      <c r="P242" s="109" t="n">
        <f aca="false">SUM(P247)</f>
        <v>500000</v>
      </c>
      <c r="Q242" s="109" t="n">
        <f aca="false">SUM(Q247)</f>
        <v>500000</v>
      </c>
      <c r="R242" s="109" t="n">
        <f aca="false">SUM(R247)</f>
        <v>0</v>
      </c>
      <c r="S242" s="109" t="n">
        <f aca="false">SUM(S247)</f>
        <v>500000</v>
      </c>
      <c r="T242" s="109" t="n">
        <f aca="false">SUM(T247)</f>
        <v>0</v>
      </c>
      <c r="U242" s="109" t="n">
        <f aca="false">SUM(U247)</f>
        <v>0</v>
      </c>
      <c r="V242" s="109" t="n">
        <f aca="false">SUM(V247)</f>
        <v>100</v>
      </c>
      <c r="W242" s="109" t="n">
        <f aca="false">SUM(W247)</f>
        <v>625000</v>
      </c>
      <c r="X242" s="109" t="n">
        <f aca="false">SUM(X247)</f>
        <v>200000</v>
      </c>
      <c r="Y242" s="109" t="n">
        <f aca="false">SUM(Y247)</f>
        <v>50000</v>
      </c>
      <c r="Z242" s="109" t="n">
        <f aca="false">SUM(Z247)</f>
        <v>50000</v>
      </c>
      <c r="AA242" s="109" t="n">
        <f aca="false">SUM(AA247)</f>
        <v>50000</v>
      </c>
      <c r="AB242" s="109" t="n">
        <f aca="false">SUM(AB247)</f>
        <v>0</v>
      </c>
      <c r="AC242" s="109" t="n">
        <f aca="false">SUM(AC247)</f>
        <v>50000</v>
      </c>
      <c r="AD242" s="109" t="n">
        <f aca="false">SUM(AD247)</f>
        <v>50000</v>
      </c>
      <c r="AE242" s="109" t="n">
        <f aca="false">SUM(AE247)</f>
        <v>0</v>
      </c>
      <c r="AF242" s="109" t="n">
        <f aca="false">SUM(AF247)</f>
        <v>0</v>
      </c>
      <c r="AG242" s="109" t="n">
        <f aca="false">SUM(AG247)</f>
        <v>50000</v>
      </c>
      <c r="AH242" s="109" t="n">
        <f aca="false">SUM(AH247)</f>
        <v>0</v>
      </c>
      <c r="AI242" s="109" t="n">
        <f aca="false">SUM(AI247)</f>
        <v>200000</v>
      </c>
      <c r="AJ242" s="109" t="n">
        <f aca="false">SUM(AJ247)</f>
        <v>19017.5</v>
      </c>
      <c r="AK242" s="109" t="n">
        <f aca="false">SUM(AK247)</f>
        <v>3620000</v>
      </c>
      <c r="AL242" s="109" t="n">
        <f aca="false">SUM(AL247)</f>
        <v>400000</v>
      </c>
      <c r="AM242" s="109" t="n">
        <f aca="false">SUM(AM247)</f>
        <v>0</v>
      </c>
      <c r="AN242" s="109" t="n">
        <f aca="false">SUM(AN247)</f>
        <v>4020000</v>
      </c>
      <c r="AO242" s="97" t="n">
        <f aca="false">SUM(AN242/$AN$2)</f>
        <v>533545.689826797</v>
      </c>
      <c r="AP242" s="110" t="n">
        <f aca="false">SUM(AP247)</f>
        <v>6470000</v>
      </c>
      <c r="AQ242" s="110" t="n">
        <f aca="false">SUM(AQ247)</f>
        <v>0</v>
      </c>
      <c r="AR242" s="97" t="n">
        <f aca="false">SUM(AP242/$AN$2)</f>
        <v>858716.570442631</v>
      </c>
      <c r="AS242" s="97"/>
      <c r="AT242" s="97" t="n">
        <f aca="false">SUM(AT247)</f>
        <v>0</v>
      </c>
      <c r="AU242" s="97" t="n">
        <f aca="false">SUM(AU247)</f>
        <v>60999.3</v>
      </c>
      <c r="AV242" s="97" t="n">
        <f aca="false">SUM(AV247)</f>
        <v>26544.56</v>
      </c>
      <c r="AW242" s="106" t="n">
        <f aca="false">SUM(AR242+AU242-AV242)</f>
        <v>893171.310442631</v>
      </c>
      <c r="BD242" s="2" t="n">
        <f aca="false">SUM(AX242+AY242+AZ242+BA242+BB242+BC242)</f>
        <v>0</v>
      </c>
      <c r="BE242" s="2" t="n">
        <f aca="false">SUM(AW242-BD242)</f>
        <v>893171.310442631</v>
      </c>
      <c r="BF242" s="2" t="n">
        <f aca="false">SUM(BE242-AW242)</f>
        <v>0</v>
      </c>
    </row>
    <row r="243" customFormat="false" ht="12.75" hidden="false" customHeight="false" outlineLevel="0" collapsed="false">
      <c r="A243" s="99"/>
      <c r="B243" s="93"/>
      <c r="C243" s="93"/>
      <c r="D243" s="93"/>
      <c r="E243" s="93"/>
      <c r="F243" s="93"/>
      <c r="G243" s="93"/>
      <c r="H243" s="93"/>
      <c r="I243" s="107" t="s">
        <v>332</v>
      </c>
      <c r="J243" s="108"/>
      <c r="K243" s="109" t="e">
        <f aca="false">SUM(K247)</f>
        <v>#REF!</v>
      </c>
      <c r="L243" s="109" t="e">
        <f aca="false">SUM(L247)</f>
        <v>#REF!</v>
      </c>
      <c r="M243" s="109" t="e">
        <f aca="false">SUM(M247)</f>
        <v>#REF!</v>
      </c>
      <c r="N243" s="109" t="n">
        <f aca="false">SUM(N247)</f>
        <v>400000</v>
      </c>
      <c r="O243" s="109" t="n">
        <f aca="false">SUM(O247)</f>
        <v>400000</v>
      </c>
      <c r="P243" s="109" t="n">
        <f aca="false">SUM(P247)</f>
        <v>500000</v>
      </c>
      <c r="Q243" s="109" t="n">
        <f aca="false">SUM(Q247)</f>
        <v>500000</v>
      </c>
      <c r="R243" s="109" t="n">
        <f aca="false">SUM(R247)</f>
        <v>0</v>
      </c>
      <c r="S243" s="109" t="n">
        <f aca="false">SUM(S247)</f>
        <v>500000</v>
      </c>
      <c r="T243" s="109" t="n">
        <f aca="false">SUM(T247)</f>
        <v>0</v>
      </c>
      <c r="U243" s="109" t="n">
        <f aca="false">SUM(U247)</f>
        <v>0</v>
      </c>
      <c r="V243" s="109" t="n">
        <f aca="false">SUM(V247)</f>
        <v>100</v>
      </c>
      <c r="W243" s="109" t="n">
        <f aca="false">SUM(W247)</f>
        <v>625000</v>
      </c>
      <c r="X243" s="109" t="n">
        <f aca="false">SUM(X247)</f>
        <v>200000</v>
      </c>
      <c r="Y243" s="109" t="n">
        <f aca="false">SUM(Y247)</f>
        <v>50000</v>
      </c>
      <c r="Z243" s="109" t="n">
        <f aca="false">SUM(Z247)</f>
        <v>50000</v>
      </c>
      <c r="AA243" s="109" t="n">
        <f aca="false">SUM(AA247)</f>
        <v>50000</v>
      </c>
      <c r="AB243" s="109" t="n">
        <f aca="false">SUM(AB247)</f>
        <v>0</v>
      </c>
      <c r="AC243" s="109" t="n">
        <f aca="false">SUM(AC247)</f>
        <v>50000</v>
      </c>
      <c r="AD243" s="109" t="n">
        <f aca="false">SUM(AD247)</f>
        <v>50000</v>
      </c>
      <c r="AE243" s="109" t="n">
        <f aca="false">SUM(AE247)</f>
        <v>0</v>
      </c>
      <c r="AF243" s="109" t="n">
        <f aca="false">SUM(AF247)</f>
        <v>0</v>
      </c>
      <c r="AG243" s="109" t="n">
        <f aca="false">SUM(AG247)</f>
        <v>50000</v>
      </c>
      <c r="AH243" s="109" t="n">
        <f aca="false">SUM(AH247)</f>
        <v>0</v>
      </c>
      <c r="AI243" s="109" t="n">
        <f aca="false">SUM(AI247)</f>
        <v>200000</v>
      </c>
      <c r="AJ243" s="109" t="n">
        <f aca="false">SUM(AJ247)</f>
        <v>19017.5</v>
      </c>
      <c r="AK243" s="109" t="n">
        <f aca="false">SUM(AK247)</f>
        <v>3620000</v>
      </c>
      <c r="AL243" s="109" t="n">
        <f aca="false">SUM(AL247)</f>
        <v>400000</v>
      </c>
      <c r="AM243" s="109" t="n">
        <f aca="false">SUM(AM247)</f>
        <v>0</v>
      </c>
      <c r="AN243" s="109" t="n">
        <f aca="false">SUM(AN247)</f>
        <v>4020000</v>
      </c>
      <c r="AO243" s="97" t="n">
        <f aca="false">SUM(AN243/$AN$2)</f>
        <v>533545.689826797</v>
      </c>
      <c r="AP243" s="110" t="n">
        <f aca="false">SUM(AP247)</f>
        <v>6470000</v>
      </c>
      <c r="AQ243" s="110" t="n">
        <f aca="false">SUM(AQ247)</f>
        <v>0</v>
      </c>
      <c r="AR243" s="97" t="n">
        <f aca="false">SUM(AP243/$AN$2)</f>
        <v>858716.570442631</v>
      </c>
      <c r="AS243" s="97"/>
      <c r="AT243" s="97" t="n">
        <f aca="false">SUM(AT247)</f>
        <v>0</v>
      </c>
      <c r="AU243" s="97" t="n">
        <f aca="false">SUM(AU247)</f>
        <v>60999.3</v>
      </c>
      <c r="AV243" s="97" t="n">
        <f aca="false">SUM(AV247)</f>
        <v>26544.56</v>
      </c>
      <c r="AW243" s="106" t="n">
        <f aca="false">SUM(AR243+AU243-AV243)</f>
        <v>893171.310442631</v>
      </c>
      <c r="BD243" s="2" t="n">
        <f aca="false">SUM(AX243+AY243+AZ243+BA243+BB243+BC243)</f>
        <v>0</v>
      </c>
      <c r="BE243" s="2" t="n">
        <f aca="false">SUM(AW243-BD243)</f>
        <v>893171.310442631</v>
      </c>
      <c r="BF243" s="2" t="n">
        <f aca="false">SUM(BE243-AW243)</f>
        <v>0</v>
      </c>
    </row>
    <row r="244" customFormat="false" ht="12.75" hidden="false" customHeight="false" outlineLevel="0" collapsed="false">
      <c r="A244" s="99"/>
      <c r="B244" s="93" t="s">
        <v>173</v>
      </c>
      <c r="C244" s="93"/>
      <c r="D244" s="93"/>
      <c r="E244" s="93"/>
      <c r="F244" s="93"/>
      <c r="G244" s="93"/>
      <c r="H244" s="93"/>
      <c r="I244" s="127" t="s">
        <v>174</v>
      </c>
      <c r="J244" s="108" t="s">
        <v>68</v>
      </c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97" t="n">
        <f aca="false">SUM(AN244/$AN$2)</f>
        <v>0</v>
      </c>
      <c r="AP244" s="110" t="n">
        <v>250000</v>
      </c>
      <c r="AQ244" s="110"/>
      <c r="AR244" s="111" t="n">
        <f aca="false">SUM(AP244/$AN$2)</f>
        <v>33180.7021036565</v>
      </c>
      <c r="AS244" s="111"/>
      <c r="AT244" s="111" t="n">
        <v>250000</v>
      </c>
      <c r="AU244" s="111"/>
      <c r="AV244" s="111"/>
      <c r="AW244" s="112" t="n">
        <v>0</v>
      </c>
      <c r="BD244" s="2" t="n">
        <f aca="false">SUM(AX244+AY244+AZ244+BA244+BB244+BC244)</f>
        <v>0</v>
      </c>
      <c r="BE244" s="2" t="n">
        <f aca="false">SUM(AW244-BD244)</f>
        <v>0</v>
      </c>
      <c r="BF244" s="2" t="n">
        <f aca="false">SUM(BE244-AW244)</f>
        <v>0</v>
      </c>
    </row>
    <row r="245" customFormat="false" ht="12.75" hidden="false" customHeight="false" outlineLevel="0" collapsed="false">
      <c r="A245" s="99"/>
      <c r="B245" s="93" t="s">
        <v>173</v>
      </c>
      <c r="C245" s="93"/>
      <c r="D245" s="93"/>
      <c r="E245" s="93"/>
      <c r="F245" s="93"/>
      <c r="G245" s="93"/>
      <c r="H245" s="93"/>
      <c r="I245" s="127" t="s">
        <v>175</v>
      </c>
      <c r="J245" s="108" t="s">
        <v>176</v>
      </c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97" t="n">
        <f aca="false">SUM(AN245/$AN$2)</f>
        <v>0</v>
      </c>
      <c r="AP245" s="110" t="n">
        <v>6200000</v>
      </c>
      <c r="AQ245" s="110"/>
      <c r="AR245" s="111" t="n">
        <f aca="false">SUM(AP245/$AN$2)</f>
        <v>822881.412170682</v>
      </c>
      <c r="AS245" s="111"/>
      <c r="AT245" s="111" t="n">
        <v>6200000</v>
      </c>
      <c r="AU245" s="111"/>
      <c r="AV245" s="111"/>
      <c r="AW245" s="112" t="n">
        <v>892939.91</v>
      </c>
      <c r="BD245" s="2" t="n">
        <f aca="false">SUM(AX245+AY245+AZ245+BA245+BB245+BC245)</f>
        <v>0</v>
      </c>
      <c r="BE245" s="2" t="n">
        <f aca="false">SUM(AW245-BD245)</f>
        <v>892939.91</v>
      </c>
      <c r="BF245" s="2" t="n">
        <f aca="false">SUM(BE245-AW245)</f>
        <v>0</v>
      </c>
    </row>
    <row r="246" customFormat="false" ht="12.75" hidden="false" customHeight="false" outlineLevel="0" collapsed="false">
      <c r="A246" s="99"/>
      <c r="B246" s="93" t="s">
        <v>173</v>
      </c>
      <c r="C246" s="93"/>
      <c r="D246" s="93"/>
      <c r="E246" s="93"/>
      <c r="F246" s="93"/>
      <c r="G246" s="93"/>
      <c r="H246" s="93"/>
      <c r="I246" s="127" t="s">
        <v>177</v>
      </c>
      <c r="J246" s="108" t="s">
        <v>178</v>
      </c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97" t="n">
        <f aca="false">SUM(AN246/$AN$2)</f>
        <v>0</v>
      </c>
      <c r="AP246" s="110" t="n">
        <v>20000</v>
      </c>
      <c r="AQ246" s="110"/>
      <c r="AR246" s="111" t="n">
        <f aca="false">SUM(AP246/$AN$2)</f>
        <v>2654.45616829252</v>
      </c>
      <c r="AS246" s="111"/>
      <c r="AT246" s="111" t="n">
        <v>20000</v>
      </c>
      <c r="AU246" s="111"/>
      <c r="AV246" s="111"/>
      <c r="AW246" s="112" t="n">
        <v>231.4</v>
      </c>
      <c r="BD246" s="2" t="n">
        <f aca="false">SUM(AX246+AY246+AZ246+BA246+BB246+BC246)</f>
        <v>0</v>
      </c>
      <c r="BE246" s="2" t="n">
        <f aca="false">SUM(AW246-BD246)</f>
        <v>231.4</v>
      </c>
      <c r="BF246" s="2" t="n">
        <f aca="false">SUM(BE246-AW246)</f>
        <v>0</v>
      </c>
    </row>
    <row r="247" customFormat="false" ht="12.75" hidden="false" customHeight="false" outlineLevel="0" collapsed="false">
      <c r="A247" s="113"/>
      <c r="B247" s="114"/>
      <c r="C247" s="114"/>
      <c r="D247" s="114"/>
      <c r="E247" s="114"/>
      <c r="F247" s="114"/>
      <c r="G247" s="114"/>
      <c r="H247" s="114"/>
      <c r="I247" s="115" t="n">
        <v>4</v>
      </c>
      <c r="J247" s="116" t="s">
        <v>267</v>
      </c>
      <c r="K247" s="117" t="e">
        <f aca="false">SUM(K248)</f>
        <v>#REF!</v>
      </c>
      <c r="L247" s="117" t="e">
        <f aca="false">SUM(L248)</f>
        <v>#REF!</v>
      </c>
      <c r="M247" s="117" t="e">
        <f aca="false">SUM(M248)</f>
        <v>#REF!</v>
      </c>
      <c r="N247" s="117" t="n">
        <f aca="false">SUM(N248)</f>
        <v>400000</v>
      </c>
      <c r="O247" s="117" t="n">
        <f aca="false">SUM(O248)</f>
        <v>400000</v>
      </c>
      <c r="P247" s="117" t="n">
        <f aca="false">SUM(P248)</f>
        <v>500000</v>
      </c>
      <c r="Q247" s="117" t="n">
        <f aca="false">SUM(Q248)</f>
        <v>500000</v>
      </c>
      <c r="R247" s="117" t="n">
        <f aca="false">SUM(R248)</f>
        <v>0</v>
      </c>
      <c r="S247" s="117" t="n">
        <f aca="false">SUM(S248)</f>
        <v>500000</v>
      </c>
      <c r="T247" s="117" t="n">
        <f aca="false">SUM(T248)</f>
        <v>0</v>
      </c>
      <c r="U247" s="117" t="n">
        <f aca="false">SUM(U248)</f>
        <v>0</v>
      </c>
      <c r="V247" s="117" t="n">
        <f aca="false">SUM(V248)</f>
        <v>100</v>
      </c>
      <c r="W247" s="117" t="n">
        <f aca="false">SUM(W248)</f>
        <v>625000</v>
      </c>
      <c r="X247" s="117" t="n">
        <f aca="false">SUM(X248)</f>
        <v>200000</v>
      </c>
      <c r="Y247" s="117" t="n">
        <f aca="false">SUM(Y248)</f>
        <v>50000</v>
      </c>
      <c r="Z247" s="117" t="n">
        <f aca="false">SUM(Z248)</f>
        <v>50000</v>
      </c>
      <c r="AA247" s="117" t="n">
        <f aca="false">SUM(AA248)</f>
        <v>50000</v>
      </c>
      <c r="AB247" s="117" t="n">
        <f aca="false">SUM(AB248)</f>
        <v>0</v>
      </c>
      <c r="AC247" s="117" t="n">
        <f aca="false">SUM(AC248)</f>
        <v>50000</v>
      </c>
      <c r="AD247" s="117" t="n">
        <f aca="false">SUM(AD248)</f>
        <v>50000</v>
      </c>
      <c r="AE247" s="117" t="n">
        <f aca="false">SUM(AE248)</f>
        <v>0</v>
      </c>
      <c r="AF247" s="117" t="n">
        <f aca="false">SUM(AF248)</f>
        <v>0</v>
      </c>
      <c r="AG247" s="117" t="n">
        <f aca="false">SUM(AG248)</f>
        <v>50000</v>
      </c>
      <c r="AH247" s="117" t="n">
        <f aca="false">SUM(AH248)</f>
        <v>0</v>
      </c>
      <c r="AI247" s="117" t="n">
        <f aca="false">SUM(AI248)</f>
        <v>200000</v>
      </c>
      <c r="AJ247" s="117" t="n">
        <f aca="false">SUM(AJ248)</f>
        <v>19017.5</v>
      </c>
      <c r="AK247" s="117" t="n">
        <f aca="false">SUM(AK248)</f>
        <v>3620000</v>
      </c>
      <c r="AL247" s="117" t="n">
        <f aca="false">SUM(AL248)</f>
        <v>400000</v>
      </c>
      <c r="AM247" s="117" t="n">
        <f aca="false">SUM(AM248)</f>
        <v>0</v>
      </c>
      <c r="AN247" s="117" t="n">
        <f aca="false">SUM(AN248)</f>
        <v>4020000</v>
      </c>
      <c r="AO247" s="97" t="n">
        <f aca="false">SUM(AN247/$AN$2)</f>
        <v>533545.689826797</v>
      </c>
      <c r="AP247" s="97" t="n">
        <f aca="false">SUM(AP248)</f>
        <v>6470000</v>
      </c>
      <c r="AQ247" s="97" t="n">
        <f aca="false">SUM(AQ248)</f>
        <v>0</v>
      </c>
      <c r="AR247" s="97" t="n">
        <f aca="false">SUM(AP247/$AN$2)</f>
        <v>858716.570442631</v>
      </c>
      <c r="AS247" s="97"/>
      <c r="AT247" s="97" t="n">
        <f aca="false">SUM(AT248)</f>
        <v>0</v>
      </c>
      <c r="AU247" s="97" t="n">
        <f aca="false">SUM(AU248)</f>
        <v>60999.3</v>
      </c>
      <c r="AV247" s="97" t="n">
        <f aca="false">SUM(AV248)</f>
        <v>26544.56</v>
      </c>
      <c r="AW247" s="106" t="n">
        <f aca="false">SUM(AR247+AU247-AV247)</f>
        <v>893171.310442631</v>
      </c>
      <c r="BD247" s="2" t="n">
        <f aca="false">SUM(AX247+AY247+AZ247+BA247+BB247+BC247)</f>
        <v>0</v>
      </c>
      <c r="BE247" s="2" t="n">
        <f aca="false">SUM(AW247-BD247)</f>
        <v>893171.310442631</v>
      </c>
      <c r="BF247" s="2" t="n">
        <f aca="false">SUM(BE247-AW247)</f>
        <v>0</v>
      </c>
    </row>
    <row r="248" customFormat="false" ht="12.75" hidden="false" customHeight="false" outlineLevel="0" collapsed="false">
      <c r="A248" s="113"/>
      <c r="B248" s="114" t="s">
        <v>361</v>
      </c>
      <c r="C248" s="114"/>
      <c r="D248" s="114"/>
      <c r="E248" s="114"/>
      <c r="F248" s="114"/>
      <c r="G248" s="114"/>
      <c r="H248" s="114"/>
      <c r="I248" s="115" t="n">
        <v>42</v>
      </c>
      <c r="J248" s="116" t="s">
        <v>334</v>
      </c>
      <c r="K248" s="117" t="e">
        <f aca="false">SUM(K249:K249)</f>
        <v>#REF!</v>
      </c>
      <c r="L248" s="117" t="e">
        <f aca="false">SUM(L249:L249)</f>
        <v>#REF!</v>
      </c>
      <c r="M248" s="117" t="e">
        <f aca="false">SUM(M249:M249)</f>
        <v>#REF!</v>
      </c>
      <c r="N248" s="117" t="n">
        <f aca="false">SUM(N249)</f>
        <v>400000</v>
      </c>
      <c r="O248" s="117" t="n">
        <f aca="false">SUM(O249)</f>
        <v>400000</v>
      </c>
      <c r="P248" s="117" t="n">
        <f aca="false">SUM(P249)</f>
        <v>500000</v>
      </c>
      <c r="Q248" s="117" t="n">
        <f aca="false">SUM(Q249)</f>
        <v>500000</v>
      </c>
      <c r="R248" s="117" t="n">
        <f aca="false">SUM(R249)</f>
        <v>0</v>
      </c>
      <c r="S248" s="117" t="n">
        <f aca="false">SUM(S249)</f>
        <v>500000</v>
      </c>
      <c r="T248" s="117" t="n">
        <f aca="false">SUM(T249)</f>
        <v>0</v>
      </c>
      <c r="U248" s="117" t="n">
        <f aca="false">SUM(U249)</f>
        <v>0</v>
      </c>
      <c r="V248" s="117" t="n">
        <f aca="false">SUM(V249)</f>
        <v>100</v>
      </c>
      <c r="W248" s="117" t="n">
        <f aca="false">SUM(W249)</f>
        <v>625000</v>
      </c>
      <c r="X248" s="117" t="n">
        <f aca="false">SUM(X249)</f>
        <v>200000</v>
      </c>
      <c r="Y248" s="117" t="n">
        <f aca="false">SUM(Y249)</f>
        <v>50000</v>
      </c>
      <c r="Z248" s="117" t="n">
        <f aca="false">SUM(Z249)</f>
        <v>50000</v>
      </c>
      <c r="AA248" s="117" t="n">
        <f aca="false">SUM(AA249)</f>
        <v>50000</v>
      </c>
      <c r="AB248" s="117" t="n">
        <f aca="false">SUM(AB249)</f>
        <v>0</v>
      </c>
      <c r="AC248" s="117" t="n">
        <f aca="false">SUM(AC249)</f>
        <v>50000</v>
      </c>
      <c r="AD248" s="117" t="n">
        <f aca="false">SUM(AD249)</f>
        <v>50000</v>
      </c>
      <c r="AE248" s="117" t="n">
        <f aca="false">SUM(AE249)</f>
        <v>0</v>
      </c>
      <c r="AF248" s="117" t="n">
        <f aca="false">SUM(AF249)</f>
        <v>0</v>
      </c>
      <c r="AG248" s="117" t="n">
        <f aca="false">SUM(AG249)</f>
        <v>50000</v>
      </c>
      <c r="AH248" s="117" t="n">
        <f aca="false">SUM(AH249)</f>
        <v>0</v>
      </c>
      <c r="AI248" s="117" t="n">
        <f aca="false">SUM(AI249)</f>
        <v>200000</v>
      </c>
      <c r="AJ248" s="117" t="n">
        <f aca="false">SUM(AJ249)</f>
        <v>19017.5</v>
      </c>
      <c r="AK248" s="117" t="n">
        <f aca="false">SUM(AK249)</f>
        <v>3620000</v>
      </c>
      <c r="AL248" s="117" t="n">
        <f aca="false">SUM(AL249)</f>
        <v>400000</v>
      </c>
      <c r="AM248" s="117" t="n">
        <f aca="false">SUM(AM249)</f>
        <v>0</v>
      </c>
      <c r="AN248" s="117" t="n">
        <f aca="false">SUM(AN249)</f>
        <v>4020000</v>
      </c>
      <c r="AO248" s="97" t="n">
        <f aca="false">SUM(AN248/$AN$2)</f>
        <v>533545.689826797</v>
      </c>
      <c r="AP248" s="97" t="n">
        <f aca="false">SUM(AP249)</f>
        <v>6470000</v>
      </c>
      <c r="AQ248" s="97"/>
      <c r="AR248" s="97" t="n">
        <f aca="false">SUM(AP248/$AN$2)</f>
        <v>858716.570442631</v>
      </c>
      <c r="AS248" s="97"/>
      <c r="AT248" s="97" t="n">
        <f aca="false">SUM(AT249)</f>
        <v>0</v>
      </c>
      <c r="AU248" s="97" t="n">
        <f aca="false">SUM(AU249)</f>
        <v>60999.3</v>
      </c>
      <c r="AV248" s="97" t="n">
        <f aca="false">SUM(AV249)</f>
        <v>26544.56</v>
      </c>
      <c r="AW248" s="106" t="n">
        <f aca="false">SUM(AR248+AU248-AV248)</f>
        <v>893171.310442631</v>
      </c>
      <c r="BD248" s="2" t="n">
        <f aca="false">SUM(AX248+AY248+AZ248+BA248+BB248+BC248)</f>
        <v>0</v>
      </c>
      <c r="BE248" s="2" t="n">
        <f aca="false">SUM(AW248-BD248)</f>
        <v>893171.310442631</v>
      </c>
      <c r="BF248" s="2" t="n">
        <f aca="false">SUM(BE248-AW248)</f>
        <v>0</v>
      </c>
    </row>
    <row r="249" customFormat="false" ht="12.75" hidden="false" customHeight="false" outlineLevel="0" collapsed="false">
      <c r="A249" s="118"/>
      <c r="B249" s="119"/>
      <c r="C249" s="119"/>
      <c r="D249" s="119"/>
      <c r="E249" s="119"/>
      <c r="F249" s="119"/>
      <c r="G249" s="119"/>
      <c r="H249" s="119"/>
      <c r="I249" s="120" t="n">
        <v>421</v>
      </c>
      <c r="J249" s="121" t="s">
        <v>335</v>
      </c>
      <c r="K249" s="122" t="e">
        <f aca="false">SUM(#REF!)</f>
        <v>#REF!</v>
      </c>
      <c r="L249" s="122" t="e">
        <f aca="false">SUM(#REF!)</f>
        <v>#REF!</v>
      </c>
      <c r="M249" s="122" t="e">
        <f aca="false">SUM(#REF!)</f>
        <v>#REF!</v>
      </c>
      <c r="N249" s="122" t="n">
        <f aca="false">SUM(N252:N252)</f>
        <v>400000</v>
      </c>
      <c r="O249" s="122" t="n">
        <f aca="false">SUM(O252:O252)</f>
        <v>400000</v>
      </c>
      <c r="P249" s="122" t="n">
        <f aca="false">SUM(P252:P252)</f>
        <v>500000</v>
      </c>
      <c r="Q249" s="122" t="n">
        <f aca="false">SUM(Q252:Q252)</f>
        <v>500000</v>
      </c>
      <c r="R249" s="122" t="n">
        <f aca="false">SUM(R252:R252)</f>
        <v>0</v>
      </c>
      <c r="S249" s="122" t="n">
        <f aca="false">SUM(S252:S252)</f>
        <v>500000</v>
      </c>
      <c r="T249" s="122" t="n">
        <f aca="false">SUM(T252:T252)</f>
        <v>0</v>
      </c>
      <c r="U249" s="122" t="n">
        <f aca="false">SUM(U252:U252)</f>
        <v>0</v>
      </c>
      <c r="V249" s="122" t="n">
        <f aca="false">SUM(V252:V252)</f>
        <v>100</v>
      </c>
      <c r="W249" s="122" t="n">
        <f aca="false">SUM(W252:W252)</f>
        <v>625000</v>
      </c>
      <c r="X249" s="122" t="n">
        <f aca="false">SUM(X252:X252)</f>
        <v>200000</v>
      </c>
      <c r="Y249" s="122" t="n">
        <f aca="false">SUM(Y252:Y252)</f>
        <v>50000</v>
      </c>
      <c r="Z249" s="122" t="n">
        <f aca="false">SUM(Z252:Z252)</f>
        <v>50000</v>
      </c>
      <c r="AA249" s="122" t="n">
        <f aca="false">SUM(AA252:AA252)</f>
        <v>50000</v>
      </c>
      <c r="AB249" s="122" t="n">
        <f aca="false">SUM(AB252:AB252)</f>
        <v>0</v>
      </c>
      <c r="AC249" s="122" t="n">
        <f aca="false">SUM(AC252:AC252)</f>
        <v>50000</v>
      </c>
      <c r="AD249" s="122" t="n">
        <f aca="false">SUM(AD252:AD252)</f>
        <v>50000</v>
      </c>
      <c r="AE249" s="122" t="n">
        <f aca="false">SUM(AE252:AE252)</f>
        <v>0</v>
      </c>
      <c r="AF249" s="122" t="n">
        <f aca="false">SUM(AF252:AF252)</f>
        <v>0</v>
      </c>
      <c r="AG249" s="122" t="n">
        <f aca="false">SUM(AG255+AG252)</f>
        <v>50000</v>
      </c>
      <c r="AH249" s="122" t="n">
        <f aca="false">SUM(AH255+AH252)</f>
        <v>0</v>
      </c>
      <c r="AI249" s="122" t="n">
        <f aca="false">SUM(AI255+AI252)</f>
        <v>200000</v>
      </c>
      <c r="AJ249" s="122" t="n">
        <f aca="false">SUM(AJ252:AJ255)</f>
        <v>19017.5</v>
      </c>
      <c r="AK249" s="122" t="n">
        <f aca="false">SUM(AK250:AK255)</f>
        <v>3620000</v>
      </c>
      <c r="AL249" s="122" t="n">
        <f aca="false">SUM(AL250:AL255)</f>
        <v>400000</v>
      </c>
      <c r="AM249" s="122" t="n">
        <f aca="false">SUM(AM250:AM255)</f>
        <v>0</v>
      </c>
      <c r="AN249" s="122" t="n">
        <f aca="false">SUM(AN250:AN255)</f>
        <v>4020000</v>
      </c>
      <c r="AO249" s="97" t="n">
        <f aca="false">SUM(AN249/$AN$2)</f>
        <v>533545.689826797</v>
      </c>
      <c r="AP249" s="110" t="n">
        <f aca="false">SUM(AP250:AP255)</f>
        <v>6470000</v>
      </c>
      <c r="AQ249" s="110"/>
      <c r="AR249" s="97" t="n">
        <f aca="false">SUM(AP249/$AN$2)</f>
        <v>858716.570442631</v>
      </c>
      <c r="AS249" s="97"/>
      <c r="AT249" s="97" t="n">
        <f aca="false">SUM(AT250:AT255)</f>
        <v>0</v>
      </c>
      <c r="AU249" s="97" t="n">
        <f aca="false">SUM(AU250:AU255)</f>
        <v>60999.3</v>
      </c>
      <c r="AV249" s="97" t="n">
        <f aca="false">SUM(AV250:AV255)</f>
        <v>26544.56</v>
      </c>
      <c r="AW249" s="106" t="n">
        <f aca="false">SUM(AR249+AU249-AV249)</f>
        <v>893171.310442631</v>
      </c>
      <c r="BD249" s="2" t="n">
        <f aca="false">SUM(AX249+AY249+AZ249+BA249+BB249+BC249)</f>
        <v>0</v>
      </c>
      <c r="BE249" s="2" t="n">
        <f aca="false">SUM(AW249-BD249)</f>
        <v>893171.310442631</v>
      </c>
      <c r="BF249" s="2" t="n">
        <f aca="false">SUM(BE249-AW249)</f>
        <v>0</v>
      </c>
    </row>
    <row r="250" customFormat="false" ht="12.75" hidden="false" customHeight="false" outlineLevel="0" collapsed="false">
      <c r="A250" s="118"/>
      <c r="B250" s="119"/>
      <c r="C250" s="119"/>
      <c r="D250" s="119"/>
      <c r="E250" s="119"/>
      <c r="F250" s="119"/>
      <c r="G250" s="119"/>
      <c r="H250" s="119"/>
      <c r="I250" s="120" t="n">
        <v>42131</v>
      </c>
      <c r="J250" s="121" t="s">
        <v>362</v>
      </c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 t="n">
        <v>400000</v>
      </c>
      <c r="AM250" s="122"/>
      <c r="AN250" s="122" t="n">
        <f aca="false">SUM(AK250+AL250-AM250)</f>
        <v>400000</v>
      </c>
      <c r="AO250" s="97" t="n">
        <f aca="false">SUM(AN250/$AN$2)</f>
        <v>53089.1233658504</v>
      </c>
      <c r="AP250" s="110" t="n">
        <v>250000</v>
      </c>
      <c r="AQ250" s="110"/>
      <c r="AR250" s="97" t="n">
        <f aca="false">SUM(AP250/$AN$2)</f>
        <v>33180.7021036565</v>
      </c>
      <c r="AS250" s="97"/>
      <c r="AT250" s="97"/>
      <c r="AU250" s="97" t="n">
        <v>20999.3</v>
      </c>
      <c r="AV250" s="97"/>
      <c r="AW250" s="106" t="n">
        <f aca="false">SUM(AR250+AU250-AV250)</f>
        <v>54180.0021036565</v>
      </c>
      <c r="BA250" s="2" t="n">
        <v>54180</v>
      </c>
      <c r="BD250" s="2" t="n">
        <f aca="false">SUM(AX250+AY250+AZ250+BA250+BB250+BC250)</f>
        <v>54180</v>
      </c>
      <c r="BE250" s="2" t="n">
        <f aca="false">SUM(AW250-BD250)</f>
        <v>0.00210365651582833</v>
      </c>
      <c r="BF250" s="2" t="n">
        <f aca="false">SUM(BE250-AW250)</f>
        <v>-54180</v>
      </c>
    </row>
    <row r="251" customFormat="false" ht="12.75" hidden="false" customHeight="false" outlineLevel="0" collapsed="false">
      <c r="A251" s="118"/>
      <c r="B251" s="119"/>
      <c r="C251" s="119"/>
      <c r="D251" s="119"/>
      <c r="E251" s="119"/>
      <c r="F251" s="119"/>
      <c r="G251" s="119"/>
      <c r="H251" s="119"/>
      <c r="I251" s="120" t="n">
        <v>42131</v>
      </c>
      <c r="J251" s="121" t="s">
        <v>363</v>
      </c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97"/>
      <c r="AP251" s="110"/>
      <c r="AQ251" s="110"/>
      <c r="AR251" s="97"/>
      <c r="AS251" s="97"/>
      <c r="AT251" s="97"/>
      <c r="AU251" s="97" t="n">
        <v>40000</v>
      </c>
      <c r="AV251" s="97"/>
      <c r="AW251" s="106" t="n">
        <f aca="false">SUM(AR251+AU251-AV251)</f>
        <v>40000</v>
      </c>
      <c r="BA251" s="2" t="n">
        <v>39768.6</v>
      </c>
      <c r="BC251" s="2" t="n">
        <v>231.4</v>
      </c>
      <c r="BD251" s="2" t="n">
        <f aca="false">SUM(AX251+AY251+AZ251+BA251+BB251+BC251)</f>
        <v>40000</v>
      </c>
      <c r="BE251" s="2" t="n">
        <f aca="false">SUM(AW251-BD251)</f>
        <v>0</v>
      </c>
      <c r="BF251" s="2" t="n">
        <f aca="false">SUM(BE251-AW251)</f>
        <v>-40000</v>
      </c>
    </row>
    <row r="252" customFormat="false" ht="12.75" hidden="false" customHeight="false" outlineLevel="0" collapsed="false">
      <c r="A252" s="118"/>
      <c r="B252" s="119"/>
      <c r="C252" s="119"/>
      <c r="D252" s="119"/>
      <c r="E252" s="119"/>
      <c r="F252" s="119"/>
      <c r="G252" s="119"/>
      <c r="H252" s="119"/>
      <c r="I252" s="120" t="n">
        <v>42141</v>
      </c>
      <c r="J252" s="121" t="s">
        <v>364</v>
      </c>
      <c r="K252" s="122"/>
      <c r="L252" s="122"/>
      <c r="M252" s="122"/>
      <c r="N252" s="122" t="n">
        <v>400000</v>
      </c>
      <c r="O252" s="122" t="n">
        <v>400000</v>
      </c>
      <c r="P252" s="122" t="n">
        <v>500000</v>
      </c>
      <c r="Q252" s="122" t="n">
        <v>500000</v>
      </c>
      <c r="R252" s="122"/>
      <c r="S252" s="122" t="n">
        <v>500000</v>
      </c>
      <c r="T252" s="122"/>
      <c r="U252" s="122"/>
      <c r="V252" s="97" t="n">
        <f aca="false">S252/P252*100</f>
        <v>100</v>
      </c>
      <c r="W252" s="110" t="n">
        <v>625000</v>
      </c>
      <c r="X252" s="122" t="n">
        <v>200000</v>
      </c>
      <c r="Y252" s="122" t="n">
        <v>50000</v>
      </c>
      <c r="Z252" s="122" t="n">
        <v>50000</v>
      </c>
      <c r="AA252" s="122" t="n">
        <v>50000</v>
      </c>
      <c r="AB252" s="122"/>
      <c r="AC252" s="122" t="n">
        <v>50000</v>
      </c>
      <c r="AD252" s="122" t="n">
        <v>50000</v>
      </c>
      <c r="AE252" s="122"/>
      <c r="AF252" s="122"/>
      <c r="AG252" s="123" t="n">
        <f aca="false">SUM(AD252+AE252-AF252)</f>
        <v>50000</v>
      </c>
      <c r="AH252" s="122"/>
      <c r="AI252" s="122" t="n">
        <v>200000</v>
      </c>
      <c r="AJ252" s="55" t="n">
        <v>0</v>
      </c>
      <c r="AK252" s="122" t="n">
        <v>20000</v>
      </c>
      <c r="AL252" s="122"/>
      <c r="AM252" s="122"/>
      <c r="AN252" s="55" t="n">
        <f aca="false">SUM(AK252+AL252-AM252)</f>
        <v>20000</v>
      </c>
      <c r="AO252" s="97" t="n">
        <f aca="false">SUM(AN252/$AN$2)</f>
        <v>2654.45616829252</v>
      </c>
      <c r="AP252" s="58" t="n">
        <v>20000</v>
      </c>
      <c r="AQ252" s="58"/>
      <c r="AR252" s="97" t="n">
        <f aca="false">SUM(AP252/$AN$2)</f>
        <v>2654.45616829252</v>
      </c>
      <c r="AS252" s="97"/>
      <c r="AT252" s="97"/>
      <c r="AU252" s="97"/>
      <c r="AV252" s="97"/>
      <c r="AW252" s="106" t="n">
        <f aca="false">SUM(AR252+AU252-AV252)</f>
        <v>2654.45616829252</v>
      </c>
      <c r="BA252" s="2" t="n">
        <v>2654.46</v>
      </c>
      <c r="BD252" s="2" t="n">
        <f aca="false">SUM(AX252+AY252+AZ252+BA252+BB252+BC252)</f>
        <v>2654.46</v>
      </c>
      <c r="BE252" s="2" t="n">
        <f aca="false">SUM(AW252-BD252)</f>
        <v>-0.00383170747909389</v>
      </c>
      <c r="BF252" s="2" t="n">
        <f aca="false">SUM(BE252-AW252)</f>
        <v>-2654.46</v>
      </c>
    </row>
    <row r="253" customFormat="false" ht="12.75" hidden="false" customHeight="false" outlineLevel="0" collapsed="false">
      <c r="A253" s="118"/>
      <c r="B253" s="119"/>
      <c r="C253" s="119"/>
      <c r="D253" s="119"/>
      <c r="E253" s="119"/>
      <c r="F253" s="119"/>
      <c r="G253" s="119"/>
      <c r="H253" s="119"/>
      <c r="I253" s="135" t="n">
        <v>42142</v>
      </c>
      <c r="J253" s="121" t="s">
        <v>365</v>
      </c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97"/>
      <c r="W253" s="110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3"/>
      <c r="AH253" s="122"/>
      <c r="AI253" s="122"/>
      <c r="AJ253" s="55"/>
      <c r="AK253" s="122" t="n">
        <v>600000</v>
      </c>
      <c r="AL253" s="122"/>
      <c r="AM253" s="122"/>
      <c r="AN253" s="55" t="n">
        <f aca="false">SUM(AK253+AL253-AM253)</f>
        <v>600000</v>
      </c>
      <c r="AO253" s="97" t="n">
        <f aca="false">SUM(AN253/$AN$2)</f>
        <v>79633.6850487756</v>
      </c>
      <c r="AP253" s="58" t="n">
        <v>200000</v>
      </c>
      <c r="AQ253" s="58"/>
      <c r="AR253" s="97" t="n">
        <f aca="false">SUM(AP253/$AN$2)</f>
        <v>26544.5616829252</v>
      </c>
      <c r="AS253" s="97"/>
      <c r="AT253" s="97"/>
      <c r="AU253" s="97"/>
      <c r="AV253" s="97" t="n">
        <v>26544.56</v>
      </c>
      <c r="AW253" s="106" t="n">
        <f aca="false">SUM(AR253+AU253-AV253)</f>
        <v>0.00168292520902469</v>
      </c>
      <c r="BD253" s="2" t="n">
        <f aca="false">SUM(AX253+AY253+AZ253+BA253+BB253+BC253)</f>
        <v>0</v>
      </c>
      <c r="BE253" s="2" t="n">
        <f aca="false">SUM(AW253-BD253)</f>
        <v>0.00168292520902469</v>
      </c>
      <c r="BF253" s="2" t="n">
        <f aca="false">SUM(BE253-AW253)</f>
        <v>0</v>
      </c>
    </row>
    <row r="254" customFormat="false" ht="12.75" hidden="false" customHeight="false" outlineLevel="0" collapsed="false">
      <c r="A254" s="118"/>
      <c r="B254" s="119"/>
      <c r="C254" s="119"/>
      <c r="D254" s="119"/>
      <c r="E254" s="119"/>
      <c r="F254" s="119"/>
      <c r="G254" s="119"/>
      <c r="H254" s="119"/>
      <c r="I254" s="120" t="n">
        <v>42142</v>
      </c>
      <c r="J254" s="121" t="s">
        <v>366</v>
      </c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97"/>
      <c r="W254" s="110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3"/>
      <c r="AH254" s="122"/>
      <c r="AI254" s="122"/>
      <c r="AJ254" s="55"/>
      <c r="AK254" s="122" t="n">
        <v>3000000</v>
      </c>
      <c r="AL254" s="122"/>
      <c r="AM254" s="122"/>
      <c r="AN254" s="55" t="n">
        <f aca="false">SUM(AK254+AL254-AM254)</f>
        <v>3000000</v>
      </c>
      <c r="AO254" s="97" t="n">
        <f aca="false">SUM(AN254/$AN$2)</f>
        <v>398168.425243878</v>
      </c>
      <c r="AP254" s="58" t="n">
        <v>6000000</v>
      </c>
      <c r="AQ254" s="58"/>
      <c r="AR254" s="97" t="n">
        <f aca="false">SUM(AP254/$AN$2)</f>
        <v>796336.850487756</v>
      </c>
      <c r="AS254" s="97"/>
      <c r="AT254" s="97"/>
      <c r="AU254" s="97"/>
      <c r="AV254" s="97"/>
      <c r="AW254" s="106" t="n">
        <f aca="false">SUM(AR254+AU254-AV254)</f>
        <v>796336.850487756</v>
      </c>
      <c r="BA254" s="2" t="n">
        <v>796336.85</v>
      </c>
      <c r="BD254" s="2" t="n">
        <f aca="false">SUM(AX254+AY254+AZ254+BA254+BB254+BC254)</f>
        <v>796336.85</v>
      </c>
      <c r="BE254" s="2" t="n">
        <f aca="false">SUM(AW254-BD254)</f>
        <v>0.000487756333313882</v>
      </c>
      <c r="BF254" s="2" t="n">
        <f aca="false">SUM(BE254-AW254)</f>
        <v>-796336.85</v>
      </c>
    </row>
    <row r="255" customFormat="false" ht="12.75" hidden="true" customHeight="false" outlineLevel="0" collapsed="false">
      <c r="A255" s="118"/>
      <c r="B255" s="119"/>
      <c r="C255" s="119"/>
      <c r="D255" s="119"/>
      <c r="E255" s="119"/>
      <c r="F255" s="119"/>
      <c r="G255" s="119"/>
      <c r="H255" s="119"/>
      <c r="I255" s="120" t="n">
        <v>42147</v>
      </c>
      <c r="J255" s="121" t="s">
        <v>367</v>
      </c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97"/>
      <c r="W255" s="110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3"/>
      <c r="AH255" s="122"/>
      <c r="AI255" s="122"/>
      <c r="AJ255" s="55" t="n">
        <v>19017.5</v>
      </c>
      <c r="AK255" s="122" t="n">
        <v>0</v>
      </c>
      <c r="AL255" s="122"/>
      <c r="AM255" s="122"/>
      <c r="AN255" s="55" t="n">
        <f aca="false">SUM(AK255+AL255-AM255)</f>
        <v>0</v>
      </c>
      <c r="AO255" s="97" t="n">
        <f aca="false">SUM(AN255/$AN$2)</f>
        <v>0</v>
      </c>
      <c r="AP255" s="58"/>
      <c r="AQ255" s="58"/>
      <c r="AR255" s="97" t="n">
        <f aca="false">SUM(AP255/$AN$2)</f>
        <v>0</v>
      </c>
      <c r="AS255" s="97"/>
      <c r="AT255" s="97"/>
      <c r="AU255" s="97"/>
      <c r="AV255" s="97"/>
      <c r="AW255" s="106" t="n">
        <f aca="false">SUM(AR255+AU255-AV255)</f>
        <v>0</v>
      </c>
      <c r="BD255" s="2" t="n">
        <f aca="false">SUM(AX255+AY255+AZ255+BA255+BB255+BC255)</f>
        <v>0</v>
      </c>
      <c r="BE255" s="2" t="n">
        <f aca="false">SUM(AW255-BD255)</f>
        <v>0</v>
      </c>
      <c r="BF255" s="2" t="n">
        <f aca="false">SUM(BE255-AW255)</f>
        <v>0</v>
      </c>
    </row>
    <row r="256" customFormat="false" ht="12.75" hidden="false" customHeight="false" outlineLevel="0" collapsed="false">
      <c r="A256" s="99" t="s">
        <v>368</v>
      </c>
      <c r="B256" s="93"/>
      <c r="C256" s="93"/>
      <c r="D256" s="93"/>
      <c r="E256" s="93"/>
      <c r="F256" s="93"/>
      <c r="G256" s="93"/>
      <c r="H256" s="93"/>
      <c r="I256" s="107" t="s">
        <v>263</v>
      </c>
      <c r="J256" s="108" t="s">
        <v>369</v>
      </c>
      <c r="K256" s="109" t="e">
        <f aca="false">SUM(K264)</f>
        <v>#REF!</v>
      </c>
      <c r="L256" s="109" t="e">
        <f aca="false">SUM(L264)</f>
        <v>#REF!</v>
      </c>
      <c r="M256" s="109" t="e">
        <f aca="false">SUM(M264)</f>
        <v>#REF!</v>
      </c>
      <c r="N256" s="109" t="n">
        <f aca="false">SUM(N264)</f>
        <v>400000</v>
      </c>
      <c r="O256" s="109" t="n">
        <f aca="false">SUM(O264)</f>
        <v>400000</v>
      </c>
      <c r="P256" s="109" t="n">
        <f aca="false">SUM(P264)</f>
        <v>500000</v>
      </c>
      <c r="Q256" s="109" t="n">
        <f aca="false">SUM(Q264)</f>
        <v>500000</v>
      </c>
      <c r="R256" s="109" t="n">
        <f aca="false">SUM(R264)</f>
        <v>0</v>
      </c>
      <c r="S256" s="109" t="n">
        <f aca="false">SUM(S264)</f>
        <v>500000</v>
      </c>
      <c r="T256" s="109" t="n">
        <f aca="false">SUM(T264)</f>
        <v>0</v>
      </c>
      <c r="U256" s="109" t="n">
        <f aca="false">SUM(U264)</f>
        <v>0</v>
      </c>
      <c r="V256" s="109" t="n">
        <f aca="false">SUM(V264)</f>
        <v>100</v>
      </c>
      <c r="W256" s="109" t="n">
        <f aca="false">SUM(W264)</f>
        <v>0</v>
      </c>
      <c r="X256" s="109" t="n">
        <f aca="false">SUM(X264)</f>
        <v>0</v>
      </c>
      <c r="Y256" s="109" t="n">
        <f aca="false">SUM(Y264)</f>
        <v>50000</v>
      </c>
      <c r="Z256" s="109" t="n">
        <f aca="false">SUM(Z264)</f>
        <v>450000</v>
      </c>
      <c r="AA256" s="109" t="n">
        <f aca="false">SUM(AA264)</f>
        <v>100000</v>
      </c>
      <c r="AB256" s="109" t="n">
        <f aca="false">SUM(AB264)</f>
        <v>0</v>
      </c>
      <c r="AC256" s="109" t="n">
        <f aca="false">SUM(AC264)</f>
        <v>200000</v>
      </c>
      <c r="AD256" s="109" t="n">
        <f aca="false">SUM(AD264)</f>
        <v>200000</v>
      </c>
      <c r="AE256" s="109" t="n">
        <f aca="false">SUM(AE264)</f>
        <v>0</v>
      </c>
      <c r="AF256" s="109" t="n">
        <f aca="false">SUM(AF264)</f>
        <v>0</v>
      </c>
      <c r="AG256" s="109" t="n">
        <f aca="false">SUM(AG264)</f>
        <v>200000</v>
      </c>
      <c r="AH256" s="109" t="n">
        <f aca="false">SUM(AH264)</f>
        <v>143600</v>
      </c>
      <c r="AI256" s="109" t="n">
        <f aca="false">SUM(AI264)</f>
        <v>150000</v>
      </c>
      <c r="AJ256" s="109" t="n">
        <f aca="false">SUM(AJ264)</f>
        <v>0</v>
      </c>
      <c r="AK256" s="109" t="n">
        <f aca="false">SUM(AK264)</f>
        <v>150000</v>
      </c>
      <c r="AL256" s="109" t="n">
        <f aca="false">SUM(AL264)</f>
        <v>50000</v>
      </c>
      <c r="AM256" s="109" t="n">
        <f aca="false">SUM(AM264)</f>
        <v>0</v>
      </c>
      <c r="AN256" s="109" t="n">
        <f aca="false">SUM(AN264)</f>
        <v>200000</v>
      </c>
      <c r="AO256" s="97" t="n">
        <f aca="false">SUM(AN256/$AN$2)</f>
        <v>26544.5616829252</v>
      </c>
      <c r="AP256" s="110" t="n">
        <f aca="false">SUM(AP264)</f>
        <v>200000</v>
      </c>
      <c r="AQ256" s="110" t="n">
        <f aca="false">SUM(AQ264)</f>
        <v>0</v>
      </c>
      <c r="AR256" s="97" t="n">
        <f aca="false">SUM(AP256/$AN$2)</f>
        <v>26544.5616829252</v>
      </c>
      <c r="AS256" s="97"/>
      <c r="AT256" s="97" t="n">
        <f aca="false">SUM(AT257)</f>
        <v>5900.5</v>
      </c>
      <c r="AU256" s="97" t="n">
        <f aca="false">SUM(AU257)</f>
        <v>5901</v>
      </c>
      <c r="AV256" s="97" t="n">
        <f aca="false">SUM(AV257)</f>
        <v>0</v>
      </c>
      <c r="AW256" s="106" t="n">
        <f aca="false">SUM(AR256+AU256-AV256)</f>
        <v>32445.5616829252</v>
      </c>
      <c r="AX256" s="124"/>
      <c r="AY256" s="124"/>
      <c r="AZ256" s="124"/>
      <c r="BA256" s="124"/>
      <c r="BB256" s="124"/>
      <c r="BC256" s="124"/>
      <c r="BD256" s="124" t="n">
        <f aca="false">SUM(AX256+AY256+AZ256+BA256+BB256+BC256)</f>
        <v>0</v>
      </c>
      <c r="BE256" s="2" t="n">
        <f aca="false">SUM(AW256-BD256)</f>
        <v>32445.5616829252</v>
      </c>
      <c r="BF256" s="2" t="n">
        <f aca="false">SUM(BE256-AW256)</f>
        <v>0</v>
      </c>
    </row>
    <row r="257" customFormat="false" ht="12.75" hidden="false" customHeight="false" outlineLevel="0" collapsed="false">
      <c r="A257" s="99"/>
      <c r="B257" s="93"/>
      <c r="C257" s="93"/>
      <c r="D257" s="93"/>
      <c r="E257" s="93"/>
      <c r="F257" s="93"/>
      <c r="G257" s="93"/>
      <c r="H257" s="93"/>
      <c r="I257" s="107" t="s">
        <v>332</v>
      </c>
      <c r="J257" s="108"/>
      <c r="K257" s="109" t="e">
        <f aca="false">SUM(K264)</f>
        <v>#REF!</v>
      </c>
      <c r="L257" s="109" t="e">
        <f aca="false">SUM(L264)</f>
        <v>#REF!</v>
      </c>
      <c r="M257" s="109" t="e">
        <f aca="false">SUM(M264)</f>
        <v>#REF!</v>
      </c>
      <c r="N257" s="109" t="n">
        <f aca="false">SUM(N264)</f>
        <v>400000</v>
      </c>
      <c r="O257" s="109" t="n">
        <f aca="false">SUM(O264)</f>
        <v>400000</v>
      </c>
      <c r="P257" s="109" t="n">
        <f aca="false">SUM(P264)</f>
        <v>500000</v>
      </c>
      <c r="Q257" s="109" t="n">
        <f aca="false">SUM(Q264)</f>
        <v>500000</v>
      </c>
      <c r="R257" s="109" t="n">
        <f aca="false">SUM(R264)</f>
        <v>0</v>
      </c>
      <c r="S257" s="109" t="n">
        <f aca="false">SUM(S264)</f>
        <v>500000</v>
      </c>
      <c r="T257" s="109" t="n">
        <f aca="false">SUM(T264)</f>
        <v>0</v>
      </c>
      <c r="U257" s="109" t="n">
        <f aca="false">SUM(U264)</f>
        <v>0</v>
      </c>
      <c r="V257" s="109" t="n">
        <f aca="false">SUM(V264)</f>
        <v>100</v>
      </c>
      <c r="W257" s="109" t="n">
        <f aca="false">SUM(W264)</f>
        <v>0</v>
      </c>
      <c r="X257" s="109" t="n">
        <f aca="false">SUM(X264)</f>
        <v>0</v>
      </c>
      <c r="Y257" s="109" t="n">
        <f aca="false">SUM(Y264)</f>
        <v>50000</v>
      </c>
      <c r="Z257" s="109" t="n">
        <f aca="false">SUM(Z264)</f>
        <v>450000</v>
      </c>
      <c r="AA257" s="109" t="n">
        <f aca="false">SUM(AA264)</f>
        <v>100000</v>
      </c>
      <c r="AB257" s="109" t="n">
        <f aca="false">SUM(AB264)</f>
        <v>0</v>
      </c>
      <c r="AC257" s="109" t="n">
        <f aca="false">SUM(AC264)</f>
        <v>200000</v>
      </c>
      <c r="AD257" s="109" t="n">
        <f aca="false">SUM(AD264)</f>
        <v>200000</v>
      </c>
      <c r="AE257" s="109" t="n">
        <f aca="false">SUM(AE264)</f>
        <v>0</v>
      </c>
      <c r="AF257" s="109" t="n">
        <f aca="false">SUM(AF264)</f>
        <v>0</v>
      </c>
      <c r="AG257" s="109" t="n">
        <f aca="false">SUM(AG264)</f>
        <v>200000</v>
      </c>
      <c r="AH257" s="109" t="n">
        <f aca="false">SUM(AH264)</f>
        <v>143600</v>
      </c>
      <c r="AI257" s="109" t="n">
        <f aca="false">SUM(AI264)</f>
        <v>150000</v>
      </c>
      <c r="AJ257" s="109" t="n">
        <f aca="false">SUM(AJ264)</f>
        <v>0</v>
      </c>
      <c r="AK257" s="109" t="n">
        <f aca="false">SUM(AK264)</f>
        <v>150000</v>
      </c>
      <c r="AL257" s="109" t="n">
        <f aca="false">SUM(AL264)</f>
        <v>50000</v>
      </c>
      <c r="AM257" s="109" t="n">
        <f aca="false">SUM(AM264)</f>
        <v>0</v>
      </c>
      <c r="AN257" s="109" t="n">
        <f aca="false">SUM(AN264)</f>
        <v>200000</v>
      </c>
      <c r="AO257" s="97" t="n">
        <f aca="false">SUM(AN257/$AN$2)</f>
        <v>26544.5616829252</v>
      </c>
      <c r="AP257" s="110" t="n">
        <f aca="false">SUM(AP264)</f>
        <v>200000</v>
      </c>
      <c r="AQ257" s="110" t="n">
        <f aca="false">SUM(AQ264)</f>
        <v>0</v>
      </c>
      <c r="AR257" s="97" t="n">
        <f aca="false">SUM(AP257/$AN$2)</f>
        <v>26544.5616829252</v>
      </c>
      <c r="AS257" s="97"/>
      <c r="AT257" s="97" t="n">
        <f aca="false">SUM(AT260+AT264)</f>
        <v>5900.5</v>
      </c>
      <c r="AU257" s="97" t="n">
        <f aca="false">SUM(AU260+AU264)</f>
        <v>5901</v>
      </c>
      <c r="AV257" s="97" t="n">
        <f aca="false">SUM(AV260+AV264)</f>
        <v>0</v>
      </c>
      <c r="AW257" s="106" t="n">
        <f aca="false">SUM(AR257+AU257-AV257)</f>
        <v>32445.5616829252</v>
      </c>
      <c r="AX257" s="124"/>
      <c r="AY257" s="124"/>
      <c r="AZ257" s="124"/>
      <c r="BA257" s="124"/>
      <c r="BB257" s="124"/>
      <c r="BC257" s="124"/>
      <c r="BD257" s="124" t="n">
        <f aca="false">SUM(AX257+AY257+AZ257+BA257+BB257+BC257)</f>
        <v>0</v>
      </c>
      <c r="BE257" s="2" t="n">
        <f aca="false">SUM(AW257-BD257)</f>
        <v>32445.5616829252</v>
      </c>
      <c r="BF257" s="2" t="n">
        <f aca="false">SUM(BE257-AW257)</f>
        <v>0</v>
      </c>
    </row>
    <row r="258" customFormat="false" ht="12.75" hidden="false" customHeight="false" outlineLevel="0" collapsed="false">
      <c r="A258" s="99"/>
      <c r="B258" s="93" t="s">
        <v>173</v>
      </c>
      <c r="C258" s="93"/>
      <c r="D258" s="93"/>
      <c r="E258" s="93"/>
      <c r="F258" s="93"/>
      <c r="G258" s="93"/>
      <c r="H258" s="93"/>
      <c r="I258" s="127" t="s">
        <v>266</v>
      </c>
      <c r="J258" s="108" t="s">
        <v>126</v>
      </c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97"/>
      <c r="AP258" s="110"/>
      <c r="AQ258" s="110"/>
      <c r="AR258" s="132"/>
      <c r="AS258" s="132"/>
      <c r="AT258" s="132"/>
      <c r="AU258" s="132"/>
      <c r="AV258" s="132"/>
      <c r="AW258" s="133" t="n">
        <v>5901</v>
      </c>
      <c r="AX258" s="124"/>
      <c r="AY258" s="124"/>
      <c r="AZ258" s="124"/>
      <c r="BA258" s="124"/>
      <c r="BB258" s="124"/>
      <c r="BC258" s="124"/>
      <c r="BD258" s="124"/>
      <c r="BF258" s="2"/>
    </row>
    <row r="259" customFormat="false" ht="12.75" hidden="false" customHeight="false" outlineLevel="0" collapsed="false">
      <c r="A259" s="99"/>
      <c r="B259" s="93" t="s">
        <v>173</v>
      </c>
      <c r="C259" s="93"/>
      <c r="D259" s="93"/>
      <c r="E259" s="93"/>
      <c r="F259" s="93"/>
      <c r="G259" s="93"/>
      <c r="H259" s="93"/>
      <c r="I259" s="127" t="s">
        <v>175</v>
      </c>
      <c r="J259" s="108" t="s">
        <v>176</v>
      </c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97" t="n">
        <f aca="false">SUM(AN259/$AN$2)</f>
        <v>0</v>
      </c>
      <c r="AP259" s="110" t="n">
        <v>200000</v>
      </c>
      <c r="AQ259" s="110"/>
      <c r="AR259" s="111" t="n">
        <f aca="false">SUM(AP259/$AN$2)</f>
        <v>26544.5616829252</v>
      </c>
      <c r="AS259" s="111"/>
      <c r="AT259" s="111" t="n">
        <v>200000</v>
      </c>
      <c r="AU259" s="111"/>
      <c r="AV259" s="111"/>
      <c r="AW259" s="112" t="n">
        <f aca="false">SUM(AR259+AU259-AV259)</f>
        <v>26544.5616829252</v>
      </c>
      <c r="AX259" s="124"/>
      <c r="AY259" s="124"/>
      <c r="AZ259" s="124"/>
      <c r="BA259" s="124"/>
      <c r="BB259" s="124"/>
      <c r="BC259" s="124"/>
      <c r="BD259" s="124" t="n">
        <f aca="false">SUM(AX259+AY259+AZ259+BA259+BB259+BC259)</f>
        <v>0</v>
      </c>
      <c r="BE259" s="2" t="n">
        <f aca="false">SUM(AW259-BD259)</f>
        <v>26544.5616829252</v>
      </c>
      <c r="BF259" s="2" t="n">
        <f aca="false">SUM(BE259-AW259)</f>
        <v>0</v>
      </c>
    </row>
    <row r="260" s="5" customFormat="true" ht="12.75" hidden="false" customHeight="false" outlineLevel="0" collapsed="false">
      <c r="A260" s="136"/>
      <c r="B260" s="137"/>
      <c r="C260" s="137"/>
      <c r="D260" s="137"/>
      <c r="E260" s="137"/>
      <c r="F260" s="137"/>
      <c r="G260" s="137"/>
      <c r="H260" s="137"/>
      <c r="I260" s="115" t="n">
        <v>3</v>
      </c>
      <c r="J260" s="116" t="s">
        <v>154</v>
      </c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97"/>
      <c r="AP260" s="110"/>
      <c r="AQ260" s="110"/>
      <c r="AR260" s="97"/>
      <c r="AS260" s="97"/>
      <c r="AT260" s="97" t="n">
        <f aca="false">SUM(AT261)</f>
        <v>5900.5</v>
      </c>
      <c r="AU260" s="97" t="n">
        <f aca="false">SUM(AU261)</f>
        <v>5901</v>
      </c>
      <c r="AV260" s="97" t="n">
        <f aca="false">SUM(AV261)</f>
        <v>0</v>
      </c>
      <c r="AW260" s="106" t="n">
        <f aca="false">SUM(AR260+AU260-AV260)</f>
        <v>5901</v>
      </c>
      <c r="AX260" s="124"/>
      <c r="AY260" s="124"/>
      <c r="AZ260" s="124"/>
      <c r="BA260" s="124"/>
      <c r="BB260" s="124"/>
      <c r="BC260" s="124"/>
      <c r="BD260" s="124" t="n">
        <f aca="false">SUM(AX260+AY260+AZ260+BA260+BB260+BC260)</f>
        <v>0</v>
      </c>
      <c r="BE260" s="2" t="n">
        <f aca="false">SUM(AW260-BD260)</f>
        <v>5901</v>
      </c>
      <c r="BF260" s="2" t="n">
        <f aca="false">SUM(BE260-AW260)</f>
        <v>0</v>
      </c>
    </row>
    <row r="261" s="5" customFormat="true" ht="12.75" hidden="false" customHeight="false" outlineLevel="0" collapsed="false">
      <c r="A261" s="136"/>
      <c r="B261" s="137" t="s">
        <v>266</v>
      </c>
      <c r="C261" s="137"/>
      <c r="D261" s="137"/>
      <c r="E261" s="137"/>
      <c r="F261" s="137"/>
      <c r="G261" s="137"/>
      <c r="H261" s="137"/>
      <c r="I261" s="115" t="n">
        <v>32</v>
      </c>
      <c r="J261" s="116" t="s">
        <v>155</v>
      </c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97"/>
      <c r="AP261" s="110"/>
      <c r="AQ261" s="110"/>
      <c r="AR261" s="97"/>
      <c r="AS261" s="97"/>
      <c r="AT261" s="97" t="n">
        <f aca="false">SUM(AT262)</f>
        <v>5900.5</v>
      </c>
      <c r="AU261" s="97" t="n">
        <f aca="false">SUM(AU262)</f>
        <v>5901</v>
      </c>
      <c r="AV261" s="97" t="n">
        <f aca="false">SUM(AV262)</f>
        <v>0</v>
      </c>
      <c r="AW261" s="106" t="n">
        <f aca="false">SUM(AR261+AU261-AV261)</f>
        <v>5901</v>
      </c>
      <c r="AX261" s="124"/>
      <c r="AY261" s="124"/>
      <c r="AZ261" s="124"/>
      <c r="BA261" s="124"/>
      <c r="BB261" s="124"/>
      <c r="BC261" s="124"/>
      <c r="BD261" s="124" t="n">
        <f aca="false">SUM(AX261+AY261+AZ261+BA261+BB261+BC261)</f>
        <v>0</v>
      </c>
      <c r="BE261" s="2" t="n">
        <f aca="false">SUM(AW261-BD261)</f>
        <v>5901</v>
      </c>
      <c r="BF261" s="2" t="n">
        <f aca="false">SUM(BE261-AW261)</f>
        <v>0</v>
      </c>
    </row>
    <row r="262" s="5" customFormat="true" ht="12.75" hidden="false" customHeight="false" outlineLevel="0" collapsed="false">
      <c r="A262" s="136"/>
      <c r="B262" s="137"/>
      <c r="C262" s="137"/>
      <c r="D262" s="137"/>
      <c r="E262" s="137"/>
      <c r="F262" s="137"/>
      <c r="G262" s="137"/>
      <c r="H262" s="137"/>
      <c r="I262" s="138" t="n">
        <v>327</v>
      </c>
      <c r="J262" s="129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97"/>
      <c r="AP262" s="110"/>
      <c r="AQ262" s="110"/>
      <c r="AR262" s="97"/>
      <c r="AS262" s="97"/>
      <c r="AT262" s="97" t="n">
        <f aca="false">SUM(AT263)</f>
        <v>5900.5</v>
      </c>
      <c r="AU262" s="97" t="n">
        <f aca="false">SUM(AU263)</f>
        <v>5901</v>
      </c>
      <c r="AV262" s="97" t="n">
        <f aca="false">SUM(AV263)</f>
        <v>0</v>
      </c>
      <c r="AW262" s="106" t="n">
        <f aca="false">SUM(AR262+AU262-AV262)</f>
        <v>5901</v>
      </c>
      <c r="AX262" s="124"/>
      <c r="AY262" s="124"/>
      <c r="AZ262" s="124"/>
      <c r="BA262" s="124"/>
      <c r="BB262" s="124"/>
      <c r="BC262" s="124"/>
      <c r="BD262" s="124" t="n">
        <f aca="false">SUM(AX262+AY262+AZ262+BA262+BB262+BC262)</f>
        <v>0</v>
      </c>
      <c r="BE262" s="2" t="n">
        <f aca="false">SUM(AW262-BD262)</f>
        <v>5901</v>
      </c>
      <c r="BF262" s="2" t="n">
        <f aca="false">SUM(BE262-AW262)</f>
        <v>0</v>
      </c>
    </row>
    <row r="263" s="5" customFormat="true" ht="12.75" hidden="false" customHeight="false" outlineLevel="0" collapsed="false">
      <c r="A263" s="136"/>
      <c r="B263" s="137"/>
      <c r="C263" s="137"/>
      <c r="D263" s="137"/>
      <c r="E263" s="137"/>
      <c r="F263" s="137"/>
      <c r="G263" s="137"/>
      <c r="H263" s="137"/>
      <c r="I263" s="138" t="n">
        <v>327</v>
      </c>
      <c r="J263" s="121" t="s">
        <v>370</v>
      </c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97"/>
      <c r="AP263" s="110"/>
      <c r="AQ263" s="110"/>
      <c r="AR263" s="97"/>
      <c r="AS263" s="97" t="n">
        <v>5900.5</v>
      </c>
      <c r="AT263" s="97" t="n">
        <v>5900.5</v>
      </c>
      <c r="AU263" s="97" t="n">
        <v>5901</v>
      </c>
      <c r="AV263" s="97"/>
      <c r="AW263" s="106" t="n">
        <f aca="false">SUM(AR263+AU263-AV263)</f>
        <v>5901</v>
      </c>
      <c r="AX263" s="124"/>
      <c r="AY263" s="124"/>
      <c r="AZ263" s="124"/>
      <c r="BA263" s="124"/>
      <c r="BB263" s="124"/>
      <c r="BC263" s="124" t="n">
        <v>5901</v>
      </c>
      <c r="BD263" s="124" t="n">
        <f aca="false">SUM(AX263+AY263+AZ263+BA263+BB263+BC263)</f>
        <v>5901</v>
      </c>
      <c r="BE263" s="2" t="n">
        <f aca="false">SUM(AW263-BD263)</f>
        <v>0</v>
      </c>
      <c r="BF263" s="2" t="n">
        <f aca="false">SUM(BE263-AW263)</f>
        <v>-5901</v>
      </c>
    </row>
    <row r="264" customFormat="false" ht="12.75" hidden="false" customHeight="false" outlineLevel="0" collapsed="false">
      <c r="A264" s="113"/>
      <c r="B264" s="114"/>
      <c r="C264" s="114"/>
      <c r="D264" s="114"/>
      <c r="E264" s="114"/>
      <c r="F264" s="114"/>
      <c r="G264" s="114"/>
      <c r="H264" s="114"/>
      <c r="I264" s="115" t="n">
        <v>4</v>
      </c>
      <c r="J264" s="116" t="s">
        <v>267</v>
      </c>
      <c r="K264" s="117" t="e">
        <f aca="false">SUM(K265)</f>
        <v>#REF!</v>
      </c>
      <c r="L264" s="117" t="e">
        <f aca="false">SUM(L265)</f>
        <v>#REF!</v>
      </c>
      <c r="M264" s="117" t="e">
        <f aca="false">SUM(M265)</f>
        <v>#REF!</v>
      </c>
      <c r="N264" s="117" t="n">
        <f aca="false">SUM(N265)</f>
        <v>400000</v>
      </c>
      <c r="O264" s="117" t="n">
        <f aca="false">SUM(O265)</f>
        <v>400000</v>
      </c>
      <c r="P264" s="117" t="n">
        <f aca="false">SUM(P265)</f>
        <v>500000</v>
      </c>
      <c r="Q264" s="117" t="n">
        <f aca="false">SUM(Q265)</f>
        <v>500000</v>
      </c>
      <c r="R264" s="117" t="n">
        <f aca="false">SUM(R265)</f>
        <v>0</v>
      </c>
      <c r="S264" s="117" t="n">
        <f aca="false">SUM(S265)</f>
        <v>500000</v>
      </c>
      <c r="T264" s="117" t="n">
        <f aca="false">SUM(T265)</f>
        <v>0</v>
      </c>
      <c r="U264" s="117" t="n">
        <f aca="false">SUM(U265)</f>
        <v>0</v>
      </c>
      <c r="V264" s="117" t="n">
        <f aca="false">SUM(V265)</f>
        <v>100</v>
      </c>
      <c r="W264" s="117" t="n">
        <f aca="false">SUM(W265)</f>
        <v>0</v>
      </c>
      <c r="X264" s="117" t="n">
        <f aca="false">SUM(X265)</f>
        <v>0</v>
      </c>
      <c r="Y264" s="117" t="n">
        <f aca="false">SUM(Y265)</f>
        <v>50000</v>
      </c>
      <c r="Z264" s="117" t="n">
        <f aca="false">SUM(Z265)</f>
        <v>450000</v>
      </c>
      <c r="AA264" s="117" t="n">
        <f aca="false">SUM(AA265)</f>
        <v>100000</v>
      </c>
      <c r="AB264" s="117" t="n">
        <f aca="false">SUM(AB265)</f>
        <v>0</v>
      </c>
      <c r="AC264" s="117" t="n">
        <f aca="false">SUM(AC265)</f>
        <v>200000</v>
      </c>
      <c r="AD264" s="117" t="n">
        <f aca="false">SUM(AD265)</f>
        <v>200000</v>
      </c>
      <c r="AE264" s="117" t="n">
        <f aca="false">SUM(AE265)</f>
        <v>0</v>
      </c>
      <c r="AF264" s="117" t="n">
        <f aca="false">SUM(AF265)</f>
        <v>0</v>
      </c>
      <c r="AG264" s="117" t="n">
        <f aca="false">SUM(AG265)</f>
        <v>200000</v>
      </c>
      <c r="AH264" s="117" t="n">
        <f aca="false">SUM(AH265)</f>
        <v>143600</v>
      </c>
      <c r="AI264" s="117" t="n">
        <f aca="false">SUM(AI265)</f>
        <v>150000</v>
      </c>
      <c r="AJ264" s="117" t="n">
        <f aca="false">SUM(AJ265)</f>
        <v>0</v>
      </c>
      <c r="AK264" s="117" t="n">
        <f aca="false">SUM(AK265)</f>
        <v>150000</v>
      </c>
      <c r="AL264" s="117" t="n">
        <f aca="false">SUM(AL265)</f>
        <v>50000</v>
      </c>
      <c r="AM264" s="117" t="n">
        <f aca="false">SUM(AM265)</f>
        <v>0</v>
      </c>
      <c r="AN264" s="117" t="n">
        <f aca="false">SUM(AN265)</f>
        <v>200000</v>
      </c>
      <c r="AO264" s="97" t="n">
        <f aca="false">SUM(AN264/$AN$2)</f>
        <v>26544.5616829252</v>
      </c>
      <c r="AP264" s="97" t="n">
        <f aca="false">SUM(AP265)</f>
        <v>200000</v>
      </c>
      <c r="AQ264" s="97" t="n">
        <f aca="false">SUM(AQ265)</f>
        <v>0</v>
      </c>
      <c r="AR264" s="97" t="n">
        <f aca="false">SUM(AP264/$AN$2)</f>
        <v>26544.5616829252</v>
      </c>
      <c r="AS264" s="97"/>
      <c r="AT264" s="97" t="n">
        <f aca="false">SUM(AT265)</f>
        <v>0</v>
      </c>
      <c r="AU264" s="97" t="n">
        <f aca="false">SUM(AU265)</f>
        <v>0</v>
      </c>
      <c r="AV264" s="97" t="n">
        <f aca="false">SUM(AV265)</f>
        <v>0</v>
      </c>
      <c r="AW264" s="106" t="n">
        <f aca="false">SUM(AR264+AU264-AV264)</f>
        <v>26544.5616829252</v>
      </c>
      <c r="AX264" s="124"/>
      <c r="AY264" s="124"/>
      <c r="AZ264" s="124"/>
      <c r="BA264" s="124"/>
      <c r="BB264" s="124"/>
      <c r="BC264" s="124"/>
      <c r="BD264" s="124" t="n">
        <f aca="false">SUM(AX264+AY264+AZ264+BA264+BB264+BC264)</f>
        <v>0</v>
      </c>
      <c r="BE264" s="2" t="n">
        <f aca="false">SUM(AW264-BD264)</f>
        <v>26544.5616829252</v>
      </c>
      <c r="BF264" s="2" t="n">
        <f aca="false">SUM(BE264-AW264)</f>
        <v>0</v>
      </c>
    </row>
    <row r="265" customFormat="false" ht="12.75" hidden="false" customHeight="false" outlineLevel="0" collapsed="false">
      <c r="A265" s="113"/>
      <c r="B265" s="114" t="s">
        <v>175</v>
      </c>
      <c r="C265" s="114"/>
      <c r="D265" s="114"/>
      <c r="E265" s="114"/>
      <c r="F265" s="114"/>
      <c r="G265" s="114"/>
      <c r="H265" s="114"/>
      <c r="I265" s="115" t="n">
        <v>42</v>
      </c>
      <c r="J265" s="116" t="s">
        <v>334</v>
      </c>
      <c r="K265" s="117" t="e">
        <f aca="false">SUM(K266:K266)</f>
        <v>#REF!</v>
      </c>
      <c r="L265" s="117" t="e">
        <f aca="false">SUM(L266:L266)</f>
        <v>#REF!</v>
      </c>
      <c r="M265" s="117" t="e">
        <f aca="false">SUM(M266:M266)</f>
        <v>#REF!</v>
      </c>
      <c r="N265" s="117" t="n">
        <f aca="false">SUM(N266)</f>
        <v>400000</v>
      </c>
      <c r="O265" s="117" t="n">
        <f aca="false">SUM(O266)</f>
        <v>400000</v>
      </c>
      <c r="P265" s="117" t="n">
        <f aca="false">SUM(P266)</f>
        <v>500000</v>
      </c>
      <c r="Q265" s="117" t="n">
        <f aca="false">SUM(Q266)</f>
        <v>500000</v>
      </c>
      <c r="R265" s="117" t="n">
        <f aca="false">SUM(R266)</f>
        <v>0</v>
      </c>
      <c r="S265" s="117" t="n">
        <f aca="false">SUM(S266)</f>
        <v>500000</v>
      </c>
      <c r="T265" s="117" t="n">
        <f aca="false">SUM(T266)</f>
        <v>0</v>
      </c>
      <c r="U265" s="117" t="n">
        <f aca="false">SUM(U266)</f>
        <v>0</v>
      </c>
      <c r="V265" s="117" t="n">
        <f aca="false">SUM(V266)</f>
        <v>100</v>
      </c>
      <c r="W265" s="117" t="n">
        <f aca="false">SUM(W266)</f>
        <v>0</v>
      </c>
      <c r="X265" s="117" t="n">
        <f aca="false">SUM(X266)</f>
        <v>0</v>
      </c>
      <c r="Y265" s="117" t="n">
        <f aca="false">SUM(Y266+Y268)</f>
        <v>50000</v>
      </c>
      <c r="Z265" s="117" t="n">
        <f aca="false">SUM(Z266+Z268)</f>
        <v>450000</v>
      </c>
      <c r="AA265" s="117" t="n">
        <f aca="false">SUM(AA266+AA268)</f>
        <v>100000</v>
      </c>
      <c r="AB265" s="117" t="n">
        <f aca="false">SUM(AB266+AB268)</f>
        <v>0</v>
      </c>
      <c r="AC265" s="117" t="n">
        <f aca="false">SUM(AC266+AC268)</f>
        <v>200000</v>
      </c>
      <c r="AD265" s="117" t="n">
        <f aca="false">SUM(AD266+AD268)</f>
        <v>200000</v>
      </c>
      <c r="AE265" s="117" t="n">
        <f aca="false">SUM(AE266+AE268)</f>
        <v>0</v>
      </c>
      <c r="AF265" s="117" t="n">
        <f aca="false">SUM(AF266+AF268)</f>
        <v>0</v>
      </c>
      <c r="AG265" s="117" t="n">
        <f aca="false">SUM(AG266+AG268)</f>
        <v>200000</v>
      </c>
      <c r="AH265" s="117" t="n">
        <f aca="false">SUM(AH266+AH268)</f>
        <v>143600</v>
      </c>
      <c r="AI265" s="117" t="n">
        <f aca="false">SUM(AI266+AI268)</f>
        <v>150000</v>
      </c>
      <c r="AJ265" s="117" t="n">
        <f aca="false">SUM(AJ266+AJ268)</f>
        <v>0</v>
      </c>
      <c r="AK265" s="117" t="n">
        <f aca="false">SUM(AK266+AK268)</f>
        <v>150000</v>
      </c>
      <c r="AL265" s="117" t="n">
        <f aca="false">SUM(AL266+AL268)</f>
        <v>50000</v>
      </c>
      <c r="AM265" s="117" t="n">
        <f aca="false">SUM(AM266+AM268)</f>
        <v>0</v>
      </c>
      <c r="AN265" s="117" t="n">
        <f aca="false">SUM(AN266+AN268)</f>
        <v>200000</v>
      </c>
      <c r="AO265" s="97" t="n">
        <f aca="false">SUM(AN265/$AN$2)</f>
        <v>26544.5616829252</v>
      </c>
      <c r="AP265" s="97" t="n">
        <f aca="false">SUM(AP266+AP268)</f>
        <v>200000</v>
      </c>
      <c r="AQ265" s="97"/>
      <c r="AR265" s="97" t="n">
        <f aca="false">SUM(AP265/$AN$2)</f>
        <v>26544.5616829252</v>
      </c>
      <c r="AS265" s="97"/>
      <c r="AT265" s="97" t="n">
        <f aca="false">SUM(AT266+AT268)</f>
        <v>0</v>
      </c>
      <c r="AU265" s="97" t="n">
        <f aca="false">SUM(AU266+AU268)</f>
        <v>0</v>
      </c>
      <c r="AV265" s="97" t="n">
        <f aca="false">SUM(AV266+AV268)</f>
        <v>0</v>
      </c>
      <c r="AW265" s="106" t="n">
        <f aca="false">SUM(AR265+AU265-AV265)</f>
        <v>26544.5616829252</v>
      </c>
      <c r="AX265" s="124"/>
      <c r="AY265" s="124"/>
      <c r="AZ265" s="124"/>
      <c r="BA265" s="124"/>
      <c r="BB265" s="124"/>
      <c r="BC265" s="124"/>
      <c r="BD265" s="124" t="n">
        <f aca="false">SUM(AX265+AY265+AZ265+BA265+BB265+BC265)</f>
        <v>0</v>
      </c>
      <c r="BE265" s="2" t="n">
        <f aca="false">SUM(AW265-BD265)</f>
        <v>26544.5616829252</v>
      </c>
      <c r="BF265" s="2" t="n">
        <f aca="false">SUM(BE265-AW265)</f>
        <v>0</v>
      </c>
    </row>
    <row r="266" customFormat="false" ht="12.75" hidden="false" customHeight="false" outlineLevel="0" collapsed="false">
      <c r="A266" s="118"/>
      <c r="B266" s="119"/>
      <c r="C266" s="119"/>
      <c r="D266" s="119"/>
      <c r="E266" s="119"/>
      <c r="F266" s="119"/>
      <c r="G266" s="119"/>
      <c r="H266" s="119"/>
      <c r="I266" s="120" t="n">
        <v>422</v>
      </c>
      <c r="J266" s="121" t="s">
        <v>273</v>
      </c>
      <c r="K266" s="122" t="e">
        <f aca="false">SUM(#REF!)</f>
        <v>#REF!</v>
      </c>
      <c r="L266" s="122" t="e">
        <f aca="false">SUM(#REF!)</f>
        <v>#REF!</v>
      </c>
      <c r="M266" s="122" t="e">
        <f aca="false">SUM(#REF!)</f>
        <v>#REF!</v>
      </c>
      <c r="N266" s="122" t="n">
        <f aca="false">SUM(N267:N267)</f>
        <v>400000</v>
      </c>
      <c r="O266" s="122" t="n">
        <f aca="false">SUM(O267:O267)</f>
        <v>400000</v>
      </c>
      <c r="P266" s="122" t="n">
        <f aca="false">SUM(P267:P267)</f>
        <v>500000</v>
      </c>
      <c r="Q266" s="122" t="n">
        <f aca="false">SUM(Q267:Q267)</f>
        <v>500000</v>
      </c>
      <c r="R266" s="122" t="n">
        <f aca="false">SUM(R267:R267)</f>
        <v>0</v>
      </c>
      <c r="S266" s="122" t="n">
        <f aca="false">SUM(S267:S267)</f>
        <v>500000</v>
      </c>
      <c r="T266" s="122" t="n">
        <f aca="false">SUM(T267:T267)</f>
        <v>0</v>
      </c>
      <c r="U266" s="122" t="n">
        <f aca="false">SUM(U267:U267)</f>
        <v>0</v>
      </c>
      <c r="V266" s="122" t="n">
        <f aca="false">SUM(V267:V267)</f>
        <v>100</v>
      </c>
      <c r="W266" s="122" t="n">
        <f aca="false">SUM(W267:W267)</f>
        <v>0</v>
      </c>
      <c r="X266" s="122" t="n">
        <f aca="false">SUM(X267:X267)</f>
        <v>0</v>
      </c>
      <c r="Y266" s="122" t="n">
        <f aca="false">SUM(Y267:Y267)</f>
        <v>50000</v>
      </c>
      <c r="Z266" s="122" t="n">
        <f aca="false">SUM(Z267:Z267)</f>
        <v>50000</v>
      </c>
      <c r="AA266" s="122" t="n">
        <f aca="false">SUM(AA267:AA267)</f>
        <v>50000</v>
      </c>
      <c r="AB266" s="122" t="n">
        <f aca="false">SUM(AB267:AB267)</f>
        <v>0</v>
      </c>
      <c r="AC266" s="122" t="n">
        <f aca="false">SUM(AC267:AC267)</f>
        <v>50000</v>
      </c>
      <c r="AD266" s="122" t="n">
        <f aca="false">SUM(AD267:AD267)</f>
        <v>50000</v>
      </c>
      <c r="AE266" s="122" t="n">
        <f aca="false">SUM(AE267:AE267)</f>
        <v>0</v>
      </c>
      <c r="AF266" s="122" t="n">
        <f aca="false">SUM(AF267:AF267)</f>
        <v>0</v>
      </c>
      <c r="AG266" s="122" t="n">
        <f aca="false">SUM(AG267:AG267)</f>
        <v>50000</v>
      </c>
      <c r="AH266" s="122" t="n">
        <f aca="false">SUM(AH267:AH267)</f>
        <v>0</v>
      </c>
      <c r="AI266" s="122" t="n">
        <f aca="false">SUM(AI267:AI267)</f>
        <v>50000</v>
      </c>
      <c r="AJ266" s="122" t="n">
        <f aca="false">SUM(AJ267:AJ267)</f>
        <v>0</v>
      </c>
      <c r="AK266" s="122" t="n">
        <f aca="false">SUM(AK267:AK267)</f>
        <v>150000</v>
      </c>
      <c r="AL266" s="122" t="n">
        <f aca="false">SUM(AL267:AL267)</f>
        <v>50000</v>
      </c>
      <c r="AM266" s="122" t="n">
        <f aca="false">SUM(AM267:AM267)</f>
        <v>0</v>
      </c>
      <c r="AN266" s="122" t="n">
        <f aca="false">SUM(AN267:AN267)</f>
        <v>200000</v>
      </c>
      <c r="AO266" s="97" t="n">
        <f aca="false">SUM(AN266/$AN$2)</f>
        <v>26544.5616829252</v>
      </c>
      <c r="AP266" s="110" t="n">
        <f aca="false">SUM(AP267:AP267)</f>
        <v>200000</v>
      </c>
      <c r="AQ266" s="110"/>
      <c r="AR266" s="97" t="n">
        <f aca="false">SUM(AP266/$AN$2)</f>
        <v>26544.5616829252</v>
      </c>
      <c r="AS266" s="97"/>
      <c r="AT266" s="97" t="n">
        <f aca="false">SUM(AT267:AT267)</f>
        <v>0</v>
      </c>
      <c r="AU266" s="97" t="n">
        <f aca="false">SUM(AU267:AU267)</f>
        <v>0</v>
      </c>
      <c r="AV266" s="97" t="n">
        <f aca="false">SUM(AV267:AV267)</f>
        <v>0</v>
      </c>
      <c r="AW266" s="106" t="n">
        <f aca="false">SUM(AR266+AU266-AV266)</f>
        <v>26544.5616829252</v>
      </c>
      <c r="AX266" s="124"/>
      <c r="AY266" s="124"/>
      <c r="AZ266" s="124"/>
      <c r="BA266" s="124"/>
      <c r="BB266" s="124"/>
      <c r="BC266" s="124"/>
      <c r="BD266" s="124" t="n">
        <f aca="false">SUM(AX266+AY266+AZ266+BA266+BB266+BC266)</f>
        <v>0</v>
      </c>
      <c r="BE266" s="2" t="n">
        <f aca="false">SUM(AW266-BD266)</f>
        <v>26544.5616829252</v>
      </c>
      <c r="BF266" s="2" t="n">
        <f aca="false">SUM(BE266-AW266)</f>
        <v>0</v>
      </c>
    </row>
    <row r="267" customFormat="false" ht="12.75" hidden="false" customHeight="false" outlineLevel="0" collapsed="false">
      <c r="A267" s="118"/>
      <c r="B267" s="119"/>
      <c r="C267" s="119"/>
      <c r="D267" s="119"/>
      <c r="E267" s="119"/>
      <c r="F267" s="119"/>
      <c r="G267" s="119"/>
      <c r="H267" s="119"/>
      <c r="I267" s="120" t="n">
        <v>42231</v>
      </c>
      <c r="J267" s="121" t="s">
        <v>371</v>
      </c>
      <c r="K267" s="122"/>
      <c r="L267" s="122"/>
      <c r="M267" s="122"/>
      <c r="N267" s="122" t="n">
        <v>400000</v>
      </c>
      <c r="O267" s="122" t="n">
        <v>400000</v>
      </c>
      <c r="P267" s="122" t="n">
        <v>500000</v>
      </c>
      <c r="Q267" s="122" t="n">
        <v>500000</v>
      </c>
      <c r="R267" s="122"/>
      <c r="S267" s="122" t="n">
        <v>500000</v>
      </c>
      <c r="T267" s="122"/>
      <c r="U267" s="122"/>
      <c r="V267" s="97" t="n">
        <f aca="false">S267/P267*100</f>
        <v>100</v>
      </c>
      <c r="W267" s="110"/>
      <c r="X267" s="122"/>
      <c r="Y267" s="122" t="n">
        <v>50000</v>
      </c>
      <c r="Z267" s="122" t="n">
        <v>50000</v>
      </c>
      <c r="AA267" s="122" t="n">
        <v>50000</v>
      </c>
      <c r="AB267" s="122"/>
      <c r="AC267" s="122" t="n">
        <v>50000</v>
      </c>
      <c r="AD267" s="122" t="n">
        <v>50000</v>
      </c>
      <c r="AE267" s="122"/>
      <c r="AF267" s="122"/>
      <c r="AG267" s="123" t="n">
        <f aca="false">SUM(AD267+AE267-AF267)</f>
        <v>50000</v>
      </c>
      <c r="AH267" s="122"/>
      <c r="AI267" s="122" t="n">
        <v>50000</v>
      </c>
      <c r="AJ267" s="55" t="n">
        <v>0</v>
      </c>
      <c r="AK267" s="122" t="n">
        <v>150000</v>
      </c>
      <c r="AL267" s="122" t="n">
        <v>50000</v>
      </c>
      <c r="AM267" s="122"/>
      <c r="AN267" s="55" t="n">
        <f aca="false">SUM(AK267+AL267-AM267)</f>
        <v>200000</v>
      </c>
      <c r="AO267" s="97" t="n">
        <f aca="false">SUM(AN267/$AN$2)</f>
        <v>26544.5616829252</v>
      </c>
      <c r="AP267" s="58" t="n">
        <v>200000</v>
      </c>
      <c r="AQ267" s="58"/>
      <c r="AR267" s="97" t="n">
        <f aca="false">SUM(AP267/$AN$2)</f>
        <v>26544.5616829252</v>
      </c>
      <c r="AS267" s="97"/>
      <c r="AT267" s="97"/>
      <c r="AU267" s="97"/>
      <c r="AV267" s="97"/>
      <c r="AW267" s="106" t="n">
        <f aca="false">SUM(AR267+AU267-AV267)</f>
        <v>26544.5616829252</v>
      </c>
      <c r="AX267" s="124"/>
      <c r="AY267" s="124"/>
      <c r="AZ267" s="124"/>
      <c r="BA267" s="124" t="n">
        <v>26544.56</v>
      </c>
      <c r="BB267" s="124"/>
      <c r="BC267" s="124"/>
      <c r="BD267" s="124" t="n">
        <f aca="false">SUM(AX267+AY267+AZ267+BA267+BB267+BC267)</f>
        <v>26544.56</v>
      </c>
      <c r="BE267" s="2" t="n">
        <f aca="false">SUM(AW267-BD267)</f>
        <v>0.00168292520902469</v>
      </c>
      <c r="BF267" s="2" t="n">
        <f aca="false">SUM(BE267-AW267)</f>
        <v>-26544.56</v>
      </c>
    </row>
    <row r="268" customFormat="false" ht="12.75" hidden="true" customHeight="false" outlineLevel="0" collapsed="false">
      <c r="A268" s="118"/>
      <c r="B268" s="119"/>
      <c r="C268" s="119"/>
      <c r="D268" s="119"/>
      <c r="E268" s="119"/>
      <c r="F268" s="119"/>
      <c r="G268" s="119"/>
      <c r="H268" s="119"/>
      <c r="I268" s="120" t="n">
        <v>423</v>
      </c>
      <c r="J268" s="121" t="s">
        <v>372</v>
      </c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97"/>
      <c r="W268" s="110"/>
      <c r="X268" s="122"/>
      <c r="Y268" s="122" t="n">
        <f aca="false">SUM(Y269)</f>
        <v>0</v>
      </c>
      <c r="Z268" s="122" t="n">
        <f aca="false">SUM(Z269)</f>
        <v>400000</v>
      </c>
      <c r="AA268" s="122" t="n">
        <f aca="false">AA269</f>
        <v>50000</v>
      </c>
      <c r="AB268" s="122" t="n">
        <f aca="false">AB269</f>
        <v>0</v>
      </c>
      <c r="AC268" s="122" t="n">
        <f aca="false">AC269</f>
        <v>150000</v>
      </c>
      <c r="AD268" s="122" t="n">
        <f aca="false">AD269</f>
        <v>150000</v>
      </c>
      <c r="AE268" s="122" t="n">
        <f aca="false">AE269</f>
        <v>0</v>
      </c>
      <c r="AF268" s="122" t="n">
        <f aca="false">AF269</f>
        <v>0</v>
      </c>
      <c r="AG268" s="122" t="n">
        <f aca="false">AG269</f>
        <v>150000</v>
      </c>
      <c r="AH268" s="122" t="n">
        <f aca="false">AH269</f>
        <v>143600</v>
      </c>
      <c r="AI268" s="122" t="n">
        <f aca="false">AI269</f>
        <v>100000</v>
      </c>
      <c r="AJ268" s="122" t="n">
        <f aca="false">AJ269</f>
        <v>0</v>
      </c>
      <c r="AK268" s="122" t="n">
        <f aca="false">AK269</f>
        <v>0</v>
      </c>
      <c r="AL268" s="122"/>
      <c r="AM268" s="122"/>
      <c r="AN268" s="55" t="n">
        <f aca="false">SUM(AK268+AL268-AM268)</f>
        <v>0</v>
      </c>
      <c r="AO268" s="97" t="n">
        <f aca="false">SUM(AN268/$AN$2)</f>
        <v>0</v>
      </c>
      <c r="AP268" s="58"/>
      <c r="AQ268" s="58"/>
      <c r="AR268" s="97" t="n">
        <f aca="false">SUM(AP268/$AN$2)</f>
        <v>0</v>
      </c>
      <c r="AS268" s="97"/>
      <c r="AT268" s="97"/>
      <c r="AU268" s="97"/>
      <c r="AV268" s="97"/>
      <c r="AW268" s="106" t="n">
        <f aca="false">SUM(AR268+AU268-AV268)</f>
        <v>0</v>
      </c>
      <c r="AX268" s="124"/>
      <c r="AY268" s="124"/>
      <c r="AZ268" s="124"/>
      <c r="BA268" s="124"/>
      <c r="BB268" s="124"/>
      <c r="BC268" s="124"/>
      <c r="BD268" s="124" t="n">
        <f aca="false">SUM(AX268+AY268+AZ268+BA268+BB268+BC268)</f>
        <v>0</v>
      </c>
      <c r="BE268" s="2" t="n">
        <f aca="false">SUM(AW268-BD268)</f>
        <v>0</v>
      </c>
      <c r="BF268" s="2" t="n">
        <f aca="false">SUM(BE268-AW268)</f>
        <v>0</v>
      </c>
    </row>
    <row r="269" customFormat="false" ht="12.75" hidden="true" customHeight="false" outlineLevel="0" collapsed="false">
      <c r="A269" s="118"/>
      <c r="B269" s="119"/>
      <c r="C269" s="119"/>
      <c r="D269" s="119"/>
      <c r="E269" s="119"/>
      <c r="F269" s="119"/>
      <c r="G269" s="119"/>
      <c r="H269" s="119"/>
      <c r="I269" s="120" t="n">
        <v>42315</v>
      </c>
      <c r="J269" s="121" t="s">
        <v>373</v>
      </c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97"/>
      <c r="W269" s="110"/>
      <c r="X269" s="122"/>
      <c r="Y269" s="122" t="n">
        <v>0</v>
      </c>
      <c r="Z269" s="122" t="n">
        <v>400000</v>
      </c>
      <c r="AA269" s="122" t="n">
        <v>50000</v>
      </c>
      <c r="AB269" s="122"/>
      <c r="AC269" s="122" t="n">
        <v>150000</v>
      </c>
      <c r="AD269" s="122" t="n">
        <v>150000</v>
      </c>
      <c r="AE269" s="122"/>
      <c r="AF269" s="122"/>
      <c r="AG269" s="123" t="n">
        <f aca="false">SUM(AD269+AE269-AF269)</f>
        <v>150000</v>
      </c>
      <c r="AH269" s="122" t="n">
        <v>143600</v>
      </c>
      <c r="AI269" s="122" t="n">
        <v>100000</v>
      </c>
      <c r="AJ269" s="55" t="n">
        <v>0</v>
      </c>
      <c r="AK269" s="122" t="n">
        <v>0</v>
      </c>
      <c r="AL269" s="122"/>
      <c r="AM269" s="122"/>
      <c r="AN269" s="55" t="n">
        <f aca="false">SUM(AK269+AL269-AM269)</f>
        <v>0</v>
      </c>
      <c r="AO269" s="97" t="n">
        <f aca="false">SUM(AN269/$AN$2)</f>
        <v>0</v>
      </c>
      <c r="AP269" s="58"/>
      <c r="AQ269" s="58"/>
      <c r="AR269" s="97" t="n">
        <f aca="false">SUM(AP269/$AN$2)</f>
        <v>0</v>
      </c>
      <c r="AS269" s="97"/>
      <c r="AT269" s="97"/>
      <c r="AU269" s="97"/>
      <c r="AV269" s="97"/>
      <c r="AW269" s="106" t="n">
        <f aca="false">SUM(AR269+AU269-AV269)</f>
        <v>0</v>
      </c>
      <c r="AX269" s="124"/>
      <c r="AY269" s="124"/>
      <c r="AZ269" s="124"/>
      <c r="BA269" s="124"/>
      <c r="BB269" s="124"/>
      <c r="BC269" s="124"/>
      <c r="BD269" s="124" t="n">
        <f aca="false">SUM(AX269+AY269+AZ269+BA269+BB269+BC269)</f>
        <v>0</v>
      </c>
      <c r="BE269" s="2" t="n">
        <f aca="false">SUM(AW269-BD269)</f>
        <v>0</v>
      </c>
      <c r="BF269" s="2" t="n">
        <f aca="false">SUM(BE269-AW269)</f>
        <v>0</v>
      </c>
    </row>
    <row r="270" customFormat="false" ht="12.75" hidden="false" customHeight="false" outlineLevel="0" collapsed="false">
      <c r="A270" s="105" t="s">
        <v>374</v>
      </c>
      <c r="B270" s="126"/>
      <c r="C270" s="126"/>
      <c r="D270" s="126"/>
      <c r="E270" s="126"/>
      <c r="F270" s="126"/>
      <c r="G270" s="126"/>
      <c r="H270" s="126"/>
      <c r="I270" s="101" t="s">
        <v>375</v>
      </c>
      <c r="J270" s="102" t="s">
        <v>376</v>
      </c>
      <c r="K270" s="103" t="e">
        <f aca="false">SUM(K271+K282+K370+K297)</f>
        <v>#REF!</v>
      </c>
      <c r="L270" s="103" t="e">
        <f aca="false">SUM(L271+L282+L370+L297)</f>
        <v>#REF!</v>
      </c>
      <c r="M270" s="103" t="e">
        <f aca="false">SUM(M271+M282+M370+M297)</f>
        <v>#REF!</v>
      </c>
      <c r="N270" s="103" t="n">
        <f aca="false">SUM(N271+N370+N297+N282)</f>
        <v>88000</v>
      </c>
      <c r="O270" s="103" t="n">
        <f aca="false">SUM(O271+O370+O297+O282)</f>
        <v>88000</v>
      </c>
      <c r="P270" s="103" t="n">
        <f aca="false">SUM(P271+P370+P297+P282+P291)</f>
        <v>508000</v>
      </c>
      <c r="Q270" s="103" t="n">
        <f aca="false">SUM(Q271+Q370+Q297+Q282+Q291)</f>
        <v>508000</v>
      </c>
      <c r="R270" s="103" t="n">
        <f aca="false">SUM(R271+R370+R297+R282)</f>
        <v>39709.34</v>
      </c>
      <c r="S270" s="103" t="n">
        <f aca="false">SUM(S271+S370+S297+S282)</f>
        <v>98000</v>
      </c>
      <c r="T270" s="103" t="n">
        <f aca="false">SUM(T271+T370+T297+T282)</f>
        <v>35615.2</v>
      </c>
      <c r="U270" s="103" t="n">
        <f aca="false">SUM(U271+U370+U297+U282)</f>
        <v>0</v>
      </c>
      <c r="V270" s="103" t="n">
        <f aca="false">SUM(V271+V370+V297+V282)</f>
        <v>610</v>
      </c>
      <c r="W270" s="103" t="n">
        <f aca="false">SUM(W271+W370+W297+W282)</f>
        <v>88000</v>
      </c>
      <c r="X270" s="103" t="n">
        <f aca="false">SUM(X271+X370+X297+X282)</f>
        <v>118000</v>
      </c>
      <c r="Y270" s="103" t="n">
        <f aca="false">SUM(Y271+Y370+Y297+Y282)</f>
        <v>113000</v>
      </c>
      <c r="Z270" s="103" t="n">
        <f aca="false">SUM(Z271+Z370+Z297+Z282)</f>
        <v>128000</v>
      </c>
      <c r="AA270" s="103" t="n">
        <f aca="false">SUM(AA271+AA370+AA297+AA282)</f>
        <v>137000</v>
      </c>
      <c r="AB270" s="103" t="n">
        <f aca="false">SUM(AB271+AB370+AB297+AB282)</f>
        <v>57395.38</v>
      </c>
      <c r="AC270" s="103" t="n">
        <f aca="false">SUM(AC271+AC370+AC297+AC282)</f>
        <v>437000</v>
      </c>
      <c r="AD270" s="103" t="n">
        <f aca="false">SUM(AD271+AD370+AD297+AD282)</f>
        <v>427000</v>
      </c>
      <c r="AE270" s="103" t="n">
        <f aca="false">SUM(AE271+AE370+AE297+AE282)</f>
        <v>0</v>
      </c>
      <c r="AF270" s="103" t="n">
        <f aca="false">SUM(AF271+AF370+AF297+AF282)</f>
        <v>0</v>
      </c>
      <c r="AG270" s="103" t="n">
        <f aca="false">SUM(AG271+AG370+AG297+AG282)</f>
        <v>427000</v>
      </c>
      <c r="AH270" s="103" t="n">
        <f aca="false">SUM(AH271+AH370+AH297+AH282)</f>
        <v>218703.98</v>
      </c>
      <c r="AI270" s="103" t="n">
        <f aca="false">SUM(AI271+AI370+AI297+AI282)</f>
        <v>730000</v>
      </c>
      <c r="AJ270" s="103" t="n">
        <f aca="false">SUM(AJ271+AJ370+AJ297+AJ282)</f>
        <v>86900.66</v>
      </c>
      <c r="AK270" s="103" t="n">
        <f aca="false">SUM(AK271+AK370+AK297+AK282)</f>
        <v>852000</v>
      </c>
      <c r="AL270" s="103" t="n">
        <f aca="false">SUM(AL271+AL370+AL297+AL282)</f>
        <v>10000</v>
      </c>
      <c r="AM270" s="103" t="n">
        <f aca="false">SUM(AM271+AM370+AM297+AM282)</f>
        <v>150000</v>
      </c>
      <c r="AN270" s="103" t="n">
        <f aca="false">SUM(AN271+AN370+AN297+AN282)</f>
        <v>712000</v>
      </c>
      <c r="AO270" s="97" t="n">
        <f aca="false">SUM(AN270/$AN$2)</f>
        <v>94498.6395912137</v>
      </c>
      <c r="AP270" s="104" t="n">
        <f aca="false">SUM(AP271+AP370+AP297+AP282)</f>
        <v>531000</v>
      </c>
      <c r="AQ270" s="104" t="n">
        <f aca="false">SUM(AQ271+AQ370+AQ297+AQ282)</f>
        <v>0</v>
      </c>
      <c r="AR270" s="97" t="n">
        <f aca="false">SUM(AP270/$AN$2)</f>
        <v>70475.8112681664</v>
      </c>
      <c r="AS270" s="97"/>
      <c r="AT270" s="97" t="n">
        <f aca="false">SUM(AT271+AT370+AT297+AT282)</f>
        <v>31515.59</v>
      </c>
      <c r="AU270" s="97" t="n">
        <f aca="false">SUM(AU271+AU370+AU297+AU282)</f>
        <v>0</v>
      </c>
      <c r="AV270" s="97" t="n">
        <f aca="false">SUM(AV271+AV370+AV297+AV282)</f>
        <v>0</v>
      </c>
      <c r="AW270" s="106" t="n">
        <f aca="false">SUM(AR270+AU270-AV270)</f>
        <v>70475.8112681664</v>
      </c>
      <c r="AX270" s="124"/>
      <c r="AY270" s="124"/>
      <c r="AZ270" s="124"/>
      <c r="BA270" s="124"/>
      <c r="BB270" s="124"/>
      <c r="BC270" s="124"/>
      <c r="BD270" s="124" t="n">
        <f aca="false">SUM(AX270+AY270+AZ270+BA270+BB270+BC270)</f>
        <v>0</v>
      </c>
      <c r="BE270" s="2" t="n">
        <f aca="false">SUM(AW270-BD270)</f>
        <v>70475.8112681664</v>
      </c>
      <c r="BF270" s="2" t="n">
        <f aca="false">SUM(BE270-AW270)</f>
        <v>0</v>
      </c>
    </row>
    <row r="271" customFormat="false" ht="12.75" hidden="false" customHeight="false" outlineLevel="0" collapsed="false">
      <c r="A271" s="92" t="s">
        <v>377</v>
      </c>
      <c r="B271" s="93"/>
      <c r="C271" s="93"/>
      <c r="D271" s="93"/>
      <c r="E271" s="93"/>
      <c r="F271" s="93"/>
      <c r="G271" s="93"/>
      <c r="H271" s="93"/>
      <c r="I271" s="94" t="s">
        <v>148</v>
      </c>
      <c r="J271" s="95" t="s">
        <v>378</v>
      </c>
      <c r="K271" s="96" t="n">
        <f aca="false">SUM(K272)</f>
        <v>71746.5</v>
      </c>
      <c r="L271" s="96" t="n">
        <f aca="false">SUM(L272)</f>
        <v>180000</v>
      </c>
      <c r="M271" s="96" t="n">
        <f aca="false">SUM(M272)</f>
        <v>180000</v>
      </c>
      <c r="N271" s="96" t="n">
        <f aca="false">SUM(N272)</f>
        <v>61000</v>
      </c>
      <c r="O271" s="96" t="n">
        <f aca="false">SUM(O272)</f>
        <v>61000</v>
      </c>
      <c r="P271" s="96" t="n">
        <f aca="false">SUM(P272)</f>
        <v>70000</v>
      </c>
      <c r="Q271" s="96" t="n">
        <f aca="false">SUM(Q272)</f>
        <v>70000</v>
      </c>
      <c r="R271" s="96" t="n">
        <f aca="false">SUM(R272)</f>
        <v>21923.2</v>
      </c>
      <c r="S271" s="96" t="n">
        <f aca="false">SUM(S272)</f>
        <v>60000</v>
      </c>
      <c r="T271" s="96" t="n">
        <f aca="false">SUM(T272)</f>
        <v>16193.2</v>
      </c>
      <c r="U271" s="96" t="n">
        <f aca="false">SUM(U272)</f>
        <v>0</v>
      </c>
      <c r="V271" s="96" t="n">
        <f aca="false">SUM(V272)</f>
        <v>210</v>
      </c>
      <c r="W271" s="96" t="n">
        <f aca="false">SUM(W272)</f>
        <v>50000</v>
      </c>
      <c r="X271" s="96" t="n">
        <f aca="false">SUM(X272)</f>
        <v>50000</v>
      </c>
      <c r="Y271" s="96" t="n">
        <f aca="false">SUM(Y272)</f>
        <v>50000</v>
      </c>
      <c r="Z271" s="96" t="n">
        <f aca="false">SUM(Z272)</f>
        <v>65000</v>
      </c>
      <c r="AA271" s="96" t="n">
        <f aca="false">SUM(AA272)</f>
        <v>50000</v>
      </c>
      <c r="AB271" s="96" t="n">
        <f aca="false">SUM(AB272)</f>
        <v>23896.8</v>
      </c>
      <c r="AC271" s="96" t="n">
        <f aca="false">SUM(AC272)</f>
        <v>70000</v>
      </c>
      <c r="AD271" s="96" t="n">
        <f aca="false">SUM(AD272)</f>
        <v>70000</v>
      </c>
      <c r="AE271" s="96" t="n">
        <f aca="false">SUM(AE272)</f>
        <v>0</v>
      </c>
      <c r="AF271" s="96" t="n">
        <f aca="false">SUM(AF272)</f>
        <v>0</v>
      </c>
      <c r="AG271" s="96" t="n">
        <f aca="false">SUM(AG272)</f>
        <v>70000</v>
      </c>
      <c r="AH271" s="96" t="n">
        <f aca="false">SUM(AH272)</f>
        <v>46387.46</v>
      </c>
      <c r="AI271" s="96" t="n">
        <f aca="false">SUM(AI272)</f>
        <v>120000</v>
      </c>
      <c r="AJ271" s="96" t="n">
        <f aca="false">SUM(AJ272)</f>
        <v>63901.96</v>
      </c>
      <c r="AK271" s="96" t="n">
        <f aca="false">SUM(AK272)</f>
        <v>242000</v>
      </c>
      <c r="AL271" s="96" t="n">
        <f aca="false">SUM(AL272)</f>
        <v>10000</v>
      </c>
      <c r="AM271" s="96" t="n">
        <f aca="false">SUM(AM272)</f>
        <v>0</v>
      </c>
      <c r="AN271" s="96" t="n">
        <f aca="false">SUM(AN272)</f>
        <v>252000</v>
      </c>
      <c r="AO271" s="97" t="n">
        <f aca="false">SUM(AN271/$AN$2)</f>
        <v>33446.1477204858</v>
      </c>
      <c r="AP271" s="97" t="n">
        <f aca="false">SUM(AP272)</f>
        <v>227000</v>
      </c>
      <c r="AQ271" s="97" t="n">
        <f aca="false">SUM(AQ272)</f>
        <v>0</v>
      </c>
      <c r="AR271" s="97" t="n">
        <f aca="false">SUM(AP271/$AN$2)</f>
        <v>30128.0775101201</v>
      </c>
      <c r="AS271" s="97"/>
      <c r="AT271" s="97" t="n">
        <f aca="false">SUM(AT272)</f>
        <v>12461.14</v>
      </c>
      <c r="AU271" s="97" t="n">
        <f aca="false">SUM(AU272)</f>
        <v>0</v>
      </c>
      <c r="AV271" s="97" t="n">
        <f aca="false">SUM(AV272)</f>
        <v>0</v>
      </c>
      <c r="AW271" s="106" t="n">
        <f aca="false">SUM(AR271+AU271-AV271)</f>
        <v>30128.0775101201</v>
      </c>
      <c r="AX271" s="124"/>
      <c r="AY271" s="124"/>
      <c r="AZ271" s="124"/>
      <c r="BA271" s="124"/>
      <c r="BB271" s="124"/>
      <c r="BC271" s="124"/>
      <c r="BD271" s="124" t="n">
        <f aca="false">SUM(AX271+AY271+AZ271+BA271+BB271+BC271)</f>
        <v>0</v>
      </c>
      <c r="BE271" s="2" t="n">
        <f aca="false">SUM(AW271-BD271)</f>
        <v>30128.0775101201</v>
      </c>
      <c r="BF271" s="2" t="n">
        <f aca="false">SUM(BE271-AW271)</f>
        <v>0</v>
      </c>
    </row>
    <row r="272" customFormat="false" ht="12.75" hidden="false" customHeight="false" outlineLevel="0" collapsed="false">
      <c r="A272" s="92"/>
      <c r="B272" s="93"/>
      <c r="C272" s="93"/>
      <c r="D272" s="93"/>
      <c r="E272" s="93"/>
      <c r="F272" s="93"/>
      <c r="G272" s="93"/>
      <c r="H272" s="93"/>
      <c r="I272" s="101" t="s">
        <v>379</v>
      </c>
      <c r="J272" s="102"/>
      <c r="K272" s="103" t="n">
        <f aca="false">SUM(K274)</f>
        <v>71746.5</v>
      </c>
      <c r="L272" s="103" t="n">
        <f aca="false">SUM(L274)</f>
        <v>180000</v>
      </c>
      <c r="M272" s="103" t="n">
        <f aca="false">SUM(M274)</f>
        <v>180000</v>
      </c>
      <c r="N272" s="103" t="n">
        <f aca="false">SUM(N274)</f>
        <v>61000</v>
      </c>
      <c r="O272" s="103" t="n">
        <f aca="false">SUM(O274)</f>
        <v>61000</v>
      </c>
      <c r="P272" s="103" t="n">
        <f aca="false">SUM(P274)</f>
        <v>70000</v>
      </c>
      <c r="Q272" s="103" t="n">
        <f aca="false">SUM(Q274)</f>
        <v>70000</v>
      </c>
      <c r="R272" s="103" t="n">
        <f aca="false">SUM(R274)</f>
        <v>21923.2</v>
      </c>
      <c r="S272" s="103" t="n">
        <f aca="false">SUM(S274)</f>
        <v>60000</v>
      </c>
      <c r="T272" s="103" t="n">
        <f aca="false">SUM(T274)</f>
        <v>16193.2</v>
      </c>
      <c r="U272" s="103" t="n">
        <f aca="false">SUM(U274)</f>
        <v>0</v>
      </c>
      <c r="V272" s="103" t="n">
        <f aca="false">SUM(V274)</f>
        <v>210</v>
      </c>
      <c r="W272" s="103" t="n">
        <f aca="false">SUM(W274)</f>
        <v>50000</v>
      </c>
      <c r="X272" s="103" t="n">
        <f aca="false">SUM(X274)</f>
        <v>50000</v>
      </c>
      <c r="Y272" s="103" t="n">
        <f aca="false">SUM(Y274)</f>
        <v>50000</v>
      </c>
      <c r="Z272" s="103" t="n">
        <f aca="false">SUM(Z274)</f>
        <v>65000</v>
      </c>
      <c r="AA272" s="103" t="n">
        <f aca="false">SUM(AA274)</f>
        <v>50000</v>
      </c>
      <c r="AB272" s="103" t="n">
        <f aca="false">SUM(AB274)</f>
        <v>23896.8</v>
      </c>
      <c r="AC272" s="103" t="n">
        <f aca="false">SUM(AC274)</f>
        <v>70000</v>
      </c>
      <c r="AD272" s="103" t="n">
        <f aca="false">SUM(AD274)</f>
        <v>70000</v>
      </c>
      <c r="AE272" s="103" t="n">
        <f aca="false">SUM(AE274)</f>
        <v>0</v>
      </c>
      <c r="AF272" s="103" t="n">
        <f aca="false">SUM(AF274)</f>
        <v>0</v>
      </c>
      <c r="AG272" s="103" t="n">
        <f aca="false">SUM(AG274)</f>
        <v>70000</v>
      </c>
      <c r="AH272" s="103" t="n">
        <f aca="false">SUM(AH274)</f>
        <v>46387.46</v>
      </c>
      <c r="AI272" s="103" t="n">
        <f aca="false">SUM(AI274)</f>
        <v>120000</v>
      </c>
      <c r="AJ272" s="103" t="n">
        <f aca="false">SUM(AJ274)</f>
        <v>63901.96</v>
      </c>
      <c r="AK272" s="103" t="n">
        <f aca="false">SUM(AK274)</f>
        <v>242000</v>
      </c>
      <c r="AL272" s="103" t="n">
        <f aca="false">SUM(AL274)</f>
        <v>10000</v>
      </c>
      <c r="AM272" s="103" t="n">
        <f aca="false">SUM(AM274)</f>
        <v>0</v>
      </c>
      <c r="AN272" s="103" t="n">
        <f aca="false">SUM(AN274)</f>
        <v>252000</v>
      </c>
      <c r="AO272" s="97" t="n">
        <f aca="false">SUM(AN272/$AN$2)</f>
        <v>33446.1477204858</v>
      </c>
      <c r="AP272" s="104" t="n">
        <f aca="false">SUM(AP274)</f>
        <v>227000</v>
      </c>
      <c r="AQ272" s="104" t="n">
        <f aca="false">SUM(AQ274)</f>
        <v>0</v>
      </c>
      <c r="AR272" s="97" t="n">
        <f aca="false">SUM(AP272/$AN$2)</f>
        <v>30128.0775101201</v>
      </c>
      <c r="AS272" s="97"/>
      <c r="AT272" s="97" t="n">
        <f aca="false">SUM(AT274)</f>
        <v>12461.14</v>
      </c>
      <c r="AU272" s="97" t="n">
        <f aca="false">SUM(AU274)</f>
        <v>0</v>
      </c>
      <c r="AV272" s="97" t="n">
        <f aca="false">SUM(AV274)</f>
        <v>0</v>
      </c>
      <c r="AW272" s="106" t="n">
        <f aca="false">SUM(AR272+AU272-AV272)</f>
        <v>30128.0775101201</v>
      </c>
      <c r="AX272" s="124"/>
      <c r="AY272" s="124"/>
      <c r="AZ272" s="124"/>
      <c r="BA272" s="124"/>
      <c r="BB272" s="124"/>
      <c r="BC272" s="124"/>
      <c r="BD272" s="124" t="n">
        <f aca="false">SUM(AX272+AY272+AZ272+BA272+BB272+BC272)</f>
        <v>0</v>
      </c>
      <c r="BE272" s="2" t="n">
        <f aca="false">SUM(AW272-BD272)</f>
        <v>30128.0775101201</v>
      </c>
      <c r="BF272" s="2" t="n">
        <f aca="false">SUM(BE272-AW272)</f>
        <v>0</v>
      </c>
    </row>
    <row r="273" customFormat="false" ht="12.75" hidden="false" customHeight="false" outlineLevel="0" collapsed="false">
      <c r="A273" s="92"/>
      <c r="B273" s="93" t="s">
        <v>152</v>
      </c>
      <c r="C273" s="93"/>
      <c r="D273" s="93"/>
      <c r="E273" s="93"/>
      <c r="F273" s="93"/>
      <c r="G273" s="93"/>
      <c r="H273" s="93"/>
      <c r="I273" s="107" t="s">
        <v>153</v>
      </c>
      <c r="J273" s="108" t="s">
        <v>46</v>
      </c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97" t="n">
        <f aca="false">SUM(AN273/$AN$2)</f>
        <v>0</v>
      </c>
      <c r="AP273" s="104" t="n">
        <v>227000</v>
      </c>
      <c r="AQ273" s="104"/>
      <c r="AR273" s="111" t="n">
        <f aca="false">SUM(AP273/$AN$2)</f>
        <v>30128.0775101201</v>
      </c>
      <c r="AS273" s="111" t="n">
        <f aca="false">SUM(AQ273/$AN$2)</f>
        <v>0</v>
      </c>
      <c r="AT273" s="111" t="n">
        <f aca="false">SUM(AR273/$AN$2)</f>
        <v>3998.68305927668</v>
      </c>
      <c r="AU273" s="111" t="n">
        <f aca="false">SUM(AS273/$AN$2)</f>
        <v>0</v>
      </c>
      <c r="AV273" s="111"/>
      <c r="AW273" s="111" t="n">
        <v>30128.08</v>
      </c>
      <c r="AX273" s="124"/>
      <c r="AY273" s="124"/>
      <c r="AZ273" s="124"/>
      <c r="BA273" s="124"/>
      <c r="BB273" s="124"/>
      <c r="BC273" s="124"/>
      <c r="BD273" s="124" t="n">
        <f aca="false">SUM(AX273+AY273+AZ273+BA273+BB273+BC273)</f>
        <v>0</v>
      </c>
      <c r="BE273" s="2" t="n">
        <f aca="false">SUM(AW273-BD273)</f>
        <v>30128.08</v>
      </c>
      <c r="BF273" s="2" t="n">
        <f aca="false">SUM(BE273-AW273)</f>
        <v>0</v>
      </c>
    </row>
    <row r="274" customFormat="false" ht="12.75" hidden="false" customHeight="false" outlineLevel="0" collapsed="false">
      <c r="A274" s="113"/>
      <c r="B274" s="114"/>
      <c r="C274" s="114"/>
      <c r="D274" s="114"/>
      <c r="E274" s="114"/>
      <c r="F274" s="114"/>
      <c r="G274" s="114"/>
      <c r="H274" s="114"/>
      <c r="I274" s="115" t="n">
        <v>3</v>
      </c>
      <c r="J274" s="116" t="s">
        <v>154</v>
      </c>
      <c r="K274" s="117" t="n">
        <f aca="false">SUM(K275)</f>
        <v>71746.5</v>
      </c>
      <c r="L274" s="117" t="n">
        <f aca="false">SUM(L275)</f>
        <v>180000</v>
      </c>
      <c r="M274" s="117" t="n">
        <f aca="false">SUM(M275)</f>
        <v>180000</v>
      </c>
      <c r="N274" s="117" t="n">
        <f aca="false">SUM(N275)</f>
        <v>61000</v>
      </c>
      <c r="O274" s="117" t="n">
        <f aca="false">SUM(O275)</f>
        <v>61000</v>
      </c>
      <c r="P274" s="117" t="n">
        <f aca="false">SUM(P275)</f>
        <v>70000</v>
      </c>
      <c r="Q274" s="117" t="n">
        <f aca="false">SUM(Q275)</f>
        <v>70000</v>
      </c>
      <c r="R274" s="117" t="n">
        <f aca="false">SUM(R275)</f>
        <v>21923.2</v>
      </c>
      <c r="S274" s="117" t="n">
        <f aca="false">SUM(S275)</f>
        <v>60000</v>
      </c>
      <c r="T274" s="117" t="n">
        <f aca="false">SUM(T275)</f>
        <v>16193.2</v>
      </c>
      <c r="U274" s="117" t="n">
        <f aca="false">SUM(U275)</f>
        <v>0</v>
      </c>
      <c r="V274" s="117" t="n">
        <f aca="false">SUM(V275)</f>
        <v>210</v>
      </c>
      <c r="W274" s="117" t="n">
        <f aca="false">SUM(W275)</f>
        <v>50000</v>
      </c>
      <c r="X274" s="117" t="n">
        <f aca="false">SUM(X275)</f>
        <v>50000</v>
      </c>
      <c r="Y274" s="117" t="n">
        <f aca="false">SUM(Y275)</f>
        <v>50000</v>
      </c>
      <c r="Z274" s="117" t="n">
        <f aca="false">SUM(Z275)</f>
        <v>65000</v>
      </c>
      <c r="AA274" s="117" t="n">
        <f aca="false">SUM(AA275)</f>
        <v>50000</v>
      </c>
      <c r="AB274" s="117" t="n">
        <f aca="false">SUM(AB275)</f>
        <v>23896.8</v>
      </c>
      <c r="AC274" s="117" t="n">
        <f aca="false">SUM(AC275)</f>
        <v>70000</v>
      </c>
      <c r="AD274" s="117" t="n">
        <f aca="false">SUM(AD275)</f>
        <v>70000</v>
      </c>
      <c r="AE274" s="117" t="n">
        <f aca="false">SUM(AE275)</f>
        <v>0</v>
      </c>
      <c r="AF274" s="117" t="n">
        <f aca="false">SUM(AF275)</f>
        <v>0</v>
      </c>
      <c r="AG274" s="117" t="n">
        <f aca="false">SUM(AG275)</f>
        <v>70000</v>
      </c>
      <c r="AH274" s="117" t="n">
        <f aca="false">SUM(AH275)</f>
        <v>46387.46</v>
      </c>
      <c r="AI274" s="117" t="n">
        <f aca="false">SUM(AI275)</f>
        <v>120000</v>
      </c>
      <c r="AJ274" s="117" t="n">
        <f aca="false">SUM(AJ275)</f>
        <v>63901.96</v>
      </c>
      <c r="AK274" s="117" t="n">
        <f aca="false">SUM(AK275)</f>
        <v>242000</v>
      </c>
      <c r="AL274" s="117" t="n">
        <f aca="false">SUM(AL275)</f>
        <v>10000</v>
      </c>
      <c r="AM274" s="117" t="n">
        <f aca="false">SUM(AM275)</f>
        <v>0</v>
      </c>
      <c r="AN274" s="117" t="n">
        <f aca="false">SUM(AN275)</f>
        <v>252000</v>
      </c>
      <c r="AO274" s="97" t="n">
        <f aca="false">SUM(AN274/$AN$2)</f>
        <v>33446.1477204858</v>
      </c>
      <c r="AP274" s="97" t="n">
        <f aca="false">SUM(AP275)</f>
        <v>227000</v>
      </c>
      <c r="AQ274" s="97" t="n">
        <f aca="false">SUM(AQ275)</f>
        <v>0</v>
      </c>
      <c r="AR274" s="97" t="n">
        <f aca="false">SUM(AP274/$AN$2)</f>
        <v>30128.0775101201</v>
      </c>
      <c r="AS274" s="97"/>
      <c r="AT274" s="97" t="n">
        <f aca="false">SUM(AT275)</f>
        <v>12461.14</v>
      </c>
      <c r="AU274" s="97" t="n">
        <f aca="false">SUM(AU275)</f>
        <v>0</v>
      </c>
      <c r="AV274" s="97" t="n">
        <f aca="false">SUM(AV275)</f>
        <v>0</v>
      </c>
      <c r="AW274" s="106" t="n">
        <f aca="false">SUM(AR274+AU274-AV274)</f>
        <v>30128.0775101201</v>
      </c>
      <c r="AX274" s="124"/>
      <c r="AY274" s="124"/>
      <c r="AZ274" s="124"/>
      <c r="BA274" s="124"/>
      <c r="BB274" s="124"/>
      <c r="BC274" s="124"/>
      <c r="BD274" s="124" t="n">
        <f aca="false">SUM(AX274+AY274+AZ274+BA274+BB274+BC274)</f>
        <v>0</v>
      </c>
      <c r="BE274" s="2" t="n">
        <f aca="false">SUM(AW274-BD274)</f>
        <v>30128.0775101201</v>
      </c>
      <c r="BF274" s="2" t="n">
        <f aca="false">SUM(BE274-AW274)</f>
        <v>0</v>
      </c>
    </row>
    <row r="275" customFormat="false" ht="12.75" hidden="false" customHeight="false" outlineLevel="0" collapsed="false">
      <c r="A275" s="113"/>
      <c r="B275" s="114" t="s">
        <v>153</v>
      </c>
      <c r="C275" s="114"/>
      <c r="D275" s="114"/>
      <c r="E275" s="114"/>
      <c r="F275" s="114"/>
      <c r="G275" s="114"/>
      <c r="H275" s="114"/>
      <c r="I275" s="115" t="n">
        <v>37</v>
      </c>
      <c r="J275" s="116" t="s">
        <v>312</v>
      </c>
      <c r="K275" s="117" t="n">
        <f aca="false">SUM(K276)</f>
        <v>71746.5</v>
      </c>
      <c r="L275" s="117" t="n">
        <f aca="false">SUM(L276)</f>
        <v>180000</v>
      </c>
      <c r="M275" s="117" t="n">
        <f aca="false">SUM(M276)</f>
        <v>180000</v>
      </c>
      <c r="N275" s="117" t="n">
        <f aca="false">SUM(N276)</f>
        <v>61000</v>
      </c>
      <c r="O275" s="117" t="n">
        <f aca="false">SUM(O276)</f>
        <v>61000</v>
      </c>
      <c r="P275" s="117" t="n">
        <f aca="false">SUM(P276)</f>
        <v>70000</v>
      </c>
      <c r="Q275" s="117" t="n">
        <f aca="false">SUM(Q276)</f>
        <v>70000</v>
      </c>
      <c r="R275" s="117" t="n">
        <f aca="false">SUM(R276)</f>
        <v>21923.2</v>
      </c>
      <c r="S275" s="117" t="n">
        <f aca="false">SUM(S276)</f>
        <v>60000</v>
      </c>
      <c r="T275" s="117" t="n">
        <f aca="false">SUM(T276)</f>
        <v>16193.2</v>
      </c>
      <c r="U275" s="117" t="n">
        <f aca="false">SUM(U276)</f>
        <v>0</v>
      </c>
      <c r="V275" s="117" t="n">
        <f aca="false">SUM(V276)</f>
        <v>210</v>
      </c>
      <c r="W275" s="117" t="n">
        <f aca="false">SUM(W276)</f>
        <v>50000</v>
      </c>
      <c r="X275" s="117" t="n">
        <f aca="false">SUM(X276)</f>
        <v>50000</v>
      </c>
      <c r="Y275" s="117" t="n">
        <f aca="false">SUM(Y276)</f>
        <v>50000</v>
      </c>
      <c r="Z275" s="117" t="n">
        <f aca="false">SUM(Z276)</f>
        <v>65000</v>
      </c>
      <c r="AA275" s="117" t="n">
        <f aca="false">SUM(AA276)</f>
        <v>50000</v>
      </c>
      <c r="AB275" s="117" t="n">
        <f aca="false">SUM(AB276)</f>
        <v>23896.8</v>
      </c>
      <c r="AC275" s="117" t="n">
        <f aca="false">SUM(AC276)</f>
        <v>70000</v>
      </c>
      <c r="AD275" s="117" t="n">
        <f aca="false">SUM(AD276)</f>
        <v>70000</v>
      </c>
      <c r="AE275" s="117" t="n">
        <f aca="false">SUM(AE276)</f>
        <v>0</v>
      </c>
      <c r="AF275" s="117" t="n">
        <f aca="false">SUM(AF276)</f>
        <v>0</v>
      </c>
      <c r="AG275" s="117" t="n">
        <f aca="false">SUM(AG276)</f>
        <v>70000</v>
      </c>
      <c r="AH275" s="117" t="n">
        <f aca="false">SUM(AH276)</f>
        <v>46387.46</v>
      </c>
      <c r="AI275" s="117" t="n">
        <f aca="false">SUM(AI276)</f>
        <v>120000</v>
      </c>
      <c r="AJ275" s="117" t="n">
        <f aca="false">SUM(AJ276)</f>
        <v>63901.96</v>
      </c>
      <c r="AK275" s="117" t="n">
        <f aca="false">SUM(AK276)</f>
        <v>242000</v>
      </c>
      <c r="AL275" s="117" t="n">
        <f aca="false">SUM(AL276)</f>
        <v>10000</v>
      </c>
      <c r="AM275" s="117" t="n">
        <f aca="false">SUM(AM276)</f>
        <v>0</v>
      </c>
      <c r="AN275" s="117" t="n">
        <f aca="false">SUM(AN276)</f>
        <v>252000</v>
      </c>
      <c r="AO275" s="97" t="n">
        <f aca="false">SUM(AN275/$AN$2)</f>
        <v>33446.1477204858</v>
      </c>
      <c r="AP275" s="97" t="n">
        <f aca="false">SUM(AP276)</f>
        <v>227000</v>
      </c>
      <c r="AQ275" s="97"/>
      <c r="AR275" s="97" t="n">
        <f aca="false">SUM(AP275/$AN$2)</f>
        <v>30128.0775101201</v>
      </c>
      <c r="AS275" s="97"/>
      <c r="AT275" s="97" t="n">
        <f aca="false">SUM(AT276)</f>
        <v>12461.14</v>
      </c>
      <c r="AU275" s="97" t="n">
        <f aca="false">SUM(AU276)</f>
        <v>0</v>
      </c>
      <c r="AV275" s="97" t="n">
        <f aca="false">SUM(AV276)</f>
        <v>0</v>
      </c>
      <c r="AW275" s="106" t="n">
        <f aca="false">SUM(AR275+AU275-AV275)</f>
        <v>30128.0775101201</v>
      </c>
      <c r="AX275" s="124"/>
      <c r="AY275" s="124"/>
      <c r="AZ275" s="124"/>
      <c r="BA275" s="124"/>
      <c r="BB275" s="124"/>
      <c r="BC275" s="124"/>
      <c r="BD275" s="124" t="n">
        <f aca="false">SUM(AX275+AY275+AZ275+BA275+BB275+BC275)</f>
        <v>0</v>
      </c>
      <c r="BE275" s="2" t="n">
        <f aca="false">SUM(AW275-BD275)</f>
        <v>30128.0775101201</v>
      </c>
      <c r="BF275" s="2" t="n">
        <f aca="false">SUM(BE275-AW275)</f>
        <v>0</v>
      </c>
    </row>
    <row r="276" customFormat="false" ht="12.75" hidden="false" customHeight="false" outlineLevel="0" collapsed="false">
      <c r="A276" s="118"/>
      <c r="B276" s="119"/>
      <c r="C276" s="119"/>
      <c r="D276" s="119"/>
      <c r="E276" s="119"/>
      <c r="F276" s="119"/>
      <c r="G276" s="119"/>
      <c r="H276" s="119"/>
      <c r="I276" s="120" t="n">
        <v>372</v>
      </c>
      <c r="J276" s="121" t="s">
        <v>380</v>
      </c>
      <c r="K276" s="122" t="n">
        <f aca="false">SUM(K277)</f>
        <v>71746.5</v>
      </c>
      <c r="L276" s="122" t="n">
        <f aca="false">SUM(L277)</f>
        <v>180000</v>
      </c>
      <c r="M276" s="122" t="n">
        <f aca="false">SUM(M277)</f>
        <v>180000</v>
      </c>
      <c r="N276" s="122" t="n">
        <f aca="false">SUM(N277:N278)</f>
        <v>61000</v>
      </c>
      <c r="O276" s="122" t="n">
        <f aca="false">SUM(O277:O278)</f>
        <v>61000</v>
      </c>
      <c r="P276" s="122" t="n">
        <f aca="false">SUM(P277:P278)</f>
        <v>70000</v>
      </c>
      <c r="Q276" s="122" t="n">
        <f aca="false">SUM(Q277:Q278)</f>
        <v>70000</v>
      </c>
      <c r="R276" s="122" t="n">
        <f aca="false">SUM(R277:R278)</f>
        <v>21923.2</v>
      </c>
      <c r="S276" s="122" t="n">
        <f aca="false">SUM(S277:S278)</f>
        <v>60000</v>
      </c>
      <c r="T276" s="122" t="n">
        <f aca="false">SUM(T277:T278)</f>
        <v>16193.2</v>
      </c>
      <c r="U276" s="122" t="n">
        <f aca="false">SUM(U277:U278)</f>
        <v>0</v>
      </c>
      <c r="V276" s="122" t="n">
        <f aca="false">SUM(V277:V278)</f>
        <v>210</v>
      </c>
      <c r="W276" s="122" t="n">
        <f aca="false">SUM(W277:W278)</f>
        <v>50000</v>
      </c>
      <c r="X276" s="122" t="n">
        <f aca="false">SUM(X277:X281)</f>
        <v>50000</v>
      </c>
      <c r="Y276" s="122" t="n">
        <f aca="false">SUM(Y277:Y281)</f>
        <v>50000</v>
      </c>
      <c r="Z276" s="122" t="n">
        <f aca="false">SUM(Z277:Z281)</f>
        <v>65000</v>
      </c>
      <c r="AA276" s="122" t="n">
        <f aca="false">SUM(AA277:AA281)</f>
        <v>50000</v>
      </c>
      <c r="AB276" s="122" t="n">
        <f aca="false">SUM(AB277:AB281)</f>
        <v>23896.8</v>
      </c>
      <c r="AC276" s="122" t="n">
        <f aca="false">SUM(AC277:AC281)</f>
        <v>70000</v>
      </c>
      <c r="AD276" s="122" t="n">
        <f aca="false">SUM(AD277:AD281)</f>
        <v>70000</v>
      </c>
      <c r="AE276" s="122" t="n">
        <f aca="false">SUM(AE277:AE281)</f>
        <v>0</v>
      </c>
      <c r="AF276" s="122" t="n">
        <f aca="false">SUM(AF277:AF281)</f>
        <v>0</v>
      </c>
      <c r="AG276" s="122" t="n">
        <f aca="false">SUM(AG277:AG281)</f>
        <v>70000</v>
      </c>
      <c r="AH276" s="122" t="n">
        <f aca="false">SUM(AH277:AH281)</f>
        <v>46387.46</v>
      </c>
      <c r="AI276" s="122" t="n">
        <f aca="false">SUM(AI277:AI281)</f>
        <v>120000</v>
      </c>
      <c r="AJ276" s="122" t="n">
        <f aca="false">SUM(AJ277:AJ281)</f>
        <v>63901.96</v>
      </c>
      <c r="AK276" s="122" t="n">
        <f aca="false">SUM(AK277:AK281)</f>
        <v>242000</v>
      </c>
      <c r="AL276" s="122" t="n">
        <f aca="false">SUM(AL277:AL281)</f>
        <v>10000</v>
      </c>
      <c r="AM276" s="122" t="n">
        <f aca="false">SUM(AM277:AM281)</f>
        <v>0</v>
      </c>
      <c r="AN276" s="122" t="n">
        <f aca="false">SUM(AN277:AN281)</f>
        <v>252000</v>
      </c>
      <c r="AO276" s="97" t="n">
        <f aca="false">SUM(AN276/$AN$2)</f>
        <v>33446.1477204858</v>
      </c>
      <c r="AP276" s="110" t="n">
        <f aca="false">SUM(AP277:AP281)</f>
        <v>227000</v>
      </c>
      <c r="AQ276" s="110"/>
      <c r="AR276" s="97" t="n">
        <f aca="false">SUM(AP276/$AN$2)</f>
        <v>30128.0775101201</v>
      </c>
      <c r="AS276" s="97"/>
      <c r="AT276" s="97" t="n">
        <f aca="false">SUM(AT277:AT281)</f>
        <v>12461.14</v>
      </c>
      <c r="AU276" s="97" t="n">
        <f aca="false">SUM(AU277:AU281)</f>
        <v>0</v>
      </c>
      <c r="AV276" s="97" t="n">
        <f aca="false">SUM(AV277:AV281)</f>
        <v>0</v>
      </c>
      <c r="AW276" s="106" t="n">
        <f aca="false">SUM(AR276+AU276-AV276)</f>
        <v>30128.0775101201</v>
      </c>
      <c r="AX276" s="124"/>
      <c r="AY276" s="124"/>
      <c r="AZ276" s="124"/>
      <c r="BA276" s="124"/>
      <c r="BB276" s="124"/>
      <c r="BC276" s="124"/>
      <c r="BD276" s="124" t="n">
        <f aca="false">SUM(AX276+AY276+AZ276+BA276+BB276+BC276)</f>
        <v>0</v>
      </c>
      <c r="BE276" s="2" t="n">
        <f aca="false">SUM(AW276-BD276)</f>
        <v>30128.0775101201</v>
      </c>
      <c r="BF276" s="2" t="n">
        <f aca="false">SUM(BE276-AW276)</f>
        <v>0</v>
      </c>
    </row>
    <row r="277" customFormat="false" ht="12.75" hidden="false" customHeight="false" outlineLevel="0" collapsed="false">
      <c r="A277" s="118"/>
      <c r="B277" s="119"/>
      <c r="C277" s="119"/>
      <c r="D277" s="119"/>
      <c r="E277" s="119"/>
      <c r="F277" s="119"/>
      <c r="G277" s="119"/>
      <c r="H277" s="119"/>
      <c r="I277" s="120" t="n">
        <v>37211</v>
      </c>
      <c r="J277" s="121" t="s">
        <v>381</v>
      </c>
      <c r="K277" s="122" t="n">
        <v>71746.5</v>
      </c>
      <c r="L277" s="122" t="n">
        <v>180000</v>
      </c>
      <c r="M277" s="122" t="n">
        <v>180000</v>
      </c>
      <c r="N277" s="122" t="n">
        <v>44000</v>
      </c>
      <c r="O277" s="122" t="n">
        <v>44000</v>
      </c>
      <c r="P277" s="122" t="n">
        <v>50000</v>
      </c>
      <c r="Q277" s="122" t="n">
        <v>50000</v>
      </c>
      <c r="R277" s="122" t="n">
        <v>8923.2</v>
      </c>
      <c r="S277" s="110" t="n">
        <v>30000</v>
      </c>
      <c r="T277" s="122" t="n">
        <v>7893.2</v>
      </c>
      <c r="U277" s="122"/>
      <c r="V277" s="97" t="n">
        <f aca="false">S277/P277*100</f>
        <v>60</v>
      </c>
      <c r="W277" s="110" t="n">
        <v>25000</v>
      </c>
      <c r="X277" s="122" t="n">
        <v>20000</v>
      </c>
      <c r="Y277" s="122" t="n">
        <v>20000</v>
      </c>
      <c r="Z277" s="122" t="n">
        <v>20000</v>
      </c>
      <c r="AA277" s="122" t="n">
        <v>20000</v>
      </c>
      <c r="AB277" s="122" t="n">
        <v>5896.8</v>
      </c>
      <c r="AC277" s="122" t="n">
        <v>20000</v>
      </c>
      <c r="AD277" s="122" t="n">
        <v>20000</v>
      </c>
      <c r="AE277" s="122"/>
      <c r="AF277" s="122"/>
      <c r="AG277" s="123" t="n">
        <f aca="false">SUM(AD277+AE277-AF277)</f>
        <v>20000</v>
      </c>
      <c r="AH277" s="122" t="n">
        <v>9287.46</v>
      </c>
      <c r="AI277" s="122" t="n">
        <v>20000</v>
      </c>
      <c r="AJ277" s="55" t="n">
        <v>10601.96</v>
      </c>
      <c r="AK277" s="122" t="n">
        <v>20000</v>
      </c>
      <c r="AL277" s="122"/>
      <c r="AM277" s="122"/>
      <c r="AN277" s="55" t="n">
        <f aca="false">SUM(AK277+AL277-AM277)</f>
        <v>20000</v>
      </c>
      <c r="AO277" s="97" t="n">
        <f aca="false">SUM(AN277/$AN$2)</f>
        <v>2654.45616829252</v>
      </c>
      <c r="AP277" s="58" t="n">
        <v>20000</v>
      </c>
      <c r="AQ277" s="58"/>
      <c r="AR277" s="97" t="n">
        <f aca="false">SUM(AP277/$AN$2)</f>
        <v>2654.45616829252</v>
      </c>
      <c r="AS277" s="97" t="n">
        <v>666.76</v>
      </c>
      <c r="AT277" s="97" t="n">
        <v>666.76</v>
      </c>
      <c r="AU277" s="97"/>
      <c r="AV277" s="97"/>
      <c r="AW277" s="106" t="n">
        <f aca="false">SUM(AR277+AU277-AV277)</f>
        <v>2654.45616829252</v>
      </c>
      <c r="AX277" s="148" t="n">
        <v>2654.46</v>
      </c>
      <c r="AY277" s="149"/>
      <c r="AZ277" s="124"/>
      <c r="BA277" s="124"/>
      <c r="BB277" s="124"/>
      <c r="BC277" s="124"/>
      <c r="BD277" s="124" t="n">
        <f aca="false">SUM(AX277+AY277+AZ277+BA277+BB277+BC277)</f>
        <v>2654.46</v>
      </c>
      <c r="BE277" s="2" t="n">
        <f aca="false">SUM(AW277-BD277)</f>
        <v>-0.00383170747909389</v>
      </c>
      <c r="BF277" s="2" t="n">
        <f aca="false">SUM(BE277-AW277)</f>
        <v>-2654.46</v>
      </c>
    </row>
    <row r="278" customFormat="false" ht="12.75" hidden="false" customHeight="false" outlineLevel="0" collapsed="false">
      <c r="A278" s="118"/>
      <c r="B278" s="119"/>
      <c r="C278" s="119"/>
      <c r="D278" s="119"/>
      <c r="E278" s="119"/>
      <c r="F278" s="119"/>
      <c r="G278" s="119"/>
      <c r="H278" s="119"/>
      <c r="I278" s="120" t="n">
        <v>37211</v>
      </c>
      <c r="J278" s="121" t="s">
        <v>382</v>
      </c>
      <c r="K278" s="122"/>
      <c r="L278" s="122"/>
      <c r="M278" s="122"/>
      <c r="N278" s="122" t="n">
        <v>17000</v>
      </c>
      <c r="O278" s="122" t="n">
        <v>17000</v>
      </c>
      <c r="P278" s="122" t="n">
        <v>20000</v>
      </c>
      <c r="Q278" s="122" t="n">
        <v>20000</v>
      </c>
      <c r="R278" s="122" t="n">
        <v>13000</v>
      </c>
      <c r="S278" s="110" t="n">
        <v>30000</v>
      </c>
      <c r="T278" s="122" t="n">
        <v>8300</v>
      </c>
      <c r="U278" s="122"/>
      <c r="V278" s="97" t="n">
        <f aca="false">S278/P278*100</f>
        <v>150</v>
      </c>
      <c r="W278" s="110" t="n">
        <v>25000</v>
      </c>
      <c r="X278" s="122" t="n">
        <v>30000</v>
      </c>
      <c r="Y278" s="122" t="n">
        <v>30000</v>
      </c>
      <c r="Z278" s="122" t="n">
        <v>45000</v>
      </c>
      <c r="AA278" s="122" t="n">
        <v>30000</v>
      </c>
      <c r="AB278" s="122" t="n">
        <v>18000</v>
      </c>
      <c r="AC278" s="122" t="n">
        <v>50000</v>
      </c>
      <c r="AD278" s="122" t="n">
        <v>50000</v>
      </c>
      <c r="AE278" s="122"/>
      <c r="AF278" s="122"/>
      <c r="AG278" s="123" t="n">
        <f aca="false">SUM(AD278+AE278-AF278)</f>
        <v>50000</v>
      </c>
      <c r="AH278" s="122" t="n">
        <v>37100</v>
      </c>
      <c r="AI278" s="122" t="n">
        <v>70000</v>
      </c>
      <c r="AJ278" s="55" t="n">
        <v>27300</v>
      </c>
      <c r="AK278" s="122" t="n">
        <v>70000</v>
      </c>
      <c r="AL278" s="122" t="n">
        <v>10000</v>
      </c>
      <c r="AM278" s="122"/>
      <c r="AN278" s="55" t="n">
        <f aca="false">SUM(AK278+AL278-AM278)</f>
        <v>80000</v>
      </c>
      <c r="AO278" s="97" t="n">
        <f aca="false">SUM(AN278/$AN$2)</f>
        <v>10617.8246731701</v>
      </c>
      <c r="AP278" s="58" t="n">
        <v>50000</v>
      </c>
      <c r="AQ278" s="58"/>
      <c r="AR278" s="97" t="n">
        <f aca="false">SUM(AP278/$AN$2)</f>
        <v>6636.1404207313</v>
      </c>
      <c r="AS278" s="97" t="n">
        <v>5570</v>
      </c>
      <c r="AT278" s="97" t="n">
        <v>5570</v>
      </c>
      <c r="AU278" s="97"/>
      <c r="AV278" s="97"/>
      <c r="AW278" s="106" t="n">
        <f aca="false">SUM(AR278+AU278-AV278)</f>
        <v>6636.1404207313</v>
      </c>
      <c r="AX278" s="148" t="n">
        <v>6636.14</v>
      </c>
      <c r="AY278" s="149"/>
      <c r="AZ278" s="124"/>
      <c r="BA278" s="124"/>
      <c r="BB278" s="124"/>
      <c r="BC278" s="124"/>
      <c r="BD278" s="124" t="n">
        <f aca="false">SUM(AX278+AY278+AZ278+BA278+BB278+BC278)</f>
        <v>6636.14</v>
      </c>
      <c r="BE278" s="2" t="n">
        <f aca="false">SUM(AW278-BD278)</f>
        <v>0.000420731302256172</v>
      </c>
      <c r="BF278" s="2" t="n">
        <f aca="false">SUM(BE278-AW278)</f>
        <v>-6636.14</v>
      </c>
    </row>
    <row r="279" customFormat="false" ht="12.75" hidden="false" customHeight="false" outlineLevel="0" collapsed="false">
      <c r="A279" s="118"/>
      <c r="B279" s="119"/>
      <c r="C279" s="119"/>
      <c r="D279" s="119"/>
      <c r="E279" s="119"/>
      <c r="F279" s="119"/>
      <c r="G279" s="119"/>
      <c r="H279" s="119"/>
      <c r="I279" s="120" t="n">
        <v>37211</v>
      </c>
      <c r="J279" s="121" t="s">
        <v>383</v>
      </c>
      <c r="K279" s="122"/>
      <c r="L279" s="122"/>
      <c r="M279" s="122"/>
      <c r="N279" s="122"/>
      <c r="O279" s="122"/>
      <c r="P279" s="122"/>
      <c r="Q279" s="122"/>
      <c r="R279" s="122"/>
      <c r="S279" s="110"/>
      <c r="T279" s="122"/>
      <c r="U279" s="122"/>
      <c r="V279" s="97"/>
      <c r="W279" s="110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3"/>
      <c r="AH279" s="122"/>
      <c r="AI279" s="122"/>
      <c r="AJ279" s="55"/>
      <c r="AK279" s="122" t="n">
        <v>70000</v>
      </c>
      <c r="AL279" s="122"/>
      <c r="AM279" s="122"/>
      <c r="AN279" s="55" t="n">
        <f aca="false">SUM(AK279+AL279-AM279)</f>
        <v>70000</v>
      </c>
      <c r="AO279" s="97" t="n">
        <f aca="false">SUM(AN279/$AN$2)</f>
        <v>9290.59658902382</v>
      </c>
      <c r="AP279" s="58" t="n">
        <v>70000</v>
      </c>
      <c r="AQ279" s="58"/>
      <c r="AR279" s="97" t="n">
        <f aca="false">SUM(AP279/$AN$2)</f>
        <v>9290.59658902382</v>
      </c>
      <c r="AS279" s="97"/>
      <c r="AT279" s="97"/>
      <c r="AU279" s="97"/>
      <c r="AV279" s="97"/>
      <c r="AW279" s="106" t="n">
        <f aca="false">SUM(AR279+AU279-AV279)</f>
        <v>9290.59658902382</v>
      </c>
      <c r="AX279" s="148" t="n">
        <v>9290.6</v>
      </c>
      <c r="AY279" s="149"/>
      <c r="AZ279" s="124"/>
      <c r="BA279" s="124"/>
      <c r="BB279" s="124"/>
      <c r="BC279" s="124"/>
      <c r="BD279" s="124" t="n">
        <f aca="false">SUM(AX279+AY279+AZ279+BA279+BB279+BC279)</f>
        <v>9290.6</v>
      </c>
      <c r="BE279" s="2" t="n">
        <f aca="false">SUM(AW279-BD279)</f>
        <v>-0.00341097617638297</v>
      </c>
      <c r="BF279" s="2" t="n">
        <f aca="false">SUM(BE279-AW279)</f>
        <v>-9290.6</v>
      </c>
    </row>
    <row r="280" customFormat="false" ht="12.75" hidden="false" customHeight="false" outlineLevel="0" collapsed="false">
      <c r="A280" s="118"/>
      <c r="B280" s="119"/>
      <c r="C280" s="119"/>
      <c r="D280" s="119"/>
      <c r="E280" s="119"/>
      <c r="F280" s="119"/>
      <c r="G280" s="119"/>
      <c r="H280" s="119"/>
      <c r="I280" s="120" t="n">
        <v>3722</v>
      </c>
      <c r="J280" s="121" t="s">
        <v>384</v>
      </c>
      <c r="K280" s="122"/>
      <c r="L280" s="122"/>
      <c r="M280" s="122"/>
      <c r="N280" s="122"/>
      <c r="O280" s="122"/>
      <c r="P280" s="122"/>
      <c r="Q280" s="122"/>
      <c r="R280" s="122"/>
      <c r="S280" s="110"/>
      <c r="T280" s="122"/>
      <c r="U280" s="122"/>
      <c r="V280" s="97"/>
      <c r="W280" s="110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3"/>
      <c r="AH280" s="122"/>
      <c r="AI280" s="122" t="n">
        <v>30000</v>
      </c>
      <c r="AJ280" s="55" t="n">
        <v>0</v>
      </c>
      <c r="AK280" s="122" t="n">
        <v>30000</v>
      </c>
      <c r="AL280" s="122"/>
      <c r="AM280" s="122"/>
      <c r="AN280" s="55" t="n">
        <f aca="false">SUM(AK280+AL280-AM280)</f>
        <v>30000</v>
      </c>
      <c r="AO280" s="97" t="n">
        <f aca="false">SUM(AN280/$AN$2)</f>
        <v>3981.68425243878</v>
      </c>
      <c r="AP280" s="58" t="n">
        <v>15000</v>
      </c>
      <c r="AQ280" s="58"/>
      <c r="AR280" s="97" t="n">
        <f aca="false">SUM(AP280/$AN$2)</f>
        <v>1990.84212621939</v>
      </c>
      <c r="AS280" s="97"/>
      <c r="AT280" s="97"/>
      <c r="AU280" s="97"/>
      <c r="AV280" s="97"/>
      <c r="AW280" s="106" t="n">
        <f aca="false">SUM(AR280+AU280-AV280)</f>
        <v>1990.84212621939</v>
      </c>
      <c r="AX280" s="148" t="n">
        <v>1990.84</v>
      </c>
      <c r="AY280" s="149"/>
      <c r="AZ280" s="124"/>
      <c r="BA280" s="124"/>
      <c r="BB280" s="124"/>
      <c r="BC280" s="124"/>
      <c r="BD280" s="124" t="n">
        <f aca="false">SUM(AX280+AY280+AZ280+BA280+BB280+BC280)</f>
        <v>1990.84</v>
      </c>
      <c r="BE280" s="2" t="n">
        <f aca="false">SUM(AW280-BD280)</f>
        <v>0.00212621939067503</v>
      </c>
      <c r="BF280" s="2" t="n">
        <f aca="false">SUM(BE280-AW280)</f>
        <v>-1990.84</v>
      </c>
    </row>
    <row r="281" customFormat="false" ht="12.75" hidden="false" customHeight="false" outlineLevel="0" collapsed="false">
      <c r="A281" s="118"/>
      <c r="B281" s="119"/>
      <c r="C281" s="119"/>
      <c r="D281" s="119"/>
      <c r="E281" s="119"/>
      <c r="F281" s="119"/>
      <c r="G281" s="119"/>
      <c r="H281" s="119"/>
      <c r="I281" s="120" t="n">
        <v>37221</v>
      </c>
      <c r="J281" s="121" t="s">
        <v>385</v>
      </c>
      <c r="K281" s="122"/>
      <c r="L281" s="122"/>
      <c r="M281" s="122"/>
      <c r="N281" s="122"/>
      <c r="O281" s="122"/>
      <c r="P281" s="122"/>
      <c r="Q281" s="122"/>
      <c r="R281" s="122"/>
      <c r="S281" s="110"/>
      <c r="T281" s="122"/>
      <c r="U281" s="122"/>
      <c r="V281" s="97"/>
      <c r="W281" s="110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3"/>
      <c r="AH281" s="122"/>
      <c r="AI281" s="122"/>
      <c r="AJ281" s="55" t="n">
        <v>26000</v>
      </c>
      <c r="AK281" s="122" t="n">
        <v>52000</v>
      </c>
      <c r="AL281" s="122"/>
      <c r="AM281" s="122"/>
      <c r="AN281" s="55" t="n">
        <f aca="false">SUM(AK281+AL281-AM281)</f>
        <v>52000</v>
      </c>
      <c r="AO281" s="97" t="n">
        <f aca="false">SUM(AN281/$AN$2)</f>
        <v>6901.58603756055</v>
      </c>
      <c r="AP281" s="58" t="n">
        <v>72000</v>
      </c>
      <c r="AQ281" s="58"/>
      <c r="AR281" s="97" t="n">
        <f aca="false">SUM(AP281/$AN$2)</f>
        <v>9556.04220585308</v>
      </c>
      <c r="AS281" s="97" t="n">
        <v>6224.38</v>
      </c>
      <c r="AT281" s="97" t="n">
        <v>6224.38</v>
      </c>
      <c r="AU281" s="97"/>
      <c r="AV281" s="97"/>
      <c r="AW281" s="106" t="n">
        <f aca="false">SUM(AR281+AU281-AV281)</f>
        <v>9556.04220585308</v>
      </c>
      <c r="AX281" s="148" t="n">
        <v>9556.04</v>
      </c>
      <c r="AY281" s="149"/>
      <c r="AZ281" s="124"/>
      <c r="BA281" s="124"/>
      <c r="BB281" s="124"/>
      <c r="BC281" s="124"/>
      <c r="BD281" s="124" t="n">
        <f aca="false">SUM(AX281+AY281+AZ281+BA281+BB281+BC281)</f>
        <v>9556.04</v>
      </c>
      <c r="BE281" s="2" t="n">
        <f aca="false">SUM(AW281-BD281)</f>
        <v>0.00220585307397414</v>
      </c>
      <c r="BF281" s="2" t="n">
        <f aca="false">SUM(BE281-AW281)</f>
        <v>-9556.04</v>
      </c>
    </row>
    <row r="282" customFormat="false" ht="12.75" hidden="false" customHeight="false" outlineLevel="0" collapsed="false">
      <c r="A282" s="99" t="s">
        <v>386</v>
      </c>
      <c r="B282" s="93"/>
      <c r="C282" s="93"/>
      <c r="D282" s="93"/>
      <c r="E282" s="93"/>
      <c r="F282" s="93"/>
      <c r="G282" s="93"/>
      <c r="H282" s="93"/>
      <c r="I282" s="107" t="s">
        <v>148</v>
      </c>
      <c r="J282" s="108" t="s">
        <v>387</v>
      </c>
      <c r="K282" s="109" t="e">
        <f aca="false">SUM(#REF!)</f>
        <v>#REF!</v>
      </c>
      <c r="L282" s="109" t="e">
        <f aca="false">SUM(#REF!)</f>
        <v>#REF!</v>
      </c>
      <c r="M282" s="109" t="e">
        <f aca="false">SUM(#REF!)</f>
        <v>#REF!</v>
      </c>
      <c r="N282" s="96" t="n">
        <f aca="false">SUM(N283)</f>
        <v>16000</v>
      </c>
      <c r="O282" s="96" t="n">
        <f aca="false">SUM(O283)</f>
        <v>16000</v>
      </c>
      <c r="P282" s="96" t="n">
        <f aca="false">SUM(P283)</f>
        <v>25000</v>
      </c>
      <c r="Q282" s="96" t="n">
        <f aca="false">SUM(Q283)</f>
        <v>25000</v>
      </c>
      <c r="R282" s="96" t="n">
        <f aca="false">SUM(R283)</f>
        <v>16786.14</v>
      </c>
      <c r="S282" s="96" t="n">
        <f aca="false">SUM(S283)</f>
        <v>25000</v>
      </c>
      <c r="T282" s="96" t="n">
        <f aca="false">SUM(T283)</f>
        <v>16422</v>
      </c>
      <c r="U282" s="96" t="n">
        <f aca="false">SUM(U283)</f>
        <v>0</v>
      </c>
      <c r="V282" s="96" t="n">
        <f aca="false">SUM(V283)</f>
        <v>200</v>
      </c>
      <c r="W282" s="96" t="n">
        <f aca="false">SUM(W283)</f>
        <v>25000</v>
      </c>
      <c r="X282" s="96" t="n">
        <f aca="false">SUM(X283)</f>
        <v>25000</v>
      </c>
      <c r="Y282" s="96" t="n">
        <f aca="false">SUM(Y283)</f>
        <v>30000</v>
      </c>
      <c r="Z282" s="96" t="n">
        <f aca="false">SUM(Z283)</f>
        <v>30000</v>
      </c>
      <c r="AA282" s="96" t="n">
        <f aca="false">SUM(AA283)</f>
        <v>30000</v>
      </c>
      <c r="AB282" s="96" t="n">
        <f aca="false">SUM(AB283)</f>
        <v>15498.58</v>
      </c>
      <c r="AC282" s="96" t="n">
        <f aca="false">SUM(AC283)</f>
        <v>30000</v>
      </c>
      <c r="AD282" s="96" t="n">
        <f aca="false">SUM(AD283)</f>
        <v>45000</v>
      </c>
      <c r="AE282" s="96" t="n">
        <f aca="false">SUM(AE283)</f>
        <v>0</v>
      </c>
      <c r="AF282" s="96" t="n">
        <f aca="false">SUM(AF283)</f>
        <v>0</v>
      </c>
      <c r="AG282" s="96" t="n">
        <f aca="false">SUM(AG283)</f>
        <v>45000</v>
      </c>
      <c r="AH282" s="96" t="n">
        <f aca="false">SUM(AH283)</f>
        <v>28479.63</v>
      </c>
      <c r="AI282" s="96" t="n">
        <f aca="false">SUM(AI283)</f>
        <v>45000</v>
      </c>
      <c r="AJ282" s="96" t="n">
        <f aca="false">SUM(AJ283)</f>
        <v>12998.7</v>
      </c>
      <c r="AK282" s="96" t="n">
        <f aca="false">SUM(AK283)</f>
        <v>45000</v>
      </c>
      <c r="AL282" s="96" t="n">
        <f aca="false">SUM(AL283)</f>
        <v>0</v>
      </c>
      <c r="AM282" s="96" t="n">
        <f aca="false">SUM(AM283)</f>
        <v>0</v>
      </c>
      <c r="AN282" s="96" t="n">
        <f aca="false">SUM(AN283)</f>
        <v>45000</v>
      </c>
      <c r="AO282" s="97" t="n">
        <f aca="false">SUM(AN282/$AN$2)</f>
        <v>5972.52637865817</v>
      </c>
      <c r="AP282" s="97" t="n">
        <f aca="false">SUM(AP283)</f>
        <v>34000</v>
      </c>
      <c r="AQ282" s="97" t="n">
        <f aca="false">SUM(AQ283)</f>
        <v>0</v>
      </c>
      <c r="AR282" s="97" t="n">
        <f aca="false">SUM(AP282/$AN$2)</f>
        <v>4512.57548609729</v>
      </c>
      <c r="AS282" s="97"/>
      <c r="AT282" s="97" t="n">
        <f aca="false">SUM(AT283)</f>
        <v>0</v>
      </c>
      <c r="AU282" s="97" t="n">
        <f aca="false">SUM(AU283)</f>
        <v>0</v>
      </c>
      <c r="AV282" s="97" t="n">
        <f aca="false">SUM(AV283)</f>
        <v>0</v>
      </c>
      <c r="AW282" s="106" t="n">
        <f aca="false">SUM(AR282+AU282-AV282)</f>
        <v>4512.57548609729</v>
      </c>
      <c r="AX282" s="124"/>
      <c r="AY282" s="124"/>
      <c r="AZ282" s="124"/>
      <c r="BA282" s="124"/>
      <c r="BB282" s="124"/>
      <c r="BC282" s="124"/>
      <c r="BD282" s="124" t="n">
        <f aca="false">SUM(AX282+AY282+AZ282+BA282+BB282+BC282)</f>
        <v>0</v>
      </c>
      <c r="BE282" s="2" t="n">
        <f aca="false">SUM(AW282-BD282)</f>
        <v>4512.57548609729</v>
      </c>
      <c r="BF282" s="2" t="n">
        <f aca="false">SUM(BE282-AW282)</f>
        <v>0</v>
      </c>
    </row>
    <row r="283" customFormat="false" ht="12.75" hidden="false" customHeight="false" outlineLevel="0" collapsed="false">
      <c r="A283" s="92"/>
      <c r="B283" s="93"/>
      <c r="C283" s="93"/>
      <c r="D283" s="93"/>
      <c r="E283" s="93"/>
      <c r="F283" s="93"/>
      <c r="G283" s="93"/>
      <c r="H283" s="93"/>
      <c r="I283" s="101" t="s">
        <v>379</v>
      </c>
      <c r="J283" s="102"/>
      <c r="K283" s="103" t="e">
        <f aca="false">SUM(#REF!)</f>
        <v>#REF!</v>
      </c>
      <c r="L283" s="103" t="e">
        <f aca="false">SUM(#REF!)</f>
        <v>#REF!</v>
      </c>
      <c r="M283" s="103" t="e">
        <f aca="false">SUM(#REF!)</f>
        <v>#REF!</v>
      </c>
      <c r="N283" s="103" t="n">
        <f aca="false">SUM(N285)</f>
        <v>16000</v>
      </c>
      <c r="O283" s="103" t="n">
        <f aca="false">SUM(O285)</f>
        <v>16000</v>
      </c>
      <c r="P283" s="103" t="n">
        <f aca="false">SUM(P285)</f>
        <v>25000</v>
      </c>
      <c r="Q283" s="103" t="n">
        <f aca="false">SUM(Q285)</f>
        <v>25000</v>
      </c>
      <c r="R283" s="103" t="n">
        <f aca="false">SUM(R285)</f>
        <v>16786.14</v>
      </c>
      <c r="S283" s="103" t="n">
        <f aca="false">SUM(S285)</f>
        <v>25000</v>
      </c>
      <c r="T283" s="103" t="n">
        <f aca="false">SUM(T285)</f>
        <v>16422</v>
      </c>
      <c r="U283" s="103" t="n">
        <f aca="false">SUM(U285)</f>
        <v>0</v>
      </c>
      <c r="V283" s="103" t="n">
        <f aca="false">SUM(V285)</f>
        <v>200</v>
      </c>
      <c r="W283" s="103" t="n">
        <f aca="false">SUM(W285)</f>
        <v>25000</v>
      </c>
      <c r="X283" s="103" t="n">
        <f aca="false">SUM(X285)</f>
        <v>25000</v>
      </c>
      <c r="Y283" s="103" t="n">
        <f aca="false">SUM(Y285)</f>
        <v>30000</v>
      </c>
      <c r="Z283" s="103" t="n">
        <f aca="false">SUM(Z285)</f>
        <v>30000</v>
      </c>
      <c r="AA283" s="103" t="n">
        <f aca="false">SUM(AA285)</f>
        <v>30000</v>
      </c>
      <c r="AB283" s="103" t="n">
        <f aca="false">SUM(AB285)</f>
        <v>15498.58</v>
      </c>
      <c r="AC283" s="103" t="n">
        <f aca="false">SUM(AC285)</f>
        <v>30000</v>
      </c>
      <c r="AD283" s="103" t="n">
        <f aca="false">SUM(AD285)</f>
        <v>45000</v>
      </c>
      <c r="AE283" s="103" t="n">
        <f aca="false">SUM(AE285)</f>
        <v>0</v>
      </c>
      <c r="AF283" s="103" t="n">
        <f aca="false">SUM(AF285)</f>
        <v>0</v>
      </c>
      <c r="AG283" s="103" t="n">
        <f aca="false">SUM(AG285)</f>
        <v>45000</v>
      </c>
      <c r="AH283" s="103" t="n">
        <f aca="false">SUM(AH285)</f>
        <v>28479.63</v>
      </c>
      <c r="AI283" s="103" t="n">
        <f aca="false">SUM(AI285)</f>
        <v>45000</v>
      </c>
      <c r="AJ283" s="103" t="n">
        <f aca="false">SUM(AJ285)</f>
        <v>12998.7</v>
      </c>
      <c r="AK283" s="103" t="n">
        <f aca="false">SUM(AK285)</f>
        <v>45000</v>
      </c>
      <c r="AL283" s="103" t="n">
        <f aca="false">SUM(AL285)</f>
        <v>0</v>
      </c>
      <c r="AM283" s="103" t="n">
        <f aca="false">SUM(AM285)</f>
        <v>0</v>
      </c>
      <c r="AN283" s="103" t="n">
        <f aca="false">SUM(AN285)</f>
        <v>45000</v>
      </c>
      <c r="AO283" s="97" t="n">
        <f aca="false">SUM(AN283/$AN$2)</f>
        <v>5972.52637865817</v>
      </c>
      <c r="AP283" s="104" t="n">
        <f aca="false">SUM(AP285)</f>
        <v>34000</v>
      </c>
      <c r="AQ283" s="104" t="n">
        <f aca="false">SUM(AQ285)</f>
        <v>0</v>
      </c>
      <c r="AR283" s="97" t="n">
        <f aca="false">SUM(AP283/$AN$2)</f>
        <v>4512.57548609729</v>
      </c>
      <c r="AS283" s="97"/>
      <c r="AT283" s="97" t="n">
        <f aca="false">SUM(AT285)</f>
        <v>0</v>
      </c>
      <c r="AU283" s="97" t="n">
        <f aca="false">SUM(AU285)</f>
        <v>0</v>
      </c>
      <c r="AV283" s="97" t="n">
        <f aca="false">SUM(AV285)</f>
        <v>0</v>
      </c>
      <c r="AW283" s="106" t="n">
        <f aca="false">SUM(AR283+AU283-AV283)</f>
        <v>4512.57548609729</v>
      </c>
      <c r="AX283" s="124"/>
      <c r="AY283" s="124"/>
      <c r="AZ283" s="124"/>
      <c r="BA283" s="124"/>
      <c r="BB283" s="124"/>
      <c r="BC283" s="124"/>
      <c r="BD283" s="124" t="n">
        <f aca="false">SUM(AX283+AY283+AZ283+BA283+BB283+BC283)</f>
        <v>0</v>
      </c>
      <c r="BE283" s="2" t="n">
        <f aca="false">SUM(AW283-BD283)</f>
        <v>4512.57548609729</v>
      </c>
      <c r="BF283" s="2" t="n">
        <f aca="false">SUM(BE283-AW283)</f>
        <v>0</v>
      </c>
    </row>
    <row r="284" customFormat="false" ht="12.75" hidden="false" customHeight="false" outlineLevel="0" collapsed="false">
      <c r="A284" s="92"/>
      <c r="B284" s="93" t="s">
        <v>152</v>
      </c>
      <c r="C284" s="93"/>
      <c r="D284" s="93"/>
      <c r="E284" s="93"/>
      <c r="F284" s="93"/>
      <c r="G284" s="93"/>
      <c r="H284" s="93"/>
      <c r="I284" s="107" t="s">
        <v>153</v>
      </c>
      <c r="J284" s="108" t="s">
        <v>46</v>
      </c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97" t="n">
        <f aca="false">SUM(AN284/$AN$2)</f>
        <v>0</v>
      </c>
      <c r="AP284" s="104" t="n">
        <v>34000</v>
      </c>
      <c r="AQ284" s="104"/>
      <c r="AR284" s="111" t="n">
        <f aca="false">SUM(AP284/$AN$2)</f>
        <v>4512.57548609729</v>
      </c>
      <c r="AS284" s="111"/>
      <c r="AT284" s="111" t="n">
        <v>34000</v>
      </c>
      <c r="AU284" s="111"/>
      <c r="AV284" s="111"/>
      <c r="AW284" s="112" t="n">
        <f aca="false">SUM(AR284+AU284-AV284)</f>
        <v>4512.57548609729</v>
      </c>
      <c r="AX284" s="124"/>
      <c r="AY284" s="124"/>
      <c r="AZ284" s="124"/>
      <c r="BA284" s="124"/>
      <c r="BB284" s="124"/>
      <c r="BC284" s="124"/>
      <c r="BD284" s="124" t="n">
        <f aca="false">SUM(AX284+AY284+AZ284+BA284+BB284+BC284)</f>
        <v>0</v>
      </c>
      <c r="BE284" s="2" t="n">
        <f aca="false">SUM(AW284-BD284)</f>
        <v>4512.57548609729</v>
      </c>
      <c r="BF284" s="2" t="n">
        <f aca="false">SUM(BE284-AW284)</f>
        <v>0</v>
      </c>
    </row>
    <row r="285" customFormat="false" ht="12.75" hidden="false" customHeight="false" outlineLevel="0" collapsed="false">
      <c r="A285" s="150"/>
      <c r="B285" s="114"/>
      <c r="C285" s="114"/>
      <c r="D285" s="114"/>
      <c r="E285" s="114"/>
      <c r="F285" s="114"/>
      <c r="G285" s="114"/>
      <c r="H285" s="114"/>
      <c r="I285" s="115" t="n">
        <v>3</v>
      </c>
      <c r="J285" s="116" t="s">
        <v>154</v>
      </c>
      <c r="K285" s="151"/>
      <c r="L285" s="151"/>
      <c r="M285" s="151"/>
      <c r="N285" s="151" t="n">
        <f aca="false">SUM(N286+N294)</f>
        <v>16000</v>
      </c>
      <c r="O285" s="151" t="n">
        <f aca="false">SUM(O286+O294)</f>
        <v>16000</v>
      </c>
      <c r="P285" s="151" t="n">
        <f aca="false">SUM(P286)</f>
        <v>25000</v>
      </c>
      <c r="Q285" s="151" t="n">
        <f aca="false">SUM(Q286)</f>
        <v>25000</v>
      </c>
      <c r="R285" s="151" t="n">
        <f aca="false">SUM(R286+R294)</f>
        <v>16786.14</v>
      </c>
      <c r="S285" s="151" t="n">
        <f aca="false">SUM(S286+S294)</f>
        <v>25000</v>
      </c>
      <c r="T285" s="151" t="n">
        <f aca="false">SUM(T286+T294)</f>
        <v>16422</v>
      </c>
      <c r="U285" s="151" t="n">
        <f aca="false">SUM(U286+U294)</f>
        <v>0</v>
      </c>
      <c r="V285" s="151" t="n">
        <f aca="false">SUM(V286+V294)</f>
        <v>200</v>
      </c>
      <c r="W285" s="151" t="n">
        <f aca="false">SUM(W286+W294)</f>
        <v>25000</v>
      </c>
      <c r="X285" s="151" t="n">
        <f aca="false">SUM(X286+X294)</f>
        <v>25000</v>
      </c>
      <c r="Y285" s="151" t="n">
        <f aca="false">SUM(Y286+Y294)</f>
        <v>30000</v>
      </c>
      <c r="Z285" s="151" t="n">
        <f aca="false">SUM(Z286+Z294)</f>
        <v>30000</v>
      </c>
      <c r="AA285" s="151" t="n">
        <f aca="false">SUM(AA286+AA294)</f>
        <v>30000</v>
      </c>
      <c r="AB285" s="151" t="n">
        <f aca="false">SUM(AB286+AB294)</f>
        <v>15498.58</v>
      </c>
      <c r="AC285" s="151" t="n">
        <f aca="false">SUM(AC286+AC294)</f>
        <v>30000</v>
      </c>
      <c r="AD285" s="151" t="n">
        <f aca="false">SUM(AD286+AD294)</f>
        <v>45000</v>
      </c>
      <c r="AE285" s="151" t="n">
        <f aca="false">SUM(AE286+AE294)</f>
        <v>0</v>
      </c>
      <c r="AF285" s="151" t="n">
        <f aca="false">SUM(AF286+AF294)</f>
        <v>0</v>
      </c>
      <c r="AG285" s="151" t="n">
        <f aca="false">SUM(AG286+AG294)</f>
        <v>45000</v>
      </c>
      <c r="AH285" s="151" t="n">
        <f aca="false">SUM(AH286+AH294)</f>
        <v>28479.63</v>
      </c>
      <c r="AI285" s="151" t="n">
        <f aca="false">SUM(AI286+AI294)</f>
        <v>45000</v>
      </c>
      <c r="AJ285" s="151" t="n">
        <f aca="false">SUM(AJ286+AJ294)</f>
        <v>12998.7</v>
      </c>
      <c r="AK285" s="151" t="n">
        <f aca="false">SUM(AK286+AK294)</f>
        <v>45000</v>
      </c>
      <c r="AL285" s="151" t="n">
        <f aca="false">SUM(AL286+AL294)</f>
        <v>0</v>
      </c>
      <c r="AM285" s="151" t="n">
        <f aca="false">SUM(AM286+AM294)</f>
        <v>0</v>
      </c>
      <c r="AN285" s="151" t="n">
        <f aca="false">SUM(AN286+AN294)</f>
        <v>45000</v>
      </c>
      <c r="AO285" s="97" t="n">
        <f aca="false">SUM(AN285/$AN$2)</f>
        <v>5972.52637865817</v>
      </c>
      <c r="AP285" s="104" t="n">
        <f aca="false">SUM(AP286+AP294)</f>
        <v>34000</v>
      </c>
      <c r="AQ285" s="104" t="n">
        <f aca="false">SUM(AQ286+AQ294)</f>
        <v>0</v>
      </c>
      <c r="AR285" s="97" t="n">
        <f aca="false">SUM(AP285/$AN$2)</f>
        <v>4512.57548609729</v>
      </c>
      <c r="AS285" s="97"/>
      <c r="AT285" s="97" t="n">
        <f aca="false">SUM(AT286+AT294)</f>
        <v>0</v>
      </c>
      <c r="AU285" s="97" t="n">
        <f aca="false">SUM(AU286+AU294)</f>
        <v>0</v>
      </c>
      <c r="AV285" s="97" t="n">
        <f aca="false">SUM(AV286+AV294)</f>
        <v>0</v>
      </c>
      <c r="AW285" s="106" t="n">
        <f aca="false">SUM(AR285+AU285-AV285)</f>
        <v>4512.57548609729</v>
      </c>
      <c r="AX285" s="124"/>
      <c r="AY285" s="124"/>
      <c r="AZ285" s="124"/>
      <c r="BA285" s="124"/>
      <c r="BB285" s="124"/>
      <c r="BC285" s="124"/>
      <c r="BD285" s="124" t="n">
        <f aca="false">SUM(AX285+AY285+AZ285+BA285+BB285+BC285)</f>
        <v>0</v>
      </c>
      <c r="BE285" s="2" t="n">
        <f aca="false">SUM(AW285-BD285)</f>
        <v>4512.57548609729</v>
      </c>
      <c r="BF285" s="2" t="n">
        <f aca="false">SUM(BE285-AW285)</f>
        <v>0</v>
      </c>
    </row>
    <row r="286" customFormat="false" ht="12.75" hidden="false" customHeight="false" outlineLevel="0" collapsed="false">
      <c r="A286" s="113"/>
      <c r="B286" s="114" t="s">
        <v>153</v>
      </c>
      <c r="C286" s="114"/>
      <c r="D286" s="114"/>
      <c r="E286" s="114"/>
      <c r="F286" s="114"/>
      <c r="G286" s="114"/>
      <c r="H286" s="114"/>
      <c r="I286" s="115" t="n">
        <v>37</v>
      </c>
      <c r="J286" s="116" t="s">
        <v>312</v>
      </c>
      <c r="K286" s="117" t="n">
        <f aca="false">SUM(K287)</f>
        <v>25650</v>
      </c>
      <c r="L286" s="117" t="n">
        <f aca="false">SUM(L287)</f>
        <v>40000</v>
      </c>
      <c r="M286" s="117" t="n">
        <f aca="false">SUM(M287)</f>
        <v>40000</v>
      </c>
      <c r="N286" s="117" t="n">
        <f aca="false">SUM(N287)</f>
        <v>16000</v>
      </c>
      <c r="O286" s="117" t="n">
        <f aca="false">SUM(O287)</f>
        <v>16000</v>
      </c>
      <c r="P286" s="117" t="n">
        <f aca="false">SUM(P287)</f>
        <v>25000</v>
      </c>
      <c r="Q286" s="117" t="n">
        <f aca="false">SUM(Q287)</f>
        <v>25000</v>
      </c>
      <c r="R286" s="117" t="n">
        <f aca="false">SUM(R287)</f>
        <v>14665.8</v>
      </c>
      <c r="S286" s="117" t="n">
        <f aca="false">SUM(S287)</f>
        <v>25000</v>
      </c>
      <c r="T286" s="117" t="n">
        <f aca="false">SUM(T287)</f>
        <v>16422</v>
      </c>
      <c r="U286" s="117" t="n">
        <f aca="false">SUM(U287)</f>
        <v>0</v>
      </c>
      <c r="V286" s="117" t="n">
        <f aca="false">SUM(V287)</f>
        <v>200</v>
      </c>
      <c r="W286" s="117" t="n">
        <f aca="false">SUM(W287)</f>
        <v>25000</v>
      </c>
      <c r="X286" s="117" t="n">
        <f aca="false">SUM(X287)</f>
        <v>25000</v>
      </c>
      <c r="Y286" s="117" t="n">
        <f aca="false">SUM(Y287)</f>
        <v>30000</v>
      </c>
      <c r="Z286" s="117" t="n">
        <f aca="false">SUM(Z287)</f>
        <v>30000</v>
      </c>
      <c r="AA286" s="117" t="n">
        <f aca="false">SUM(AA287)</f>
        <v>30000</v>
      </c>
      <c r="AB286" s="117" t="n">
        <f aca="false">SUM(AB287)</f>
        <v>15498.58</v>
      </c>
      <c r="AC286" s="117" t="n">
        <f aca="false">SUM(AC287)</f>
        <v>30000</v>
      </c>
      <c r="AD286" s="117" t="n">
        <f aca="false">SUM(AD287)</f>
        <v>45000</v>
      </c>
      <c r="AE286" s="117" t="n">
        <f aca="false">SUM(AE287)</f>
        <v>0</v>
      </c>
      <c r="AF286" s="117" t="n">
        <f aca="false">SUM(AF287)</f>
        <v>0</v>
      </c>
      <c r="AG286" s="117" t="n">
        <f aca="false">SUM(AG287)</f>
        <v>45000</v>
      </c>
      <c r="AH286" s="117" t="n">
        <f aca="false">SUM(AH287)</f>
        <v>28479.63</v>
      </c>
      <c r="AI286" s="117" t="n">
        <f aca="false">SUM(AI287)</f>
        <v>45000</v>
      </c>
      <c r="AJ286" s="117" t="n">
        <f aca="false">SUM(AJ287)</f>
        <v>12998.7</v>
      </c>
      <c r="AK286" s="117" t="n">
        <f aca="false">SUM(AK287)</f>
        <v>45000</v>
      </c>
      <c r="AL286" s="117" t="n">
        <f aca="false">SUM(AL287)</f>
        <v>0</v>
      </c>
      <c r="AM286" s="117" t="n">
        <f aca="false">SUM(AM287)</f>
        <v>0</v>
      </c>
      <c r="AN286" s="117" t="n">
        <f aca="false">SUM(AN287)</f>
        <v>45000</v>
      </c>
      <c r="AO286" s="97" t="n">
        <f aca="false">SUM(AN286/$AN$2)</f>
        <v>5972.52637865817</v>
      </c>
      <c r="AP286" s="97" t="n">
        <f aca="false">SUM(AP287)</f>
        <v>34000</v>
      </c>
      <c r="AQ286" s="97"/>
      <c r="AR286" s="97" t="n">
        <f aca="false">SUM(AP286/$AN$2)</f>
        <v>4512.57548609729</v>
      </c>
      <c r="AS286" s="97"/>
      <c r="AT286" s="97" t="n">
        <f aca="false">SUM(AT287)</f>
        <v>0</v>
      </c>
      <c r="AU286" s="97" t="n">
        <f aca="false">SUM(AU287)</f>
        <v>0</v>
      </c>
      <c r="AV286" s="97" t="n">
        <f aca="false">SUM(AV287)</f>
        <v>0</v>
      </c>
      <c r="AW286" s="106" t="n">
        <f aca="false">SUM(AR286+AU286-AV286)</f>
        <v>4512.57548609729</v>
      </c>
      <c r="AX286" s="124"/>
      <c r="AY286" s="124"/>
      <c r="AZ286" s="124"/>
      <c r="BA286" s="124"/>
      <c r="BB286" s="124"/>
      <c r="BC286" s="124"/>
      <c r="BD286" s="124" t="n">
        <f aca="false">SUM(AX286+AY286+AZ286+BA286+BB286+BC286)</f>
        <v>0</v>
      </c>
      <c r="BE286" s="2" t="n">
        <f aca="false">SUM(AW286-BD286)</f>
        <v>4512.57548609729</v>
      </c>
      <c r="BF286" s="2" t="n">
        <f aca="false">SUM(BE286-AW286)</f>
        <v>0</v>
      </c>
    </row>
    <row r="287" customFormat="false" ht="12.75" hidden="false" customHeight="false" outlineLevel="0" collapsed="false">
      <c r="A287" s="118"/>
      <c r="B287" s="119"/>
      <c r="C287" s="119"/>
      <c r="D287" s="119"/>
      <c r="E287" s="119"/>
      <c r="F287" s="119"/>
      <c r="G287" s="119"/>
      <c r="H287" s="119"/>
      <c r="I287" s="120" t="n">
        <v>372</v>
      </c>
      <c r="J287" s="121" t="s">
        <v>380</v>
      </c>
      <c r="K287" s="122" t="n">
        <f aca="false">SUM(K288)</f>
        <v>25650</v>
      </c>
      <c r="L287" s="122" t="n">
        <f aca="false">SUM(L288)</f>
        <v>40000</v>
      </c>
      <c r="M287" s="122" t="n">
        <f aca="false">SUM(M288)</f>
        <v>40000</v>
      </c>
      <c r="N287" s="122" t="n">
        <f aca="false">SUM(N288:N290)</f>
        <v>16000</v>
      </c>
      <c r="O287" s="122" t="n">
        <f aca="false">SUM(O288:O290)</f>
        <v>16000</v>
      </c>
      <c r="P287" s="122" t="n">
        <f aca="false">SUM(P288:P290)</f>
        <v>25000</v>
      </c>
      <c r="Q287" s="122" t="n">
        <f aca="false">SUM(Q288:Q290)</f>
        <v>25000</v>
      </c>
      <c r="R287" s="122" t="n">
        <f aca="false">SUM(R288:R290)</f>
        <v>14665.8</v>
      </c>
      <c r="S287" s="122" t="n">
        <f aca="false">SUM(S288:S290)</f>
        <v>25000</v>
      </c>
      <c r="T287" s="122" t="n">
        <f aca="false">SUM(T288:T290)</f>
        <v>16422</v>
      </c>
      <c r="U287" s="122" t="n">
        <f aca="false">SUM(U288:U290)</f>
        <v>0</v>
      </c>
      <c r="V287" s="122" t="n">
        <f aca="false">SUM(V288:V290)</f>
        <v>200</v>
      </c>
      <c r="W287" s="122" t="n">
        <f aca="false">SUM(W288:W290)</f>
        <v>25000</v>
      </c>
      <c r="X287" s="122" t="n">
        <f aca="false">SUM(X288:X290)</f>
        <v>25000</v>
      </c>
      <c r="Y287" s="122" t="n">
        <f aca="false">SUM(Y288:Y290)</f>
        <v>30000</v>
      </c>
      <c r="Z287" s="122" t="n">
        <f aca="false">SUM(Z288:Z290)</f>
        <v>30000</v>
      </c>
      <c r="AA287" s="122" t="n">
        <f aca="false">SUM(AA288:AA290)</f>
        <v>30000</v>
      </c>
      <c r="AB287" s="122" t="n">
        <f aca="false">SUM(AB288:AB290)</f>
        <v>15498.58</v>
      </c>
      <c r="AC287" s="122" t="n">
        <f aca="false">SUM(AC288:AC290)</f>
        <v>30000</v>
      </c>
      <c r="AD287" s="122" t="n">
        <f aca="false">SUM(AD288:AD290)</f>
        <v>45000</v>
      </c>
      <c r="AE287" s="122" t="n">
        <f aca="false">SUM(AE288:AE290)</f>
        <v>0</v>
      </c>
      <c r="AF287" s="122" t="n">
        <f aca="false">SUM(AF288:AF290)</f>
        <v>0</v>
      </c>
      <c r="AG287" s="122" t="n">
        <f aca="false">SUM(AG288:AG290)</f>
        <v>45000</v>
      </c>
      <c r="AH287" s="122" t="n">
        <f aca="false">SUM(AH288:AH290)</f>
        <v>28479.63</v>
      </c>
      <c r="AI287" s="122" t="n">
        <f aca="false">SUM(AI288:AI290)</f>
        <v>45000</v>
      </c>
      <c r="AJ287" s="122" t="n">
        <f aca="false">SUM(AJ288:AJ290)</f>
        <v>12998.7</v>
      </c>
      <c r="AK287" s="122" t="n">
        <f aca="false">SUM(AK288:AK290)</f>
        <v>45000</v>
      </c>
      <c r="AL287" s="122" t="n">
        <f aca="false">SUM(AL288:AL290)</f>
        <v>0</v>
      </c>
      <c r="AM287" s="122" t="n">
        <f aca="false">SUM(AM288:AM290)</f>
        <v>0</v>
      </c>
      <c r="AN287" s="122" t="n">
        <f aca="false">SUM(AN288:AN290)</f>
        <v>45000</v>
      </c>
      <c r="AO287" s="97" t="n">
        <f aca="false">SUM(AN287/$AN$2)</f>
        <v>5972.52637865817</v>
      </c>
      <c r="AP287" s="110" t="n">
        <f aca="false">SUM(AP288:AP290)</f>
        <v>34000</v>
      </c>
      <c r="AQ287" s="110"/>
      <c r="AR287" s="97" t="n">
        <f aca="false">SUM(AP287/$AN$2)</f>
        <v>4512.57548609729</v>
      </c>
      <c r="AS287" s="97"/>
      <c r="AT287" s="97" t="n">
        <f aca="false">SUM(AT288:AT290)</f>
        <v>0</v>
      </c>
      <c r="AU287" s="97" t="n">
        <f aca="false">SUM(AU288:AU290)</f>
        <v>0</v>
      </c>
      <c r="AV287" s="97" t="n">
        <f aca="false">SUM(AV288:AV290)</f>
        <v>0</v>
      </c>
      <c r="AW287" s="106" t="n">
        <f aca="false">SUM(AR287+AU287-AV287)</f>
        <v>4512.57548609729</v>
      </c>
      <c r="AX287" s="124"/>
      <c r="AY287" s="124"/>
      <c r="AZ287" s="124"/>
      <c r="BA287" s="124"/>
      <c r="BB287" s="124"/>
      <c r="BC287" s="124"/>
      <c r="BD287" s="124" t="n">
        <f aca="false">SUM(AX287+AY287+AZ287+BA287+BB287+BC287)</f>
        <v>0</v>
      </c>
      <c r="BE287" s="2" t="n">
        <f aca="false">SUM(AW287-BD287)</f>
        <v>4512.57548609729</v>
      </c>
      <c r="BF287" s="2" t="n">
        <f aca="false">SUM(BE287-AW287)</f>
        <v>0</v>
      </c>
    </row>
    <row r="288" customFormat="false" ht="12.75" hidden="false" customHeight="false" outlineLevel="0" collapsed="false">
      <c r="A288" s="118"/>
      <c r="B288" s="119"/>
      <c r="C288" s="119"/>
      <c r="D288" s="119"/>
      <c r="E288" s="119"/>
      <c r="F288" s="119"/>
      <c r="G288" s="119"/>
      <c r="H288" s="119"/>
      <c r="I288" s="120" t="n">
        <v>37211</v>
      </c>
      <c r="J288" s="121" t="s">
        <v>388</v>
      </c>
      <c r="K288" s="122" t="n">
        <v>25650</v>
      </c>
      <c r="L288" s="122" t="n">
        <v>40000</v>
      </c>
      <c r="M288" s="122" t="n">
        <v>40000</v>
      </c>
      <c r="N288" s="122" t="n">
        <v>6000</v>
      </c>
      <c r="O288" s="122" t="n">
        <v>6000</v>
      </c>
      <c r="P288" s="122" t="n">
        <v>10000</v>
      </c>
      <c r="Q288" s="122" t="n">
        <v>10000</v>
      </c>
      <c r="R288" s="122" t="n">
        <v>4289</v>
      </c>
      <c r="S288" s="122" t="n">
        <v>10000</v>
      </c>
      <c r="T288" s="122" t="n">
        <v>2847</v>
      </c>
      <c r="U288" s="122"/>
      <c r="V288" s="97" t="n">
        <f aca="false">S288/P288*100</f>
        <v>100</v>
      </c>
      <c r="W288" s="110" t="n">
        <v>10000</v>
      </c>
      <c r="X288" s="122" t="n">
        <v>10000</v>
      </c>
      <c r="Y288" s="122" t="n">
        <v>15000</v>
      </c>
      <c r="Z288" s="122" t="n">
        <v>10000</v>
      </c>
      <c r="AA288" s="122" t="n">
        <v>15000</v>
      </c>
      <c r="AB288" s="122"/>
      <c r="AC288" s="122" t="n">
        <v>15000</v>
      </c>
      <c r="AD288" s="122" t="n">
        <v>15000</v>
      </c>
      <c r="AE288" s="122"/>
      <c r="AF288" s="122"/>
      <c r="AG288" s="123" t="n">
        <f aca="false">SUM(AD288+AE288-AF288)</f>
        <v>15000</v>
      </c>
      <c r="AH288" s="122" t="n">
        <v>14980.98</v>
      </c>
      <c r="AI288" s="122" t="n">
        <v>15000</v>
      </c>
      <c r="AJ288" s="55" t="n">
        <v>0</v>
      </c>
      <c r="AK288" s="122" t="n">
        <v>15000</v>
      </c>
      <c r="AL288" s="122"/>
      <c r="AM288" s="122"/>
      <c r="AN288" s="55" t="n">
        <f aca="false">SUM(AK288+AL288-AM288)</f>
        <v>15000</v>
      </c>
      <c r="AO288" s="97" t="n">
        <f aca="false">SUM(AN288/$AN$2)</f>
        <v>1990.84212621939</v>
      </c>
      <c r="AP288" s="58" t="n">
        <v>15000</v>
      </c>
      <c r="AQ288" s="58"/>
      <c r="AR288" s="97" t="n">
        <f aca="false">SUM(AP288/$AN$2)</f>
        <v>1990.84212621939</v>
      </c>
      <c r="AS288" s="97"/>
      <c r="AT288" s="97"/>
      <c r="AU288" s="97"/>
      <c r="AV288" s="97"/>
      <c r="AW288" s="106" t="n">
        <f aca="false">SUM(AR288+AU288-AV288)</f>
        <v>1990.84212621939</v>
      </c>
      <c r="AX288" s="124" t="n">
        <v>1990.84</v>
      </c>
      <c r="AY288" s="124"/>
      <c r="AZ288" s="124"/>
      <c r="BA288" s="124"/>
      <c r="BB288" s="124"/>
      <c r="BC288" s="124"/>
      <c r="BD288" s="124" t="n">
        <f aca="false">SUM(AX288+AY288+AZ288+BA288+BB288+BC288)</f>
        <v>1990.84</v>
      </c>
      <c r="BE288" s="2" t="n">
        <f aca="false">SUM(AW288-BD288)</f>
        <v>0.00212621939067503</v>
      </c>
      <c r="BF288" s="2" t="n">
        <f aca="false">SUM(BE288-AW288)</f>
        <v>-1990.84</v>
      </c>
    </row>
    <row r="289" customFormat="false" ht="12.75" hidden="false" customHeight="false" outlineLevel="0" collapsed="false">
      <c r="A289" s="118"/>
      <c r="B289" s="119"/>
      <c r="C289" s="119"/>
      <c r="D289" s="119"/>
      <c r="E289" s="119"/>
      <c r="F289" s="119"/>
      <c r="G289" s="119"/>
      <c r="H289" s="119"/>
      <c r="I289" s="120" t="n">
        <v>37211</v>
      </c>
      <c r="J289" s="121" t="s">
        <v>389</v>
      </c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97"/>
      <c r="W289" s="110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3"/>
      <c r="AH289" s="122"/>
      <c r="AI289" s="122"/>
      <c r="AJ289" s="55"/>
      <c r="AK289" s="122"/>
      <c r="AL289" s="122"/>
      <c r="AM289" s="122"/>
      <c r="AN289" s="55"/>
      <c r="AO289" s="97" t="n">
        <f aca="false">SUM(AN289/$AN$2)</f>
        <v>0</v>
      </c>
      <c r="AP289" s="58" t="n">
        <v>4000</v>
      </c>
      <c r="AQ289" s="58"/>
      <c r="AR289" s="97" t="n">
        <f aca="false">SUM(AP289/$AN$2)</f>
        <v>530.891233658504</v>
      </c>
      <c r="AS289" s="97"/>
      <c r="AT289" s="97"/>
      <c r="AU289" s="97"/>
      <c r="AV289" s="97"/>
      <c r="AW289" s="106" t="n">
        <f aca="false">SUM(AR289+AU289-AV289)</f>
        <v>530.891233658504</v>
      </c>
      <c r="AX289" s="124" t="n">
        <v>530.89</v>
      </c>
      <c r="AY289" s="124"/>
      <c r="AZ289" s="124"/>
      <c r="BA289" s="124"/>
      <c r="BB289" s="124"/>
      <c r="BC289" s="124"/>
      <c r="BD289" s="124" t="n">
        <f aca="false">SUM(AX289+AY289+AZ289+BA289+BB289+BC289)</f>
        <v>530.89</v>
      </c>
      <c r="BE289" s="2" t="n">
        <f aca="false">SUM(AW289-BD289)</f>
        <v>0.00123365850424761</v>
      </c>
      <c r="BF289" s="2" t="n">
        <f aca="false">SUM(BE289-AW289)</f>
        <v>-530.89</v>
      </c>
    </row>
    <row r="290" customFormat="false" ht="12.75" hidden="false" customHeight="false" outlineLevel="0" collapsed="false">
      <c r="A290" s="118"/>
      <c r="B290" s="119"/>
      <c r="C290" s="119"/>
      <c r="D290" s="119"/>
      <c r="E290" s="119"/>
      <c r="F290" s="119"/>
      <c r="G290" s="119"/>
      <c r="H290" s="119"/>
      <c r="I290" s="120" t="n">
        <v>37211</v>
      </c>
      <c r="J290" s="121" t="s">
        <v>390</v>
      </c>
      <c r="K290" s="122"/>
      <c r="L290" s="122"/>
      <c r="M290" s="122"/>
      <c r="N290" s="122" t="n">
        <v>10000</v>
      </c>
      <c r="O290" s="122" t="n">
        <v>10000</v>
      </c>
      <c r="P290" s="122" t="n">
        <v>15000</v>
      </c>
      <c r="Q290" s="122" t="n">
        <v>15000</v>
      </c>
      <c r="R290" s="122" t="n">
        <v>10376.8</v>
      </c>
      <c r="S290" s="122" t="n">
        <v>15000</v>
      </c>
      <c r="T290" s="122" t="n">
        <v>13575</v>
      </c>
      <c r="U290" s="122"/>
      <c r="V290" s="97" t="n">
        <f aca="false">S290/P290*100</f>
        <v>100</v>
      </c>
      <c r="W290" s="110" t="n">
        <v>15000</v>
      </c>
      <c r="X290" s="122" t="n">
        <v>15000</v>
      </c>
      <c r="Y290" s="122" t="n">
        <v>15000</v>
      </c>
      <c r="Z290" s="122" t="n">
        <v>20000</v>
      </c>
      <c r="AA290" s="122" t="n">
        <v>15000</v>
      </c>
      <c r="AB290" s="122" t="n">
        <v>15498.58</v>
      </c>
      <c r="AC290" s="122" t="n">
        <v>15000</v>
      </c>
      <c r="AD290" s="122" t="n">
        <v>30000</v>
      </c>
      <c r="AE290" s="122"/>
      <c r="AF290" s="122"/>
      <c r="AG290" s="123" t="n">
        <f aca="false">SUM(AD290+AE290-AF290)</f>
        <v>30000</v>
      </c>
      <c r="AH290" s="122" t="n">
        <v>13498.65</v>
      </c>
      <c r="AI290" s="122" t="n">
        <v>30000</v>
      </c>
      <c r="AJ290" s="55" t="n">
        <v>12998.7</v>
      </c>
      <c r="AK290" s="122" t="n">
        <v>30000</v>
      </c>
      <c r="AL290" s="122"/>
      <c r="AM290" s="122"/>
      <c r="AN290" s="55" t="n">
        <f aca="false">SUM(AK290+AL290-AM290)</f>
        <v>30000</v>
      </c>
      <c r="AO290" s="97" t="n">
        <f aca="false">SUM(AN290/$AN$2)</f>
        <v>3981.68425243878</v>
      </c>
      <c r="AP290" s="58" t="n">
        <v>15000</v>
      </c>
      <c r="AQ290" s="58"/>
      <c r="AR290" s="97" t="n">
        <f aca="false">SUM(AP290/$AN$2)</f>
        <v>1990.84212621939</v>
      </c>
      <c r="AS290" s="97"/>
      <c r="AT290" s="97"/>
      <c r="AU290" s="97"/>
      <c r="AV290" s="97"/>
      <c r="AW290" s="106" t="n">
        <f aca="false">SUM(AR290+AU290-AV290)</f>
        <v>1990.84212621939</v>
      </c>
      <c r="AX290" s="124" t="n">
        <v>1990.84</v>
      </c>
      <c r="AY290" s="124"/>
      <c r="AZ290" s="124"/>
      <c r="BA290" s="124"/>
      <c r="BB290" s="124"/>
      <c r="BC290" s="124"/>
      <c r="BD290" s="124" t="n">
        <f aca="false">SUM(AX290+AY290+AZ290+BA290+BB290+BC290)</f>
        <v>1990.84</v>
      </c>
      <c r="BE290" s="2" t="n">
        <f aca="false">SUM(AW290-BD290)</f>
        <v>0.00212621939067503</v>
      </c>
      <c r="BF290" s="2" t="n">
        <f aca="false">SUM(BE290-AW290)</f>
        <v>-1990.84</v>
      </c>
    </row>
    <row r="291" customFormat="false" ht="12.75" hidden="true" customHeight="false" outlineLevel="0" collapsed="false">
      <c r="A291" s="152" t="s">
        <v>391</v>
      </c>
      <c r="B291" s="153"/>
      <c r="C291" s="153"/>
      <c r="D291" s="153"/>
      <c r="E291" s="153"/>
      <c r="F291" s="153"/>
      <c r="G291" s="153"/>
      <c r="H291" s="153"/>
      <c r="I291" s="154" t="s">
        <v>392</v>
      </c>
      <c r="J291" s="153"/>
      <c r="K291" s="153"/>
      <c r="L291" s="153"/>
      <c r="M291" s="153"/>
      <c r="N291" s="153"/>
      <c r="O291" s="153"/>
      <c r="P291" s="155" t="n">
        <f aca="false">SUM(P292)</f>
        <v>400000</v>
      </c>
      <c r="Q291" s="155" t="n">
        <f aca="false">SUM(Q292)</f>
        <v>400000</v>
      </c>
      <c r="R291" s="155" t="n">
        <f aca="false">SUM(R292)</f>
        <v>2120.34</v>
      </c>
      <c r="S291" s="155" t="n">
        <f aca="false">SUM(S292)</f>
        <v>0</v>
      </c>
      <c r="T291" s="155" t="n">
        <f aca="false">SUM(T292)</f>
        <v>0</v>
      </c>
      <c r="U291" s="155" t="n">
        <f aca="false">SUM(U292)</f>
        <v>0</v>
      </c>
      <c r="V291" s="155" t="n">
        <f aca="false">SUM(V292)</f>
        <v>0</v>
      </c>
      <c r="W291" s="155"/>
      <c r="X291" s="122"/>
      <c r="Y291" s="122"/>
      <c r="Z291" s="122"/>
      <c r="AA291" s="122" t="n">
        <v>0</v>
      </c>
      <c r="AB291" s="122"/>
      <c r="AC291" s="122" t="n">
        <v>0</v>
      </c>
      <c r="AD291" s="122"/>
      <c r="AE291" s="122"/>
      <c r="AF291" s="122"/>
      <c r="AG291" s="123" t="n">
        <f aca="false">SUM(AC291+AE291-AF291)</f>
        <v>0</v>
      </c>
      <c r="AH291" s="122"/>
      <c r="AI291" s="122"/>
      <c r="AJ291" s="55"/>
      <c r="AK291" s="122"/>
      <c r="AL291" s="122"/>
      <c r="AM291" s="122"/>
      <c r="AN291" s="55" t="n">
        <f aca="false">SUM(AK291+AL291-AM291)</f>
        <v>0</v>
      </c>
      <c r="AO291" s="97" t="n">
        <f aca="false">SUM(AN291/$AN$2)</f>
        <v>0</v>
      </c>
      <c r="AP291" s="58"/>
      <c r="AQ291" s="58"/>
      <c r="AR291" s="97" t="n">
        <f aca="false">SUM(AP291/$AN$2)</f>
        <v>0</v>
      </c>
      <c r="AS291" s="97"/>
      <c r="AT291" s="97"/>
      <c r="AU291" s="97"/>
      <c r="AV291" s="97"/>
      <c r="AW291" s="106" t="n">
        <f aca="false">SUM(AR291+AU291-AV291)</f>
        <v>0</v>
      </c>
      <c r="AX291" s="124"/>
      <c r="AY291" s="124"/>
      <c r="AZ291" s="124"/>
      <c r="BA291" s="124"/>
      <c r="BB291" s="124"/>
      <c r="BC291" s="124"/>
      <c r="BD291" s="124" t="n">
        <f aca="false">SUM(AX291+AY291+AZ291+BA291+BB291+BC291)</f>
        <v>0</v>
      </c>
      <c r="BE291" s="2" t="n">
        <f aca="false">SUM(AW291-BD291)</f>
        <v>0</v>
      </c>
      <c r="BF291" s="2" t="n">
        <f aca="false">SUM(BE291-AW291)</f>
        <v>0</v>
      </c>
    </row>
    <row r="292" customFormat="false" ht="12.75" hidden="true" customHeight="false" outlineLevel="0" collapsed="false">
      <c r="A292" s="156"/>
      <c r="B292" s="157"/>
      <c r="C292" s="157"/>
      <c r="D292" s="157"/>
      <c r="E292" s="157"/>
      <c r="F292" s="157"/>
      <c r="G292" s="157"/>
      <c r="H292" s="157"/>
      <c r="I292" s="158" t="s">
        <v>393</v>
      </c>
      <c r="J292" s="157"/>
      <c r="K292" s="157"/>
      <c r="L292" s="157"/>
      <c r="M292" s="157"/>
      <c r="N292" s="157"/>
      <c r="O292" s="157"/>
      <c r="P292" s="159" t="n">
        <f aca="false">SUM(P293)</f>
        <v>400000</v>
      </c>
      <c r="Q292" s="159" t="n">
        <f aca="false">SUM(Q293)</f>
        <v>400000</v>
      </c>
      <c r="R292" s="159" t="n">
        <f aca="false">SUM(R293)</f>
        <v>2120.34</v>
      </c>
      <c r="S292" s="159" t="n">
        <f aca="false">SUM(S293)</f>
        <v>0</v>
      </c>
      <c r="T292" s="159" t="n">
        <f aca="false">SUM(T293)</f>
        <v>0</v>
      </c>
      <c r="U292" s="159" t="n">
        <f aca="false">SUM(U293)</f>
        <v>0</v>
      </c>
      <c r="V292" s="159" t="n">
        <f aca="false">SUM(V293)</f>
        <v>0</v>
      </c>
      <c r="W292" s="159"/>
      <c r="X292" s="122"/>
      <c r="Y292" s="122"/>
      <c r="Z292" s="122"/>
      <c r="AA292" s="122" t="n">
        <v>0</v>
      </c>
      <c r="AB292" s="122"/>
      <c r="AC292" s="122" t="n">
        <v>0</v>
      </c>
      <c r="AD292" s="122"/>
      <c r="AE292" s="122"/>
      <c r="AF292" s="122"/>
      <c r="AG292" s="123" t="n">
        <f aca="false">SUM(AC292+AE292-AF292)</f>
        <v>0</v>
      </c>
      <c r="AH292" s="122"/>
      <c r="AI292" s="122"/>
      <c r="AJ292" s="55"/>
      <c r="AK292" s="122"/>
      <c r="AL292" s="122"/>
      <c r="AM292" s="122"/>
      <c r="AN292" s="55" t="n">
        <f aca="false">SUM(AK292+AL292-AM292)</f>
        <v>0</v>
      </c>
      <c r="AO292" s="97" t="n">
        <f aca="false">SUM(AN292/$AN$2)</f>
        <v>0</v>
      </c>
      <c r="AP292" s="58"/>
      <c r="AQ292" s="58"/>
      <c r="AR292" s="97" t="n">
        <f aca="false">SUM(AP292/$AN$2)</f>
        <v>0</v>
      </c>
      <c r="AS292" s="97"/>
      <c r="AT292" s="97"/>
      <c r="AU292" s="97"/>
      <c r="AV292" s="97"/>
      <c r="AW292" s="106" t="n">
        <f aca="false">SUM(AR292+AU292-AV292)</f>
        <v>0</v>
      </c>
      <c r="AX292" s="124"/>
      <c r="AY292" s="124"/>
      <c r="AZ292" s="124"/>
      <c r="BA292" s="124"/>
      <c r="BB292" s="124"/>
      <c r="BC292" s="124"/>
      <c r="BD292" s="124" t="n">
        <f aca="false">SUM(AX292+AY292+AZ292+BA292+BB292+BC292)</f>
        <v>0</v>
      </c>
      <c r="BE292" s="2" t="n">
        <f aca="false">SUM(AW292-BD292)</f>
        <v>0</v>
      </c>
      <c r="BF292" s="2" t="n">
        <f aca="false">SUM(BE292-AW292)</f>
        <v>0</v>
      </c>
    </row>
    <row r="293" customFormat="false" ht="12.75" hidden="true" customHeight="false" outlineLevel="0" collapsed="false">
      <c r="A293" s="113"/>
      <c r="B293" s="114"/>
      <c r="C293" s="114"/>
      <c r="D293" s="114"/>
      <c r="E293" s="114"/>
      <c r="F293" s="114"/>
      <c r="G293" s="114"/>
      <c r="H293" s="114"/>
      <c r="I293" s="115" t="n">
        <v>3</v>
      </c>
      <c r="J293" s="116" t="s">
        <v>154</v>
      </c>
      <c r="K293" s="117"/>
      <c r="L293" s="117"/>
      <c r="M293" s="117"/>
      <c r="N293" s="117"/>
      <c r="O293" s="117"/>
      <c r="P293" s="117" t="n">
        <f aca="false">SUM(P294)</f>
        <v>400000</v>
      </c>
      <c r="Q293" s="117" t="n">
        <f aca="false">SUM(Q294)</f>
        <v>400000</v>
      </c>
      <c r="R293" s="117" t="n">
        <f aca="false">SUM(R294)</f>
        <v>2120.34</v>
      </c>
      <c r="S293" s="117" t="n">
        <f aca="false">SUM(S294)</f>
        <v>0</v>
      </c>
      <c r="T293" s="117" t="n">
        <f aca="false">SUM(T294)</f>
        <v>0</v>
      </c>
      <c r="U293" s="117" t="n">
        <f aca="false">SUM(U294)</f>
        <v>0</v>
      </c>
      <c r="V293" s="97" t="n">
        <f aca="false">S293/P293*100</f>
        <v>0</v>
      </c>
      <c r="W293" s="97"/>
      <c r="X293" s="117"/>
      <c r="Y293" s="117"/>
      <c r="Z293" s="117"/>
      <c r="AA293" s="117" t="n">
        <v>0</v>
      </c>
      <c r="AB293" s="117"/>
      <c r="AC293" s="117" t="n">
        <v>0</v>
      </c>
      <c r="AD293" s="117"/>
      <c r="AE293" s="117"/>
      <c r="AF293" s="117"/>
      <c r="AG293" s="123" t="n">
        <f aca="false">SUM(AC293+AE293-AF293)</f>
        <v>0</v>
      </c>
      <c r="AH293" s="122"/>
      <c r="AI293" s="122"/>
      <c r="AJ293" s="55"/>
      <c r="AK293" s="122"/>
      <c r="AL293" s="122"/>
      <c r="AM293" s="122"/>
      <c r="AN293" s="55" t="n">
        <f aca="false">SUM(AK293+AL293-AM293)</f>
        <v>0</v>
      </c>
      <c r="AO293" s="97" t="n">
        <f aca="false">SUM(AN293/$AN$2)</f>
        <v>0</v>
      </c>
      <c r="AP293" s="58"/>
      <c r="AQ293" s="58"/>
      <c r="AR293" s="97" t="n">
        <f aca="false">SUM(AP293/$AN$2)</f>
        <v>0</v>
      </c>
      <c r="AS293" s="97"/>
      <c r="AT293" s="97"/>
      <c r="AU293" s="97"/>
      <c r="AV293" s="97"/>
      <c r="AW293" s="106" t="n">
        <f aca="false">SUM(AR293+AU293-AV293)</f>
        <v>0</v>
      </c>
      <c r="AX293" s="124"/>
      <c r="AY293" s="124"/>
      <c r="AZ293" s="124"/>
      <c r="BA293" s="124"/>
      <c r="BB293" s="124"/>
      <c r="BC293" s="124"/>
      <c r="BD293" s="124" t="n">
        <f aca="false">SUM(AX293+AY293+AZ293+BA293+BB293+BC293)</f>
        <v>0</v>
      </c>
      <c r="BE293" s="2" t="n">
        <f aca="false">SUM(AW293-BD293)</f>
        <v>0</v>
      </c>
      <c r="BF293" s="2" t="n">
        <f aca="false">SUM(BE293-AW293)</f>
        <v>0</v>
      </c>
    </row>
    <row r="294" customFormat="false" ht="12.75" hidden="true" customHeight="false" outlineLevel="0" collapsed="false">
      <c r="A294" s="113"/>
      <c r="B294" s="114"/>
      <c r="C294" s="114"/>
      <c r="D294" s="114"/>
      <c r="E294" s="114"/>
      <c r="F294" s="114"/>
      <c r="G294" s="114"/>
      <c r="H294" s="114"/>
      <c r="I294" s="115" t="n">
        <v>38</v>
      </c>
      <c r="J294" s="116" t="s">
        <v>304</v>
      </c>
      <c r="K294" s="117"/>
      <c r="L294" s="117"/>
      <c r="M294" s="117"/>
      <c r="N294" s="117"/>
      <c r="O294" s="117"/>
      <c r="P294" s="117" t="n">
        <f aca="false">SUM(P296)</f>
        <v>400000</v>
      </c>
      <c r="Q294" s="117" t="n">
        <f aca="false">SUM(Q296)</f>
        <v>400000</v>
      </c>
      <c r="R294" s="117" t="n">
        <f aca="false">SUM(R296)</f>
        <v>2120.34</v>
      </c>
      <c r="S294" s="117" t="n">
        <f aca="false">SUM(S296)</f>
        <v>0</v>
      </c>
      <c r="T294" s="117" t="n">
        <f aca="false">SUM(T296)</f>
        <v>0</v>
      </c>
      <c r="U294" s="117" t="n">
        <v>0</v>
      </c>
      <c r="V294" s="97" t="n">
        <f aca="false">S294/P294*100</f>
        <v>0</v>
      </c>
      <c r="W294" s="97"/>
      <c r="X294" s="117"/>
      <c r="Y294" s="117"/>
      <c r="Z294" s="117"/>
      <c r="AA294" s="117" t="n">
        <v>0</v>
      </c>
      <c r="AB294" s="117"/>
      <c r="AC294" s="117" t="n">
        <v>0</v>
      </c>
      <c r="AD294" s="117"/>
      <c r="AE294" s="117"/>
      <c r="AF294" s="117"/>
      <c r="AG294" s="123" t="n">
        <f aca="false">SUM(AC294+AE294-AF294)</f>
        <v>0</v>
      </c>
      <c r="AH294" s="122"/>
      <c r="AI294" s="122"/>
      <c r="AJ294" s="55"/>
      <c r="AK294" s="122"/>
      <c r="AL294" s="122"/>
      <c r="AM294" s="122"/>
      <c r="AN294" s="55" t="n">
        <f aca="false">SUM(AK294+AL294-AM294)</f>
        <v>0</v>
      </c>
      <c r="AO294" s="97" t="n">
        <f aca="false">SUM(AN294/$AN$2)</f>
        <v>0</v>
      </c>
      <c r="AP294" s="58"/>
      <c r="AQ294" s="58"/>
      <c r="AR294" s="97" t="n">
        <f aca="false">SUM(AP294/$AN$2)</f>
        <v>0</v>
      </c>
      <c r="AS294" s="97"/>
      <c r="AT294" s="97"/>
      <c r="AU294" s="97"/>
      <c r="AV294" s="97"/>
      <c r="AW294" s="106" t="n">
        <f aca="false">SUM(AR294+AU294-AV294)</f>
        <v>0</v>
      </c>
      <c r="AX294" s="124"/>
      <c r="AY294" s="124"/>
      <c r="AZ294" s="124"/>
      <c r="BA294" s="124"/>
      <c r="BB294" s="124"/>
      <c r="BC294" s="124"/>
      <c r="BD294" s="124" t="n">
        <f aca="false">SUM(AX294+AY294+AZ294+BA294+BB294+BC294)</f>
        <v>0</v>
      </c>
      <c r="BE294" s="2" t="n">
        <f aca="false">SUM(AW294-BD294)</f>
        <v>0</v>
      </c>
      <c r="BF294" s="2" t="n">
        <f aca="false">SUM(BE294-AW294)</f>
        <v>0</v>
      </c>
    </row>
    <row r="295" customFormat="false" ht="12.75" hidden="true" customHeight="false" outlineLevel="0" collapsed="false">
      <c r="A295" s="118"/>
      <c r="B295" s="119"/>
      <c r="C295" s="119"/>
      <c r="D295" s="119"/>
      <c r="E295" s="119"/>
      <c r="F295" s="119"/>
      <c r="G295" s="119"/>
      <c r="H295" s="119"/>
      <c r="I295" s="120" t="n">
        <v>382</v>
      </c>
      <c r="J295" s="121" t="s">
        <v>394</v>
      </c>
      <c r="K295" s="122"/>
      <c r="L295" s="122"/>
      <c r="M295" s="122"/>
      <c r="N295" s="122"/>
      <c r="O295" s="122"/>
      <c r="P295" s="122" t="n">
        <f aca="false">SUM(P296)</f>
        <v>400000</v>
      </c>
      <c r="Q295" s="122" t="n">
        <f aca="false">SUM(Q296)</f>
        <v>400000</v>
      </c>
      <c r="R295" s="122" t="n">
        <f aca="false">SUM(R296)</f>
        <v>2120.34</v>
      </c>
      <c r="S295" s="122" t="n">
        <f aca="false">SUM(S296)</f>
        <v>0</v>
      </c>
      <c r="T295" s="122" t="n">
        <f aca="false">SUM(T296)</f>
        <v>0</v>
      </c>
      <c r="U295" s="122"/>
      <c r="V295" s="97" t="n">
        <f aca="false">S295/P295*100</f>
        <v>0</v>
      </c>
      <c r="W295" s="110"/>
      <c r="X295" s="122"/>
      <c r="Y295" s="122"/>
      <c r="Z295" s="122"/>
      <c r="AA295" s="122" t="n">
        <v>0</v>
      </c>
      <c r="AB295" s="122"/>
      <c r="AC295" s="122" t="n">
        <v>0</v>
      </c>
      <c r="AD295" s="122"/>
      <c r="AE295" s="122"/>
      <c r="AF295" s="122"/>
      <c r="AG295" s="123" t="n">
        <f aca="false">SUM(AC295+AE295-AF295)</f>
        <v>0</v>
      </c>
      <c r="AH295" s="122"/>
      <c r="AI295" s="122"/>
      <c r="AJ295" s="55"/>
      <c r="AK295" s="122"/>
      <c r="AL295" s="122"/>
      <c r="AM295" s="122"/>
      <c r="AN295" s="55" t="n">
        <f aca="false">SUM(AK295+AL295-AM295)</f>
        <v>0</v>
      </c>
      <c r="AO295" s="97" t="n">
        <f aca="false">SUM(AN295/$AN$2)</f>
        <v>0</v>
      </c>
      <c r="AP295" s="58"/>
      <c r="AQ295" s="58"/>
      <c r="AR295" s="97" t="n">
        <f aca="false">SUM(AP295/$AN$2)</f>
        <v>0</v>
      </c>
      <c r="AS295" s="97"/>
      <c r="AT295" s="97"/>
      <c r="AU295" s="97"/>
      <c r="AV295" s="97"/>
      <c r="AW295" s="106" t="n">
        <f aca="false">SUM(AR295+AU295-AV295)</f>
        <v>0</v>
      </c>
      <c r="AX295" s="124"/>
      <c r="AY295" s="124"/>
      <c r="AZ295" s="124"/>
      <c r="BA295" s="124"/>
      <c r="BB295" s="124"/>
      <c r="BC295" s="124"/>
      <c r="BD295" s="124" t="n">
        <f aca="false">SUM(AX295+AY295+AZ295+BA295+BB295+BC295)</f>
        <v>0</v>
      </c>
      <c r="BE295" s="2" t="n">
        <f aca="false">SUM(AW295-BD295)</f>
        <v>0</v>
      </c>
      <c r="BF295" s="2" t="n">
        <f aca="false">SUM(BE295-AW295)</f>
        <v>0</v>
      </c>
    </row>
    <row r="296" customFormat="false" ht="12.75" hidden="true" customHeight="false" outlineLevel="0" collapsed="false">
      <c r="A296" s="118"/>
      <c r="B296" s="119"/>
      <c r="C296" s="119"/>
      <c r="D296" s="119"/>
      <c r="E296" s="119"/>
      <c r="F296" s="119"/>
      <c r="G296" s="119"/>
      <c r="H296" s="119"/>
      <c r="I296" s="120" t="n">
        <v>38221</v>
      </c>
      <c r="J296" s="121" t="s">
        <v>395</v>
      </c>
      <c r="K296" s="122"/>
      <c r="L296" s="122"/>
      <c r="M296" s="122"/>
      <c r="N296" s="122"/>
      <c r="O296" s="122"/>
      <c r="P296" s="122" t="n">
        <v>400000</v>
      </c>
      <c r="Q296" s="122" t="n">
        <v>400000</v>
      </c>
      <c r="R296" s="122" t="n">
        <v>2120.34</v>
      </c>
      <c r="S296" s="122"/>
      <c r="T296" s="122"/>
      <c r="U296" s="122"/>
      <c r="V296" s="97" t="n">
        <f aca="false">S296/P296*100</f>
        <v>0</v>
      </c>
      <c r="W296" s="110"/>
      <c r="X296" s="122"/>
      <c r="Y296" s="122"/>
      <c r="Z296" s="122"/>
      <c r="AA296" s="122" t="n">
        <v>0</v>
      </c>
      <c r="AB296" s="122"/>
      <c r="AC296" s="122" t="n">
        <v>0</v>
      </c>
      <c r="AD296" s="122"/>
      <c r="AE296" s="122"/>
      <c r="AF296" s="122"/>
      <c r="AG296" s="123" t="n">
        <f aca="false">SUM(AC296+AE296-AF296)</f>
        <v>0</v>
      </c>
      <c r="AH296" s="122"/>
      <c r="AI296" s="122"/>
      <c r="AJ296" s="55"/>
      <c r="AK296" s="122"/>
      <c r="AL296" s="122"/>
      <c r="AM296" s="122"/>
      <c r="AN296" s="55" t="n">
        <f aca="false">SUM(AK296+AL296-AM296)</f>
        <v>0</v>
      </c>
      <c r="AO296" s="97" t="n">
        <f aca="false">SUM(AN296/$AN$2)</f>
        <v>0</v>
      </c>
      <c r="AP296" s="58"/>
      <c r="AQ296" s="58"/>
      <c r="AR296" s="97" t="n">
        <f aca="false">SUM(AP296/$AN$2)</f>
        <v>0</v>
      </c>
      <c r="AS296" s="97"/>
      <c r="AT296" s="97"/>
      <c r="AU296" s="97"/>
      <c r="AV296" s="97"/>
      <c r="AW296" s="106" t="n">
        <f aca="false">SUM(AR296+AU296-AV296)</f>
        <v>0</v>
      </c>
      <c r="AX296" s="124"/>
      <c r="AY296" s="124"/>
      <c r="AZ296" s="124"/>
      <c r="BA296" s="124"/>
      <c r="BB296" s="124"/>
      <c r="BC296" s="124"/>
      <c r="BD296" s="124" t="n">
        <f aca="false">SUM(AX296+AY296+AZ296+BA296+BB296+BC296)</f>
        <v>0</v>
      </c>
      <c r="BE296" s="2" t="n">
        <f aca="false">SUM(AW296-BD296)</f>
        <v>0</v>
      </c>
      <c r="BF296" s="2" t="n">
        <f aca="false">SUM(BE296-AW296)</f>
        <v>0</v>
      </c>
    </row>
    <row r="297" customFormat="false" ht="12.75" hidden="false" customHeight="false" outlineLevel="0" collapsed="false">
      <c r="A297" s="99" t="s">
        <v>396</v>
      </c>
      <c r="B297" s="93"/>
      <c r="C297" s="93"/>
      <c r="D297" s="93"/>
      <c r="E297" s="93"/>
      <c r="F297" s="93"/>
      <c r="G297" s="93"/>
      <c r="H297" s="93"/>
      <c r="I297" s="107" t="s">
        <v>148</v>
      </c>
      <c r="J297" s="108" t="s">
        <v>397</v>
      </c>
      <c r="K297" s="109" t="n">
        <f aca="false">SUM(K298)</f>
        <v>10000</v>
      </c>
      <c r="L297" s="109" t="n">
        <f aca="false">SUM(L298)</f>
        <v>20000</v>
      </c>
      <c r="M297" s="109" t="n">
        <f aca="false">SUM(M298)</f>
        <v>20000</v>
      </c>
      <c r="N297" s="109" t="n">
        <f aca="false">SUM(N298)</f>
        <v>3000</v>
      </c>
      <c r="O297" s="109" t="n">
        <f aca="false">SUM(O298)</f>
        <v>3000</v>
      </c>
      <c r="P297" s="109" t="n">
        <f aca="false">SUM(P298)</f>
        <v>3000</v>
      </c>
      <c r="Q297" s="109" t="n">
        <f aca="false">SUM(Q298)</f>
        <v>3000</v>
      </c>
      <c r="R297" s="109" t="n">
        <f aca="false">SUM(R298)</f>
        <v>0</v>
      </c>
      <c r="S297" s="109" t="n">
        <f aca="false">SUM(S298)</f>
        <v>3000</v>
      </c>
      <c r="T297" s="109" t="n">
        <f aca="false">SUM(T298)</f>
        <v>0</v>
      </c>
      <c r="U297" s="109" t="n">
        <f aca="false">SUM(U298)</f>
        <v>0</v>
      </c>
      <c r="V297" s="109" t="n">
        <f aca="false">SUM(V298)</f>
        <v>100</v>
      </c>
      <c r="W297" s="109" t="n">
        <f aca="false">SUM(W298)</f>
        <v>3000</v>
      </c>
      <c r="X297" s="109" t="n">
        <f aca="false">SUM(X298)</f>
        <v>3000</v>
      </c>
      <c r="Y297" s="109" t="n">
        <f aca="false">SUM(Y298)</f>
        <v>3000</v>
      </c>
      <c r="Z297" s="109" t="n">
        <f aca="false">SUM(Z298)</f>
        <v>3000</v>
      </c>
      <c r="AA297" s="109" t="n">
        <f aca="false">SUM(AA298)</f>
        <v>22000</v>
      </c>
      <c r="AB297" s="109" t="n">
        <f aca="false">SUM(AB298)</f>
        <v>0</v>
      </c>
      <c r="AC297" s="109" t="n">
        <f aca="false">SUM(AC298)</f>
        <v>22000</v>
      </c>
      <c r="AD297" s="109" t="n">
        <f aca="false">SUM(AD298)</f>
        <v>22000</v>
      </c>
      <c r="AE297" s="109" t="n">
        <f aca="false">SUM(AE298)</f>
        <v>0</v>
      </c>
      <c r="AF297" s="109" t="n">
        <f aca="false">SUM(AF298)</f>
        <v>0</v>
      </c>
      <c r="AG297" s="109" t="n">
        <f aca="false">SUM(AG298)</f>
        <v>22000</v>
      </c>
      <c r="AH297" s="109" t="n">
        <f aca="false">SUM(AH298)</f>
        <v>10836.89</v>
      </c>
      <c r="AI297" s="109" t="n">
        <f aca="false">SUM(AI298)</f>
        <v>10000</v>
      </c>
      <c r="AJ297" s="109" t="n">
        <f aca="false">SUM(AJ298)</f>
        <v>10000</v>
      </c>
      <c r="AK297" s="109" t="n">
        <f aca="false">SUM(AK298)</f>
        <v>10000</v>
      </c>
      <c r="AL297" s="109" t="n">
        <f aca="false">SUM(AL298)</f>
        <v>0</v>
      </c>
      <c r="AM297" s="109" t="n">
        <f aca="false">SUM(AM298)</f>
        <v>0</v>
      </c>
      <c r="AN297" s="109" t="n">
        <f aca="false">SUM(AN298)</f>
        <v>10000</v>
      </c>
      <c r="AO297" s="97" t="n">
        <f aca="false">SUM(AN297/$AN$2)</f>
        <v>1327.22808414626</v>
      </c>
      <c r="AP297" s="110" t="n">
        <f aca="false">SUM(AP298)</f>
        <v>10000</v>
      </c>
      <c r="AQ297" s="110" t="n">
        <f aca="false">SUM(AQ298)</f>
        <v>0</v>
      </c>
      <c r="AR297" s="97" t="n">
        <f aca="false">SUM(AP297/$AN$2)</f>
        <v>1327.22808414626</v>
      </c>
      <c r="AS297" s="97"/>
      <c r="AT297" s="97" t="n">
        <f aca="false">SUM(AT298)</f>
        <v>0</v>
      </c>
      <c r="AU297" s="97" t="n">
        <f aca="false">SUM(AU298)</f>
        <v>0</v>
      </c>
      <c r="AV297" s="97" t="n">
        <f aca="false">SUM(AV298)</f>
        <v>0</v>
      </c>
      <c r="AW297" s="106" t="n">
        <f aca="false">SUM(AR297+AU297-AV297)</f>
        <v>1327.22808414626</v>
      </c>
      <c r="AX297" s="124"/>
      <c r="AY297" s="124"/>
      <c r="AZ297" s="124"/>
      <c r="BA297" s="124"/>
      <c r="BB297" s="124"/>
      <c r="BC297" s="124"/>
      <c r="BD297" s="124" t="n">
        <f aca="false">SUM(AX297+AY297+AZ297+BA297+BB297+BC297)</f>
        <v>0</v>
      </c>
      <c r="BE297" s="2" t="n">
        <f aca="false">SUM(AW297-BD297)</f>
        <v>1327.22808414626</v>
      </c>
      <c r="BF297" s="2" t="n">
        <f aca="false">SUM(BE297-AW297)</f>
        <v>0</v>
      </c>
    </row>
    <row r="298" customFormat="false" ht="12.75" hidden="false" customHeight="false" outlineLevel="0" collapsed="false">
      <c r="A298" s="99"/>
      <c r="B298" s="93"/>
      <c r="C298" s="93"/>
      <c r="D298" s="93"/>
      <c r="E298" s="93"/>
      <c r="F298" s="93"/>
      <c r="G298" s="93"/>
      <c r="H298" s="93"/>
      <c r="I298" s="107" t="s">
        <v>379</v>
      </c>
      <c r="J298" s="108"/>
      <c r="K298" s="109" t="n">
        <f aca="false">SUM(K300)</f>
        <v>10000</v>
      </c>
      <c r="L298" s="109" t="n">
        <f aca="false">SUM(L300)</f>
        <v>20000</v>
      </c>
      <c r="M298" s="109" t="n">
        <f aca="false">SUM(M300)</f>
        <v>20000</v>
      </c>
      <c r="N298" s="109" t="n">
        <f aca="false">SUM(N300)</f>
        <v>3000</v>
      </c>
      <c r="O298" s="109" t="n">
        <f aca="false">SUM(O300)</f>
        <v>3000</v>
      </c>
      <c r="P298" s="109" t="n">
        <f aca="false">SUM(P300)</f>
        <v>3000</v>
      </c>
      <c r="Q298" s="109" t="n">
        <f aca="false">SUM(Q300)</f>
        <v>3000</v>
      </c>
      <c r="R298" s="109" t="n">
        <f aca="false">SUM(R300)</f>
        <v>0</v>
      </c>
      <c r="S298" s="109" t="n">
        <f aca="false">SUM(S300)</f>
        <v>3000</v>
      </c>
      <c r="T298" s="109" t="n">
        <f aca="false">SUM(T300)</f>
        <v>0</v>
      </c>
      <c r="U298" s="109" t="n">
        <f aca="false">SUM(U300)</f>
        <v>0</v>
      </c>
      <c r="V298" s="109" t="n">
        <f aca="false">SUM(V300)</f>
        <v>100</v>
      </c>
      <c r="W298" s="109" t="n">
        <f aca="false">SUM(W300)</f>
        <v>3000</v>
      </c>
      <c r="X298" s="109" t="n">
        <f aca="false">SUM(X300)</f>
        <v>3000</v>
      </c>
      <c r="Y298" s="109" t="n">
        <f aca="false">SUM(Y300)</f>
        <v>3000</v>
      </c>
      <c r="Z298" s="109" t="n">
        <f aca="false">SUM(Z300)</f>
        <v>3000</v>
      </c>
      <c r="AA298" s="109" t="n">
        <f aca="false">SUM(AA300)</f>
        <v>22000</v>
      </c>
      <c r="AB298" s="109" t="n">
        <f aca="false">SUM(AB300)</f>
        <v>0</v>
      </c>
      <c r="AC298" s="109" t="n">
        <f aca="false">SUM(AC300)</f>
        <v>22000</v>
      </c>
      <c r="AD298" s="109" t="n">
        <f aca="false">SUM(AD300)</f>
        <v>22000</v>
      </c>
      <c r="AE298" s="109" t="n">
        <f aca="false">SUM(AE300)</f>
        <v>0</v>
      </c>
      <c r="AF298" s="109" t="n">
        <f aca="false">SUM(AF300)</f>
        <v>0</v>
      </c>
      <c r="AG298" s="109" t="n">
        <f aca="false">SUM(AG300)</f>
        <v>22000</v>
      </c>
      <c r="AH298" s="109" t="n">
        <f aca="false">SUM(AH300)</f>
        <v>10836.89</v>
      </c>
      <c r="AI298" s="109" t="n">
        <f aca="false">SUM(AI300)</f>
        <v>10000</v>
      </c>
      <c r="AJ298" s="109" t="n">
        <f aca="false">SUM(AJ300)</f>
        <v>10000</v>
      </c>
      <c r="AK298" s="109" t="n">
        <f aca="false">SUM(AK300)</f>
        <v>10000</v>
      </c>
      <c r="AL298" s="109" t="n">
        <f aca="false">SUM(AL300)</f>
        <v>0</v>
      </c>
      <c r="AM298" s="109" t="n">
        <f aca="false">SUM(AM300)</f>
        <v>0</v>
      </c>
      <c r="AN298" s="109" t="n">
        <f aca="false">SUM(AN300)</f>
        <v>10000</v>
      </c>
      <c r="AO298" s="97" t="n">
        <f aca="false">SUM(AN298/$AN$2)</f>
        <v>1327.22808414626</v>
      </c>
      <c r="AP298" s="110" t="n">
        <f aca="false">SUM(AP300)</f>
        <v>10000</v>
      </c>
      <c r="AQ298" s="110" t="n">
        <f aca="false">SUM(AQ300)</f>
        <v>0</v>
      </c>
      <c r="AR298" s="97" t="n">
        <f aca="false">SUM(AP298/$AN$2)</f>
        <v>1327.22808414626</v>
      </c>
      <c r="AS298" s="97"/>
      <c r="AT298" s="97" t="n">
        <f aca="false">SUM(AT300)</f>
        <v>0</v>
      </c>
      <c r="AU298" s="97" t="n">
        <f aca="false">SUM(AU300)</f>
        <v>0</v>
      </c>
      <c r="AV298" s="97" t="n">
        <f aca="false">SUM(AV300)</f>
        <v>0</v>
      </c>
      <c r="AW298" s="106" t="n">
        <f aca="false">SUM(AR298+AU298-AV298)</f>
        <v>1327.22808414626</v>
      </c>
      <c r="AX298" s="124"/>
      <c r="AY298" s="124"/>
      <c r="AZ298" s="124"/>
      <c r="BA298" s="124"/>
      <c r="BB298" s="124"/>
      <c r="BC298" s="124"/>
      <c r="BD298" s="124" t="n">
        <f aca="false">SUM(AX298+AY298+AZ298+BA298+BB298+BC298)</f>
        <v>0</v>
      </c>
      <c r="BE298" s="2" t="n">
        <f aca="false">SUM(AW298-BD298)</f>
        <v>1327.22808414626</v>
      </c>
      <c r="BF298" s="2" t="n">
        <f aca="false">SUM(BE298-AW298)</f>
        <v>0</v>
      </c>
    </row>
    <row r="299" customFormat="false" ht="12.75" hidden="false" customHeight="false" outlineLevel="0" collapsed="false">
      <c r="A299" s="99"/>
      <c r="B299" s="93" t="s">
        <v>152</v>
      </c>
      <c r="C299" s="93"/>
      <c r="D299" s="93"/>
      <c r="E299" s="93"/>
      <c r="F299" s="93"/>
      <c r="G299" s="93"/>
      <c r="H299" s="93"/>
      <c r="I299" s="107" t="s">
        <v>153</v>
      </c>
      <c r="J299" s="108" t="s">
        <v>46</v>
      </c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97" t="n">
        <f aca="false">SUM(AN299/$AN$2)</f>
        <v>0</v>
      </c>
      <c r="AP299" s="110" t="n">
        <v>10000</v>
      </c>
      <c r="AQ299" s="110"/>
      <c r="AR299" s="111" t="n">
        <f aca="false">SUM(AP299/$AN$2)</f>
        <v>1327.22808414626</v>
      </c>
      <c r="AS299" s="111"/>
      <c r="AT299" s="111" t="n">
        <v>10000</v>
      </c>
      <c r="AU299" s="111"/>
      <c r="AV299" s="111"/>
      <c r="AW299" s="112" t="n">
        <f aca="false">SUM(AR299+AU299-AV299)</f>
        <v>1327.22808414626</v>
      </c>
      <c r="AX299" s="124"/>
      <c r="AY299" s="124"/>
      <c r="AZ299" s="124"/>
      <c r="BA299" s="124"/>
      <c r="BB299" s="124"/>
      <c r="BC299" s="124"/>
      <c r="BD299" s="124" t="n">
        <f aca="false">SUM(AX299+AY299+AZ299+BA299+BB299+BC299)</f>
        <v>0</v>
      </c>
      <c r="BE299" s="2" t="n">
        <f aca="false">SUM(AW299-BD299)</f>
        <v>1327.22808414626</v>
      </c>
      <c r="BF299" s="2" t="n">
        <f aca="false">SUM(BE299-AW299)</f>
        <v>0</v>
      </c>
    </row>
    <row r="300" customFormat="false" ht="12.75" hidden="false" customHeight="false" outlineLevel="0" collapsed="false">
      <c r="A300" s="113"/>
      <c r="B300" s="114"/>
      <c r="C300" s="114"/>
      <c r="D300" s="114"/>
      <c r="E300" s="114"/>
      <c r="F300" s="114"/>
      <c r="G300" s="114"/>
      <c r="H300" s="114"/>
      <c r="I300" s="115" t="n">
        <v>3</v>
      </c>
      <c r="J300" s="116" t="s">
        <v>154</v>
      </c>
      <c r="K300" s="117" t="n">
        <f aca="false">SUM(K301)</f>
        <v>10000</v>
      </c>
      <c r="L300" s="117" t="n">
        <f aca="false">SUM(L301)</f>
        <v>20000</v>
      </c>
      <c r="M300" s="117" t="n">
        <f aca="false">SUM(M301)</f>
        <v>20000</v>
      </c>
      <c r="N300" s="117" t="n">
        <f aca="false">SUM(N301)</f>
        <v>3000</v>
      </c>
      <c r="O300" s="117" t="n">
        <f aca="false">SUM(O301)</f>
        <v>3000</v>
      </c>
      <c r="P300" s="117" t="n">
        <f aca="false">SUM(P301)</f>
        <v>3000</v>
      </c>
      <c r="Q300" s="117" t="n">
        <f aca="false">SUM(Q301)</f>
        <v>3000</v>
      </c>
      <c r="R300" s="117" t="n">
        <f aca="false">SUM(R301)</f>
        <v>0</v>
      </c>
      <c r="S300" s="117" t="n">
        <f aca="false">SUM(S301)</f>
        <v>3000</v>
      </c>
      <c r="T300" s="117" t="n">
        <f aca="false">SUM(T301)</f>
        <v>0</v>
      </c>
      <c r="U300" s="117" t="n">
        <f aca="false">SUM(U301)</f>
        <v>0</v>
      </c>
      <c r="V300" s="117" t="n">
        <f aca="false">SUM(V301)</f>
        <v>100</v>
      </c>
      <c r="W300" s="117" t="n">
        <f aca="false">SUM(W301)</f>
        <v>3000</v>
      </c>
      <c r="X300" s="117" t="n">
        <f aca="false">SUM(X301)</f>
        <v>3000</v>
      </c>
      <c r="Y300" s="117" t="n">
        <f aca="false">SUM(Y301)</f>
        <v>3000</v>
      </c>
      <c r="Z300" s="117" t="n">
        <f aca="false">SUM(Z301)</f>
        <v>3000</v>
      </c>
      <c r="AA300" s="117" t="n">
        <f aca="false">SUM(AA301)</f>
        <v>22000</v>
      </c>
      <c r="AB300" s="117" t="n">
        <f aca="false">SUM(AB301)</f>
        <v>0</v>
      </c>
      <c r="AC300" s="117" t="n">
        <f aca="false">SUM(AC301)</f>
        <v>22000</v>
      </c>
      <c r="AD300" s="117" t="n">
        <f aca="false">SUM(AD301)</f>
        <v>22000</v>
      </c>
      <c r="AE300" s="117" t="n">
        <f aca="false">SUM(AE301)</f>
        <v>0</v>
      </c>
      <c r="AF300" s="117" t="n">
        <f aca="false">SUM(AF301)</f>
        <v>0</v>
      </c>
      <c r="AG300" s="117" t="n">
        <f aca="false">SUM(AG301)</f>
        <v>22000</v>
      </c>
      <c r="AH300" s="117" t="n">
        <f aca="false">SUM(AH301)</f>
        <v>10836.89</v>
      </c>
      <c r="AI300" s="117" t="n">
        <f aca="false">SUM(AI301)</f>
        <v>10000</v>
      </c>
      <c r="AJ300" s="117" t="n">
        <f aca="false">SUM(AJ301)</f>
        <v>10000</v>
      </c>
      <c r="AK300" s="117" t="n">
        <f aca="false">SUM(AK301)</f>
        <v>10000</v>
      </c>
      <c r="AL300" s="117" t="n">
        <f aca="false">SUM(AL301)</f>
        <v>0</v>
      </c>
      <c r="AM300" s="117" t="n">
        <f aca="false">SUM(AM301)</f>
        <v>0</v>
      </c>
      <c r="AN300" s="117" t="n">
        <f aca="false">SUM(AN301)</f>
        <v>10000</v>
      </c>
      <c r="AO300" s="97" t="n">
        <f aca="false">SUM(AN300/$AN$2)</f>
        <v>1327.22808414626</v>
      </c>
      <c r="AP300" s="97" t="n">
        <f aca="false">SUM(AP301)</f>
        <v>10000</v>
      </c>
      <c r="AQ300" s="97" t="n">
        <f aca="false">SUM(AQ301)</f>
        <v>0</v>
      </c>
      <c r="AR300" s="97" t="n">
        <f aca="false">SUM(AP300/$AN$2)</f>
        <v>1327.22808414626</v>
      </c>
      <c r="AS300" s="97"/>
      <c r="AT300" s="97" t="n">
        <f aca="false">SUM(AT301)</f>
        <v>0</v>
      </c>
      <c r="AU300" s="97" t="n">
        <f aca="false">SUM(AU301)</f>
        <v>0</v>
      </c>
      <c r="AV300" s="97" t="n">
        <f aca="false">SUM(AV301)</f>
        <v>0</v>
      </c>
      <c r="AW300" s="106" t="n">
        <f aca="false">SUM(AR300+AU300-AV300)</f>
        <v>1327.22808414626</v>
      </c>
      <c r="AX300" s="124"/>
      <c r="AY300" s="124"/>
      <c r="AZ300" s="124"/>
      <c r="BA300" s="124"/>
      <c r="BB300" s="124"/>
      <c r="BC300" s="124"/>
      <c r="BD300" s="124" t="n">
        <f aca="false">SUM(AX300+AY300+AZ300+BA300+BB300+BC300)</f>
        <v>0</v>
      </c>
      <c r="BE300" s="2" t="n">
        <f aca="false">SUM(AW300-BD300)</f>
        <v>1327.22808414626</v>
      </c>
      <c r="BF300" s="2" t="n">
        <f aca="false">SUM(BE300-AW300)</f>
        <v>0</v>
      </c>
    </row>
    <row r="301" customFormat="false" ht="12.75" hidden="false" customHeight="false" outlineLevel="0" collapsed="false">
      <c r="A301" s="113"/>
      <c r="B301" s="114" t="s">
        <v>153</v>
      </c>
      <c r="C301" s="114"/>
      <c r="D301" s="114"/>
      <c r="E301" s="114"/>
      <c r="F301" s="114"/>
      <c r="G301" s="114"/>
      <c r="H301" s="114"/>
      <c r="I301" s="115" t="n">
        <v>38</v>
      </c>
      <c r="J301" s="116" t="s">
        <v>304</v>
      </c>
      <c r="K301" s="117" t="n">
        <f aca="false">SUM(K303)</f>
        <v>10000</v>
      </c>
      <c r="L301" s="117" t="n">
        <f aca="false">SUM(L303)</f>
        <v>20000</v>
      </c>
      <c r="M301" s="117" t="n">
        <f aca="false">SUM(M303)</f>
        <v>20000</v>
      </c>
      <c r="N301" s="117" t="n">
        <f aca="false">SUM(N303)</f>
        <v>3000</v>
      </c>
      <c r="O301" s="117" t="n">
        <f aca="false">SUM(O303)</f>
        <v>3000</v>
      </c>
      <c r="P301" s="117" t="n">
        <f aca="false">SUM(P303)</f>
        <v>3000</v>
      </c>
      <c r="Q301" s="117" t="n">
        <f aca="false">SUM(Q303)</f>
        <v>3000</v>
      </c>
      <c r="R301" s="117" t="n">
        <f aca="false">SUM(R303)</f>
        <v>0</v>
      </c>
      <c r="S301" s="117" t="n">
        <f aca="false">SUM(S303)</f>
        <v>3000</v>
      </c>
      <c r="T301" s="117" t="n">
        <f aca="false">SUM(T303)</f>
        <v>0</v>
      </c>
      <c r="U301" s="117" t="n">
        <f aca="false">SUM(U303)</f>
        <v>0</v>
      </c>
      <c r="V301" s="117" t="n">
        <f aca="false">SUM(V303)</f>
        <v>100</v>
      </c>
      <c r="W301" s="117" t="n">
        <f aca="false">SUM(W303)</f>
        <v>3000</v>
      </c>
      <c r="X301" s="117" t="n">
        <f aca="false">SUM(X303)</f>
        <v>3000</v>
      </c>
      <c r="Y301" s="117" t="n">
        <f aca="false">SUM(Y303)</f>
        <v>3000</v>
      </c>
      <c r="Z301" s="117" t="n">
        <f aca="false">SUM(Z303)</f>
        <v>3000</v>
      </c>
      <c r="AA301" s="117" t="n">
        <f aca="false">SUM(AA303)</f>
        <v>22000</v>
      </c>
      <c r="AB301" s="117" t="n">
        <f aca="false">SUM(AB303)</f>
        <v>0</v>
      </c>
      <c r="AC301" s="117" t="n">
        <f aca="false">SUM(AC303)</f>
        <v>22000</v>
      </c>
      <c r="AD301" s="117" t="n">
        <f aca="false">SUM(AD303)</f>
        <v>22000</v>
      </c>
      <c r="AE301" s="117" t="n">
        <f aca="false">SUM(AE303)</f>
        <v>0</v>
      </c>
      <c r="AF301" s="117" t="n">
        <f aca="false">SUM(AF303)</f>
        <v>0</v>
      </c>
      <c r="AG301" s="117" t="n">
        <f aca="false">SUM(AG303)</f>
        <v>22000</v>
      </c>
      <c r="AH301" s="117" t="n">
        <f aca="false">SUM(AH303)</f>
        <v>10836.89</v>
      </c>
      <c r="AI301" s="117" t="n">
        <f aca="false">SUM(AI303)</f>
        <v>10000</v>
      </c>
      <c r="AJ301" s="117" t="n">
        <f aca="false">SUM(AJ303)</f>
        <v>10000</v>
      </c>
      <c r="AK301" s="117" t="n">
        <f aca="false">SUM(AK303)</f>
        <v>10000</v>
      </c>
      <c r="AL301" s="117" t="n">
        <f aca="false">SUM(AL303)</f>
        <v>0</v>
      </c>
      <c r="AM301" s="117" t="n">
        <f aca="false">SUM(AM303)</f>
        <v>0</v>
      </c>
      <c r="AN301" s="117" t="n">
        <f aca="false">SUM(AN303)</f>
        <v>10000</v>
      </c>
      <c r="AO301" s="97" t="n">
        <f aca="false">SUM(AN301/$AN$2)</f>
        <v>1327.22808414626</v>
      </c>
      <c r="AP301" s="97" t="n">
        <f aca="false">SUM(AP303)</f>
        <v>10000</v>
      </c>
      <c r="AQ301" s="97"/>
      <c r="AR301" s="97" t="n">
        <f aca="false">SUM(AP301/$AN$2)</f>
        <v>1327.22808414626</v>
      </c>
      <c r="AS301" s="97"/>
      <c r="AT301" s="97" t="n">
        <f aca="false">SUM(AT303)</f>
        <v>0</v>
      </c>
      <c r="AU301" s="97" t="n">
        <f aca="false">SUM(AU303)</f>
        <v>0</v>
      </c>
      <c r="AV301" s="97" t="n">
        <f aca="false">SUM(AV303)</f>
        <v>0</v>
      </c>
      <c r="AW301" s="106" t="n">
        <f aca="false">SUM(AR301+AU301-AV301)</f>
        <v>1327.22808414626</v>
      </c>
      <c r="AX301" s="124"/>
      <c r="AY301" s="124"/>
      <c r="AZ301" s="124"/>
      <c r="BA301" s="124"/>
      <c r="BB301" s="124"/>
      <c r="BC301" s="124"/>
      <c r="BD301" s="124" t="n">
        <f aca="false">SUM(AX301+AY301+AZ301+BA301+BB301+BC301)</f>
        <v>0</v>
      </c>
      <c r="BE301" s="2" t="n">
        <f aca="false">SUM(AW301-BD301)</f>
        <v>1327.22808414626</v>
      </c>
      <c r="BF301" s="2" t="n">
        <f aca="false">SUM(BE301-AW301)</f>
        <v>0</v>
      </c>
    </row>
    <row r="302" customFormat="false" ht="12.75" hidden="false" customHeight="false" outlineLevel="0" collapsed="false">
      <c r="A302" s="118"/>
      <c r="B302" s="119"/>
      <c r="C302" s="119"/>
      <c r="D302" s="119"/>
      <c r="E302" s="119"/>
      <c r="F302" s="119"/>
      <c r="G302" s="119"/>
      <c r="H302" s="119"/>
      <c r="I302" s="120" t="n">
        <v>381</v>
      </c>
      <c r="J302" s="121" t="s">
        <v>164</v>
      </c>
      <c r="K302" s="122" t="n">
        <f aca="false">SUM(K303)</f>
        <v>10000</v>
      </c>
      <c r="L302" s="122" t="n">
        <f aca="false">SUM(L303)</f>
        <v>20000</v>
      </c>
      <c r="M302" s="122" t="n">
        <f aca="false">SUM(M303)</f>
        <v>20000</v>
      </c>
      <c r="N302" s="122" t="n">
        <f aca="false">SUM(N303)</f>
        <v>3000</v>
      </c>
      <c r="O302" s="122" t="n">
        <f aca="false">SUM(O303)</f>
        <v>3000</v>
      </c>
      <c r="P302" s="122" t="n">
        <f aca="false">SUM(P303)</f>
        <v>3000</v>
      </c>
      <c r="Q302" s="122" t="n">
        <f aca="false">SUM(Q303)</f>
        <v>3000</v>
      </c>
      <c r="R302" s="122" t="n">
        <f aca="false">SUM(R303)</f>
        <v>0</v>
      </c>
      <c r="S302" s="122" t="n">
        <f aca="false">SUM(S303)</f>
        <v>3000</v>
      </c>
      <c r="T302" s="122" t="n">
        <f aca="false">SUM(T303)</f>
        <v>0</v>
      </c>
      <c r="U302" s="122" t="n">
        <f aca="false">SUM(U303)</f>
        <v>0</v>
      </c>
      <c r="V302" s="122" t="n">
        <f aca="false">SUM(V303)</f>
        <v>100</v>
      </c>
      <c r="W302" s="122" t="n">
        <f aca="false">SUM(W303)</f>
        <v>3000</v>
      </c>
      <c r="X302" s="122" t="n">
        <f aca="false">SUM(X303)</f>
        <v>3000</v>
      </c>
      <c r="Y302" s="122" t="n">
        <f aca="false">SUM(Y303)</f>
        <v>3000</v>
      </c>
      <c r="Z302" s="122" t="n">
        <f aca="false">SUM(Z303)</f>
        <v>3000</v>
      </c>
      <c r="AA302" s="122" t="n">
        <f aca="false">SUM(AA303)</f>
        <v>22000</v>
      </c>
      <c r="AB302" s="122" t="n">
        <f aca="false">SUM(AB303)</f>
        <v>0</v>
      </c>
      <c r="AC302" s="122" t="n">
        <f aca="false">SUM(AC303)</f>
        <v>22000</v>
      </c>
      <c r="AD302" s="122" t="n">
        <f aca="false">SUM(AD303)</f>
        <v>22000</v>
      </c>
      <c r="AE302" s="122" t="n">
        <f aca="false">SUM(AE303)</f>
        <v>0</v>
      </c>
      <c r="AF302" s="122" t="n">
        <f aca="false">SUM(AF303)</f>
        <v>0</v>
      </c>
      <c r="AG302" s="122" t="n">
        <f aca="false">SUM(AG303)</f>
        <v>22000</v>
      </c>
      <c r="AH302" s="122" t="n">
        <f aca="false">SUM(AH303)</f>
        <v>10836.89</v>
      </c>
      <c r="AI302" s="122" t="n">
        <f aca="false">SUM(AI303)</f>
        <v>10000</v>
      </c>
      <c r="AJ302" s="122" t="n">
        <f aca="false">SUM(AJ303)</f>
        <v>10000</v>
      </c>
      <c r="AK302" s="122" t="n">
        <f aca="false">SUM(AK303)</f>
        <v>10000</v>
      </c>
      <c r="AL302" s="122" t="n">
        <f aca="false">SUM(AL303)</f>
        <v>0</v>
      </c>
      <c r="AM302" s="122" t="n">
        <f aca="false">SUM(AM303)</f>
        <v>0</v>
      </c>
      <c r="AN302" s="122" t="n">
        <f aca="false">SUM(AN303)</f>
        <v>10000</v>
      </c>
      <c r="AO302" s="97" t="n">
        <f aca="false">SUM(AN302/$AN$2)</f>
        <v>1327.22808414626</v>
      </c>
      <c r="AP302" s="110" t="n">
        <f aca="false">SUM(AP303)</f>
        <v>10000</v>
      </c>
      <c r="AQ302" s="110"/>
      <c r="AR302" s="97" t="n">
        <f aca="false">SUM(AP302/$AN$2)</f>
        <v>1327.22808414626</v>
      </c>
      <c r="AS302" s="97"/>
      <c r="AT302" s="97" t="n">
        <f aca="false">SUM(AT303)</f>
        <v>0</v>
      </c>
      <c r="AU302" s="97" t="n">
        <f aca="false">SUM(AU303)</f>
        <v>0</v>
      </c>
      <c r="AV302" s="97" t="n">
        <f aca="false">SUM(AV303)</f>
        <v>0</v>
      </c>
      <c r="AW302" s="106" t="n">
        <f aca="false">SUM(AR302+AU302-AV302)</f>
        <v>1327.22808414626</v>
      </c>
      <c r="AX302" s="124"/>
      <c r="AY302" s="124"/>
      <c r="AZ302" s="124"/>
      <c r="BA302" s="124"/>
      <c r="BB302" s="124"/>
      <c r="BC302" s="124"/>
      <c r="BD302" s="124" t="n">
        <f aca="false">SUM(AX302+AY302+AZ302+BA302+BB302+BC302)</f>
        <v>0</v>
      </c>
      <c r="BE302" s="2" t="n">
        <f aca="false">SUM(AW302-BD302)</f>
        <v>1327.22808414626</v>
      </c>
      <c r="BF302" s="2" t="n">
        <f aca="false">SUM(BE302-AW302)</f>
        <v>0</v>
      </c>
    </row>
    <row r="303" customFormat="false" ht="12.75" hidden="false" customHeight="false" outlineLevel="0" collapsed="false">
      <c r="A303" s="118"/>
      <c r="B303" s="119"/>
      <c r="C303" s="119"/>
      <c r="D303" s="119"/>
      <c r="E303" s="119"/>
      <c r="F303" s="119"/>
      <c r="G303" s="119"/>
      <c r="H303" s="119"/>
      <c r="I303" s="120" t="n">
        <v>38111</v>
      </c>
      <c r="J303" s="121" t="s">
        <v>398</v>
      </c>
      <c r="K303" s="122" t="n">
        <v>10000</v>
      </c>
      <c r="L303" s="122" t="n">
        <v>20000</v>
      </c>
      <c r="M303" s="122" t="n">
        <v>20000</v>
      </c>
      <c r="N303" s="122" t="n">
        <v>3000</v>
      </c>
      <c r="O303" s="122" t="n">
        <v>3000</v>
      </c>
      <c r="P303" s="122" t="n">
        <v>3000</v>
      </c>
      <c r="Q303" s="122" t="n">
        <v>3000</v>
      </c>
      <c r="R303" s="122"/>
      <c r="S303" s="122" t="n">
        <v>3000</v>
      </c>
      <c r="T303" s="122"/>
      <c r="U303" s="122"/>
      <c r="V303" s="97" t="n">
        <f aca="false">S303/P303*100</f>
        <v>100</v>
      </c>
      <c r="W303" s="110" t="n">
        <v>3000</v>
      </c>
      <c r="X303" s="122" t="n">
        <v>3000</v>
      </c>
      <c r="Y303" s="122" t="n">
        <v>3000</v>
      </c>
      <c r="Z303" s="122" t="n">
        <v>3000</v>
      </c>
      <c r="AA303" s="122" t="n">
        <v>22000</v>
      </c>
      <c r="AB303" s="122"/>
      <c r="AC303" s="122" t="n">
        <v>22000</v>
      </c>
      <c r="AD303" s="122" t="n">
        <v>22000</v>
      </c>
      <c r="AE303" s="122"/>
      <c r="AF303" s="122"/>
      <c r="AG303" s="123" t="n">
        <f aca="false">SUM(AD303+AE303-AF303)</f>
        <v>22000</v>
      </c>
      <c r="AH303" s="122" t="n">
        <v>10836.89</v>
      </c>
      <c r="AI303" s="122" t="n">
        <v>10000</v>
      </c>
      <c r="AJ303" s="55" t="n">
        <v>10000</v>
      </c>
      <c r="AK303" s="122" t="n">
        <v>10000</v>
      </c>
      <c r="AL303" s="122"/>
      <c r="AM303" s="122"/>
      <c r="AN303" s="55" t="n">
        <f aca="false">SUM(AK303+AL303-AM303)</f>
        <v>10000</v>
      </c>
      <c r="AO303" s="97" t="n">
        <f aca="false">SUM(AN303/$AN$2)</f>
        <v>1327.22808414626</v>
      </c>
      <c r="AP303" s="58" t="n">
        <v>10000</v>
      </c>
      <c r="AQ303" s="58"/>
      <c r="AR303" s="97" t="n">
        <f aca="false">SUM(AP303/$AN$2)</f>
        <v>1327.22808414626</v>
      </c>
      <c r="AS303" s="97"/>
      <c r="AT303" s="97"/>
      <c r="AU303" s="97"/>
      <c r="AV303" s="97"/>
      <c r="AW303" s="106" t="n">
        <f aca="false">SUM(AR303+AU303-AV303)</f>
        <v>1327.22808414626</v>
      </c>
      <c r="AX303" s="124" t="n">
        <v>1327.23</v>
      </c>
      <c r="AY303" s="124"/>
      <c r="AZ303" s="124"/>
      <c r="BA303" s="124"/>
      <c r="BB303" s="124"/>
      <c r="BC303" s="124"/>
      <c r="BD303" s="124" t="n">
        <f aca="false">SUM(AX303+AY303+AZ303+BA303+BB303+BC303)</f>
        <v>1327.23</v>
      </c>
      <c r="BE303" s="2" t="n">
        <f aca="false">SUM(AW303-BD303)</f>
        <v>-0.00191585373954695</v>
      </c>
      <c r="BF303" s="2" t="n">
        <f aca="false">SUM(BE303-AW303)</f>
        <v>-1327.23</v>
      </c>
    </row>
    <row r="304" customFormat="false" ht="12.75" hidden="false" customHeight="false" outlineLevel="0" collapsed="false">
      <c r="A304" s="105" t="s">
        <v>399</v>
      </c>
      <c r="B304" s="126"/>
      <c r="C304" s="126"/>
      <c r="D304" s="126"/>
      <c r="E304" s="126"/>
      <c r="F304" s="126"/>
      <c r="G304" s="126"/>
      <c r="H304" s="126"/>
      <c r="I304" s="101" t="s">
        <v>400</v>
      </c>
      <c r="J304" s="102" t="s">
        <v>401</v>
      </c>
      <c r="K304" s="103" t="e">
        <f aca="false">SUM(#REF!+K305+K316+K323+K330+K337+#REF!)</f>
        <v>#REF!</v>
      </c>
      <c r="L304" s="103" t="e">
        <f aca="false">SUM(#REF!+L305+L316+L323+L330+L337+#REF!)</f>
        <v>#REF!</v>
      </c>
      <c r="M304" s="103" t="e">
        <f aca="false">SUM(#REF!+M305+M316+M323+M330+M337+#REF!)</f>
        <v>#REF!</v>
      </c>
      <c r="N304" s="103" t="n">
        <f aca="false">SUM(N305+N316+N323+N330+N337)</f>
        <v>54000</v>
      </c>
      <c r="O304" s="103" t="n">
        <f aca="false">SUM(O305+O316+O323+O330+O337)</f>
        <v>54000</v>
      </c>
      <c r="P304" s="103" t="n">
        <f aca="false">SUM(P305+P316+P323+P330+P337)</f>
        <v>95000</v>
      </c>
      <c r="Q304" s="103" t="n">
        <f aca="false">SUM(Q305+Q316+Q323+Q330+Q337)</f>
        <v>95000</v>
      </c>
      <c r="R304" s="103" t="n">
        <f aca="false">SUM(R305+R316+R323+R330+R337)</f>
        <v>72200</v>
      </c>
      <c r="S304" s="103" t="n">
        <f aca="false">SUM(S305+S316+S323+S330+S337)</f>
        <v>110000</v>
      </c>
      <c r="T304" s="103" t="n">
        <f aca="false">SUM(T305+T316+T323+T330+T337)</f>
        <v>57200</v>
      </c>
      <c r="U304" s="103" t="n">
        <f aca="false">SUM(U305+U316+U323+U330+U337)</f>
        <v>0</v>
      </c>
      <c r="V304" s="103" t="e">
        <f aca="false">SUM(V305+V316+V323+V330+V337)</f>
        <v>#DIV/0!</v>
      </c>
      <c r="W304" s="103" t="n">
        <f aca="false">SUM(W305+W316+W323+W330+W337)</f>
        <v>135000</v>
      </c>
      <c r="X304" s="103" t="n">
        <f aca="false">SUM(X305+X316+X323+X330+X337)</f>
        <v>255000</v>
      </c>
      <c r="Y304" s="103" t="n">
        <f aca="false">SUM(Y305+Y316+Y323+Y330+Y337)</f>
        <v>245000</v>
      </c>
      <c r="Z304" s="103" t="n">
        <f aca="false">SUM(Z305+Z316+Z323+Z330+Z337)</f>
        <v>345000</v>
      </c>
      <c r="AA304" s="103" t="n">
        <f aca="false">SUM(AA305+AA316+AA323+AA330+AA337)</f>
        <v>329000</v>
      </c>
      <c r="AB304" s="103" t="n">
        <f aca="false">SUM(AB305+AB316+AB323+AB330+AB337)</f>
        <v>113000</v>
      </c>
      <c r="AC304" s="103" t="n">
        <f aca="false">SUM(AC305+AC316+AC323+AC330+AC337)</f>
        <v>439000</v>
      </c>
      <c r="AD304" s="103" t="n">
        <f aca="false">SUM(AD305+AD316+AD323+AD330+AD337)</f>
        <v>544000</v>
      </c>
      <c r="AE304" s="103" t="n">
        <f aca="false">SUM(AE305+AE316+AE323+AE330+AE337)</f>
        <v>0</v>
      </c>
      <c r="AF304" s="103" t="n">
        <f aca="false">SUM(AF305+AF316+AF323+AF330+AF337)</f>
        <v>0</v>
      </c>
      <c r="AG304" s="103" t="n">
        <f aca="false">SUM(AG305+AG316+AG323+AG330+AG337)</f>
        <v>556000</v>
      </c>
      <c r="AH304" s="103" t="n">
        <f aca="false">SUM(AH305+AH316+AH323+AH330+AH337)</f>
        <v>395155</v>
      </c>
      <c r="AI304" s="103" t="n">
        <f aca="false">SUM(AI305+AI316+AI323+AI330+AI337)</f>
        <v>462000</v>
      </c>
      <c r="AJ304" s="103" t="n">
        <f aca="false">SUM(AJ305+AJ316+AJ323+AJ330+AJ337)</f>
        <v>162500</v>
      </c>
      <c r="AK304" s="103" t="n">
        <f aca="false">SUM(AK305+AK316+AK323+AK330+AK337)</f>
        <v>588000</v>
      </c>
      <c r="AL304" s="103" t="n">
        <f aca="false">SUM(AL305+AL316+AL323+AL330+AL337)</f>
        <v>47000</v>
      </c>
      <c r="AM304" s="103" t="n">
        <f aca="false">SUM(AM305+AM316+AM323+AM330+AM337)</f>
        <v>0</v>
      </c>
      <c r="AN304" s="103" t="n">
        <f aca="false">SUM(AN305+AN316+AN323+AN330+AN337)</f>
        <v>635000</v>
      </c>
      <c r="AO304" s="97" t="n">
        <f aca="false">SUM(AN304/$AN$2)</f>
        <v>84278.9833432876</v>
      </c>
      <c r="AP304" s="104" t="n">
        <f aca="false">SUM(AP305+AP316+AP323+AP330+AP337)</f>
        <v>551000</v>
      </c>
      <c r="AQ304" s="104" t="n">
        <f aca="false">SUM(AQ305+AQ316+AQ323+AQ330+AQ337)</f>
        <v>0</v>
      </c>
      <c r="AR304" s="97" t="n">
        <f aca="false">SUM(AP304/$AN$2)</f>
        <v>73130.267436459</v>
      </c>
      <c r="AS304" s="97"/>
      <c r="AT304" s="97" t="n">
        <f aca="false">SUM(AT305+AT316+AT323+AT330+AT337)</f>
        <v>18608.38</v>
      </c>
      <c r="AU304" s="97" t="n">
        <f aca="false">SUM(AU305+AU316+AU323+AU330+AU337)</f>
        <v>0</v>
      </c>
      <c r="AV304" s="97" t="n">
        <f aca="false">SUM(AV305+AV316+AV323+AV330+AV337)</f>
        <v>0</v>
      </c>
      <c r="AW304" s="106" t="n">
        <f aca="false">SUM(AR304+AU304-AV304)</f>
        <v>73130.267436459</v>
      </c>
      <c r="AX304" s="124"/>
      <c r="AY304" s="124"/>
      <c r="AZ304" s="124"/>
      <c r="BA304" s="124"/>
      <c r="BB304" s="124"/>
      <c r="BC304" s="124"/>
      <c r="BD304" s="124" t="n">
        <f aca="false">SUM(AX304+AY304+AZ304+BA304+BB304+BC304)</f>
        <v>0</v>
      </c>
      <c r="BE304" s="2" t="n">
        <f aca="false">SUM(AW304-BD304)</f>
        <v>73130.267436459</v>
      </c>
      <c r="BF304" s="2" t="n">
        <f aca="false">SUM(BE304-AW304)</f>
        <v>0</v>
      </c>
    </row>
    <row r="305" customFormat="false" ht="12.75" hidden="false" customHeight="false" outlineLevel="0" collapsed="false">
      <c r="A305" s="92" t="s">
        <v>402</v>
      </c>
      <c r="B305" s="93"/>
      <c r="C305" s="93"/>
      <c r="D305" s="93"/>
      <c r="E305" s="93"/>
      <c r="F305" s="93"/>
      <c r="G305" s="93"/>
      <c r="H305" s="93"/>
      <c r="I305" s="101" t="s">
        <v>148</v>
      </c>
      <c r="J305" s="102" t="s">
        <v>403</v>
      </c>
      <c r="K305" s="103" t="n">
        <f aca="false">SUM(K306)</f>
        <v>36000</v>
      </c>
      <c r="L305" s="103" t="n">
        <f aca="false">SUM(L306)</f>
        <v>20000</v>
      </c>
      <c r="M305" s="103" t="n">
        <f aca="false">SUM(M306)</f>
        <v>20000</v>
      </c>
      <c r="N305" s="103" t="n">
        <f aca="false">SUM(N306)</f>
        <v>13000</v>
      </c>
      <c r="O305" s="103" t="n">
        <f aca="false">SUM(O306)</f>
        <v>13000</v>
      </c>
      <c r="P305" s="103" t="n">
        <f aca="false">SUM(P306)</f>
        <v>25000</v>
      </c>
      <c r="Q305" s="103" t="n">
        <f aca="false">SUM(Q306)</f>
        <v>25000</v>
      </c>
      <c r="R305" s="103" t="n">
        <f aca="false">SUM(R306)</f>
        <v>20000</v>
      </c>
      <c r="S305" s="103" t="n">
        <f aca="false">SUM(S306)</f>
        <v>25000</v>
      </c>
      <c r="T305" s="103" t="n">
        <f aca="false">SUM(T306)</f>
        <v>13500</v>
      </c>
      <c r="U305" s="103" t="n">
        <f aca="false">SUM(U306)</f>
        <v>0</v>
      </c>
      <c r="V305" s="103" t="n">
        <f aca="false">SUM(V306)</f>
        <v>200</v>
      </c>
      <c r="W305" s="103" t="n">
        <f aca="false">SUM(W306)</f>
        <v>45000</v>
      </c>
      <c r="X305" s="103" t="n">
        <f aca="false">SUM(X306)</f>
        <v>45000</v>
      </c>
      <c r="Y305" s="103" t="n">
        <f aca="false">SUM(Y306)</f>
        <v>45000</v>
      </c>
      <c r="Z305" s="103" t="n">
        <f aca="false">SUM(Z306)</f>
        <v>65000</v>
      </c>
      <c r="AA305" s="103" t="n">
        <f aca="false">SUM(AA306)</f>
        <v>55000</v>
      </c>
      <c r="AB305" s="103" t="n">
        <f aca="false">SUM(AB306)</f>
        <v>9500</v>
      </c>
      <c r="AC305" s="103" t="n">
        <f aca="false">SUM(AC306)</f>
        <v>115000</v>
      </c>
      <c r="AD305" s="103" t="n">
        <f aca="false">SUM(AD306)</f>
        <v>220000</v>
      </c>
      <c r="AE305" s="103" t="n">
        <f aca="false">SUM(AE306)</f>
        <v>0</v>
      </c>
      <c r="AF305" s="103" t="n">
        <f aca="false">SUM(AF306)</f>
        <v>0</v>
      </c>
      <c r="AG305" s="103" t="n">
        <f aca="false">SUM(AG306)</f>
        <v>220000</v>
      </c>
      <c r="AH305" s="103" t="n">
        <f aca="false">SUM(AH306)</f>
        <v>211155</v>
      </c>
      <c r="AI305" s="103" t="n">
        <f aca="false">SUM(AI306)</f>
        <v>135000</v>
      </c>
      <c r="AJ305" s="103" t="n">
        <f aca="false">SUM(AJ306)</f>
        <v>12500</v>
      </c>
      <c r="AK305" s="103" t="n">
        <f aca="false">SUM(AK306)</f>
        <v>200000</v>
      </c>
      <c r="AL305" s="103" t="n">
        <f aca="false">SUM(AL306)</f>
        <v>0</v>
      </c>
      <c r="AM305" s="103" t="n">
        <f aca="false">SUM(AM306)</f>
        <v>0</v>
      </c>
      <c r="AN305" s="103" t="n">
        <f aca="false">SUM(AN306)</f>
        <v>200000</v>
      </c>
      <c r="AO305" s="97" t="n">
        <f aca="false">SUM(AN305/$AN$2)</f>
        <v>26544.5616829252</v>
      </c>
      <c r="AP305" s="104" t="n">
        <f aca="false">SUM(AP306)</f>
        <v>175000</v>
      </c>
      <c r="AQ305" s="104" t="n">
        <f aca="false">SUM(AQ306)</f>
        <v>0</v>
      </c>
      <c r="AR305" s="97" t="n">
        <f aca="false">SUM(AP305/$AN$2)</f>
        <v>23226.4914725596</v>
      </c>
      <c r="AS305" s="97"/>
      <c r="AT305" s="97" t="n">
        <f aca="false">SUM(AT306)</f>
        <v>0</v>
      </c>
      <c r="AU305" s="97" t="n">
        <f aca="false">SUM(AU306)</f>
        <v>0</v>
      </c>
      <c r="AV305" s="97" t="n">
        <f aca="false">SUM(AV306)</f>
        <v>0</v>
      </c>
      <c r="AW305" s="106" t="n">
        <f aca="false">SUM(AR305+AU305-AV305)</f>
        <v>23226.4914725596</v>
      </c>
      <c r="AX305" s="124"/>
      <c r="AY305" s="124"/>
      <c r="AZ305" s="124"/>
      <c r="BA305" s="124"/>
      <c r="BB305" s="124"/>
      <c r="BC305" s="124"/>
      <c r="BD305" s="124" t="n">
        <f aca="false">SUM(AX305+AY305+AZ305+BA305+BB305+BC305)</f>
        <v>0</v>
      </c>
      <c r="BE305" s="2" t="n">
        <f aca="false">SUM(AW305-BD305)</f>
        <v>23226.4914725596</v>
      </c>
      <c r="BF305" s="2" t="n">
        <f aca="false">SUM(BE305-AW305)</f>
        <v>0</v>
      </c>
    </row>
    <row r="306" customFormat="false" ht="12.75" hidden="false" customHeight="false" outlineLevel="0" collapsed="false">
      <c r="A306" s="92"/>
      <c r="B306" s="93"/>
      <c r="C306" s="93"/>
      <c r="D306" s="93"/>
      <c r="E306" s="93"/>
      <c r="F306" s="93"/>
      <c r="G306" s="93"/>
      <c r="H306" s="93"/>
      <c r="I306" s="101" t="s">
        <v>404</v>
      </c>
      <c r="J306" s="102"/>
      <c r="K306" s="103" t="n">
        <f aca="false">SUM(K309)</f>
        <v>36000</v>
      </c>
      <c r="L306" s="103" t="n">
        <f aca="false">SUM(L309)</f>
        <v>20000</v>
      </c>
      <c r="M306" s="103" t="n">
        <f aca="false">SUM(M309)</f>
        <v>20000</v>
      </c>
      <c r="N306" s="103" t="n">
        <f aca="false">SUM(N309)</f>
        <v>13000</v>
      </c>
      <c r="O306" s="103" t="n">
        <f aca="false">SUM(O309)</f>
        <v>13000</v>
      </c>
      <c r="P306" s="103" t="n">
        <f aca="false">SUM(P309)</f>
        <v>25000</v>
      </c>
      <c r="Q306" s="103" t="n">
        <f aca="false">SUM(Q309)</f>
        <v>25000</v>
      </c>
      <c r="R306" s="103" t="n">
        <f aca="false">SUM(R309)</f>
        <v>20000</v>
      </c>
      <c r="S306" s="103" t="n">
        <f aca="false">SUM(S309)</f>
        <v>25000</v>
      </c>
      <c r="T306" s="103" t="n">
        <f aca="false">SUM(T309)</f>
        <v>13500</v>
      </c>
      <c r="U306" s="103" t="n">
        <f aca="false">SUM(U309)</f>
        <v>0</v>
      </c>
      <c r="V306" s="103" t="n">
        <f aca="false">SUM(V309)</f>
        <v>200</v>
      </c>
      <c r="W306" s="103" t="n">
        <f aca="false">SUM(W309)</f>
        <v>45000</v>
      </c>
      <c r="X306" s="103" t="n">
        <f aca="false">SUM(X309)</f>
        <v>45000</v>
      </c>
      <c r="Y306" s="103" t="n">
        <f aca="false">SUM(Y309)</f>
        <v>45000</v>
      </c>
      <c r="Z306" s="103" t="n">
        <f aca="false">SUM(Z309)</f>
        <v>65000</v>
      </c>
      <c r="AA306" s="103" t="n">
        <f aca="false">SUM(AA309)</f>
        <v>55000</v>
      </c>
      <c r="AB306" s="103" t="n">
        <f aca="false">SUM(AB309)</f>
        <v>9500</v>
      </c>
      <c r="AC306" s="103" t="n">
        <f aca="false">SUM(AC309)</f>
        <v>115000</v>
      </c>
      <c r="AD306" s="103" t="n">
        <f aca="false">SUM(AD309)</f>
        <v>220000</v>
      </c>
      <c r="AE306" s="103" t="n">
        <f aca="false">SUM(AE309)</f>
        <v>0</v>
      </c>
      <c r="AF306" s="103" t="n">
        <f aca="false">SUM(AF309)</f>
        <v>0</v>
      </c>
      <c r="AG306" s="103" t="n">
        <f aca="false">SUM(AG309)</f>
        <v>220000</v>
      </c>
      <c r="AH306" s="103" t="n">
        <f aca="false">SUM(AH309)</f>
        <v>211155</v>
      </c>
      <c r="AI306" s="103" t="n">
        <f aca="false">SUM(AI309)</f>
        <v>135000</v>
      </c>
      <c r="AJ306" s="103" t="n">
        <f aca="false">SUM(AJ309)</f>
        <v>12500</v>
      </c>
      <c r="AK306" s="103" t="n">
        <f aca="false">SUM(AK309)</f>
        <v>200000</v>
      </c>
      <c r="AL306" s="103" t="n">
        <f aca="false">SUM(AL309)</f>
        <v>0</v>
      </c>
      <c r="AM306" s="103" t="n">
        <f aca="false">SUM(AM309)</f>
        <v>0</v>
      </c>
      <c r="AN306" s="103" t="n">
        <f aca="false">SUM(AN309)</f>
        <v>200000</v>
      </c>
      <c r="AO306" s="97" t="n">
        <f aca="false">SUM(AN306/$AN$2)</f>
        <v>26544.5616829252</v>
      </c>
      <c r="AP306" s="104" t="n">
        <f aca="false">SUM(AP309)</f>
        <v>175000</v>
      </c>
      <c r="AQ306" s="104" t="n">
        <f aca="false">SUM(AQ309)</f>
        <v>0</v>
      </c>
      <c r="AR306" s="97" t="n">
        <f aca="false">SUM(AP306/$AN$2)</f>
        <v>23226.4914725596</v>
      </c>
      <c r="AS306" s="97"/>
      <c r="AT306" s="97" t="n">
        <f aca="false">SUM(AT309)</f>
        <v>0</v>
      </c>
      <c r="AU306" s="97" t="n">
        <f aca="false">SUM(AU309)</f>
        <v>0</v>
      </c>
      <c r="AV306" s="97" t="n">
        <f aca="false">SUM(AV309)</f>
        <v>0</v>
      </c>
      <c r="AW306" s="106" t="n">
        <f aca="false">SUM(AR306+AU306-AV306)</f>
        <v>23226.4914725596</v>
      </c>
      <c r="AX306" s="124"/>
      <c r="AY306" s="124"/>
      <c r="AZ306" s="124"/>
      <c r="BA306" s="124"/>
      <c r="BB306" s="124"/>
      <c r="BC306" s="124"/>
      <c r="BD306" s="124" t="n">
        <f aca="false">SUM(AX306+AY306+AZ306+BA306+BB306+BC306)</f>
        <v>0</v>
      </c>
      <c r="BE306" s="2" t="n">
        <f aca="false">SUM(AW306-BD306)</f>
        <v>23226.4914725596</v>
      </c>
      <c r="BF306" s="2" t="n">
        <f aca="false">SUM(BE306-AW306)</f>
        <v>0</v>
      </c>
    </row>
    <row r="307" customFormat="false" ht="12.75" hidden="false" customHeight="false" outlineLevel="0" collapsed="false">
      <c r="A307" s="92"/>
      <c r="B307" s="93" t="s">
        <v>173</v>
      </c>
      <c r="C307" s="93"/>
      <c r="D307" s="93"/>
      <c r="E307" s="93"/>
      <c r="F307" s="93"/>
      <c r="G307" s="93"/>
      <c r="H307" s="93"/>
      <c r="I307" s="127" t="s">
        <v>174</v>
      </c>
      <c r="J307" s="108" t="s">
        <v>68</v>
      </c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97" t="n">
        <f aca="false">SUM(AN307/$AN$2)</f>
        <v>0</v>
      </c>
      <c r="AP307" s="104" t="n">
        <v>25000</v>
      </c>
      <c r="AQ307" s="104"/>
      <c r="AR307" s="111" t="n">
        <f aca="false">SUM(AP307/$AN$2)</f>
        <v>3318.07021036565</v>
      </c>
      <c r="AS307" s="111"/>
      <c r="AT307" s="111" t="n">
        <v>25000</v>
      </c>
      <c r="AU307" s="111"/>
      <c r="AV307" s="111"/>
      <c r="AW307" s="112" t="n">
        <f aca="false">SUM(AR307+AU307-AV307)</f>
        <v>3318.07021036565</v>
      </c>
      <c r="AX307" s="124"/>
      <c r="AY307" s="124"/>
      <c r="AZ307" s="124"/>
      <c r="BA307" s="124"/>
      <c r="BB307" s="124"/>
      <c r="BC307" s="124"/>
      <c r="BD307" s="124" t="n">
        <f aca="false">SUM(AX307+AY307+AZ307+BA307+BB307+BC307)</f>
        <v>0</v>
      </c>
      <c r="BE307" s="2" t="n">
        <f aca="false">SUM(AW307-BD307)</f>
        <v>3318.07021036565</v>
      </c>
      <c r="BF307" s="2" t="n">
        <f aca="false">SUM(BE307-AW307)</f>
        <v>0</v>
      </c>
    </row>
    <row r="308" customFormat="false" ht="12.75" hidden="false" customHeight="false" outlineLevel="0" collapsed="false">
      <c r="A308" s="92"/>
      <c r="B308" s="93" t="s">
        <v>173</v>
      </c>
      <c r="C308" s="93"/>
      <c r="D308" s="93"/>
      <c r="E308" s="93"/>
      <c r="F308" s="93"/>
      <c r="G308" s="93"/>
      <c r="H308" s="93"/>
      <c r="I308" s="107" t="s">
        <v>179</v>
      </c>
      <c r="J308" s="108" t="s">
        <v>180</v>
      </c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97" t="n">
        <f aca="false">SUM(AN308/$AN$2)</f>
        <v>0</v>
      </c>
      <c r="AP308" s="104" t="n">
        <v>150000</v>
      </c>
      <c r="AQ308" s="104"/>
      <c r="AR308" s="111" t="n">
        <f aca="false">SUM(AP308/$AN$2)</f>
        <v>19908.4212621939</v>
      </c>
      <c r="AS308" s="111"/>
      <c r="AT308" s="111" t="n">
        <v>150000</v>
      </c>
      <c r="AU308" s="111"/>
      <c r="AV308" s="111"/>
      <c r="AW308" s="112" t="n">
        <f aca="false">SUM(AR308+AU308-AV308)</f>
        <v>19908.4212621939</v>
      </c>
      <c r="AX308" s="124"/>
      <c r="AY308" s="124"/>
      <c r="AZ308" s="124"/>
      <c r="BA308" s="124"/>
      <c r="BB308" s="124"/>
      <c r="BC308" s="124"/>
      <c r="BD308" s="124" t="n">
        <f aca="false">SUM(AX308+AY308+AZ308+BA308+BB308+BC308)</f>
        <v>0</v>
      </c>
      <c r="BE308" s="2" t="n">
        <f aca="false">SUM(AW308-BD308)</f>
        <v>19908.4212621939</v>
      </c>
      <c r="BF308" s="2" t="n">
        <f aca="false">SUM(BE308-AW308)</f>
        <v>0</v>
      </c>
    </row>
    <row r="309" customFormat="false" ht="12.75" hidden="false" customHeight="false" outlineLevel="0" collapsed="false">
      <c r="A309" s="150"/>
      <c r="B309" s="114"/>
      <c r="C309" s="114"/>
      <c r="D309" s="114"/>
      <c r="E309" s="114"/>
      <c r="F309" s="114"/>
      <c r="G309" s="114"/>
      <c r="H309" s="114"/>
      <c r="I309" s="115" t="n">
        <v>3</v>
      </c>
      <c r="J309" s="116" t="s">
        <v>154</v>
      </c>
      <c r="K309" s="151" t="n">
        <f aca="false">SUM(K310)</f>
        <v>36000</v>
      </c>
      <c r="L309" s="151" t="n">
        <f aca="false">SUM(L310)</f>
        <v>20000</v>
      </c>
      <c r="M309" s="151" t="n">
        <f aca="false">SUM(M310)</f>
        <v>20000</v>
      </c>
      <c r="N309" s="151" t="n">
        <f aca="false">SUM(N310)</f>
        <v>13000</v>
      </c>
      <c r="O309" s="151" t="n">
        <f aca="false">SUM(O310)</f>
        <v>13000</v>
      </c>
      <c r="P309" s="151" t="n">
        <f aca="false">SUM(P310)</f>
        <v>25000</v>
      </c>
      <c r="Q309" s="151" t="n">
        <f aca="false">SUM(Q310)</f>
        <v>25000</v>
      </c>
      <c r="R309" s="151" t="n">
        <f aca="false">SUM(R310)</f>
        <v>20000</v>
      </c>
      <c r="S309" s="151" t="n">
        <f aca="false">SUM(S310)</f>
        <v>25000</v>
      </c>
      <c r="T309" s="151" t="n">
        <f aca="false">SUM(T310)</f>
        <v>13500</v>
      </c>
      <c r="U309" s="151" t="n">
        <f aca="false">SUM(U310)</f>
        <v>0</v>
      </c>
      <c r="V309" s="151" t="n">
        <f aca="false">SUM(V310)</f>
        <v>200</v>
      </c>
      <c r="W309" s="151" t="n">
        <f aca="false">SUM(W310)</f>
        <v>45000</v>
      </c>
      <c r="X309" s="151" t="n">
        <f aca="false">SUM(X310)</f>
        <v>45000</v>
      </c>
      <c r="Y309" s="151" t="n">
        <f aca="false">SUM(Y310)</f>
        <v>45000</v>
      </c>
      <c r="Z309" s="151" t="n">
        <f aca="false">SUM(Z310)</f>
        <v>65000</v>
      </c>
      <c r="AA309" s="151" t="n">
        <f aca="false">SUM(AA310)</f>
        <v>55000</v>
      </c>
      <c r="AB309" s="151" t="n">
        <f aca="false">SUM(AB310)</f>
        <v>9500</v>
      </c>
      <c r="AC309" s="151" t="n">
        <f aca="false">SUM(AC310)</f>
        <v>115000</v>
      </c>
      <c r="AD309" s="151" t="n">
        <f aca="false">SUM(AD310)</f>
        <v>220000</v>
      </c>
      <c r="AE309" s="151" t="n">
        <f aca="false">SUM(AE310)</f>
        <v>0</v>
      </c>
      <c r="AF309" s="151" t="n">
        <f aca="false">SUM(AF310)</f>
        <v>0</v>
      </c>
      <c r="AG309" s="151" t="n">
        <f aca="false">SUM(AG310)</f>
        <v>220000</v>
      </c>
      <c r="AH309" s="151" t="n">
        <f aca="false">SUM(AH310)</f>
        <v>211155</v>
      </c>
      <c r="AI309" s="151" t="n">
        <f aca="false">SUM(AI310)</f>
        <v>135000</v>
      </c>
      <c r="AJ309" s="151" t="n">
        <f aca="false">SUM(AJ310)</f>
        <v>12500</v>
      </c>
      <c r="AK309" s="151" t="n">
        <f aca="false">SUM(AK310)</f>
        <v>200000</v>
      </c>
      <c r="AL309" s="151" t="n">
        <f aca="false">SUM(AL310)</f>
        <v>0</v>
      </c>
      <c r="AM309" s="151" t="n">
        <f aca="false">SUM(AM310)</f>
        <v>0</v>
      </c>
      <c r="AN309" s="151" t="n">
        <f aca="false">SUM(AN310)</f>
        <v>200000</v>
      </c>
      <c r="AO309" s="97" t="n">
        <f aca="false">SUM(AN309/$AN$2)</f>
        <v>26544.5616829252</v>
      </c>
      <c r="AP309" s="104" t="n">
        <f aca="false">SUM(AP310)</f>
        <v>175000</v>
      </c>
      <c r="AQ309" s="104" t="n">
        <f aca="false">SUM(AQ310)</f>
        <v>0</v>
      </c>
      <c r="AR309" s="97" t="n">
        <f aca="false">SUM(AP309/$AN$2)</f>
        <v>23226.4914725596</v>
      </c>
      <c r="AS309" s="97"/>
      <c r="AT309" s="97" t="n">
        <f aca="false">SUM(AT310)</f>
        <v>0</v>
      </c>
      <c r="AU309" s="97" t="n">
        <f aca="false">SUM(AU310)</f>
        <v>0</v>
      </c>
      <c r="AV309" s="97" t="n">
        <f aca="false">SUM(AV310)</f>
        <v>0</v>
      </c>
      <c r="AW309" s="106" t="n">
        <f aca="false">SUM(AR309+AU309-AV309)</f>
        <v>23226.4914725596</v>
      </c>
      <c r="AX309" s="124"/>
      <c r="AY309" s="124"/>
      <c r="AZ309" s="124"/>
      <c r="BA309" s="124"/>
      <c r="BB309" s="124"/>
      <c r="BC309" s="124"/>
      <c r="BD309" s="124" t="n">
        <f aca="false">SUM(AX309+AY309+AZ309+BA309+BB309+BC309)</f>
        <v>0</v>
      </c>
      <c r="BE309" s="2" t="n">
        <f aca="false">SUM(AW309-BD309)</f>
        <v>23226.4914725596</v>
      </c>
      <c r="BF309" s="2" t="n">
        <f aca="false">SUM(BE309-AW309)</f>
        <v>0</v>
      </c>
    </row>
    <row r="310" customFormat="false" ht="12.75" hidden="false" customHeight="false" outlineLevel="0" collapsed="false">
      <c r="A310" s="150"/>
      <c r="B310" s="114" t="s">
        <v>405</v>
      </c>
      <c r="C310" s="114"/>
      <c r="D310" s="114"/>
      <c r="E310" s="114"/>
      <c r="F310" s="114"/>
      <c r="G310" s="114"/>
      <c r="H310" s="114"/>
      <c r="I310" s="115" t="n">
        <v>38</v>
      </c>
      <c r="J310" s="116" t="s">
        <v>304</v>
      </c>
      <c r="K310" s="151" t="n">
        <f aca="false">SUM(K311)</f>
        <v>36000</v>
      </c>
      <c r="L310" s="151" t="n">
        <f aca="false">SUM(L311)</f>
        <v>20000</v>
      </c>
      <c r="M310" s="151" t="n">
        <f aca="false">SUM(M311)</f>
        <v>20000</v>
      </c>
      <c r="N310" s="151" t="n">
        <f aca="false">SUM(N311+N314)</f>
        <v>13000</v>
      </c>
      <c r="O310" s="151" t="n">
        <f aca="false">SUM(O311+O314)</f>
        <v>13000</v>
      </c>
      <c r="P310" s="151" t="n">
        <f aca="false">SUM(P311+P314)</f>
        <v>25000</v>
      </c>
      <c r="Q310" s="151" t="n">
        <f aca="false">SUM(Q311+Q314)</f>
        <v>25000</v>
      </c>
      <c r="R310" s="151" t="n">
        <f aca="false">SUM(R311+R314)</f>
        <v>20000</v>
      </c>
      <c r="S310" s="151" t="n">
        <f aca="false">SUM(S311+S314)</f>
        <v>25000</v>
      </c>
      <c r="T310" s="151" t="n">
        <f aca="false">SUM(T311+T314)</f>
        <v>13500</v>
      </c>
      <c r="U310" s="151" t="n">
        <f aca="false">SUM(U311+U314)</f>
        <v>0</v>
      </c>
      <c r="V310" s="151" t="n">
        <f aca="false">SUM(V311+V314)</f>
        <v>200</v>
      </c>
      <c r="W310" s="151" t="n">
        <f aca="false">SUM(W311+W314)</f>
        <v>45000</v>
      </c>
      <c r="X310" s="151" t="n">
        <f aca="false">SUM(X311+X314)</f>
        <v>45000</v>
      </c>
      <c r="Y310" s="151" t="n">
        <f aca="false">SUM(Y311+Y314)</f>
        <v>45000</v>
      </c>
      <c r="Z310" s="151" t="n">
        <f aca="false">SUM(Z311+Z314)</f>
        <v>65000</v>
      </c>
      <c r="AA310" s="151" t="n">
        <f aca="false">SUM(AA311+AA314)</f>
        <v>55000</v>
      </c>
      <c r="AB310" s="151" t="n">
        <f aca="false">SUM(AB311+AB314)</f>
        <v>9500</v>
      </c>
      <c r="AC310" s="151" t="n">
        <f aca="false">SUM(AC311+AC314)</f>
        <v>115000</v>
      </c>
      <c r="AD310" s="151" t="n">
        <f aca="false">SUM(AD311+AD314)</f>
        <v>220000</v>
      </c>
      <c r="AE310" s="151" t="n">
        <f aca="false">SUM(AE311+AE314)</f>
        <v>0</v>
      </c>
      <c r="AF310" s="151" t="n">
        <f aca="false">SUM(AF311+AF314)</f>
        <v>0</v>
      </c>
      <c r="AG310" s="151" t="n">
        <f aca="false">SUM(AG311+AG314)</f>
        <v>220000</v>
      </c>
      <c r="AH310" s="151" t="n">
        <f aca="false">SUM(AH311+AH314)</f>
        <v>211155</v>
      </c>
      <c r="AI310" s="151" t="n">
        <f aca="false">SUM(AI311+AI314)</f>
        <v>135000</v>
      </c>
      <c r="AJ310" s="151" t="n">
        <f aca="false">SUM(AJ311+AJ314)</f>
        <v>12500</v>
      </c>
      <c r="AK310" s="151" t="n">
        <f aca="false">SUM(AK311+AK314)</f>
        <v>200000</v>
      </c>
      <c r="AL310" s="151" t="n">
        <f aca="false">SUM(AL311+AL314)</f>
        <v>0</v>
      </c>
      <c r="AM310" s="151" t="n">
        <f aca="false">SUM(AM311+AM314)</f>
        <v>0</v>
      </c>
      <c r="AN310" s="151" t="n">
        <f aca="false">SUM(AN311+AN314)</f>
        <v>200000</v>
      </c>
      <c r="AO310" s="97" t="n">
        <f aca="false">SUM(AN310/$AN$2)</f>
        <v>26544.5616829252</v>
      </c>
      <c r="AP310" s="104" t="n">
        <f aca="false">SUM(AP311+AP314)</f>
        <v>175000</v>
      </c>
      <c r="AQ310" s="104"/>
      <c r="AR310" s="97" t="n">
        <f aca="false">SUM(AP310/$AN$2)</f>
        <v>23226.4914725596</v>
      </c>
      <c r="AS310" s="97"/>
      <c r="AT310" s="97" t="n">
        <f aca="false">SUM(AT311+AT314)</f>
        <v>0</v>
      </c>
      <c r="AU310" s="97" t="n">
        <f aca="false">SUM(AU311+AU314)</f>
        <v>0</v>
      </c>
      <c r="AV310" s="97" t="n">
        <f aca="false">SUM(AV311+AV314)</f>
        <v>0</v>
      </c>
      <c r="AW310" s="106" t="n">
        <f aca="false">SUM(AR310+AU310-AV310)</f>
        <v>23226.4914725596</v>
      </c>
      <c r="AX310" s="124"/>
      <c r="AY310" s="124"/>
      <c r="AZ310" s="124"/>
      <c r="BA310" s="124"/>
      <c r="BB310" s="124"/>
      <c r="BC310" s="124"/>
      <c r="BD310" s="124" t="n">
        <f aca="false">SUM(AX310+AY310+AZ310+BA310+BB310+BC310)</f>
        <v>0</v>
      </c>
      <c r="BE310" s="2" t="n">
        <f aca="false">SUM(AW310-BD310)</f>
        <v>23226.4914725596</v>
      </c>
      <c r="BF310" s="2" t="n">
        <f aca="false">SUM(BE310-AW310)</f>
        <v>0</v>
      </c>
    </row>
    <row r="311" customFormat="false" ht="12.75" hidden="false" customHeight="false" outlineLevel="0" collapsed="false">
      <c r="A311" s="160"/>
      <c r="B311" s="119"/>
      <c r="C311" s="119"/>
      <c r="D311" s="119"/>
      <c r="E311" s="119"/>
      <c r="F311" s="119"/>
      <c r="G311" s="119"/>
      <c r="H311" s="119"/>
      <c r="I311" s="120" t="n">
        <v>381</v>
      </c>
      <c r="J311" s="121" t="s">
        <v>164</v>
      </c>
      <c r="K311" s="151" t="n">
        <f aca="false">SUM(K312)</f>
        <v>36000</v>
      </c>
      <c r="L311" s="151" t="n">
        <f aca="false">SUM(L312)</f>
        <v>20000</v>
      </c>
      <c r="M311" s="151" t="n">
        <f aca="false">SUM(M312)</f>
        <v>20000</v>
      </c>
      <c r="N311" s="123" t="n">
        <f aca="false">SUM(N312)</f>
        <v>3000</v>
      </c>
      <c r="O311" s="123" t="n">
        <f aca="false">SUM(O312)</f>
        <v>3000</v>
      </c>
      <c r="P311" s="123" t="n">
        <f aca="false">SUM(P312)</f>
        <v>5000</v>
      </c>
      <c r="Q311" s="123" t="n">
        <f aca="false">SUM(Q312)</f>
        <v>5000</v>
      </c>
      <c r="R311" s="123" t="n">
        <f aca="false">SUM(R312)</f>
        <v>20000</v>
      </c>
      <c r="S311" s="123" t="n">
        <f aca="false">SUM(S312)</f>
        <v>5000</v>
      </c>
      <c r="T311" s="123" t="n">
        <f aca="false">SUM(T312)</f>
        <v>0</v>
      </c>
      <c r="U311" s="123" t="n">
        <f aca="false">SUM(U312)</f>
        <v>0</v>
      </c>
      <c r="V311" s="123" t="n">
        <f aca="false">SUM(V312)</f>
        <v>100</v>
      </c>
      <c r="W311" s="123" t="n">
        <f aca="false">SUM(W312)</f>
        <v>5000</v>
      </c>
      <c r="X311" s="123" t="n">
        <f aca="false">SUM(X312)</f>
        <v>25000</v>
      </c>
      <c r="Y311" s="123" t="n">
        <f aca="false">SUM(Y312)</f>
        <v>25000</v>
      </c>
      <c r="Z311" s="123" t="n">
        <f aca="false">SUM(Z312)</f>
        <v>15000</v>
      </c>
      <c r="AA311" s="123" t="n">
        <f aca="false">SUM(AA312:AA313)</f>
        <v>30000</v>
      </c>
      <c r="AB311" s="123" t="n">
        <f aca="false">SUM(AB312:AB313)</f>
        <v>9500</v>
      </c>
      <c r="AC311" s="123" t="n">
        <f aca="false">SUM(AC312:AC313)</f>
        <v>30000</v>
      </c>
      <c r="AD311" s="123" t="n">
        <f aca="false">SUM(AD312:AD313)</f>
        <v>35000</v>
      </c>
      <c r="AE311" s="123" t="n">
        <f aca="false">SUM(AE312:AE313)</f>
        <v>0</v>
      </c>
      <c r="AF311" s="123" t="n">
        <f aca="false">SUM(AF312:AF313)</f>
        <v>0</v>
      </c>
      <c r="AG311" s="123" t="n">
        <f aca="false">SUM(AG312:AG313)</f>
        <v>35000</v>
      </c>
      <c r="AH311" s="123" t="n">
        <f aca="false">SUM(AH312:AH313)</f>
        <v>31500</v>
      </c>
      <c r="AI311" s="123" t="n">
        <f aca="false">SUM(AI312:AI313)</f>
        <v>35000</v>
      </c>
      <c r="AJ311" s="123" t="n">
        <f aca="false">SUM(AJ312:AJ313)</f>
        <v>12500</v>
      </c>
      <c r="AK311" s="123" t="n">
        <f aca="false">SUM(AK312:AK313)</f>
        <v>35000</v>
      </c>
      <c r="AL311" s="123" t="n">
        <f aca="false">SUM(AL312:AL313)</f>
        <v>0</v>
      </c>
      <c r="AM311" s="123" t="n">
        <f aca="false">SUM(AM312:AM313)</f>
        <v>0</v>
      </c>
      <c r="AN311" s="123" t="n">
        <f aca="false">SUM(AN312:AN313)</f>
        <v>35000</v>
      </c>
      <c r="AO311" s="97" t="n">
        <f aca="false">SUM(AN311/$AN$2)</f>
        <v>4645.29829451191</v>
      </c>
      <c r="AP311" s="144" t="n">
        <f aca="false">SUM(AP312:AP313)</f>
        <v>25000</v>
      </c>
      <c r="AQ311" s="144"/>
      <c r="AR311" s="97" t="n">
        <f aca="false">SUM(AP311/$AN$2)</f>
        <v>3318.07021036565</v>
      </c>
      <c r="AS311" s="97"/>
      <c r="AT311" s="97" t="n">
        <f aca="false">SUM(AT312:AT313)</f>
        <v>0</v>
      </c>
      <c r="AU311" s="97" t="n">
        <f aca="false">SUM(AU312:AU313)</f>
        <v>0</v>
      </c>
      <c r="AV311" s="97" t="n">
        <f aca="false">SUM(AV312:AV313)</f>
        <v>0</v>
      </c>
      <c r="AW311" s="106" t="n">
        <f aca="false">SUM(AR311+AU311-AV311)</f>
        <v>3318.07021036565</v>
      </c>
      <c r="AX311" s="124"/>
      <c r="AY311" s="124"/>
      <c r="AZ311" s="124"/>
      <c r="BA311" s="124"/>
      <c r="BB311" s="124"/>
      <c r="BC311" s="124"/>
      <c r="BD311" s="124" t="n">
        <f aca="false">SUM(AX311+AY311+AZ311+BA311+BB311+BC311)</f>
        <v>0</v>
      </c>
      <c r="BE311" s="2" t="n">
        <f aca="false">SUM(AW311-BD311)</f>
        <v>3318.07021036565</v>
      </c>
      <c r="BF311" s="2" t="n">
        <f aca="false">SUM(BE311-AW311)</f>
        <v>0</v>
      </c>
    </row>
    <row r="312" customFormat="false" ht="12.75" hidden="false" customHeight="false" outlineLevel="0" collapsed="false">
      <c r="A312" s="160"/>
      <c r="B312" s="119"/>
      <c r="C312" s="119"/>
      <c r="D312" s="119"/>
      <c r="E312" s="119"/>
      <c r="F312" s="119"/>
      <c r="G312" s="119"/>
      <c r="H312" s="119"/>
      <c r="I312" s="120" t="n">
        <v>38113</v>
      </c>
      <c r="J312" s="121" t="s">
        <v>406</v>
      </c>
      <c r="K312" s="122" t="n">
        <v>36000</v>
      </c>
      <c r="L312" s="122" t="n">
        <v>20000</v>
      </c>
      <c r="M312" s="122" t="n">
        <v>20000</v>
      </c>
      <c r="N312" s="122" t="n">
        <v>3000</v>
      </c>
      <c r="O312" s="122" t="n">
        <v>3000</v>
      </c>
      <c r="P312" s="122" t="n">
        <v>5000</v>
      </c>
      <c r="Q312" s="122" t="n">
        <v>5000</v>
      </c>
      <c r="R312" s="122" t="n">
        <v>20000</v>
      </c>
      <c r="S312" s="122" t="n">
        <v>5000</v>
      </c>
      <c r="T312" s="122" t="n">
        <v>0</v>
      </c>
      <c r="U312" s="122"/>
      <c r="V312" s="97" t="n">
        <f aca="false">S312/P312*100</f>
        <v>100</v>
      </c>
      <c r="W312" s="110" t="n">
        <v>5000</v>
      </c>
      <c r="X312" s="122" t="n">
        <v>25000</v>
      </c>
      <c r="Y312" s="122" t="n">
        <v>25000</v>
      </c>
      <c r="Z312" s="122" t="n">
        <v>15000</v>
      </c>
      <c r="AA312" s="122" t="n">
        <v>26000</v>
      </c>
      <c r="AB312" s="122" t="n">
        <v>9500</v>
      </c>
      <c r="AC312" s="122" t="n">
        <v>26000</v>
      </c>
      <c r="AD312" s="122" t="n">
        <v>30000</v>
      </c>
      <c r="AE312" s="122"/>
      <c r="AF312" s="122"/>
      <c r="AG312" s="123" t="n">
        <f aca="false">SUM(AD312+AE312-AF312)</f>
        <v>30000</v>
      </c>
      <c r="AH312" s="122" t="n">
        <v>30000</v>
      </c>
      <c r="AI312" s="122" t="n">
        <v>30000</v>
      </c>
      <c r="AJ312" s="55" t="n">
        <v>12500</v>
      </c>
      <c r="AK312" s="122" t="n">
        <v>30000</v>
      </c>
      <c r="AL312" s="122"/>
      <c r="AM312" s="122"/>
      <c r="AN312" s="55" t="n">
        <f aca="false">SUM(AK312+AL312-AM312)</f>
        <v>30000</v>
      </c>
      <c r="AO312" s="97" t="n">
        <f aca="false">SUM(AN312/$AN$2)</f>
        <v>3981.68425243878</v>
      </c>
      <c r="AP312" s="58" t="n">
        <v>20000</v>
      </c>
      <c r="AQ312" s="58"/>
      <c r="AR312" s="97" t="n">
        <f aca="false">SUM(AP312/$AN$2)</f>
        <v>2654.45616829252</v>
      </c>
      <c r="AS312" s="97"/>
      <c r="AT312" s="97"/>
      <c r="AU312" s="97"/>
      <c r="AV312" s="97"/>
      <c r="AW312" s="106" t="n">
        <f aca="false">SUM(AR312+AU312-AV312)</f>
        <v>2654.45616829252</v>
      </c>
      <c r="AX312" s="124"/>
      <c r="AY312" s="124"/>
      <c r="AZ312" s="124" t="n">
        <v>2654.46</v>
      </c>
      <c r="BA312" s="124"/>
      <c r="BB312" s="124"/>
      <c r="BC312" s="124"/>
      <c r="BD312" s="124" t="n">
        <f aca="false">SUM(AX312+AY312+AZ312+BA312+BB312+BC312)</f>
        <v>2654.46</v>
      </c>
      <c r="BE312" s="2" t="n">
        <f aca="false">SUM(AW312-BD312)</f>
        <v>-0.00383170747909389</v>
      </c>
      <c r="BF312" s="2" t="n">
        <f aca="false">SUM(BE312-AW312)</f>
        <v>-2654.46</v>
      </c>
    </row>
    <row r="313" customFormat="false" ht="12.75" hidden="false" customHeight="false" outlineLevel="0" collapsed="false">
      <c r="A313" s="160"/>
      <c r="B313" s="119"/>
      <c r="C313" s="119"/>
      <c r="D313" s="119"/>
      <c r="E313" s="119"/>
      <c r="F313" s="119"/>
      <c r="G313" s="119"/>
      <c r="H313" s="119"/>
      <c r="I313" s="120" t="n">
        <v>38113</v>
      </c>
      <c r="J313" s="121" t="s">
        <v>407</v>
      </c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97"/>
      <c r="W313" s="110"/>
      <c r="X313" s="122"/>
      <c r="Y313" s="122"/>
      <c r="Z313" s="122"/>
      <c r="AA313" s="122" t="n">
        <v>4000</v>
      </c>
      <c r="AB313" s="122"/>
      <c r="AC313" s="122" t="n">
        <v>4000</v>
      </c>
      <c r="AD313" s="122" t="n">
        <v>5000</v>
      </c>
      <c r="AE313" s="122"/>
      <c r="AF313" s="122"/>
      <c r="AG313" s="123" t="n">
        <f aca="false">SUM(AD313+AE313-AF313)</f>
        <v>5000</v>
      </c>
      <c r="AH313" s="122" t="n">
        <v>1500</v>
      </c>
      <c r="AI313" s="122" t="n">
        <v>5000</v>
      </c>
      <c r="AJ313" s="55" t="n">
        <v>0</v>
      </c>
      <c r="AK313" s="122" t="n">
        <v>5000</v>
      </c>
      <c r="AL313" s="122"/>
      <c r="AM313" s="122"/>
      <c r="AN313" s="55" t="n">
        <f aca="false">SUM(AK313+AL313-AM313)</f>
        <v>5000</v>
      </c>
      <c r="AO313" s="97" t="n">
        <f aca="false">SUM(AN313/$AN$2)</f>
        <v>663.61404207313</v>
      </c>
      <c r="AP313" s="58" t="n">
        <v>5000</v>
      </c>
      <c r="AQ313" s="58"/>
      <c r="AR313" s="97" t="n">
        <f aca="false">SUM(AP313/$AN$2)</f>
        <v>663.61404207313</v>
      </c>
      <c r="AS313" s="97"/>
      <c r="AT313" s="97"/>
      <c r="AU313" s="97"/>
      <c r="AV313" s="97"/>
      <c r="AW313" s="106" t="n">
        <f aca="false">SUM(AR313+AU313-AV313)</f>
        <v>663.61404207313</v>
      </c>
      <c r="AX313" s="124"/>
      <c r="AY313" s="124"/>
      <c r="AZ313" s="124" t="n">
        <v>663.61</v>
      </c>
      <c r="BA313" s="124"/>
      <c r="BB313" s="124"/>
      <c r="BC313" s="124"/>
      <c r="BD313" s="124" t="n">
        <f aca="false">SUM(AX313+AY313+AZ313+BA313+BB313+BC313)</f>
        <v>663.61</v>
      </c>
      <c r="BE313" s="2" t="n">
        <f aca="false">SUM(AW313-BD313)</f>
        <v>0.00404207313022198</v>
      </c>
      <c r="BF313" s="2" t="n">
        <f aca="false">SUM(BE313-AW313)</f>
        <v>-663.61</v>
      </c>
    </row>
    <row r="314" customFormat="false" ht="12.75" hidden="false" customHeight="false" outlineLevel="0" collapsed="false">
      <c r="A314" s="160"/>
      <c r="B314" s="119"/>
      <c r="C314" s="119"/>
      <c r="D314" s="119"/>
      <c r="E314" s="119"/>
      <c r="F314" s="119"/>
      <c r="G314" s="119"/>
      <c r="H314" s="119"/>
      <c r="I314" s="120" t="n">
        <v>382</v>
      </c>
      <c r="J314" s="121" t="s">
        <v>394</v>
      </c>
      <c r="K314" s="122"/>
      <c r="L314" s="122"/>
      <c r="M314" s="122"/>
      <c r="N314" s="122" t="n">
        <f aca="false">SUM(N315)</f>
        <v>10000</v>
      </c>
      <c r="O314" s="122" t="n">
        <f aca="false">SUM(O315)</f>
        <v>10000</v>
      </c>
      <c r="P314" s="122" t="n">
        <f aca="false">SUM(P315)</f>
        <v>20000</v>
      </c>
      <c r="Q314" s="122" t="n">
        <f aca="false">SUM(Q315)</f>
        <v>20000</v>
      </c>
      <c r="R314" s="122" t="n">
        <f aca="false">SUM(R315)</f>
        <v>0</v>
      </c>
      <c r="S314" s="122" t="n">
        <f aca="false">SUM(S315)</f>
        <v>20000</v>
      </c>
      <c r="T314" s="122" t="n">
        <f aca="false">SUM(T315)</f>
        <v>13500</v>
      </c>
      <c r="U314" s="122" t="n">
        <f aca="false">SUM(U315)</f>
        <v>0</v>
      </c>
      <c r="V314" s="122" t="n">
        <f aca="false">SUM(V315)</f>
        <v>100</v>
      </c>
      <c r="W314" s="122" t="n">
        <f aca="false">SUM(W315)</f>
        <v>40000</v>
      </c>
      <c r="X314" s="122" t="n">
        <f aca="false">SUM(X315)</f>
        <v>20000</v>
      </c>
      <c r="Y314" s="122" t="n">
        <f aca="false">SUM(Y315)</f>
        <v>20000</v>
      </c>
      <c r="Z314" s="122" t="n">
        <f aca="false">SUM(Z315)</f>
        <v>50000</v>
      </c>
      <c r="AA314" s="122" t="n">
        <f aca="false">SUM(AA315)</f>
        <v>25000</v>
      </c>
      <c r="AB314" s="122" t="n">
        <f aca="false">SUM(AB315)</f>
        <v>0</v>
      </c>
      <c r="AC314" s="122" t="n">
        <f aca="false">SUM(AC315)</f>
        <v>85000</v>
      </c>
      <c r="AD314" s="122" t="n">
        <f aca="false">SUM(AD315)</f>
        <v>185000</v>
      </c>
      <c r="AE314" s="122" t="n">
        <f aca="false">SUM(AE315)</f>
        <v>0</v>
      </c>
      <c r="AF314" s="122" t="n">
        <f aca="false">SUM(AF315)</f>
        <v>0</v>
      </c>
      <c r="AG314" s="122" t="n">
        <f aca="false">SUM(AG315)</f>
        <v>185000</v>
      </c>
      <c r="AH314" s="122" t="n">
        <f aca="false">SUM(AH315)</f>
        <v>179655</v>
      </c>
      <c r="AI314" s="122" t="n">
        <f aca="false">SUM(AI315)</f>
        <v>100000</v>
      </c>
      <c r="AJ314" s="122" t="n">
        <f aca="false">SUM(AJ315)</f>
        <v>0</v>
      </c>
      <c r="AK314" s="122" t="n">
        <f aca="false">SUM(AK315)</f>
        <v>165000</v>
      </c>
      <c r="AL314" s="122" t="n">
        <f aca="false">SUM(AL315)</f>
        <v>0</v>
      </c>
      <c r="AM314" s="122" t="n">
        <f aca="false">SUM(AM315)</f>
        <v>0</v>
      </c>
      <c r="AN314" s="122" t="n">
        <f aca="false">SUM(AN315)</f>
        <v>165000</v>
      </c>
      <c r="AO314" s="97" t="n">
        <f aca="false">SUM(AN314/$AN$2)</f>
        <v>21899.2633884133</v>
      </c>
      <c r="AP314" s="110" t="n">
        <f aca="false">SUM(AP315)</f>
        <v>150000</v>
      </c>
      <c r="AQ314" s="110"/>
      <c r="AR314" s="97" t="n">
        <f aca="false">SUM(AP314/$AN$2)</f>
        <v>19908.4212621939</v>
      </c>
      <c r="AS314" s="97"/>
      <c r="AT314" s="97"/>
      <c r="AU314" s="97"/>
      <c r="AV314" s="97"/>
      <c r="AW314" s="106" t="n">
        <f aca="false">SUM(AR314+AU314-AV314)</f>
        <v>19908.4212621939</v>
      </c>
      <c r="AX314" s="124"/>
      <c r="AY314" s="124"/>
      <c r="AZ314" s="124"/>
      <c r="BA314" s="124"/>
      <c r="BB314" s="124"/>
      <c r="BC314" s="124"/>
      <c r="BD314" s="124" t="n">
        <f aca="false">SUM(AX314+AY314+AZ314+BA314+BB314+BC314)</f>
        <v>0</v>
      </c>
      <c r="BE314" s="2" t="n">
        <f aca="false">SUM(AW314-BD314)</f>
        <v>19908.4212621939</v>
      </c>
      <c r="BF314" s="2" t="n">
        <f aca="false">SUM(BE314-AW314)</f>
        <v>0</v>
      </c>
    </row>
    <row r="315" customFormat="false" ht="12.75" hidden="false" customHeight="false" outlineLevel="0" collapsed="false">
      <c r="A315" s="160"/>
      <c r="B315" s="119"/>
      <c r="C315" s="119"/>
      <c r="D315" s="119"/>
      <c r="E315" s="119"/>
      <c r="F315" s="119"/>
      <c r="G315" s="119"/>
      <c r="H315" s="119"/>
      <c r="I315" s="120" t="n">
        <v>38212</v>
      </c>
      <c r="J315" s="121" t="s">
        <v>408</v>
      </c>
      <c r="K315" s="122"/>
      <c r="L315" s="122"/>
      <c r="M315" s="122"/>
      <c r="N315" s="122" t="n">
        <v>10000</v>
      </c>
      <c r="O315" s="122" t="n">
        <v>10000</v>
      </c>
      <c r="P315" s="122" t="n">
        <v>20000</v>
      </c>
      <c r="Q315" s="122" t="n">
        <v>20000</v>
      </c>
      <c r="R315" s="122"/>
      <c r="S315" s="122" t="n">
        <v>20000</v>
      </c>
      <c r="T315" s="122" t="n">
        <v>13500</v>
      </c>
      <c r="U315" s="122"/>
      <c r="V315" s="97" t="n">
        <f aca="false">S315/P315*100</f>
        <v>100</v>
      </c>
      <c r="W315" s="97" t="n">
        <v>40000</v>
      </c>
      <c r="X315" s="122" t="n">
        <v>20000</v>
      </c>
      <c r="Y315" s="122" t="n">
        <v>20000</v>
      </c>
      <c r="Z315" s="122" t="n">
        <v>50000</v>
      </c>
      <c r="AA315" s="122" t="n">
        <v>25000</v>
      </c>
      <c r="AB315" s="122"/>
      <c r="AC315" s="122" t="n">
        <v>85000</v>
      </c>
      <c r="AD315" s="122" t="n">
        <v>185000</v>
      </c>
      <c r="AE315" s="122"/>
      <c r="AF315" s="122"/>
      <c r="AG315" s="123" t="n">
        <f aca="false">SUM(AD315+AE315-AF315)</f>
        <v>185000</v>
      </c>
      <c r="AH315" s="122" t="n">
        <v>179655</v>
      </c>
      <c r="AI315" s="122" t="n">
        <v>100000</v>
      </c>
      <c r="AJ315" s="55" t="n">
        <v>0</v>
      </c>
      <c r="AK315" s="122" t="n">
        <v>165000</v>
      </c>
      <c r="AL315" s="122"/>
      <c r="AM315" s="122"/>
      <c r="AN315" s="55" t="n">
        <f aca="false">SUM(AK315+AL315-AM315)</f>
        <v>165000</v>
      </c>
      <c r="AO315" s="97" t="n">
        <f aca="false">SUM(AN315/$AN$2)</f>
        <v>21899.2633884133</v>
      </c>
      <c r="AP315" s="58" t="n">
        <v>150000</v>
      </c>
      <c r="AQ315" s="58"/>
      <c r="AR315" s="97" t="n">
        <f aca="false">SUM(AP315/$AN$2)</f>
        <v>19908.4212621939</v>
      </c>
      <c r="AS315" s="97"/>
      <c r="AT315" s="97"/>
      <c r="AU315" s="97"/>
      <c r="AV315" s="97"/>
      <c r="AW315" s="106" t="n">
        <f aca="false">SUM(AR315+AU315-AV315)</f>
        <v>19908.4212621939</v>
      </c>
      <c r="AX315" s="124"/>
      <c r="AY315" s="124"/>
      <c r="AZ315" s="124"/>
      <c r="BA315" s="124"/>
      <c r="BB315" s="124"/>
      <c r="BC315" s="124" t="n">
        <v>19908.42</v>
      </c>
      <c r="BD315" s="124" t="n">
        <f aca="false">SUM(AX315+AY315+AZ315+BA315+BB315+BC315)</f>
        <v>19908.42</v>
      </c>
      <c r="BE315" s="2" t="n">
        <f aca="false">SUM(AW315-BD315)</f>
        <v>0.001262193909497</v>
      </c>
      <c r="BF315" s="2" t="n">
        <f aca="false">SUM(BE315-AW315)</f>
        <v>-19908.42</v>
      </c>
    </row>
    <row r="316" customFormat="false" ht="12.75" hidden="false" customHeight="false" outlineLevel="0" collapsed="false">
      <c r="A316" s="92" t="s">
        <v>409</v>
      </c>
      <c r="B316" s="93"/>
      <c r="C316" s="93"/>
      <c r="D316" s="93"/>
      <c r="E316" s="93"/>
      <c r="F316" s="93"/>
      <c r="G316" s="93"/>
      <c r="H316" s="93"/>
      <c r="I316" s="107" t="s">
        <v>148</v>
      </c>
      <c r="J316" s="108" t="s">
        <v>410</v>
      </c>
      <c r="K316" s="103" t="n">
        <f aca="false">SUM(K317)</f>
        <v>26000</v>
      </c>
      <c r="L316" s="103" t="n">
        <f aca="false">SUM(L317)</f>
        <v>95000</v>
      </c>
      <c r="M316" s="103" t="n">
        <f aca="false">SUM(M317)</f>
        <v>95000</v>
      </c>
      <c r="N316" s="103" t="n">
        <f aca="false">SUM(N317)</f>
        <v>5000</v>
      </c>
      <c r="O316" s="103" t="n">
        <f aca="false">SUM(O317)</f>
        <v>5000</v>
      </c>
      <c r="P316" s="103" t="n">
        <f aca="false">SUM(P317)</f>
        <v>15000</v>
      </c>
      <c r="Q316" s="103" t="n">
        <f aca="false">SUM(Q317)</f>
        <v>15000</v>
      </c>
      <c r="R316" s="103" t="n">
        <f aca="false">SUM(R317)</f>
        <v>0</v>
      </c>
      <c r="S316" s="103" t="n">
        <f aca="false">SUM(S317)</f>
        <v>15000</v>
      </c>
      <c r="T316" s="103" t="n">
        <f aca="false">SUM(T317)</f>
        <v>0</v>
      </c>
      <c r="U316" s="103" t="n">
        <f aca="false">SUM(U317)</f>
        <v>0</v>
      </c>
      <c r="V316" s="103" t="n">
        <f aca="false">SUM(V317)</f>
        <v>100</v>
      </c>
      <c r="W316" s="103" t="n">
        <f aca="false">SUM(W317)</f>
        <v>15000</v>
      </c>
      <c r="X316" s="103" t="n">
        <f aca="false">SUM(X317)</f>
        <v>40000</v>
      </c>
      <c r="Y316" s="103" t="n">
        <f aca="false">SUM(Y317)</f>
        <v>40000</v>
      </c>
      <c r="Z316" s="103" t="n">
        <f aca="false">SUM(Z317)</f>
        <v>40000</v>
      </c>
      <c r="AA316" s="103" t="n">
        <f aca="false">SUM(AA317)</f>
        <v>40000</v>
      </c>
      <c r="AB316" s="103" t="n">
        <f aca="false">SUM(AB317)</f>
        <v>20000</v>
      </c>
      <c r="AC316" s="103" t="n">
        <f aca="false">SUM(AC317)</f>
        <v>40000</v>
      </c>
      <c r="AD316" s="103" t="n">
        <f aca="false">SUM(AD317)</f>
        <v>40000</v>
      </c>
      <c r="AE316" s="103" t="n">
        <f aca="false">SUM(AE317)</f>
        <v>0</v>
      </c>
      <c r="AF316" s="103" t="n">
        <f aca="false">SUM(AF317)</f>
        <v>0</v>
      </c>
      <c r="AG316" s="103" t="n">
        <f aca="false">SUM(AG317)</f>
        <v>40000</v>
      </c>
      <c r="AH316" s="103" t="n">
        <f aca="false">SUM(AH317)</f>
        <v>0</v>
      </c>
      <c r="AI316" s="103" t="n">
        <f aca="false">SUM(AI317)</f>
        <v>40000</v>
      </c>
      <c r="AJ316" s="103" t="n">
        <f aca="false">SUM(AJ317)</f>
        <v>27500</v>
      </c>
      <c r="AK316" s="103" t="n">
        <f aca="false">SUM(AK317)</f>
        <v>40000</v>
      </c>
      <c r="AL316" s="103" t="n">
        <f aca="false">SUM(AL317)</f>
        <v>0</v>
      </c>
      <c r="AM316" s="103" t="n">
        <f aca="false">SUM(AM317)</f>
        <v>0</v>
      </c>
      <c r="AN316" s="103" t="n">
        <f aca="false">SUM(AN317)</f>
        <v>40000</v>
      </c>
      <c r="AO316" s="97" t="n">
        <f aca="false">SUM(AN316/$AN$2)</f>
        <v>5308.91233658504</v>
      </c>
      <c r="AP316" s="104" t="n">
        <f aca="false">SUM(AP317)</f>
        <v>40000</v>
      </c>
      <c r="AQ316" s="104" t="n">
        <f aca="false">SUM(AQ317)</f>
        <v>0</v>
      </c>
      <c r="AR316" s="97" t="n">
        <f aca="false">SUM(AP316/$AN$2)</f>
        <v>5308.91233658504</v>
      </c>
      <c r="AS316" s="97"/>
      <c r="AT316" s="97" t="n">
        <f aca="false">SUM(AT317)</f>
        <v>2654</v>
      </c>
      <c r="AU316" s="97" t="n">
        <f aca="false">SUM(AU317)</f>
        <v>0</v>
      </c>
      <c r="AV316" s="97" t="n">
        <f aca="false">SUM(AV317)</f>
        <v>0</v>
      </c>
      <c r="AW316" s="106" t="n">
        <f aca="false">SUM(AR316+AU316-AV316)</f>
        <v>5308.91233658504</v>
      </c>
      <c r="AX316" s="124"/>
      <c r="AY316" s="124"/>
      <c r="AZ316" s="124"/>
      <c r="BA316" s="124"/>
      <c r="BB316" s="124"/>
      <c r="BC316" s="124"/>
      <c r="BD316" s="124" t="n">
        <f aca="false">SUM(AX316+AY316+AZ316+BA316+BB316+BC316)</f>
        <v>0</v>
      </c>
      <c r="BE316" s="2" t="n">
        <f aca="false">SUM(AW316-BD316)</f>
        <v>5308.91233658504</v>
      </c>
      <c r="BF316" s="2" t="n">
        <f aca="false">SUM(BE316-AW316)</f>
        <v>0</v>
      </c>
    </row>
    <row r="317" customFormat="false" ht="12.75" hidden="false" customHeight="false" outlineLevel="0" collapsed="false">
      <c r="A317" s="92"/>
      <c r="B317" s="93"/>
      <c r="C317" s="93"/>
      <c r="D317" s="93"/>
      <c r="E317" s="93"/>
      <c r="F317" s="93"/>
      <c r="G317" s="93"/>
      <c r="H317" s="93"/>
      <c r="I317" s="107" t="s">
        <v>411</v>
      </c>
      <c r="J317" s="108"/>
      <c r="K317" s="103" t="n">
        <f aca="false">SUM(K319)</f>
        <v>26000</v>
      </c>
      <c r="L317" s="103" t="n">
        <f aca="false">SUM(L319)</f>
        <v>95000</v>
      </c>
      <c r="M317" s="103" t="n">
        <f aca="false">SUM(M319)</f>
        <v>95000</v>
      </c>
      <c r="N317" s="103" t="n">
        <f aca="false">SUM(N319)</f>
        <v>5000</v>
      </c>
      <c r="O317" s="103" t="n">
        <f aca="false">SUM(O319)</f>
        <v>5000</v>
      </c>
      <c r="P317" s="103" t="n">
        <f aca="false">SUM(P319)</f>
        <v>15000</v>
      </c>
      <c r="Q317" s="103" t="n">
        <f aca="false">SUM(Q319)</f>
        <v>15000</v>
      </c>
      <c r="R317" s="103" t="n">
        <f aca="false">SUM(R319)</f>
        <v>0</v>
      </c>
      <c r="S317" s="103" t="n">
        <f aca="false">SUM(S319)</f>
        <v>15000</v>
      </c>
      <c r="T317" s="103" t="n">
        <f aca="false">SUM(T319)</f>
        <v>0</v>
      </c>
      <c r="U317" s="103" t="n">
        <f aca="false">SUM(U319)</f>
        <v>0</v>
      </c>
      <c r="V317" s="103" t="n">
        <f aca="false">SUM(V319)</f>
        <v>100</v>
      </c>
      <c r="W317" s="103" t="n">
        <f aca="false">SUM(W319)</f>
        <v>15000</v>
      </c>
      <c r="X317" s="103" t="n">
        <f aca="false">SUM(X319)</f>
        <v>40000</v>
      </c>
      <c r="Y317" s="103" t="n">
        <f aca="false">SUM(Y319)</f>
        <v>40000</v>
      </c>
      <c r="Z317" s="103" t="n">
        <f aca="false">SUM(Z319)</f>
        <v>40000</v>
      </c>
      <c r="AA317" s="103" t="n">
        <f aca="false">SUM(AA319)</f>
        <v>40000</v>
      </c>
      <c r="AB317" s="103" t="n">
        <f aca="false">SUM(AB319)</f>
        <v>20000</v>
      </c>
      <c r="AC317" s="103" t="n">
        <f aca="false">SUM(AC319)</f>
        <v>40000</v>
      </c>
      <c r="AD317" s="103" t="n">
        <f aca="false">SUM(AD319)</f>
        <v>40000</v>
      </c>
      <c r="AE317" s="103" t="n">
        <f aca="false">SUM(AE319)</f>
        <v>0</v>
      </c>
      <c r="AF317" s="103" t="n">
        <f aca="false">SUM(AF319)</f>
        <v>0</v>
      </c>
      <c r="AG317" s="103" t="n">
        <f aca="false">SUM(AG319)</f>
        <v>40000</v>
      </c>
      <c r="AH317" s="103" t="n">
        <f aca="false">SUM(AH319)</f>
        <v>0</v>
      </c>
      <c r="AI317" s="103" t="n">
        <f aca="false">SUM(AI319)</f>
        <v>40000</v>
      </c>
      <c r="AJ317" s="103" t="n">
        <f aca="false">SUM(AJ319)</f>
        <v>27500</v>
      </c>
      <c r="AK317" s="103" t="n">
        <f aca="false">SUM(AK319)</f>
        <v>40000</v>
      </c>
      <c r="AL317" s="103" t="n">
        <f aca="false">SUM(AL319)</f>
        <v>0</v>
      </c>
      <c r="AM317" s="103" t="n">
        <f aca="false">SUM(AM319)</f>
        <v>0</v>
      </c>
      <c r="AN317" s="103" t="n">
        <f aca="false">SUM(AN319)</f>
        <v>40000</v>
      </c>
      <c r="AO317" s="97" t="n">
        <f aca="false">SUM(AN317/$AN$2)</f>
        <v>5308.91233658504</v>
      </c>
      <c r="AP317" s="104" t="n">
        <f aca="false">SUM(AP319)</f>
        <v>40000</v>
      </c>
      <c r="AQ317" s="104" t="n">
        <f aca="false">SUM(AQ319)</f>
        <v>0</v>
      </c>
      <c r="AR317" s="97" t="n">
        <f aca="false">SUM(AP317/$AN$2)</f>
        <v>5308.91233658504</v>
      </c>
      <c r="AS317" s="97"/>
      <c r="AT317" s="97" t="n">
        <f aca="false">SUM(AT319)</f>
        <v>2654</v>
      </c>
      <c r="AU317" s="97" t="n">
        <f aca="false">SUM(AU319)</f>
        <v>0</v>
      </c>
      <c r="AV317" s="97" t="n">
        <f aca="false">SUM(AV319)</f>
        <v>0</v>
      </c>
      <c r="AW317" s="106" t="n">
        <f aca="false">SUM(AR317+AU317-AV317)</f>
        <v>5308.91233658504</v>
      </c>
      <c r="AX317" s="124"/>
      <c r="AY317" s="124"/>
      <c r="AZ317" s="124"/>
      <c r="BA317" s="124"/>
      <c r="BB317" s="124"/>
      <c r="BC317" s="124"/>
      <c r="BD317" s="124" t="n">
        <f aca="false">SUM(AX317+AY317+AZ317+BA317+BB317+BC317)</f>
        <v>0</v>
      </c>
      <c r="BE317" s="2" t="n">
        <f aca="false">SUM(AW317-BD317)</f>
        <v>5308.91233658504</v>
      </c>
      <c r="BF317" s="2" t="n">
        <f aca="false">SUM(BE317-AW317)</f>
        <v>0</v>
      </c>
    </row>
    <row r="318" customFormat="false" ht="12.75" hidden="false" customHeight="false" outlineLevel="0" collapsed="false">
      <c r="A318" s="92"/>
      <c r="B318" s="93" t="s">
        <v>173</v>
      </c>
      <c r="C318" s="93"/>
      <c r="D318" s="93"/>
      <c r="E318" s="93"/>
      <c r="F318" s="93"/>
      <c r="G318" s="93"/>
      <c r="H318" s="93"/>
      <c r="I318" s="127" t="s">
        <v>174</v>
      </c>
      <c r="J318" s="108" t="s">
        <v>68</v>
      </c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97" t="n">
        <f aca="false">SUM(AN318/$AN$2)</f>
        <v>0</v>
      </c>
      <c r="AP318" s="104" t="n">
        <v>40000</v>
      </c>
      <c r="AQ318" s="104"/>
      <c r="AR318" s="111" t="n">
        <f aca="false">SUM(AP318/$AN$2)</f>
        <v>5308.91233658504</v>
      </c>
      <c r="AS318" s="111"/>
      <c r="AT318" s="111" t="n">
        <v>40000</v>
      </c>
      <c r="AU318" s="111"/>
      <c r="AV318" s="111"/>
      <c r="AW318" s="112" t="n">
        <f aca="false">SUM(AR318+AU318-AV318)</f>
        <v>5308.91233658504</v>
      </c>
      <c r="AX318" s="124"/>
      <c r="AY318" s="124"/>
      <c r="AZ318" s="124"/>
      <c r="BA318" s="124"/>
      <c r="BB318" s="124"/>
      <c r="BC318" s="124"/>
      <c r="BD318" s="124" t="n">
        <f aca="false">SUM(AX318+AY318+AZ318+BA318+BB318+BC318)</f>
        <v>0</v>
      </c>
      <c r="BE318" s="2" t="n">
        <f aca="false">SUM(AW318-BD318)</f>
        <v>5308.91233658504</v>
      </c>
      <c r="BF318" s="2" t="n">
        <f aca="false">SUM(BE318-AW318)</f>
        <v>0</v>
      </c>
    </row>
    <row r="319" customFormat="false" ht="12.75" hidden="false" customHeight="false" outlineLevel="0" collapsed="false">
      <c r="A319" s="150"/>
      <c r="B319" s="114"/>
      <c r="C319" s="114"/>
      <c r="D319" s="114"/>
      <c r="E319" s="114"/>
      <c r="F319" s="114"/>
      <c r="G319" s="114"/>
      <c r="H319" s="114"/>
      <c r="I319" s="115" t="n">
        <v>3</v>
      </c>
      <c r="J319" s="116" t="s">
        <v>154</v>
      </c>
      <c r="K319" s="151" t="n">
        <f aca="false">SUM(K320)</f>
        <v>26000</v>
      </c>
      <c r="L319" s="151" t="n">
        <f aca="false">SUM(L320)</f>
        <v>95000</v>
      </c>
      <c r="M319" s="151" t="n">
        <f aca="false">SUM(M320)</f>
        <v>95000</v>
      </c>
      <c r="N319" s="151" t="n">
        <f aca="false">SUM(N320)</f>
        <v>5000</v>
      </c>
      <c r="O319" s="151" t="n">
        <f aca="false">SUM(O320)</f>
        <v>5000</v>
      </c>
      <c r="P319" s="151" t="n">
        <f aca="false">SUM(P320)</f>
        <v>15000</v>
      </c>
      <c r="Q319" s="151" t="n">
        <f aca="false">SUM(Q320)</f>
        <v>15000</v>
      </c>
      <c r="R319" s="151" t="n">
        <f aca="false">SUM(R320)</f>
        <v>0</v>
      </c>
      <c r="S319" s="151" t="n">
        <f aca="false">SUM(S320)</f>
        <v>15000</v>
      </c>
      <c r="T319" s="151" t="n">
        <f aca="false">SUM(T320)</f>
        <v>0</v>
      </c>
      <c r="U319" s="151" t="n">
        <f aca="false">SUM(U320)</f>
        <v>0</v>
      </c>
      <c r="V319" s="151" t="n">
        <f aca="false">SUM(V320)</f>
        <v>100</v>
      </c>
      <c r="W319" s="151" t="n">
        <f aca="false">SUM(W320)</f>
        <v>15000</v>
      </c>
      <c r="X319" s="151" t="n">
        <f aca="false">SUM(X320)</f>
        <v>40000</v>
      </c>
      <c r="Y319" s="151" t="n">
        <f aca="false">SUM(Y320)</f>
        <v>40000</v>
      </c>
      <c r="Z319" s="151" t="n">
        <f aca="false">SUM(Z320)</f>
        <v>40000</v>
      </c>
      <c r="AA319" s="151" t="n">
        <f aca="false">SUM(AA320)</f>
        <v>40000</v>
      </c>
      <c r="AB319" s="151" t="n">
        <f aca="false">SUM(AB320)</f>
        <v>20000</v>
      </c>
      <c r="AC319" s="151" t="n">
        <f aca="false">SUM(AC320)</f>
        <v>40000</v>
      </c>
      <c r="AD319" s="151" t="n">
        <f aca="false">SUM(AD320)</f>
        <v>40000</v>
      </c>
      <c r="AE319" s="151" t="n">
        <f aca="false">SUM(AE320)</f>
        <v>0</v>
      </c>
      <c r="AF319" s="151" t="n">
        <f aca="false">SUM(AF320)</f>
        <v>0</v>
      </c>
      <c r="AG319" s="151" t="n">
        <f aca="false">SUM(AG320)</f>
        <v>40000</v>
      </c>
      <c r="AH319" s="151" t="n">
        <f aca="false">SUM(AH320)</f>
        <v>0</v>
      </c>
      <c r="AI319" s="151" t="n">
        <f aca="false">SUM(AI320)</f>
        <v>40000</v>
      </c>
      <c r="AJ319" s="151" t="n">
        <f aca="false">SUM(AJ320)</f>
        <v>27500</v>
      </c>
      <c r="AK319" s="151" t="n">
        <f aca="false">SUM(AK320)</f>
        <v>40000</v>
      </c>
      <c r="AL319" s="151" t="n">
        <f aca="false">SUM(AL320)</f>
        <v>0</v>
      </c>
      <c r="AM319" s="151" t="n">
        <f aca="false">SUM(AM320)</f>
        <v>0</v>
      </c>
      <c r="AN319" s="151" t="n">
        <f aca="false">SUM(AN320)</f>
        <v>40000</v>
      </c>
      <c r="AO319" s="97" t="n">
        <f aca="false">SUM(AN319/$AN$2)</f>
        <v>5308.91233658504</v>
      </c>
      <c r="AP319" s="104" t="n">
        <f aca="false">SUM(AP320)</f>
        <v>40000</v>
      </c>
      <c r="AQ319" s="104" t="n">
        <f aca="false">SUM(AQ320)</f>
        <v>0</v>
      </c>
      <c r="AR319" s="97" t="n">
        <f aca="false">SUM(AP319/$AN$2)</f>
        <v>5308.91233658504</v>
      </c>
      <c r="AS319" s="97"/>
      <c r="AT319" s="97" t="n">
        <f aca="false">SUM(AT320)</f>
        <v>2654</v>
      </c>
      <c r="AU319" s="97" t="n">
        <f aca="false">SUM(AU320)</f>
        <v>0</v>
      </c>
      <c r="AV319" s="97" t="n">
        <f aca="false">SUM(AV320)</f>
        <v>0</v>
      </c>
      <c r="AW319" s="106" t="n">
        <f aca="false">SUM(AR319+AU319-AV319)</f>
        <v>5308.91233658504</v>
      </c>
      <c r="AX319" s="124"/>
      <c r="AY319" s="124"/>
      <c r="AZ319" s="124"/>
      <c r="BA319" s="124"/>
      <c r="BB319" s="124"/>
      <c r="BC319" s="124"/>
      <c r="BD319" s="124" t="n">
        <f aca="false">SUM(AX319+AY319+AZ319+BA319+BB319+BC319)</f>
        <v>0</v>
      </c>
      <c r="BE319" s="2" t="n">
        <f aca="false">SUM(AW319-BD319)</f>
        <v>5308.91233658504</v>
      </c>
      <c r="BF319" s="2" t="n">
        <f aca="false">SUM(BE319-AW319)</f>
        <v>0</v>
      </c>
    </row>
    <row r="320" customFormat="false" ht="12.75" hidden="false" customHeight="false" outlineLevel="0" collapsed="false">
      <c r="A320" s="150"/>
      <c r="B320" s="114" t="s">
        <v>174</v>
      </c>
      <c r="C320" s="114"/>
      <c r="D320" s="114"/>
      <c r="E320" s="114"/>
      <c r="F320" s="114"/>
      <c r="G320" s="114"/>
      <c r="H320" s="114"/>
      <c r="I320" s="115" t="n">
        <v>38</v>
      </c>
      <c r="J320" s="116" t="s">
        <v>304</v>
      </c>
      <c r="K320" s="151" t="n">
        <f aca="false">SUM(K321)</f>
        <v>26000</v>
      </c>
      <c r="L320" s="151" t="n">
        <f aca="false">SUM(L321)</f>
        <v>95000</v>
      </c>
      <c r="M320" s="151" t="n">
        <f aca="false">SUM(M321)</f>
        <v>95000</v>
      </c>
      <c r="N320" s="151" t="n">
        <f aca="false">SUM(N321)</f>
        <v>5000</v>
      </c>
      <c r="O320" s="151" t="n">
        <f aca="false">SUM(O321)</f>
        <v>5000</v>
      </c>
      <c r="P320" s="151" t="n">
        <f aca="false">SUM(P321)</f>
        <v>15000</v>
      </c>
      <c r="Q320" s="151" t="n">
        <f aca="false">SUM(Q321)</f>
        <v>15000</v>
      </c>
      <c r="R320" s="151" t="n">
        <f aca="false">SUM(R321)</f>
        <v>0</v>
      </c>
      <c r="S320" s="151" t="n">
        <f aca="false">SUM(S321)</f>
        <v>15000</v>
      </c>
      <c r="T320" s="151" t="n">
        <f aca="false">SUM(T321)</f>
        <v>0</v>
      </c>
      <c r="U320" s="151" t="n">
        <f aca="false">SUM(U321)</f>
        <v>0</v>
      </c>
      <c r="V320" s="151" t="n">
        <f aca="false">SUM(V321)</f>
        <v>100</v>
      </c>
      <c r="W320" s="151" t="n">
        <f aca="false">SUM(W321)</f>
        <v>15000</v>
      </c>
      <c r="X320" s="151" t="n">
        <f aca="false">SUM(X321)</f>
        <v>40000</v>
      </c>
      <c r="Y320" s="151" t="n">
        <f aca="false">SUM(Y321)</f>
        <v>40000</v>
      </c>
      <c r="Z320" s="151" t="n">
        <f aca="false">SUM(Z321)</f>
        <v>40000</v>
      </c>
      <c r="AA320" s="151" t="n">
        <f aca="false">SUM(AA321)</f>
        <v>40000</v>
      </c>
      <c r="AB320" s="151" t="n">
        <f aca="false">SUM(AB321)</f>
        <v>20000</v>
      </c>
      <c r="AC320" s="151" t="n">
        <f aca="false">SUM(AC321)</f>
        <v>40000</v>
      </c>
      <c r="AD320" s="151" t="n">
        <f aca="false">SUM(AD321)</f>
        <v>40000</v>
      </c>
      <c r="AE320" s="151" t="n">
        <f aca="false">SUM(AE321)</f>
        <v>0</v>
      </c>
      <c r="AF320" s="151" t="n">
        <f aca="false">SUM(AF321)</f>
        <v>0</v>
      </c>
      <c r="AG320" s="151" t="n">
        <f aca="false">SUM(AG321)</f>
        <v>40000</v>
      </c>
      <c r="AH320" s="151" t="n">
        <f aca="false">SUM(AH321)</f>
        <v>0</v>
      </c>
      <c r="AI320" s="151" t="n">
        <f aca="false">SUM(AI321)</f>
        <v>40000</v>
      </c>
      <c r="AJ320" s="151" t="n">
        <f aca="false">SUM(AJ321)</f>
        <v>27500</v>
      </c>
      <c r="AK320" s="151" t="n">
        <f aca="false">SUM(AK321)</f>
        <v>40000</v>
      </c>
      <c r="AL320" s="151" t="n">
        <f aca="false">SUM(AL321)</f>
        <v>0</v>
      </c>
      <c r="AM320" s="151" t="n">
        <f aca="false">SUM(AM321)</f>
        <v>0</v>
      </c>
      <c r="AN320" s="151" t="n">
        <f aca="false">SUM(AN321)</f>
        <v>40000</v>
      </c>
      <c r="AO320" s="97" t="n">
        <f aca="false">SUM(AN320/$AN$2)</f>
        <v>5308.91233658504</v>
      </c>
      <c r="AP320" s="104" t="n">
        <f aca="false">SUM(AP321)</f>
        <v>40000</v>
      </c>
      <c r="AQ320" s="104"/>
      <c r="AR320" s="97" t="n">
        <f aca="false">SUM(AP320/$AN$2)</f>
        <v>5308.91233658504</v>
      </c>
      <c r="AS320" s="97"/>
      <c r="AT320" s="97" t="n">
        <f aca="false">SUM(AT321)</f>
        <v>2654</v>
      </c>
      <c r="AU320" s="97" t="n">
        <f aca="false">SUM(AU321)</f>
        <v>0</v>
      </c>
      <c r="AV320" s="97" t="n">
        <f aca="false">SUM(AV321)</f>
        <v>0</v>
      </c>
      <c r="AW320" s="106" t="n">
        <f aca="false">SUM(AR320+AU320-AV320)</f>
        <v>5308.91233658504</v>
      </c>
      <c r="AX320" s="124"/>
      <c r="AY320" s="124"/>
      <c r="AZ320" s="124"/>
      <c r="BA320" s="124"/>
      <c r="BB320" s="124"/>
      <c r="BC320" s="124"/>
      <c r="BD320" s="124" t="n">
        <f aca="false">SUM(AX320+AY320+AZ320+BA320+BB320+BC320)</f>
        <v>0</v>
      </c>
      <c r="BE320" s="2" t="n">
        <f aca="false">SUM(AW320-BD320)</f>
        <v>5308.91233658504</v>
      </c>
      <c r="BF320" s="2" t="n">
        <f aca="false">SUM(BE320-AW320)</f>
        <v>0</v>
      </c>
    </row>
    <row r="321" customFormat="false" ht="12.75" hidden="false" customHeight="false" outlineLevel="0" collapsed="false">
      <c r="A321" s="160"/>
      <c r="B321" s="119"/>
      <c r="C321" s="119"/>
      <c r="D321" s="119"/>
      <c r="E321" s="119"/>
      <c r="F321" s="119"/>
      <c r="G321" s="119"/>
      <c r="H321" s="119"/>
      <c r="I321" s="120" t="n">
        <v>381</v>
      </c>
      <c r="J321" s="121" t="s">
        <v>164</v>
      </c>
      <c r="K321" s="151" t="n">
        <f aca="false">SUM(K322)</f>
        <v>26000</v>
      </c>
      <c r="L321" s="151" t="n">
        <f aca="false">SUM(L322)</f>
        <v>95000</v>
      </c>
      <c r="M321" s="151" t="n">
        <f aca="false">SUM(M322)</f>
        <v>95000</v>
      </c>
      <c r="N321" s="123" t="n">
        <f aca="false">SUM(N322)</f>
        <v>5000</v>
      </c>
      <c r="O321" s="123" t="n">
        <f aca="false">SUM(O322)</f>
        <v>5000</v>
      </c>
      <c r="P321" s="123" t="n">
        <f aca="false">SUM(P322)</f>
        <v>15000</v>
      </c>
      <c r="Q321" s="123" t="n">
        <f aca="false">SUM(Q322)</f>
        <v>15000</v>
      </c>
      <c r="R321" s="123" t="n">
        <f aca="false">SUM(R322)</f>
        <v>0</v>
      </c>
      <c r="S321" s="123" t="n">
        <f aca="false">SUM(S322)</f>
        <v>15000</v>
      </c>
      <c r="T321" s="123" t="n">
        <f aca="false">SUM(T322)</f>
        <v>0</v>
      </c>
      <c r="U321" s="123" t="n">
        <f aca="false">SUM(U322)</f>
        <v>0</v>
      </c>
      <c r="V321" s="123" t="n">
        <f aca="false">SUM(V322)</f>
        <v>100</v>
      </c>
      <c r="W321" s="123" t="n">
        <f aca="false">SUM(W322)</f>
        <v>15000</v>
      </c>
      <c r="X321" s="123" t="n">
        <f aca="false">SUM(X322)</f>
        <v>40000</v>
      </c>
      <c r="Y321" s="123" t="n">
        <f aca="false">SUM(Y322)</f>
        <v>40000</v>
      </c>
      <c r="Z321" s="123" t="n">
        <f aca="false">SUM(Z322)</f>
        <v>40000</v>
      </c>
      <c r="AA321" s="123" t="n">
        <f aca="false">SUM(AA322)</f>
        <v>40000</v>
      </c>
      <c r="AB321" s="123" t="n">
        <f aca="false">SUM(AB322)</f>
        <v>20000</v>
      </c>
      <c r="AC321" s="123" t="n">
        <f aca="false">SUM(AC322)</f>
        <v>40000</v>
      </c>
      <c r="AD321" s="123" t="n">
        <f aca="false">SUM(AD322)</f>
        <v>40000</v>
      </c>
      <c r="AE321" s="123" t="n">
        <f aca="false">SUM(AE322)</f>
        <v>0</v>
      </c>
      <c r="AF321" s="123" t="n">
        <f aca="false">SUM(AF322)</f>
        <v>0</v>
      </c>
      <c r="AG321" s="123" t="n">
        <f aca="false">SUM(AG322)</f>
        <v>40000</v>
      </c>
      <c r="AH321" s="123" t="n">
        <f aca="false">SUM(AH322)</f>
        <v>0</v>
      </c>
      <c r="AI321" s="123" t="n">
        <f aca="false">SUM(AI322)</f>
        <v>40000</v>
      </c>
      <c r="AJ321" s="123" t="n">
        <f aca="false">SUM(AJ322)</f>
        <v>27500</v>
      </c>
      <c r="AK321" s="123" t="n">
        <f aca="false">SUM(AK322)</f>
        <v>40000</v>
      </c>
      <c r="AL321" s="123" t="n">
        <f aca="false">SUM(AL322)</f>
        <v>0</v>
      </c>
      <c r="AM321" s="123" t="n">
        <f aca="false">SUM(AM322)</f>
        <v>0</v>
      </c>
      <c r="AN321" s="123" t="n">
        <f aca="false">SUM(AN322)</f>
        <v>40000</v>
      </c>
      <c r="AO321" s="97" t="n">
        <f aca="false">SUM(AN321/$AN$2)</f>
        <v>5308.91233658504</v>
      </c>
      <c r="AP321" s="144" t="n">
        <f aca="false">SUM(AP322)</f>
        <v>40000</v>
      </c>
      <c r="AQ321" s="144"/>
      <c r="AR321" s="97" t="n">
        <f aca="false">SUM(AP321/$AN$2)</f>
        <v>5308.91233658504</v>
      </c>
      <c r="AS321" s="97"/>
      <c r="AT321" s="97" t="n">
        <f aca="false">SUM(AT322)</f>
        <v>2654</v>
      </c>
      <c r="AU321" s="97" t="n">
        <f aca="false">SUM(AU322)</f>
        <v>0</v>
      </c>
      <c r="AV321" s="97" t="n">
        <f aca="false">SUM(AV322)</f>
        <v>0</v>
      </c>
      <c r="AW321" s="106" t="n">
        <f aca="false">SUM(AR321+AU321-AV321)</f>
        <v>5308.91233658504</v>
      </c>
      <c r="AX321" s="124"/>
      <c r="AY321" s="124"/>
      <c r="AZ321" s="124"/>
      <c r="BA321" s="124"/>
      <c r="BB321" s="124"/>
      <c r="BC321" s="124"/>
      <c r="BD321" s="124" t="n">
        <f aca="false">SUM(AX321+AY321+AZ321+BA321+BB321+BC321)</f>
        <v>0</v>
      </c>
      <c r="BE321" s="2" t="n">
        <f aca="false">SUM(AW321-BD321)</f>
        <v>5308.91233658504</v>
      </c>
      <c r="BF321" s="2" t="n">
        <f aca="false">SUM(BE321-AW321)</f>
        <v>0</v>
      </c>
    </row>
    <row r="322" customFormat="false" ht="12.75" hidden="false" customHeight="false" outlineLevel="0" collapsed="false">
      <c r="A322" s="160"/>
      <c r="B322" s="119"/>
      <c r="C322" s="119"/>
      <c r="D322" s="119"/>
      <c r="E322" s="119"/>
      <c r="F322" s="119"/>
      <c r="G322" s="119"/>
      <c r="H322" s="119"/>
      <c r="I322" s="120" t="n">
        <v>38113</v>
      </c>
      <c r="J322" s="121" t="s">
        <v>412</v>
      </c>
      <c r="K322" s="122" t="n">
        <v>26000</v>
      </c>
      <c r="L322" s="122" t="n">
        <v>95000</v>
      </c>
      <c r="M322" s="122" t="n">
        <v>95000</v>
      </c>
      <c r="N322" s="122" t="n">
        <v>5000</v>
      </c>
      <c r="O322" s="122" t="n">
        <v>5000</v>
      </c>
      <c r="P322" s="122" t="n">
        <v>15000</v>
      </c>
      <c r="Q322" s="122" t="n">
        <v>15000</v>
      </c>
      <c r="R322" s="122"/>
      <c r="S322" s="122" t="n">
        <v>15000</v>
      </c>
      <c r="T322" s="122"/>
      <c r="U322" s="122"/>
      <c r="V322" s="97" t="n">
        <f aca="false">S322/P322*100</f>
        <v>100</v>
      </c>
      <c r="W322" s="97" t="n">
        <v>15000</v>
      </c>
      <c r="X322" s="122" t="n">
        <v>40000</v>
      </c>
      <c r="Y322" s="122" t="n">
        <v>40000</v>
      </c>
      <c r="Z322" s="122" t="n">
        <v>40000</v>
      </c>
      <c r="AA322" s="122" t="n">
        <v>40000</v>
      </c>
      <c r="AB322" s="122" t="n">
        <v>20000</v>
      </c>
      <c r="AC322" s="122" t="n">
        <v>40000</v>
      </c>
      <c r="AD322" s="122" t="n">
        <v>40000</v>
      </c>
      <c r="AE322" s="122"/>
      <c r="AF322" s="122"/>
      <c r="AG322" s="123" t="n">
        <f aca="false">SUM(AD322+AE322-AF322)</f>
        <v>40000</v>
      </c>
      <c r="AH322" s="122"/>
      <c r="AI322" s="122" t="n">
        <v>40000</v>
      </c>
      <c r="AJ322" s="55" t="n">
        <v>27500</v>
      </c>
      <c r="AK322" s="122" t="n">
        <v>40000</v>
      </c>
      <c r="AL322" s="122"/>
      <c r="AM322" s="122"/>
      <c r="AN322" s="55" t="n">
        <f aca="false">SUM(AK322+AL322-AM322)</f>
        <v>40000</v>
      </c>
      <c r="AO322" s="97" t="n">
        <f aca="false">SUM(AN322/$AN$2)</f>
        <v>5308.91233658504</v>
      </c>
      <c r="AP322" s="58" t="n">
        <v>40000</v>
      </c>
      <c r="AQ322" s="58"/>
      <c r="AR322" s="97" t="n">
        <f aca="false">SUM(AP322/$AN$2)</f>
        <v>5308.91233658504</v>
      </c>
      <c r="AS322" s="97" t="n">
        <v>2654</v>
      </c>
      <c r="AT322" s="97" t="n">
        <v>2654</v>
      </c>
      <c r="AU322" s="97"/>
      <c r="AV322" s="97"/>
      <c r="AW322" s="106" t="n">
        <f aca="false">SUM(AR322+AU322-AV322)</f>
        <v>5308.91233658504</v>
      </c>
      <c r="AX322" s="124"/>
      <c r="AY322" s="124"/>
      <c r="AZ322" s="124" t="n">
        <v>5308.91</v>
      </c>
      <c r="BA322" s="124"/>
      <c r="BB322" s="124"/>
      <c r="BC322" s="124"/>
      <c r="BD322" s="124" t="n">
        <f aca="false">SUM(AX322+AY322+AZ322+BA322+BB322+BC322)</f>
        <v>5308.91</v>
      </c>
      <c r="BE322" s="2" t="n">
        <f aca="false">SUM(AW322-BD322)</f>
        <v>0.00233658504203049</v>
      </c>
      <c r="BF322" s="2" t="n">
        <f aca="false">SUM(BE322-AW322)</f>
        <v>-5308.91</v>
      </c>
    </row>
    <row r="323" customFormat="false" ht="12.75" hidden="false" customHeight="false" outlineLevel="0" collapsed="false">
      <c r="A323" s="92" t="s">
        <v>413</v>
      </c>
      <c r="B323" s="93"/>
      <c r="C323" s="93"/>
      <c r="D323" s="93"/>
      <c r="E323" s="93"/>
      <c r="F323" s="93"/>
      <c r="G323" s="93"/>
      <c r="H323" s="93"/>
      <c r="I323" s="107" t="s">
        <v>148</v>
      </c>
      <c r="J323" s="108" t="s">
        <v>414</v>
      </c>
      <c r="K323" s="103" t="n">
        <f aca="false">SUM(K324)</f>
        <v>13000</v>
      </c>
      <c r="L323" s="103" t="n">
        <f aca="false">SUM(L324)</f>
        <v>0</v>
      </c>
      <c r="M323" s="103" t="n">
        <f aca="false">SUM(M324)</f>
        <v>0</v>
      </c>
      <c r="N323" s="103" t="n">
        <f aca="false">SUM(N324)</f>
        <v>14000</v>
      </c>
      <c r="O323" s="103" t="n">
        <f aca="false">SUM(O324)</f>
        <v>14000</v>
      </c>
      <c r="P323" s="103" t="n">
        <f aca="false">SUM(P324)</f>
        <v>20000</v>
      </c>
      <c r="Q323" s="103" t="n">
        <f aca="false">SUM(Q324)</f>
        <v>20000</v>
      </c>
      <c r="R323" s="103" t="n">
        <f aca="false">SUM(R324)</f>
        <v>15200</v>
      </c>
      <c r="S323" s="103" t="n">
        <f aca="false">SUM(S324)</f>
        <v>25000</v>
      </c>
      <c r="T323" s="103" t="n">
        <f aca="false">SUM(T324)</f>
        <v>17700</v>
      </c>
      <c r="U323" s="103" t="n">
        <f aca="false">SUM(U324)</f>
        <v>0</v>
      </c>
      <c r="V323" s="103" t="n">
        <f aca="false">SUM(V324)</f>
        <v>125</v>
      </c>
      <c r="W323" s="103" t="n">
        <f aca="false">SUM(W324)</f>
        <v>25000</v>
      </c>
      <c r="X323" s="103" t="n">
        <f aca="false">SUM(X324)</f>
        <v>60000</v>
      </c>
      <c r="Y323" s="103" t="n">
        <f aca="false">SUM(Y324)</f>
        <v>10000</v>
      </c>
      <c r="Z323" s="103" t="n">
        <f aca="false">SUM(Z324)</f>
        <v>15000</v>
      </c>
      <c r="AA323" s="103" t="n">
        <f aca="false">SUM(AA324)</f>
        <v>15000</v>
      </c>
      <c r="AB323" s="103" t="n">
        <f aca="false">SUM(AB324)</f>
        <v>4500</v>
      </c>
      <c r="AC323" s="103" t="n">
        <f aca="false">SUM(AC324)</f>
        <v>15000</v>
      </c>
      <c r="AD323" s="103" t="n">
        <f aca="false">SUM(AD324)</f>
        <v>15000</v>
      </c>
      <c r="AE323" s="103" t="n">
        <f aca="false">SUM(AE324)</f>
        <v>0</v>
      </c>
      <c r="AF323" s="103" t="n">
        <f aca="false">SUM(AF324)</f>
        <v>0</v>
      </c>
      <c r="AG323" s="103" t="n">
        <f aca="false">SUM(AG324)</f>
        <v>15000</v>
      </c>
      <c r="AH323" s="103" t="n">
        <f aca="false">SUM(AH324)</f>
        <v>0</v>
      </c>
      <c r="AI323" s="103" t="n">
        <f aca="false">SUM(AI324)</f>
        <v>15000</v>
      </c>
      <c r="AJ323" s="103" t="n">
        <f aca="false">SUM(AJ324)</f>
        <v>0</v>
      </c>
      <c r="AK323" s="103" t="n">
        <f aca="false">SUM(AK324)</f>
        <v>15000</v>
      </c>
      <c r="AL323" s="103" t="n">
        <f aca="false">SUM(AL324)</f>
        <v>0</v>
      </c>
      <c r="AM323" s="103" t="n">
        <f aca="false">SUM(AM324)</f>
        <v>0</v>
      </c>
      <c r="AN323" s="103" t="n">
        <f aca="false">SUM(AN324)</f>
        <v>15000</v>
      </c>
      <c r="AO323" s="97" t="n">
        <f aca="false">SUM(AN323/$AN$2)</f>
        <v>1990.84212621939</v>
      </c>
      <c r="AP323" s="104" t="n">
        <f aca="false">SUM(AP324)</f>
        <v>15000</v>
      </c>
      <c r="AQ323" s="104" t="n">
        <f aca="false">SUM(AQ324)</f>
        <v>0</v>
      </c>
      <c r="AR323" s="97" t="n">
        <f aca="false">SUM(AP323/$AN$2)</f>
        <v>1990.84212621939</v>
      </c>
      <c r="AS323" s="97"/>
      <c r="AT323" s="97" t="n">
        <f aca="false">SUM(AT324)</f>
        <v>150</v>
      </c>
      <c r="AU323" s="97" t="n">
        <f aca="false">SUM(AU324)</f>
        <v>0</v>
      </c>
      <c r="AV323" s="97" t="n">
        <f aca="false">SUM(AV324)</f>
        <v>0</v>
      </c>
      <c r="AW323" s="106" t="n">
        <f aca="false">SUM(AR323+AU323-AV323)</f>
        <v>1990.84212621939</v>
      </c>
      <c r="AX323" s="124"/>
      <c r="AY323" s="124"/>
      <c r="AZ323" s="124"/>
      <c r="BA323" s="124"/>
      <c r="BB323" s="124"/>
      <c r="BC323" s="124"/>
      <c r="BD323" s="124" t="n">
        <f aca="false">SUM(AX323+AY323+AZ323+BA323+BB323+BC323)</f>
        <v>0</v>
      </c>
      <c r="BE323" s="2" t="n">
        <f aca="false">SUM(AW323-BD323)</f>
        <v>1990.84212621939</v>
      </c>
      <c r="BF323" s="2" t="n">
        <f aca="false">SUM(BE323-AW323)</f>
        <v>0</v>
      </c>
    </row>
    <row r="324" customFormat="false" ht="12.75" hidden="false" customHeight="false" outlineLevel="0" collapsed="false">
      <c r="A324" s="92"/>
      <c r="B324" s="93"/>
      <c r="C324" s="93"/>
      <c r="D324" s="93"/>
      <c r="E324" s="93"/>
      <c r="F324" s="93"/>
      <c r="G324" s="93"/>
      <c r="H324" s="93"/>
      <c r="I324" s="107" t="s">
        <v>411</v>
      </c>
      <c r="J324" s="108"/>
      <c r="K324" s="103" t="n">
        <f aca="false">SUM(K326)</f>
        <v>13000</v>
      </c>
      <c r="L324" s="103" t="n">
        <f aca="false">SUM(L326)</f>
        <v>0</v>
      </c>
      <c r="M324" s="103" t="n">
        <f aca="false">SUM(M326)</f>
        <v>0</v>
      </c>
      <c r="N324" s="103" t="n">
        <f aca="false">SUM(N326)</f>
        <v>14000</v>
      </c>
      <c r="O324" s="103" t="n">
        <f aca="false">SUM(O326)</f>
        <v>14000</v>
      </c>
      <c r="P324" s="103" t="n">
        <f aca="false">SUM(P326)</f>
        <v>20000</v>
      </c>
      <c r="Q324" s="103" t="n">
        <f aca="false">SUM(Q326)</f>
        <v>20000</v>
      </c>
      <c r="R324" s="103" t="n">
        <f aca="false">SUM(R326)</f>
        <v>15200</v>
      </c>
      <c r="S324" s="103" t="n">
        <f aca="false">SUM(S326)</f>
        <v>25000</v>
      </c>
      <c r="T324" s="103" t="n">
        <f aca="false">SUM(T326)</f>
        <v>17700</v>
      </c>
      <c r="U324" s="103" t="n">
        <f aca="false">SUM(U326)</f>
        <v>0</v>
      </c>
      <c r="V324" s="103" t="n">
        <f aca="false">SUM(V326)</f>
        <v>125</v>
      </c>
      <c r="W324" s="103" t="n">
        <f aca="false">SUM(W326)</f>
        <v>25000</v>
      </c>
      <c r="X324" s="103" t="n">
        <f aca="false">SUM(X326)</f>
        <v>60000</v>
      </c>
      <c r="Y324" s="103" t="n">
        <f aca="false">SUM(Y326)</f>
        <v>10000</v>
      </c>
      <c r="Z324" s="103" t="n">
        <f aca="false">SUM(Z326)</f>
        <v>15000</v>
      </c>
      <c r="AA324" s="103" t="n">
        <f aca="false">SUM(AA326)</f>
        <v>15000</v>
      </c>
      <c r="AB324" s="103" t="n">
        <f aca="false">SUM(AB326)</f>
        <v>4500</v>
      </c>
      <c r="AC324" s="103" t="n">
        <f aca="false">SUM(AC326)</f>
        <v>15000</v>
      </c>
      <c r="AD324" s="103" t="n">
        <f aca="false">SUM(AD326)</f>
        <v>15000</v>
      </c>
      <c r="AE324" s="103" t="n">
        <f aca="false">SUM(AE326)</f>
        <v>0</v>
      </c>
      <c r="AF324" s="103" t="n">
        <f aca="false">SUM(AF326)</f>
        <v>0</v>
      </c>
      <c r="AG324" s="103" t="n">
        <f aca="false">SUM(AG326)</f>
        <v>15000</v>
      </c>
      <c r="AH324" s="103" t="n">
        <f aca="false">SUM(AH326)</f>
        <v>0</v>
      </c>
      <c r="AI324" s="103" t="n">
        <f aca="false">SUM(AI326)</f>
        <v>15000</v>
      </c>
      <c r="AJ324" s="103" t="n">
        <f aca="false">SUM(AJ326)</f>
        <v>0</v>
      </c>
      <c r="AK324" s="103" t="n">
        <f aca="false">SUM(AK326)</f>
        <v>15000</v>
      </c>
      <c r="AL324" s="103" t="n">
        <f aca="false">SUM(AL326)</f>
        <v>0</v>
      </c>
      <c r="AM324" s="103" t="n">
        <f aca="false">SUM(AM326)</f>
        <v>0</v>
      </c>
      <c r="AN324" s="103" t="n">
        <f aca="false">SUM(AN326)</f>
        <v>15000</v>
      </c>
      <c r="AO324" s="97" t="n">
        <f aca="false">SUM(AN324/$AN$2)</f>
        <v>1990.84212621939</v>
      </c>
      <c r="AP324" s="104" t="n">
        <f aca="false">SUM(AP326)</f>
        <v>15000</v>
      </c>
      <c r="AQ324" s="104" t="n">
        <f aca="false">SUM(AQ326)</f>
        <v>0</v>
      </c>
      <c r="AR324" s="97" t="n">
        <f aca="false">SUM(AP324/$AN$2)</f>
        <v>1990.84212621939</v>
      </c>
      <c r="AS324" s="97"/>
      <c r="AT324" s="97" t="n">
        <f aca="false">SUM(AT326)</f>
        <v>150</v>
      </c>
      <c r="AU324" s="97" t="n">
        <f aca="false">SUM(AU326)</f>
        <v>0</v>
      </c>
      <c r="AV324" s="97" t="n">
        <f aca="false">SUM(AV326)</f>
        <v>0</v>
      </c>
      <c r="AW324" s="106" t="n">
        <f aca="false">SUM(AR324+AU324-AV324)</f>
        <v>1990.84212621939</v>
      </c>
      <c r="AX324" s="124"/>
      <c r="AY324" s="124"/>
      <c r="AZ324" s="124"/>
      <c r="BA324" s="124"/>
      <c r="BB324" s="124"/>
      <c r="BC324" s="124"/>
      <c r="BD324" s="124" t="n">
        <f aca="false">SUM(AX324+AY324+AZ324+BA324+BB324+BC324)</f>
        <v>0</v>
      </c>
      <c r="BE324" s="2" t="n">
        <f aca="false">SUM(AW324-BD324)</f>
        <v>1990.84212621939</v>
      </c>
      <c r="BF324" s="2" t="n">
        <f aca="false">SUM(BE324-AW324)</f>
        <v>0</v>
      </c>
    </row>
    <row r="325" customFormat="false" ht="12.75" hidden="false" customHeight="false" outlineLevel="0" collapsed="false">
      <c r="A325" s="92"/>
      <c r="B325" s="93" t="s">
        <v>173</v>
      </c>
      <c r="C325" s="93"/>
      <c r="D325" s="93"/>
      <c r="E325" s="93"/>
      <c r="F325" s="93"/>
      <c r="G325" s="93"/>
      <c r="H325" s="93"/>
      <c r="I325" s="127" t="s">
        <v>174</v>
      </c>
      <c r="J325" s="108" t="s">
        <v>68</v>
      </c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97" t="n">
        <f aca="false">SUM(AN325/$AN$2)</f>
        <v>0</v>
      </c>
      <c r="AP325" s="104" t="n">
        <v>15000</v>
      </c>
      <c r="AQ325" s="104"/>
      <c r="AR325" s="111" t="n">
        <f aca="false">SUM(AP325/$AN$2)</f>
        <v>1990.84212621939</v>
      </c>
      <c r="AS325" s="111"/>
      <c r="AT325" s="111" t="n">
        <v>15000</v>
      </c>
      <c r="AU325" s="111"/>
      <c r="AV325" s="111"/>
      <c r="AW325" s="112" t="n">
        <f aca="false">SUM(AR325+AU325-AV325)</f>
        <v>1990.84212621939</v>
      </c>
      <c r="AX325" s="124"/>
      <c r="AY325" s="124"/>
      <c r="AZ325" s="124"/>
      <c r="BA325" s="124"/>
      <c r="BB325" s="124"/>
      <c r="BC325" s="124"/>
      <c r="BD325" s="124" t="n">
        <f aca="false">SUM(AX325+AY325+AZ325+BA325+BB325+BC325)</f>
        <v>0</v>
      </c>
      <c r="BE325" s="2" t="n">
        <f aca="false">SUM(AW325-BD325)</f>
        <v>1990.84212621939</v>
      </c>
      <c r="BF325" s="2" t="n">
        <f aca="false">SUM(BE325-AW325)</f>
        <v>0</v>
      </c>
    </row>
    <row r="326" customFormat="false" ht="12.75" hidden="false" customHeight="false" outlineLevel="0" collapsed="false">
      <c r="A326" s="150"/>
      <c r="B326" s="114"/>
      <c r="C326" s="114"/>
      <c r="D326" s="114"/>
      <c r="E326" s="114"/>
      <c r="F326" s="114"/>
      <c r="G326" s="114"/>
      <c r="H326" s="114"/>
      <c r="I326" s="115" t="n">
        <v>3</v>
      </c>
      <c r="J326" s="116" t="s">
        <v>154</v>
      </c>
      <c r="K326" s="151" t="n">
        <f aca="false">SUM(K327)</f>
        <v>13000</v>
      </c>
      <c r="L326" s="151" t="n">
        <f aca="false">SUM(L327)</f>
        <v>0</v>
      </c>
      <c r="M326" s="151" t="n">
        <f aca="false">SUM(M327)</f>
        <v>0</v>
      </c>
      <c r="N326" s="117" t="n">
        <f aca="false">SUM(N327)</f>
        <v>14000</v>
      </c>
      <c r="O326" s="117" t="n">
        <f aca="false">SUM(O327)</f>
        <v>14000</v>
      </c>
      <c r="P326" s="117" t="n">
        <f aca="false">SUM(P327)</f>
        <v>20000</v>
      </c>
      <c r="Q326" s="117" t="n">
        <f aca="false">SUM(Q327)</f>
        <v>20000</v>
      </c>
      <c r="R326" s="117" t="n">
        <f aca="false">SUM(R327)</f>
        <v>15200</v>
      </c>
      <c r="S326" s="117" t="n">
        <f aca="false">SUM(S327)</f>
        <v>25000</v>
      </c>
      <c r="T326" s="117" t="n">
        <f aca="false">SUM(T327)</f>
        <v>17700</v>
      </c>
      <c r="U326" s="117" t="n">
        <f aca="false">SUM(U327)</f>
        <v>0</v>
      </c>
      <c r="V326" s="117" t="n">
        <f aca="false">SUM(V327)</f>
        <v>125</v>
      </c>
      <c r="W326" s="117" t="n">
        <f aca="false">SUM(W327)</f>
        <v>25000</v>
      </c>
      <c r="X326" s="117" t="n">
        <f aca="false">SUM(X327)</f>
        <v>60000</v>
      </c>
      <c r="Y326" s="117" t="n">
        <f aca="false">SUM(Y327)</f>
        <v>10000</v>
      </c>
      <c r="Z326" s="117" t="n">
        <f aca="false">SUM(Z327)</f>
        <v>15000</v>
      </c>
      <c r="AA326" s="117" t="n">
        <f aca="false">SUM(AA327)</f>
        <v>15000</v>
      </c>
      <c r="AB326" s="117" t="n">
        <f aca="false">SUM(AB327)</f>
        <v>4500</v>
      </c>
      <c r="AC326" s="117" t="n">
        <f aca="false">SUM(AC327)</f>
        <v>15000</v>
      </c>
      <c r="AD326" s="117" t="n">
        <f aca="false">SUM(AD327)</f>
        <v>15000</v>
      </c>
      <c r="AE326" s="117" t="n">
        <f aca="false">SUM(AE327)</f>
        <v>0</v>
      </c>
      <c r="AF326" s="117" t="n">
        <f aca="false">SUM(AF327)</f>
        <v>0</v>
      </c>
      <c r="AG326" s="117" t="n">
        <f aca="false">SUM(AG327)</f>
        <v>15000</v>
      </c>
      <c r="AH326" s="117" t="n">
        <f aca="false">SUM(AH327)</f>
        <v>0</v>
      </c>
      <c r="AI326" s="117" t="n">
        <f aca="false">SUM(AI327)</f>
        <v>15000</v>
      </c>
      <c r="AJ326" s="117" t="n">
        <f aca="false">SUM(AJ327)</f>
        <v>0</v>
      </c>
      <c r="AK326" s="117" t="n">
        <f aca="false">SUM(AK327)</f>
        <v>15000</v>
      </c>
      <c r="AL326" s="117" t="n">
        <f aca="false">SUM(AL327)</f>
        <v>0</v>
      </c>
      <c r="AM326" s="117" t="n">
        <f aca="false">SUM(AM327)</f>
        <v>0</v>
      </c>
      <c r="AN326" s="117" t="n">
        <f aca="false">SUM(AN327)</f>
        <v>15000</v>
      </c>
      <c r="AO326" s="97" t="n">
        <f aca="false">SUM(AN326/$AN$2)</f>
        <v>1990.84212621939</v>
      </c>
      <c r="AP326" s="97" t="n">
        <f aca="false">SUM(AP327)</f>
        <v>15000</v>
      </c>
      <c r="AQ326" s="97" t="n">
        <f aca="false">SUM(AQ327)</f>
        <v>0</v>
      </c>
      <c r="AR326" s="97" t="n">
        <f aca="false">SUM(AP326/$AN$2)</f>
        <v>1990.84212621939</v>
      </c>
      <c r="AS326" s="97"/>
      <c r="AT326" s="97" t="n">
        <f aca="false">SUM(AT327)</f>
        <v>150</v>
      </c>
      <c r="AU326" s="97" t="n">
        <f aca="false">SUM(AU327)</f>
        <v>0</v>
      </c>
      <c r="AV326" s="97" t="n">
        <f aca="false">SUM(AV327)</f>
        <v>0</v>
      </c>
      <c r="AW326" s="106" t="n">
        <f aca="false">SUM(AR326+AU326-AV326)</f>
        <v>1990.84212621939</v>
      </c>
      <c r="AX326" s="124"/>
      <c r="AY326" s="124"/>
      <c r="AZ326" s="124"/>
      <c r="BA326" s="124"/>
      <c r="BB326" s="124"/>
      <c r="BC326" s="124"/>
      <c r="BD326" s="124" t="n">
        <f aca="false">SUM(AX326+AY326+AZ326+BA326+BB326+BC326)</f>
        <v>0</v>
      </c>
      <c r="BE326" s="2" t="n">
        <f aca="false">SUM(AW326-BD326)</f>
        <v>1990.84212621939</v>
      </c>
      <c r="BF326" s="2" t="n">
        <f aca="false">SUM(BE326-AW326)</f>
        <v>0</v>
      </c>
    </row>
    <row r="327" customFormat="false" ht="12.75" hidden="false" customHeight="false" outlineLevel="0" collapsed="false">
      <c r="A327" s="150"/>
      <c r="B327" s="114" t="s">
        <v>174</v>
      </c>
      <c r="C327" s="114"/>
      <c r="D327" s="114"/>
      <c r="E327" s="114"/>
      <c r="F327" s="114"/>
      <c r="G327" s="114"/>
      <c r="H327" s="114"/>
      <c r="I327" s="115" t="n">
        <v>38</v>
      </c>
      <c r="J327" s="116" t="s">
        <v>304</v>
      </c>
      <c r="K327" s="151" t="n">
        <f aca="false">SUM(K328)</f>
        <v>13000</v>
      </c>
      <c r="L327" s="151" t="n">
        <f aca="false">SUM(L328)</f>
        <v>0</v>
      </c>
      <c r="M327" s="151" t="n">
        <f aca="false">SUM(M328)</f>
        <v>0</v>
      </c>
      <c r="N327" s="117" t="n">
        <f aca="false">SUM(N328)</f>
        <v>14000</v>
      </c>
      <c r="O327" s="117" t="n">
        <f aca="false">SUM(O328)</f>
        <v>14000</v>
      </c>
      <c r="P327" s="117" t="n">
        <f aca="false">SUM(P328)</f>
        <v>20000</v>
      </c>
      <c r="Q327" s="117" t="n">
        <f aca="false">SUM(Q328)</f>
        <v>20000</v>
      </c>
      <c r="R327" s="117" t="n">
        <f aca="false">SUM(R328)</f>
        <v>15200</v>
      </c>
      <c r="S327" s="117" t="n">
        <f aca="false">SUM(S328)</f>
        <v>25000</v>
      </c>
      <c r="T327" s="117" t="n">
        <f aca="false">SUM(T328)</f>
        <v>17700</v>
      </c>
      <c r="U327" s="117" t="n">
        <f aca="false">SUM(U328)</f>
        <v>0</v>
      </c>
      <c r="V327" s="117" t="n">
        <f aca="false">SUM(V328)</f>
        <v>125</v>
      </c>
      <c r="W327" s="117" t="n">
        <f aca="false">SUM(W328)</f>
        <v>25000</v>
      </c>
      <c r="X327" s="117" t="n">
        <f aca="false">SUM(X328)</f>
        <v>60000</v>
      </c>
      <c r="Y327" s="117" t="n">
        <f aca="false">SUM(Y328)</f>
        <v>10000</v>
      </c>
      <c r="Z327" s="117" t="n">
        <f aca="false">SUM(Z328)</f>
        <v>15000</v>
      </c>
      <c r="AA327" s="117" t="n">
        <f aca="false">SUM(AA328)</f>
        <v>15000</v>
      </c>
      <c r="AB327" s="117" t="n">
        <f aca="false">SUM(AB328)</f>
        <v>4500</v>
      </c>
      <c r="AC327" s="117" t="n">
        <f aca="false">SUM(AC328)</f>
        <v>15000</v>
      </c>
      <c r="AD327" s="117" t="n">
        <f aca="false">SUM(AD328)</f>
        <v>15000</v>
      </c>
      <c r="AE327" s="117" t="n">
        <f aca="false">SUM(AE328)</f>
        <v>0</v>
      </c>
      <c r="AF327" s="117" t="n">
        <f aca="false">SUM(AF328)</f>
        <v>0</v>
      </c>
      <c r="AG327" s="117" t="n">
        <f aca="false">SUM(AG328)</f>
        <v>15000</v>
      </c>
      <c r="AH327" s="117" t="n">
        <f aca="false">SUM(AH328)</f>
        <v>0</v>
      </c>
      <c r="AI327" s="117" t="n">
        <f aca="false">SUM(AI328)</f>
        <v>15000</v>
      </c>
      <c r="AJ327" s="117" t="n">
        <f aca="false">SUM(AJ328)</f>
        <v>0</v>
      </c>
      <c r="AK327" s="117" t="n">
        <f aca="false">SUM(AK328)</f>
        <v>15000</v>
      </c>
      <c r="AL327" s="117" t="n">
        <f aca="false">SUM(AL328)</f>
        <v>0</v>
      </c>
      <c r="AM327" s="117" t="n">
        <f aca="false">SUM(AM328)</f>
        <v>0</v>
      </c>
      <c r="AN327" s="117" t="n">
        <f aca="false">SUM(AN328)</f>
        <v>15000</v>
      </c>
      <c r="AO327" s="97" t="n">
        <f aca="false">SUM(AN327/$AN$2)</f>
        <v>1990.84212621939</v>
      </c>
      <c r="AP327" s="97" t="n">
        <f aca="false">SUM(AP328)</f>
        <v>15000</v>
      </c>
      <c r="AQ327" s="97"/>
      <c r="AR327" s="97" t="n">
        <f aca="false">SUM(AP327/$AN$2)</f>
        <v>1990.84212621939</v>
      </c>
      <c r="AS327" s="97"/>
      <c r="AT327" s="97" t="n">
        <f aca="false">SUM(AT328)</f>
        <v>150</v>
      </c>
      <c r="AU327" s="97" t="n">
        <f aca="false">SUM(AU328)</f>
        <v>0</v>
      </c>
      <c r="AV327" s="97" t="n">
        <f aca="false">SUM(AV328)</f>
        <v>0</v>
      </c>
      <c r="AW327" s="106" t="n">
        <f aca="false">SUM(AR327+AU327-AV327)</f>
        <v>1990.84212621939</v>
      </c>
      <c r="AX327" s="124"/>
      <c r="AY327" s="124"/>
      <c r="AZ327" s="124"/>
      <c r="BA327" s="124"/>
      <c r="BB327" s="124"/>
      <c r="BC327" s="124"/>
      <c r="BD327" s="124" t="n">
        <f aca="false">SUM(AX327+AY327+AZ327+BA327+BB327+BC327)</f>
        <v>0</v>
      </c>
      <c r="BE327" s="2" t="n">
        <f aca="false">SUM(AW327-BD327)</f>
        <v>1990.84212621939</v>
      </c>
      <c r="BF327" s="2" t="n">
        <f aca="false">SUM(BE327-AW327)</f>
        <v>0</v>
      </c>
    </row>
    <row r="328" customFormat="false" ht="12.75" hidden="false" customHeight="false" outlineLevel="0" collapsed="false">
      <c r="A328" s="160"/>
      <c r="B328" s="119"/>
      <c r="C328" s="119"/>
      <c r="D328" s="119"/>
      <c r="E328" s="119"/>
      <c r="F328" s="119"/>
      <c r="G328" s="119"/>
      <c r="H328" s="119"/>
      <c r="I328" s="120" t="n">
        <v>381</v>
      </c>
      <c r="J328" s="121" t="s">
        <v>164</v>
      </c>
      <c r="K328" s="151" t="n">
        <f aca="false">SUM(K329)</f>
        <v>13000</v>
      </c>
      <c r="L328" s="151" t="n">
        <f aca="false">SUM(L329)</f>
        <v>0</v>
      </c>
      <c r="M328" s="151" t="n">
        <f aca="false">SUM(M329)</f>
        <v>0</v>
      </c>
      <c r="N328" s="122" t="n">
        <f aca="false">SUM(N329)</f>
        <v>14000</v>
      </c>
      <c r="O328" s="122" t="n">
        <f aca="false">SUM(O329)</f>
        <v>14000</v>
      </c>
      <c r="P328" s="122" t="n">
        <f aca="false">SUM(P329)</f>
        <v>20000</v>
      </c>
      <c r="Q328" s="122" t="n">
        <f aca="false">SUM(Q329)</f>
        <v>20000</v>
      </c>
      <c r="R328" s="122" t="n">
        <f aca="false">SUM(R329)</f>
        <v>15200</v>
      </c>
      <c r="S328" s="122" t="n">
        <f aca="false">SUM(S329)</f>
        <v>25000</v>
      </c>
      <c r="T328" s="122" t="n">
        <f aca="false">SUM(T329)</f>
        <v>17700</v>
      </c>
      <c r="U328" s="122" t="n">
        <f aca="false">SUM(U329)</f>
        <v>0</v>
      </c>
      <c r="V328" s="122" t="n">
        <f aca="false">SUM(V329)</f>
        <v>125</v>
      </c>
      <c r="W328" s="122" t="n">
        <f aca="false">SUM(W329)</f>
        <v>25000</v>
      </c>
      <c r="X328" s="122" t="n">
        <f aca="false">SUM(X329)</f>
        <v>60000</v>
      </c>
      <c r="Y328" s="122" t="n">
        <f aca="false">SUM(Y329)</f>
        <v>10000</v>
      </c>
      <c r="Z328" s="122" t="n">
        <f aca="false">SUM(Z329)</f>
        <v>15000</v>
      </c>
      <c r="AA328" s="122" t="n">
        <f aca="false">SUM(AA329)</f>
        <v>15000</v>
      </c>
      <c r="AB328" s="122" t="n">
        <f aca="false">SUM(AB329)</f>
        <v>4500</v>
      </c>
      <c r="AC328" s="122" t="n">
        <f aca="false">SUM(AC329)</f>
        <v>15000</v>
      </c>
      <c r="AD328" s="122" t="n">
        <f aca="false">SUM(AD329)</f>
        <v>15000</v>
      </c>
      <c r="AE328" s="122" t="n">
        <f aca="false">SUM(AE329)</f>
        <v>0</v>
      </c>
      <c r="AF328" s="122" t="n">
        <f aca="false">SUM(AF329)</f>
        <v>0</v>
      </c>
      <c r="AG328" s="122" t="n">
        <f aca="false">SUM(AG329)</f>
        <v>15000</v>
      </c>
      <c r="AH328" s="122" t="n">
        <f aca="false">SUM(AH329)</f>
        <v>0</v>
      </c>
      <c r="AI328" s="122" t="n">
        <f aca="false">SUM(AI329)</f>
        <v>15000</v>
      </c>
      <c r="AJ328" s="122" t="n">
        <f aca="false">SUM(AJ329)</f>
        <v>0</v>
      </c>
      <c r="AK328" s="122" t="n">
        <f aca="false">SUM(AK329)</f>
        <v>15000</v>
      </c>
      <c r="AL328" s="122" t="n">
        <f aca="false">SUM(AL329)</f>
        <v>0</v>
      </c>
      <c r="AM328" s="122" t="n">
        <f aca="false">SUM(AM329)</f>
        <v>0</v>
      </c>
      <c r="AN328" s="122" t="n">
        <f aca="false">SUM(AN329)</f>
        <v>15000</v>
      </c>
      <c r="AO328" s="97" t="n">
        <f aca="false">SUM(AN328/$AN$2)</f>
        <v>1990.84212621939</v>
      </c>
      <c r="AP328" s="110" t="n">
        <f aca="false">SUM(AP329)</f>
        <v>15000</v>
      </c>
      <c r="AQ328" s="110"/>
      <c r="AR328" s="97" t="n">
        <f aca="false">SUM(AP328/$AN$2)</f>
        <v>1990.84212621939</v>
      </c>
      <c r="AS328" s="97"/>
      <c r="AT328" s="97" t="n">
        <f aca="false">SUM(AT329)</f>
        <v>150</v>
      </c>
      <c r="AU328" s="97" t="n">
        <f aca="false">SUM(AU329)</f>
        <v>0</v>
      </c>
      <c r="AV328" s="97" t="n">
        <f aca="false">SUM(AV329)</f>
        <v>0</v>
      </c>
      <c r="AW328" s="106" t="n">
        <f aca="false">SUM(AR328+AU328-AV328)</f>
        <v>1990.84212621939</v>
      </c>
      <c r="AX328" s="124"/>
      <c r="AY328" s="124"/>
      <c r="AZ328" s="124"/>
      <c r="BA328" s="124"/>
      <c r="BB328" s="124"/>
      <c r="BC328" s="124"/>
      <c r="BD328" s="124" t="n">
        <f aca="false">SUM(AX328+AY328+AZ328+BA328+BB328+BC328)</f>
        <v>0</v>
      </c>
      <c r="BE328" s="2" t="n">
        <f aca="false">SUM(AW328-BD328)</f>
        <v>1990.84212621939</v>
      </c>
      <c r="BF328" s="2" t="n">
        <f aca="false">SUM(BE328-AW328)</f>
        <v>0</v>
      </c>
    </row>
    <row r="329" customFormat="false" ht="12.75" hidden="false" customHeight="false" outlineLevel="0" collapsed="false">
      <c r="A329" s="160"/>
      <c r="B329" s="119"/>
      <c r="C329" s="119"/>
      <c r="D329" s="119"/>
      <c r="E329" s="119"/>
      <c r="F329" s="119"/>
      <c r="G329" s="119"/>
      <c r="H329" s="119"/>
      <c r="I329" s="120" t="n">
        <v>38113</v>
      </c>
      <c r="J329" s="121" t="s">
        <v>415</v>
      </c>
      <c r="K329" s="122" t="n">
        <v>13000</v>
      </c>
      <c r="L329" s="122" t="n">
        <v>0</v>
      </c>
      <c r="M329" s="122" t="n">
        <v>0</v>
      </c>
      <c r="N329" s="122" t="n">
        <v>14000</v>
      </c>
      <c r="O329" s="122" t="n">
        <v>14000</v>
      </c>
      <c r="P329" s="122" t="n">
        <v>20000</v>
      </c>
      <c r="Q329" s="122" t="n">
        <v>20000</v>
      </c>
      <c r="R329" s="122" t="n">
        <v>15200</v>
      </c>
      <c r="S329" s="122" t="n">
        <v>25000</v>
      </c>
      <c r="T329" s="122" t="n">
        <v>17700</v>
      </c>
      <c r="U329" s="122"/>
      <c r="V329" s="97" t="n">
        <f aca="false">S329/P329*100</f>
        <v>125</v>
      </c>
      <c r="W329" s="97" t="n">
        <v>25000</v>
      </c>
      <c r="X329" s="122" t="n">
        <v>60000</v>
      </c>
      <c r="Y329" s="122" t="n">
        <v>10000</v>
      </c>
      <c r="Z329" s="122" t="n">
        <v>15000</v>
      </c>
      <c r="AA329" s="122" t="n">
        <v>15000</v>
      </c>
      <c r="AB329" s="122" t="n">
        <v>4500</v>
      </c>
      <c r="AC329" s="122" t="n">
        <v>15000</v>
      </c>
      <c r="AD329" s="122" t="n">
        <v>15000</v>
      </c>
      <c r="AE329" s="122"/>
      <c r="AF329" s="122"/>
      <c r="AG329" s="123" t="n">
        <f aca="false">SUM(AD329+AE329-AF329)</f>
        <v>15000</v>
      </c>
      <c r="AH329" s="122"/>
      <c r="AI329" s="122" t="n">
        <v>15000</v>
      </c>
      <c r="AJ329" s="55" t="n">
        <v>0</v>
      </c>
      <c r="AK329" s="122" t="n">
        <v>15000</v>
      </c>
      <c r="AL329" s="122"/>
      <c r="AM329" s="122"/>
      <c r="AN329" s="55" t="n">
        <f aca="false">SUM(AK329+AL329-AM329)</f>
        <v>15000</v>
      </c>
      <c r="AO329" s="97" t="n">
        <f aca="false">SUM(AN329/$AN$2)</f>
        <v>1990.84212621939</v>
      </c>
      <c r="AP329" s="58" t="n">
        <v>15000</v>
      </c>
      <c r="AQ329" s="58"/>
      <c r="AR329" s="97" t="n">
        <f aca="false">SUM(AP329/$AN$2)</f>
        <v>1990.84212621939</v>
      </c>
      <c r="AS329" s="97" t="n">
        <v>150</v>
      </c>
      <c r="AT329" s="97" t="n">
        <v>150</v>
      </c>
      <c r="AU329" s="97"/>
      <c r="AV329" s="97"/>
      <c r="AW329" s="106" t="n">
        <f aca="false">SUM(AR329+AU329-AV329)</f>
        <v>1990.84212621939</v>
      </c>
      <c r="AX329" s="124"/>
      <c r="AY329" s="124"/>
      <c r="AZ329" s="124" t="n">
        <v>1990.84</v>
      </c>
      <c r="BA329" s="124"/>
      <c r="BB329" s="124"/>
      <c r="BC329" s="124"/>
      <c r="BD329" s="124" t="n">
        <f aca="false">SUM(AX329+AY329+AZ329+BA329+BB329+BC329)</f>
        <v>1990.84</v>
      </c>
      <c r="BE329" s="2" t="n">
        <f aca="false">SUM(AW329-BD329)</f>
        <v>0.00212621939067503</v>
      </c>
      <c r="BF329" s="2" t="n">
        <f aca="false">SUM(BE329-AW329)</f>
        <v>-1990.84</v>
      </c>
    </row>
    <row r="330" customFormat="false" ht="12.75" hidden="false" customHeight="false" outlineLevel="0" collapsed="false">
      <c r="A330" s="92" t="s">
        <v>416</v>
      </c>
      <c r="B330" s="93"/>
      <c r="C330" s="93"/>
      <c r="D330" s="93"/>
      <c r="E330" s="93"/>
      <c r="F330" s="93"/>
      <c r="G330" s="93"/>
      <c r="H330" s="93"/>
      <c r="I330" s="107" t="s">
        <v>148</v>
      </c>
      <c r="J330" s="108" t="s">
        <v>417</v>
      </c>
      <c r="K330" s="109" t="n">
        <f aca="false">SUM(K331)</f>
        <v>7950.08</v>
      </c>
      <c r="L330" s="109" t="n">
        <f aca="false">SUM(L331)</f>
        <v>20000</v>
      </c>
      <c r="M330" s="109" t="n">
        <f aca="false">SUM(M331)</f>
        <v>20000</v>
      </c>
      <c r="N330" s="109" t="n">
        <f aca="false">SUM(N331)</f>
        <v>5000</v>
      </c>
      <c r="O330" s="109" t="n">
        <f aca="false">SUM(O331)</f>
        <v>5000</v>
      </c>
      <c r="P330" s="109" t="n">
        <f aca="false">SUM(P331)</f>
        <v>20000</v>
      </c>
      <c r="Q330" s="109" t="n">
        <f aca="false">SUM(Q331)</f>
        <v>20000</v>
      </c>
      <c r="R330" s="109" t="n">
        <f aca="false">SUM(R331)</f>
        <v>15000</v>
      </c>
      <c r="S330" s="109" t="n">
        <f aca="false">SUM(S331)</f>
        <v>20000</v>
      </c>
      <c r="T330" s="109" t="n">
        <f aca="false">SUM(T331)</f>
        <v>12500</v>
      </c>
      <c r="U330" s="109" t="n">
        <f aca="false">SUM(U331)</f>
        <v>0</v>
      </c>
      <c r="V330" s="109" t="n">
        <f aca="false">SUM(V331)</f>
        <v>100</v>
      </c>
      <c r="W330" s="109" t="n">
        <f aca="false">SUM(W331)</f>
        <v>20000</v>
      </c>
      <c r="X330" s="109" t="n">
        <f aca="false">SUM(X331)</f>
        <v>25000</v>
      </c>
      <c r="Y330" s="109" t="n">
        <f aca="false">SUM(Y331)</f>
        <v>25000</v>
      </c>
      <c r="Z330" s="109" t="n">
        <f aca="false">SUM(Z331)</f>
        <v>40000</v>
      </c>
      <c r="AA330" s="109" t="n">
        <f aca="false">SUM(AA331)</f>
        <v>40000</v>
      </c>
      <c r="AB330" s="109" t="n">
        <f aca="false">SUM(AB331)</f>
        <v>21000</v>
      </c>
      <c r="AC330" s="109" t="n">
        <f aca="false">SUM(AC331)</f>
        <v>40000</v>
      </c>
      <c r="AD330" s="109" t="n">
        <f aca="false">SUM(AD331)</f>
        <v>40000</v>
      </c>
      <c r="AE330" s="109" t="n">
        <f aca="false">SUM(AE331)</f>
        <v>0</v>
      </c>
      <c r="AF330" s="109" t="n">
        <f aca="false">SUM(AF331)</f>
        <v>0</v>
      </c>
      <c r="AG330" s="109" t="n">
        <f aca="false">SUM(AG331)</f>
        <v>40000</v>
      </c>
      <c r="AH330" s="109" t="n">
        <f aca="false">SUM(AH331)</f>
        <v>22500</v>
      </c>
      <c r="AI330" s="109" t="n">
        <f aca="false">SUM(AI331)</f>
        <v>40000</v>
      </c>
      <c r="AJ330" s="109" t="n">
        <f aca="false">SUM(AJ331)</f>
        <v>10000</v>
      </c>
      <c r="AK330" s="109" t="n">
        <f aca="false">SUM(AK331)</f>
        <v>40000</v>
      </c>
      <c r="AL330" s="109" t="n">
        <f aca="false">SUM(AL331)</f>
        <v>0</v>
      </c>
      <c r="AM330" s="109" t="n">
        <f aca="false">SUM(AM331)</f>
        <v>0</v>
      </c>
      <c r="AN330" s="109" t="n">
        <f aca="false">SUM(AN331)</f>
        <v>40000</v>
      </c>
      <c r="AO330" s="97" t="n">
        <f aca="false">SUM(AN330/$AN$2)</f>
        <v>5308.91233658504</v>
      </c>
      <c r="AP330" s="110" t="n">
        <f aca="false">SUM(AP331)</f>
        <v>40000</v>
      </c>
      <c r="AQ330" s="110" t="n">
        <f aca="false">SUM(AQ331)</f>
        <v>0</v>
      </c>
      <c r="AR330" s="97" t="n">
        <f aca="false">SUM(AP330/$AN$2)</f>
        <v>5308.91233658504</v>
      </c>
      <c r="AS330" s="97"/>
      <c r="AT330" s="97" t="n">
        <f aca="false">SUM(AT331)</f>
        <v>2654</v>
      </c>
      <c r="AU330" s="97" t="n">
        <f aca="false">SUM(AU331)</f>
        <v>0</v>
      </c>
      <c r="AV330" s="97" t="n">
        <f aca="false">SUM(AV331)</f>
        <v>0</v>
      </c>
      <c r="AW330" s="106" t="n">
        <f aca="false">SUM(AR330+AU330-AV330)</f>
        <v>5308.91233658504</v>
      </c>
      <c r="AX330" s="124"/>
      <c r="AY330" s="124"/>
      <c r="AZ330" s="124"/>
      <c r="BA330" s="124"/>
      <c r="BB330" s="124"/>
      <c r="BC330" s="124"/>
      <c r="BD330" s="124" t="n">
        <f aca="false">SUM(AX330+AY330+AZ330+BA330+BB330+BC330)</f>
        <v>0</v>
      </c>
      <c r="BE330" s="2" t="n">
        <f aca="false">SUM(AW330-BD330)</f>
        <v>5308.91233658504</v>
      </c>
      <c r="BF330" s="2" t="n">
        <f aca="false">SUM(BE330-AW330)</f>
        <v>0</v>
      </c>
    </row>
    <row r="331" customFormat="false" ht="12.75" hidden="false" customHeight="false" outlineLevel="0" collapsed="false">
      <c r="A331" s="92"/>
      <c r="B331" s="93"/>
      <c r="C331" s="93"/>
      <c r="D331" s="93"/>
      <c r="E331" s="93"/>
      <c r="F331" s="93"/>
      <c r="G331" s="93"/>
      <c r="H331" s="93"/>
      <c r="I331" s="107" t="s">
        <v>411</v>
      </c>
      <c r="J331" s="108"/>
      <c r="K331" s="109" t="n">
        <f aca="false">SUM(K333)</f>
        <v>7950.08</v>
      </c>
      <c r="L331" s="109" t="n">
        <f aca="false">SUM(L333)</f>
        <v>20000</v>
      </c>
      <c r="M331" s="109" t="n">
        <f aca="false">SUM(M333)</f>
        <v>20000</v>
      </c>
      <c r="N331" s="109" t="n">
        <f aca="false">SUM(N333)</f>
        <v>5000</v>
      </c>
      <c r="O331" s="109" t="n">
        <f aca="false">SUM(O333)</f>
        <v>5000</v>
      </c>
      <c r="P331" s="109" t="n">
        <f aca="false">SUM(P333)</f>
        <v>20000</v>
      </c>
      <c r="Q331" s="109" t="n">
        <f aca="false">SUM(Q333)</f>
        <v>20000</v>
      </c>
      <c r="R331" s="109" t="n">
        <f aca="false">SUM(R333)</f>
        <v>15000</v>
      </c>
      <c r="S331" s="109" t="n">
        <f aca="false">SUM(S333)</f>
        <v>20000</v>
      </c>
      <c r="T331" s="109" t="n">
        <f aca="false">SUM(T333)</f>
        <v>12500</v>
      </c>
      <c r="U331" s="109" t="n">
        <f aca="false">SUM(U333)</f>
        <v>0</v>
      </c>
      <c r="V331" s="109" t="n">
        <f aca="false">SUM(V333)</f>
        <v>100</v>
      </c>
      <c r="W331" s="109" t="n">
        <f aca="false">SUM(W333)</f>
        <v>20000</v>
      </c>
      <c r="X331" s="109" t="n">
        <f aca="false">SUM(X333)</f>
        <v>25000</v>
      </c>
      <c r="Y331" s="109" t="n">
        <f aca="false">SUM(Y333)</f>
        <v>25000</v>
      </c>
      <c r="Z331" s="109" t="n">
        <f aca="false">SUM(Z333)</f>
        <v>40000</v>
      </c>
      <c r="AA331" s="109" t="n">
        <f aca="false">SUM(AA333)</f>
        <v>40000</v>
      </c>
      <c r="AB331" s="109" t="n">
        <f aca="false">SUM(AB333)</f>
        <v>21000</v>
      </c>
      <c r="AC331" s="109" t="n">
        <f aca="false">SUM(AC333)</f>
        <v>40000</v>
      </c>
      <c r="AD331" s="109" t="n">
        <f aca="false">SUM(AD333)</f>
        <v>40000</v>
      </c>
      <c r="AE331" s="109" t="n">
        <f aca="false">SUM(AE333)</f>
        <v>0</v>
      </c>
      <c r="AF331" s="109" t="n">
        <f aca="false">SUM(AF333)</f>
        <v>0</v>
      </c>
      <c r="AG331" s="109" t="n">
        <f aca="false">SUM(AG333)</f>
        <v>40000</v>
      </c>
      <c r="AH331" s="109" t="n">
        <f aca="false">SUM(AH333)</f>
        <v>22500</v>
      </c>
      <c r="AI331" s="109" t="n">
        <f aca="false">SUM(AI333)</f>
        <v>40000</v>
      </c>
      <c r="AJ331" s="109" t="n">
        <f aca="false">SUM(AJ333)</f>
        <v>10000</v>
      </c>
      <c r="AK331" s="109" t="n">
        <f aca="false">SUM(AK333)</f>
        <v>40000</v>
      </c>
      <c r="AL331" s="109" t="n">
        <f aca="false">SUM(AL333)</f>
        <v>0</v>
      </c>
      <c r="AM331" s="109" t="n">
        <f aca="false">SUM(AM333)</f>
        <v>0</v>
      </c>
      <c r="AN331" s="109" t="n">
        <f aca="false">SUM(AN333)</f>
        <v>40000</v>
      </c>
      <c r="AO331" s="97" t="n">
        <f aca="false">SUM(AN331/$AN$2)</f>
        <v>5308.91233658504</v>
      </c>
      <c r="AP331" s="110" t="n">
        <f aca="false">SUM(AP333)</f>
        <v>40000</v>
      </c>
      <c r="AQ331" s="110" t="n">
        <f aca="false">SUM(AQ333)</f>
        <v>0</v>
      </c>
      <c r="AR331" s="97" t="n">
        <f aca="false">SUM(AP331/$AN$2)</f>
        <v>5308.91233658504</v>
      </c>
      <c r="AS331" s="97"/>
      <c r="AT331" s="97" t="n">
        <f aca="false">SUM(AT333)</f>
        <v>2654</v>
      </c>
      <c r="AU331" s="97" t="n">
        <f aca="false">SUM(AU333)</f>
        <v>0</v>
      </c>
      <c r="AV331" s="97" t="n">
        <f aca="false">SUM(AV333)</f>
        <v>0</v>
      </c>
      <c r="AW331" s="106" t="n">
        <f aca="false">SUM(AR331+AU331-AV331)</f>
        <v>5308.91233658504</v>
      </c>
      <c r="AX331" s="124"/>
      <c r="AY331" s="124"/>
      <c r="AZ331" s="124"/>
      <c r="BA331" s="124"/>
      <c r="BB331" s="124"/>
      <c r="BC331" s="124"/>
      <c r="BD331" s="124" t="n">
        <f aca="false">SUM(AX331+AY331+AZ331+BA331+BB331+BC331)</f>
        <v>0</v>
      </c>
      <c r="BE331" s="2" t="n">
        <f aca="false">SUM(AW331-BD331)</f>
        <v>5308.91233658504</v>
      </c>
      <c r="BF331" s="2" t="n">
        <f aca="false">SUM(BE331-AW331)</f>
        <v>0</v>
      </c>
    </row>
    <row r="332" customFormat="false" ht="12.75" hidden="false" customHeight="false" outlineLevel="0" collapsed="false">
      <c r="A332" s="92"/>
      <c r="B332" s="93" t="s">
        <v>173</v>
      </c>
      <c r="C332" s="93"/>
      <c r="D332" s="93"/>
      <c r="E332" s="93"/>
      <c r="F332" s="93"/>
      <c r="G332" s="93"/>
      <c r="H332" s="93"/>
      <c r="I332" s="127" t="s">
        <v>174</v>
      </c>
      <c r="J332" s="108" t="s">
        <v>68</v>
      </c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97" t="n">
        <f aca="false">SUM(AN332/$AN$2)</f>
        <v>0</v>
      </c>
      <c r="AP332" s="110" t="n">
        <v>40000</v>
      </c>
      <c r="AQ332" s="110"/>
      <c r="AR332" s="111" t="n">
        <f aca="false">SUM(AP332/$AN$2)</f>
        <v>5308.91233658504</v>
      </c>
      <c r="AS332" s="111"/>
      <c r="AT332" s="111" t="n">
        <v>40000</v>
      </c>
      <c r="AU332" s="111"/>
      <c r="AV332" s="111"/>
      <c r="AW332" s="112" t="n">
        <f aca="false">SUM(AR332+AU332-AV332)</f>
        <v>5308.91233658504</v>
      </c>
      <c r="AX332" s="124"/>
      <c r="AY332" s="124"/>
      <c r="AZ332" s="124"/>
      <c r="BA332" s="124"/>
      <c r="BB332" s="124"/>
      <c r="BC332" s="124"/>
      <c r="BD332" s="124" t="n">
        <f aca="false">SUM(AX332+AY332+AZ332+BA332+BB332+BC332)</f>
        <v>0</v>
      </c>
      <c r="BE332" s="2" t="n">
        <f aca="false">SUM(AW332-BD332)</f>
        <v>5308.91233658504</v>
      </c>
      <c r="BF332" s="2" t="n">
        <f aca="false">SUM(BE332-AW332)</f>
        <v>0</v>
      </c>
    </row>
    <row r="333" customFormat="false" ht="12.75" hidden="false" customHeight="false" outlineLevel="0" collapsed="false">
      <c r="A333" s="150"/>
      <c r="B333" s="114"/>
      <c r="C333" s="114"/>
      <c r="D333" s="114"/>
      <c r="E333" s="114"/>
      <c r="F333" s="114"/>
      <c r="G333" s="114"/>
      <c r="H333" s="114"/>
      <c r="I333" s="115" t="n">
        <v>3</v>
      </c>
      <c r="J333" s="116" t="s">
        <v>154</v>
      </c>
      <c r="K333" s="117" t="n">
        <f aca="false">SUM(K334)</f>
        <v>7950.08</v>
      </c>
      <c r="L333" s="117" t="n">
        <f aca="false">SUM(L334)</f>
        <v>20000</v>
      </c>
      <c r="M333" s="117" t="n">
        <f aca="false">SUM(M334)</f>
        <v>20000</v>
      </c>
      <c r="N333" s="117" t="n">
        <f aca="false">SUM(N334)</f>
        <v>5000</v>
      </c>
      <c r="O333" s="117" t="n">
        <f aca="false">SUM(O334)</f>
        <v>5000</v>
      </c>
      <c r="P333" s="117" t="n">
        <f aca="false">SUM(P334)</f>
        <v>20000</v>
      </c>
      <c r="Q333" s="117" t="n">
        <f aca="false">SUM(Q334)</f>
        <v>20000</v>
      </c>
      <c r="R333" s="117" t="n">
        <f aca="false">SUM(R334)</f>
        <v>15000</v>
      </c>
      <c r="S333" s="117" t="n">
        <f aca="false">SUM(S334)</f>
        <v>20000</v>
      </c>
      <c r="T333" s="117" t="n">
        <f aca="false">SUM(T334)</f>
        <v>12500</v>
      </c>
      <c r="U333" s="117" t="n">
        <f aca="false">SUM(U334)</f>
        <v>0</v>
      </c>
      <c r="V333" s="117" t="n">
        <f aca="false">SUM(V334)</f>
        <v>100</v>
      </c>
      <c r="W333" s="117" t="n">
        <f aca="false">SUM(W334)</f>
        <v>20000</v>
      </c>
      <c r="X333" s="117" t="n">
        <f aca="false">SUM(X334)</f>
        <v>25000</v>
      </c>
      <c r="Y333" s="117" t="n">
        <f aca="false">SUM(Y334)</f>
        <v>25000</v>
      </c>
      <c r="Z333" s="117" t="n">
        <f aca="false">SUM(Z334)</f>
        <v>40000</v>
      </c>
      <c r="AA333" s="117" t="n">
        <f aca="false">SUM(AA334)</f>
        <v>40000</v>
      </c>
      <c r="AB333" s="117" t="n">
        <f aca="false">SUM(AB334)</f>
        <v>21000</v>
      </c>
      <c r="AC333" s="117" t="n">
        <f aca="false">SUM(AC334)</f>
        <v>40000</v>
      </c>
      <c r="AD333" s="117" t="n">
        <f aca="false">SUM(AD334)</f>
        <v>40000</v>
      </c>
      <c r="AE333" s="117" t="n">
        <f aca="false">SUM(AE334)</f>
        <v>0</v>
      </c>
      <c r="AF333" s="117" t="n">
        <f aca="false">SUM(AF334)</f>
        <v>0</v>
      </c>
      <c r="AG333" s="117" t="n">
        <f aca="false">SUM(AG334)</f>
        <v>40000</v>
      </c>
      <c r="AH333" s="117" t="n">
        <f aca="false">SUM(AH334)</f>
        <v>22500</v>
      </c>
      <c r="AI333" s="117" t="n">
        <f aca="false">SUM(AI334)</f>
        <v>40000</v>
      </c>
      <c r="AJ333" s="117" t="n">
        <f aca="false">SUM(AJ334)</f>
        <v>10000</v>
      </c>
      <c r="AK333" s="117" t="n">
        <f aca="false">SUM(AK334)</f>
        <v>40000</v>
      </c>
      <c r="AL333" s="117" t="n">
        <f aca="false">SUM(AL334)</f>
        <v>0</v>
      </c>
      <c r="AM333" s="117" t="n">
        <f aca="false">SUM(AM334)</f>
        <v>0</v>
      </c>
      <c r="AN333" s="117" t="n">
        <f aca="false">SUM(AN334)</f>
        <v>40000</v>
      </c>
      <c r="AO333" s="97" t="n">
        <f aca="false">SUM(AN333/$AN$2)</f>
        <v>5308.91233658504</v>
      </c>
      <c r="AP333" s="97" t="n">
        <f aca="false">SUM(AP334)</f>
        <v>40000</v>
      </c>
      <c r="AQ333" s="97" t="n">
        <f aca="false">SUM(AQ334)</f>
        <v>0</v>
      </c>
      <c r="AR333" s="97" t="n">
        <f aca="false">SUM(AP333/$AN$2)</f>
        <v>5308.91233658504</v>
      </c>
      <c r="AS333" s="97"/>
      <c r="AT333" s="97" t="n">
        <f aca="false">SUM(AT334)</f>
        <v>2654</v>
      </c>
      <c r="AU333" s="97" t="n">
        <f aca="false">SUM(AU334)</f>
        <v>0</v>
      </c>
      <c r="AV333" s="97" t="n">
        <f aca="false">SUM(AV334)</f>
        <v>0</v>
      </c>
      <c r="AW333" s="106" t="n">
        <f aca="false">SUM(AR333+AU333-AV333)</f>
        <v>5308.91233658504</v>
      </c>
      <c r="AX333" s="124"/>
      <c r="AY333" s="124"/>
      <c r="AZ333" s="124"/>
      <c r="BA333" s="124"/>
      <c r="BB333" s="124"/>
      <c r="BC333" s="124"/>
      <c r="BD333" s="124" t="n">
        <f aca="false">SUM(AX333+AY333+AZ333+BA333+BB333+BC333)</f>
        <v>0</v>
      </c>
      <c r="BE333" s="2" t="n">
        <f aca="false">SUM(AW333-BD333)</f>
        <v>5308.91233658504</v>
      </c>
      <c r="BF333" s="2" t="n">
        <f aca="false">SUM(BE333-AW333)</f>
        <v>0</v>
      </c>
    </row>
    <row r="334" customFormat="false" ht="12.75" hidden="false" customHeight="false" outlineLevel="0" collapsed="false">
      <c r="A334" s="150"/>
      <c r="B334" s="114" t="s">
        <v>174</v>
      </c>
      <c r="C334" s="114"/>
      <c r="D334" s="114"/>
      <c r="E334" s="114"/>
      <c r="F334" s="114"/>
      <c r="G334" s="114"/>
      <c r="H334" s="114"/>
      <c r="I334" s="115" t="n">
        <v>38</v>
      </c>
      <c r="J334" s="116" t="s">
        <v>304</v>
      </c>
      <c r="K334" s="117" t="n">
        <f aca="false">SUM(K335)</f>
        <v>7950.08</v>
      </c>
      <c r="L334" s="117" t="n">
        <f aca="false">SUM(L335)</f>
        <v>20000</v>
      </c>
      <c r="M334" s="117" t="n">
        <f aca="false">SUM(M335)</f>
        <v>20000</v>
      </c>
      <c r="N334" s="117" t="n">
        <f aca="false">SUM(N335)</f>
        <v>5000</v>
      </c>
      <c r="O334" s="117" t="n">
        <f aca="false">SUM(O335)</f>
        <v>5000</v>
      </c>
      <c r="P334" s="117" t="n">
        <f aca="false">SUM(P335)</f>
        <v>20000</v>
      </c>
      <c r="Q334" s="117" t="n">
        <f aca="false">SUM(Q335)</f>
        <v>20000</v>
      </c>
      <c r="R334" s="117" t="n">
        <f aca="false">SUM(R335)</f>
        <v>15000</v>
      </c>
      <c r="S334" s="117" t="n">
        <f aca="false">SUM(S335)</f>
        <v>20000</v>
      </c>
      <c r="T334" s="117" t="n">
        <f aca="false">SUM(T335)</f>
        <v>12500</v>
      </c>
      <c r="U334" s="117" t="n">
        <f aca="false">SUM(U335)</f>
        <v>0</v>
      </c>
      <c r="V334" s="117" t="n">
        <f aca="false">SUM(V335)</f>
        <v>100</v>
      </c>
      <c r="W334" s="117" t="n">
        <f aca="false">SUM(W335)</f>
        <v>20000</v>
      </c>
      <c r="X334" s="117" t="n">
        <f aca="false">SUM(X335)</f>
        <v>25000</v>
      </c>
      <c r="Y334" s="117" t="n">
        <f aca="false">SUM(Y335)</f>
        <v>25000</v>
      </c>
      <c r="Z334" s="117" t="n">
        <f aca="false">SUM(Z335)</f>
        <v>40000</v>
      </c>
      <c r="AA334" s="117" t="n">
        <f aca="false">SUM(AA335)</f>
        <v>40000</v>
      </c>
      <c r="AB334" s="117" t="n">
        <f aca="false">SUM(AB335)</f>
        <v>21000</v>
      </c>
      <c r="AC334" s="117" t="n">
        <f aca="false">SUM(AC335)</f>
        <v>40000</v>
      </c>
      <c r="AD334" s="117" t="n">
        <f aca="false">SUM(AD335)</f>
        <v>40000</v>
      </c>
      <c r="AE334" s="117" t="n">
        <f aca="false">SUM(AE335)</f>
        <v>0</v>
      </c>
      <c r="AF334" s="117" t="n">
        <f aca="false">SUM(AF335)</f>
        <v>0</v>
      </c>
      <c r="AG334" s="117" t="n">
        <f aca="false">SUM(AG335)</f>
        <v>40000</v>
      </c>
      <c r="AH334" s="117" t="n">
        <f aca="false">SUM(AH335)</f>
        <v>22500</v>
      </c>
      <c r="AI334" s="117" t="n">
        <f aca="false">SUM(AI335)</f>
        <v>40000</v>
      </c>
      <c r="AJ334" s="117" t="n">
        <f aca="false">SUM(AJ335)</f>
        <v>10000</v>
      </c>
      <c r="AK334" s="117" t="n">
        <f aca="false">SUM(AK335)</f>
        <v>40000</v>
      </c>
      <c r="AL334" s="117" t="n">
        <f aca="false">SUM(AL335)</f>
        <v>0</v>
      </c>
      <c r="AM334" s="117" t="n">
        <f aca="false">SUM(AM335)</f>
        <v>0</v>
      </c>
      <c r="AN334" s="117" t="n">
        <f aca="false">SUM(AN335)</f>
        <v>40000</v>
      </c>
      <c r="AO334" s="97" t="n">
        <f aca="false">SUM(AN334/$AN$2)</f>
        <v>5308.91233658504</v>
      </c>
      <c r="AP334" s="97" t="n">
        <f aca="false">SUM(AP335)</f>
        <v>40000</v>
      </c>
      <c r="AQ334" s="97"/>
      <c r="AR334" s="97" t="n">
        <f aca="false">SUM(AP334/$AN$2)</f>
        <v>5308.91233658504</v>
      </c>
      <c r="AS334" s="97"/>
      <c r="AT334" s="97" t="n">
        <f aca="false">SUM(AT335)</f>
        <v>2654</v>
      </c>
      <c r="AU334" s="97" t="n">
        <f aca="false">SUM(AU335)</f>
        <v>0</v>
      </c>
      <c r="AV334" s="97" t="n">
        <f aca="false">SUM(AV335)</f>
        <v>0</v>
      </c>
      <c r="AW334" s="106" t="n">
        <f aca="false">SUM(AR334+AU334-AV334)</f>
        <v>5308.91233658504</v>
      </c>
      <c r="AX334" s="124"/>
      <c r="AY334" s="124"/>
      <c r="AZ334" s="124"/>
      <c r="BA334" s="124"/>
      <c r="BB334" s="124"/>
      <c r="BC334" s="124"/>
      <c r="BD334" s="124" t="n">
        <f aca="false">SUM(AX334+AY334+AZ334+BA334+BB334+BC334)</f>
        <v>0</v>
      </c>
      <c r="BE334" s="2" t="n">
        <f aca="false">SUM(AW334-BD334)</f>
        <v>5308.91233658504</v>
      </c>
      <c r="BF334" s="2" t="n">
        <f aca="false">SUM(BE334-AW334)</f>
        <v>0</v>
      </c>
    </row>
    <row r="335" customFormat="false" ht="12.75" hidden="false" customHeight="false" outlineLevel="0" collapsed="false">
      <c r="A335" s="160"/>
      <c r="B335" s="119"/>
      <c r="C335" s="119"/>
      <c r="D335" s="119"/>
      <c r="E335" s="119"/>
      <c r="F335" s="119"/>
      <c r="G335" s="119"/>
      <c r="H335" s="119"/>
      <c r="I335" s="120" t="n">
        <v>381</v>
      </c>
      <c r="J335" s="121" t="s">
        <v>164</v>
      </c>
      <c r="K335" s="122" t="n">
        <f aca="false">SUM(K336)</f>
        <v>7950.08</v>
      </c>
      <c r="L335" s="122" t="n">
        <f aca="false">SUM(L336)</f>
        <v>20000</v>
      </c>
      <c r="M335" s="122" t="n">
        <f aca="false">SUM(M336)</f>
        <v>20000</v>
      </c>
      <c r="N335" s="122" t="n">
        <f aca="false">SUM(N336)</f>
        <v>5000</v>
      </c>
      <c r="O335" s="122" t="n">
        <f aca="false">SUM(O336)</f>
        <v>5000</v>
      </c>
      <c r="P335" s="122" t="n">
        <f aca="false">SUM(P336)</f>
        <v>20000</v>
      </c>
      <c r="Q335" s="122" t="n">
        <f aca="false">SUM(Q336)</f>
        <v>20000</v>
      </c>
      <c r="R335" s="122" t="n">
        <f aca="false">SUM(R336)</f>
        <v>15000</v>
      </c>
      <c r="S335" s="122" t="n">
        <f aca="false">SUM(S336)</f>
        <v>20000</v>
      </c>
      <c r="T335" s="122" t="n">
        <f aca="false">SUM(T336)</f>
        <v>12500</v>
      </c>
      <c r="U335" s="122" t="n">
        <f aca="false">SUM(U336)</f>
        <v>0</v>
      </c>
      <c r="V335" s="122" t="n">
        <f aca="false">SUM(V336)</f>
        <v>100</v>
      </c>
      <c r="W335" s="122" t="n">
        <f aca="false">SUM(W336)</f>
        <v>20000</v>
      </c>
      <c r="X335" s="122" t="n">
        <f aca="false">SUM(X336)</f>
        <v>25000</v>
      </c>
      <c r="Y335" s="122" t="n">
        <f aca="false">SUM(Y336)</f>
        <v>25000</v>
      </c>
      <c r="Z335" s="122" t="n">
        <f aca="false">SUM(Z336)</f>
        <v>40000</v>
      </c>
      <c r="AA335" s="122" t="n">
        <f aca="false">SUM(AA336)</f>
        <v>40000</v>
      </c>
      <c r="AB335" s="122" t="n">
        <f aca="false">SUM(AB336)</f>
        <v>21000</v>
      </c>
      <c r="AC335" s="122" t="n">
        <f aca="false">SUM(AC336)</f>
        <v>40000</v>
      </c>
      <c r="AD335" s="122" t="n">
        <f aca="false">SUM(AD336)</f>
        <v>40000</v>
      </c>
      <c r="AE335" s="122" t="n">
        <f aca="false">SUM(AE336)</f>
        <v>0</v>
      </c>
      <c r="AF335" s="122" t="n">
        <f aca="false">SUM(AF336)</f>
        <v>0</v>
      </c>
      <c r="AG335" s="122" t="n">
        <f aca="false">SUM(AG336)</f>
        <v>40000</v>
      </c>
      <c r="AH335" s="122" t="n">
        <f aca="false">SUM(AH336)</f>
        <v>22500</v>
      </c>
      <c r="AI335" s="122" t="n">
        <f aca="false">SUM(AI336)</f>
        <v>40000</v>
      </c>
      <c r="AJ335" s="122" t="n">
        <f aca="false">SUM(AJ336)</f>
        <v>10000</v>
      </c>
      <c r="AK335" s="122" t="n">
        <f aca="false">SUM(AK336)</f>
        <v>40000</v>
      </c>
      <c r="AL335" s="122" t="n">
        <f aca="false">SUM(AL336)</f>
        <v>0</v>
      </c>
      <c r="AM335" s="122" t="n">
        <f aca="false">SUM(AM336)</f>
        <v>0</v>
      </c>
      <c r="AN335" s="122" t="n">
        <f aca="false">SUM(AN336)</f>
        <v>40000</v>
      </c>
      <c r="AO335" s="97" t="n">
        <f aca="false">SUM(AN335/$AN$2)</f>
        <v>5308.91233658504</v>
      </c>
      <c r="AP335" s="110" t="n">
        <f aca="false">SUM(AP336)</f>
        <v>40000</v>
      </c>
      <c r="AQ335" s="110"/>
      <c r="AR335" s="97" t="n">
        <f aca="false">SUM(AP335/$AN$2)</f>
        <v>5308.91233658504</v>
      </c>
      <c r="AS335" s="97"/>
      <c r="AT335" s="97" t="n">
        <f aca="false">SUM(AT336)</f>
        <v>2654</v>
      </c>
      <c r="AU335" s="97" t="n">
        <f aca="false">SUM(AU336)</f>
        <v>0</v>
      </c>
      <c r="AV335" s="97" t="n">
        <f aca="false">SUM(AV336)</f>
        <v>0</v>
      </c>
      <c r="AW335" s="106" t="n">
        <f aca="false">SUM(AR335+AU335-AV335)</f>
        <v>5308.91233658504</v>
      </c>
      <c r="AX335" s="124"/>
      <c r="AY335" s="124"/>
      <c r="AZ335" s="124"/>
      <c r="BA335" s="124"/>
      <c r="BB335" s="124"/>
      <c r="BC335" s="124"/>
      <c r="BD335" s="124" t="n">
        <f aca="false">SUM(AX335+AY335+AZ335+BA335+BB335+BC335)</f>
        <v>0</v>
      </c>
      <c r="BE335" s="2" t="n">
        <f aca="false">SUM(AW335-BD335)</f>
        <v>5308.91233658504</v>
      </c>
      <c r="BF335" s="2" t="n">
        <f aca="false">SUM(BE335-AW335)</f>
        <v>0</v>
      </c>
    </row>
    <row r="336" customFormat="false" ht="12.75" hidden="false" customHeight="false" outlineLevel="0" collapsed="false">
      <c r="A336" s="160"/>
      <c r="B336" s="119"/>
      <c r="C336" s="119"/>
      <c r="D336" s="119"/>
      <c r="E336" s="119"/>
      <c r="F336" s="119"/>
      <c r="G336" s="119"/>
      <c r="H336" s="119"/>
      <c r="I336" s="120" t="n">
        <v>38113</v>
      </c>
      <c r="J336" s="121" t="s">
        <v>418</v>
      </c>
      <c r="K336" s="122" t="n">
        <v>7950.08</v>
      </c>
      <c r="L336" s="122" t="n">
        <v>20000</v>
      </c>
      <c r="M336" s="122" t="n">
        <v>20000</v>
      </c>
      <c r="N336" s="122" t="n">
        <v>5000</v>
      </c>
      <c r="O336" s="122" t="n">
        <v>5000</v>
      </c>
      <c r="P336" s="122" t="n">
        <v>20000</v>
      </c>
      <c r="Q336" s="122" t="n">
        <v>20000</v>
      </c>
      <c r="R336" s="122" t="n">
        <v>15000</v>
      </c>
      <c r="S336" s="122" t="n">
        <v>20000</v>
      </c>
      <c r="T336" s="122" t="n">
        <v>12500</v>
      </c>
      <c r="U336" s="122"/>
      <c r="V336" s="97" t="n">
        <f aca="false">S336/P336*100</f>
        <v>100</v>
      </c>
      <c r="W336" s="97" t="n">
        <v>20000</v>
      </c>
      <c r="X336" s="122" t="n">
        <v>25000</v>
      </c>
      <c r="Y336" s="122" t="n">
        <v>25000</v>
      </c>
      <c r="Z336" s="122" t="n">
        <v>40000</v>
      </c>
      <c r="AA336" s="122" t="n">
        <v>40000</v>
      </c>
      <c r="AB336" s="122" t="n">
        <v>21000</v>
      </c>
      <c r="AC336" s="122" t="n">
        <v>40000</v>
      </c>
      <c r="AD336" s="122" t="n">
        <v>40000</v>
      </c>
      <c r="AE336" s="122"/>
      <c r="AF336" s="122"/>
      <c r="AG336" s="123" t="n">
        <f aca="false">SUM(AD336+AE336-AF336)</f>
        <v>40000</v>
      </c>
      <c r="AH336" s="122" t="n">
        <v>22500</v>
      </c>
      <c r="AI336" s="122" t="n">
        <v>40000</v>
      </c>
      <c r="AJ336" s="55" t="n">
        <v>10000</v>
      </c>
      <c r="AK336" s="122" t="n">
        <v>40000</v>
      </c>
      <c r="AL336" s="122"/>
      <c r="AM336" s="122"/>
      <c r="AN336" s="55" t="n">
        <f aca="false">SUM(AK336+AL336-AM336)</f>
        <v>40000</v>
      </c>
      <c r="AO336" s="97" t="n">
        <f aca="false">SUM(AN336/$AN$2)</f>
        <v>5308.91233658504</v>
      </c>
      <c r="AP336" s="58" t="n">
        <v>40000</v>
      </c>
      <c r="AQ336" s="58"/>
      <c r="AR336" s="97" t="n">
        <f aca="false">SUM(AP336/$AN$2)</f>
        <v>5308.91233658504</v>
      </c>
      <c r="AS336" s="97" t="n">
        <v>2654</v>
      </c>
      <c r="AT336" s="97" t="n">
        <v>2654</v>
      </c>
      <c r="AU336" s="97"/>
      <c r="AV336" s="97"/>
      <c r="AW336" s="106" t="n">
        <f aca="false">SUM(AR336+AU336-AV336)</f>
        <v>5308.91233658504</v>
      </c>
      <c r="AX336" s="124"/>
      <c r="AY336" s="124"/>
      <c r="AZ336" s="124" t="n">
        <v>5308.91</v>
      </c>
      <c r="BA336" s="124"/>
      <c r="BB336" s="124"/>
      <c r="BC336" s="124"/>
      <c r="BD336" s="124" t="n">
        <f aca="false">SUM(AX336+AY336+AZ336+BA336+BB336+BC336)</f>
        <v>5308.91</v>
      </c>
      <c r="BE336" s="2" t="n">
        <f aca="false">SUM(AW336-BD336)</f>
        <v>0.00233658504203049</v>
      </c>
      <c r="BF336" s="2" t="n">
        <f aca="false">SUM(BE336-AW336)</f>
        <v>-5308.91</v>
      </c>
    </row>
    <row r="337" customFormat="false" ht="12.75" hidden="false" customHeight="false" outlineLevel="0" collapsed="false">
      <c r="A337" s="92" t="s">
        <v>419</v>
      </c>
      <c r="B337" s="93"/>
      <c r="C337" s="93"/>
      <c r="D337" s="93"/>
      <c r="E337" s="93"/>
      <c r="F337" s="93"/>
      <c r="G337" s="93"/>
      <c r="H337" s="93"/>
      <c r="I337" s="107" t="s">
        <v>148</v>
      </c>
      <c r="J337" s="108" t="s">
        <v>420</v>
      </c>
      <c r="K337" s="109" t="n">
        <f aca="false">SUM(K338)</f>
        <v>77000</v>
      </c>
      <c r="L337" s="109" t="n">
        <f aca="false">SUM(L338)</f>
        <v>30000</v>
      </c>
      <c r="M337" s="109" t="n">
        <f aca="false">SUM(M338)</f>
        <v>30000</v>
      </c>
      <c r="N337" s="109" t="n">
        <f aca="false">SUM(N338)</f>
        <v>17000</v>
      </c>
      <c r="O337" s="109" t="n">
        <f aca="false">SUM(O338)</f>
        <v>17000</v>
      </c>
      <c r="P337" s="109" t="n">
        <f aca="false">SUM(P338)</f>
        <v>15000</v>
      </c>
      <c r="Q337" s="109" t="n">
        <f aca="false">SUM(Q338)</f>
        <v>15000</v>
      </c>
      <c r="R337" s="109" t="n">
        <f aca="false">SUM(R338)</f>
        <v>22000</v>
      </c>
      <c r="S337" s="109" t="n">
        <f aca="false">SUM(S338)</f>
        <v>25000</v>
      </c>
      <c r="T337" s="109" t="n">
        <f aca="false">SUM(T338)</f>
        <v>13500</v>
      </c>
      <c r="U337" s="109" t="n">
        <f aca="false">SUM(U338)</f>
        <v>0</v>
      </c>
      <c r="V337" s="109" t="e">
        <f aca="false">SUM(V338)</f>
        <v>#DIV/0!</v>
      </c>
      <c r="W337" s="109" t="n">
        <f aca="false">SUM(W338)</f>
        <v>30000</v>
      </c>
      <c r="X337" s="109" t="n">
        <f aca="false">SUM(X338)</f>
        <v>85000</v>
      </c>
      <c r="Y337" s="109" t="n">
        <f aca="false">SUM(Y338)</f>
        <v>125000</v>
      </c>
      <c r="Z337" s="109" t="n">
        <f aca="false">SUM(Z338)</f>
        <v>185000</v>
      </c>
      <c r="AA337" s="109" t="n">
        <f aca="false">SUM(AA338)</f>
        <v>179000</v>
      </c>
      <c r="AB337" s="109" t="n">
        <f aca="false">SUM(AB338)</f>
        <v>58000</v>
      </c>
      <c r="AC337" s="109" t="n">
        <f aca="false">SUM(AC338)</f>
        <v>229000</v>
      </c>
      <c r="AD337" s="109" t="n">
        <f aca="false">SUM(AD338)</f>
        <v>229000</v>
      </c>
      <c r="AE337" s="109" t="n">
        <f aca="false">SUM(AE338)</f>
        <v>0</v>
      </c>
      <c r="AF337" s="109" t="n">
        <f aca="false">SUM(AF338)</f>
        <v>0</v>
      </c>
      <c r="AG337" s="109" t="n">
        <f aca="false">SUM(AG338)</f>
        <v>241000</v>
      </c>
      <c r="AH337" s="109" t="n">
        <f aca="false">SUM(AH338)</f>
        <v>161500</v>
      </c>
      <c r="AI337" s="109" t="n">
        <f aca="false">SUM(AI338)</f>
        <v>232000</v>
      </c>
      <c r="AJ337" s="109" t="n">
        <f aca="false">SUM(AJ338)</f>
        <v>112500</v>
      </c>
      <c r="AK337" s="109" t="n">
        <f aca="false">SUM(AK338)</f>
        <v>293000</v>
      </c>
      <c r="AL337" s="109" t="n">
        <f aca="false">SUM(AL338)</f>
        <v>47000</v>
      </c>
      <c r="AM337" s="109" t="n">
        <f aca="false">SUM(AM338)</f>
        <v>0</v>
      </c>
      <c r="AN337" s="109" t="n">
        <f aca="false">SUM(AN338)</f>
        <v>340000</v>
      </c>
      <c r="AO337" s="97" t="n">
        <f aca="false">SUM(AN337/$AN$2)</f>
        <v>45125.7548609729</v>
      </c>
      <c r="AP337" s="110" t="n">
        <f aca="false">SUM(AP338)</f>
        <v>281000</v>
      </c>
      <c r="AQ337" s="110" t="n">
        <f aca="false">SUM(AQ338)</f>
        <v>0</v>
      </c>
      <c r="AR337" s="97" t="n">
        <f aca="false">SUM(AP337/$AN$2)</f>
        <v>37295.1091645099</v>
      </c>
      <c r="AS337" s="97"/>
      <c r="AT337" s="97" t="n">
        <f aca="false">SUM(AT338)</f>
        <v>13150.38</v>
      </c>
      <c r="AU337" s="97" t="n">
        <f aca="false">SUM(AU338)</f>
        <v>0</v>
      </c>
      <c r="AV337" s="97" t="n">
        <f aca="false">SUM(AV338)</f>
        <v>0</v>
      </c>
      <c r="AW337" s="106" t="n">
        <f aca="false">SUM(AR337+AU337-AV337)</f>
        <v>37295.1091645099</v>
      </c>
      <c r="AX337" s="124"/>
      <c r="AY337" s="124"/>
      <c r="AZ337" s="124"/>
      <c r="BA337" s="124"/>
      <c r="BB337" s="124"/>
      <c r="BC337" s="124"/>
      <c r="BD337" s="124" t="n">
        <f aca="false">SUM(AX337+AY337+AZ337+BA337+BB337+BC337)</f>
        <v>0</v>
      </c>
      <c r="BE337" s="2" t="n">
        <f aca="false">SUM(AW337-BD337)</f>
        <v>37295.1091645099</v>
      </c>
      <c r="BF337" s="2" t="n">
        <f aca="false">SUM(BE337-AW337)</f>
        <v>0</v>
      </c>
    </row>
    <row r="338" customFormat="false" ht="12.75" hidden="false" customHeight="false" outlineLevel="0" collapsed="false">
      <c r="A338" s="92"/>
      <c r="B338" s="93"/>
      <c r="C338" s="93"/>
      <c r="D338" s="93"/>
      <c r="E338" s="93"/>
      <c r="F338" s="93"/>
      <c r="G338" s="93"/>
      <c r="H338" s="93"/>
      <c r="I338" s="107" t="s">
        <v>411</v>
      </c>
      <c r="J338" s="108"/>
      <c r="K338" s="109" t="n">
        <f aca="false">SUM(K340)</f>
        <v>77000</v>
      </c>
      <c r="L338" s="109" t="n">
        <f aca="false">SUM(L340)</f>
        <v>30000</v>
      </c>
      <c r="M338" s="109" t="n">
        <f aca="false">SUM(M340)</f>
        <v>30000</v>
      </c>
      <c r="N338" s="109" t="n">
        <f aca="false">SUM(N340)</f>
        <v>17000</v>
      </c>
      <c r="O338" s="109" t="n">
        <f aca="false">SUM(O340)</f>
        <v>17000</v>
      </c>
      <c r="P338" s="109" t="n">
        <f aca="false">SUM(P340)</f>
        <v>15000</v>
      </c>
      <c r="Q338" s="109" t="n">
        <f aca="false">SUM(Q340)</f>
        <v>15000</v>
      </c>
      <c r="R338" s="109" t="n">
        <f aca="false">SUM(R340)</f>
        <v>22000</v>
      </c>
      <c r="S338" s="109" t="n">
        <f aca="false">SUM(S340)</f>
        <v>25000</v>
      </c>
      <c r="T338" s="109" t="n">
        <f aca="false">SUM(T340)</f>
        <v>13500</v>
      </c>
      <c r="U338" s="109" t="n">
        <f aca="false">SUM(U340)</f>
        <v>0</v>
      </c>
      <c r="V338" s="109" t="e">
        <f aca="false">SUM(V340)</f>
        <v>#DIV/0!</v>
      </c>
      <c r="W338" s="109" t="n">
        <f aca="false">SUM(W340)</f>
        <v>30000</v>
      </c>
      <c r="X338" s="109" t="n">
        <f aca="false">SUM(X340)</f>
        <v>85000</v>
      </c>
      <c r="Y338" s="109" t="n">
        <f aca="false">SUM(Y340)</f>
        <v>125000</v>
      </c>
      <c r="Z338" s="109" t="n">
        <f aca="false">SUM(Z340)</f>
        <v>185000</v>
      </c>
      <c r="AA338" s="109" t="n">
        <f aca="false">SUM(AA340)</f>
        <v>179000</v>
      </c>
      <c r="AB338" s="109" t="n">
        <f aca="false">SUM(AB340)</f>
        <v>58000</v>
      </c>
      <c r="AC338" s="109" t="n">
        <f aca="false">SUM(AC340)</f>
        <v>229000</v>
      </c>
      <c r="AD338" s="109" t="n">
        <f aca="false">SUM(AD340)</f>
        <v>229000</v>
      </c>
      <c r="AE338" s="109" t="n">
        <f aca="false">SUM(AE340)</f>
        <v>0</v>
      </c>
      <c r="AF338" s="109" t="n">
        <f aca="false">SUM(AF340)</f>
        <v>0</v>
      </c>
      <c r="AG338" s="109" t="n">
        <f aca="false">SUM(AG340)</f>
        <v>241000</v>
      </c>
      <c r="AH338" s="109" t="n">
        <f aca="false">SUM(AH340)</f>
        <v>161500</v>
      </c>
      <c r="AI338" s="109" t="n">
        <f aca="false">SUM(AI340)</f>
        <v>232000</v>
      </c>
      <c r="AJ338" s="109" t="n">
        <f aca="false">SUM(AJ340)</f>
        <v>112500</v>
      </c>
      <c r="AK338" s="109" t="n">
        <f aca="false">SUM(AK340)</f>
        <v>293000</v>
      </c>
      <c r="AL338" s="109" t="n">
        <f aca="false">SUM(AL340)</f>
        <v>47000</v>
      </c>
      <c r="AM338" s="109" t="n">
        <f aca="false">SUM(AM340)</f>
        <v>0</v>
      </c>
      <c r="AN338" s="109" t="n">
        <f aca="false">SUM(AN340)</f>
        <v>340000</v>
      </c>
      <c r="AO338" s="97" t="n">
        <f aca="false">SUM(AN338/$AN$2)</f>
        <v>45125.7548609729</v>
      </c>
      <c r="AP338" s="110" t="n">
        <f aca="false">SUM(AP340)</f>
        <v>281000</v>
      </c>
      <c r="AQ338" s="110" t="n">
        <f aca="false">SUM(AQ340)</f>
        <v>0</v>
      </c>
      <c r="AR338" s="97" t="n">
        <f aca="false">SUM(AP338/$AN$2)</f>
        <v>37295.1091645099</v>
      </c>
      <c r="AS338" s="97"/>
      <c r="AT338" s="97" t="n">
        <f aca="false">SUM(AT340)</f>
        <v>13150.38</v>
      </c>
      <c r="AU338" s="97" t="n">
        <f aca="false">SUM(AU340)</f>
        <v>0</v>
      </c>
      <c r="AV338" s="97" t="n">
        <f aca="false">SUM(AV340)</f>
        <v>0</v>
      </c>
      <c r="AW338" s="106" t="n">
        <f aca="false">SUM(AR338+AU338-AV338)</f>
        <v>37295.1091645099</v>
      </c>
      <c r="AX338" s="124"/>
      <c r="AY338" s="124"/>
      <c r="AZ338" s="124"/>
      <c r="BA338" s="124"/>
      <c r="BB338" s="124"/>
      <c r="BC338" s="124"/>
      <c r="BD338" s="124" t="n">
        <f aca="false">SUM(AX338+AY338+AZ338+BA338+BB338+BC338)</f>
        <v>0</v>
      </c>
      <c r="BE338" s="2" t="n">
        <f aca="false">SUM(AW338-BD338)</f>
        <v>37295.1091645099</v>
      </c>
      <c r="BF338" s="2" t="n">
        <f aca="false">SUM(BE338-AW338)</f>
        <v>0</v>
      </c>
    </row>
    <row r="339" customFormat="false" ht="12.75" hidden="false" customHeight="false" outlineLevel="0" collapsed="false">
      <c r="A339" s="92"/>
      <c r="B339" s="93" t="s">
        <v>173</v>
      </c>
      <c r="C339" s="93"/>
      <c r="D339" s="93"/>
      <c r="E339" s="93"/>
      <c r="F339" s="93"/>
      <c r="G339" s="93"/>
      <c r="H339" s="93"/>
      <c r="I339" s="127" t="s">
        <v>174</v>
      </c>
      <c r="J339" s="108" t="s">
        <v>68</v>
      </c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97" t="n">
        <f aca="false">SUM(AN339/$AN$2)</f>
        <v>0</v>
      </c>
      <c r="AP339" s="110" t="n">
        <v>281000</v>
      </c>
      <c r="AQ339" s="110"/>
      <c r="AR339" s="111" t="n">
        <f aca="false">SUM(AP339/$AN$2)</f>
        <v>37295.1091645099</v>
      </c>
      <c r="AS339" s="111"/>
      <c r="AT339" s="111" t="n">
        <v>281000</v>
      </c>
      <c r="AU339" s="111"/>
      <c r="AV339" s="111"/>
      <c r="AW339" s="112" t="n">
        <f aca="false">SUM(AR339+AU339-AV339)</f>
        <v>37295.1091645099</v>
      </c>
      <c r="AX339" s="124"/>
      <c r="AY339" s="124"/>
      <c r="AZ339" s="124"/>
      <c r="BA339" s="124"/>
      <c r="BB339" s="124"/>
      <c r="BC339" s="124"/>
      <c r="BD339" s="124" t="n">
        <f aca="false">SUM(AX339+AY339+AZ339+BA339+BB339+BC339)</f>
        <v>0</v>
      </c>
      <c r="BE339" s="2" t="n">
        <f aca="false">SUM(AW339-BD339)</f>
        <v>37295.1091645099</v>
      </c>
      <c r="BF339" s="2" t="n">
        <f aca="false">SUM(BE339-AW339)</f>
        <v>0</v>
      </c>
    </row>
    <row r="340" customFormat="false" ht="12.75" hidden="false" customHeight="false" outlineLevel="0" collapsed="false">
      <c r="A340" s="150"/>
      <c r="B340" s="114"/>
      <c r="C340" s="114"/>
      <c r="D340" s="114"/>
      <c r="E340" s="114"/>
      <c r="F340" s="114"/>
      <c r="G340" s="114"/>
      <c r="H340" s="114"/>
      <c r="I340" s="115" t="n">
        <v>3</v>
      </c>
      <c r="J340" s="116" t="s">
        <v>154</v>
      </c>
      <c r="K340" s="117" t="n">
        <f aca="false">SUM(K346)</f>
        <v>77000</v>
      </c>
      <c r="L340" s="117" t="n">
        <f aca="false">SUM(L346)</f>
        <v>30000</v>
      </c>
      <c r="M340" s="117" t="n">
        <f aca="false">SUM(M346)</f>
        <v>30000</v>
      </c>
      <c r="N340" s="117" t="n">
        <f aca="false">SUM(N346)</f>
        <v>17000</v>
      </c>
      <c r="O340" s="117" t="n">
        <f aca="false">SUM(O346)</f>
        <v>17000</v>
      </c>
      <c r="P340" s="117" t="n">
        <f aca="false">SUM(P346)</f>
        <v>15000</v>
      </c>
      <c r="Q340" s="117" t="n">
        <f aca="false">SUM(Q346)</f>
        <v>15000</v>
      </c>
      <c r="R340" s="117" t="n">
        <f aca="false">SUM(R346)</f>
        <v>22000</v>
      </c>
      <c r="S340" s="117" t="n">
        <f aca="false">SUM(S346)</f>
        <v>25000</v>
      </c>
      <c r="T340" s="117" t="n">
        <f aca="false">SUM(T346)</f>
        <v>13500</v>
      </c>
      <c r="U340" s="117" t="n">
        <f aca="false">SUM(U346)</f>
        <v>0</v>
      </c>
      <c r="V340" s="117" t="e">
        <f aca="false">SUM(V346)</f>
        <v>#DIV/0!</v>
      </c>
      <c r="W340" s="117" t="n">
        <f aca="false">SUM(W346)</f>
        <v>30000</v>
      </c>
      <c r="X340" s="117" t="n">
        <f aca="false">SUM(X346)</f>
        <v>85000</v>
      </c>
      <c r="Y340" s="117" t="n">
        <f aca="false">SUM(Y346)</f>
        <v>125000</v>
      </c>
      <c r="Z340" s="117" t="n">
        <f aca="false">SUM(Z346)</f>
        <v>185000</v>
      </c>
      <c r="AA340" s="117" t="n">
        <f aca="false">SUM(AA346)</f>
        <v>179000</v>
      </c>
      <c r="AB340" s="117" t="n">
        <f aca="false">SUM(AB346)</f>
        <v>58000</v>
      </c>
      <c r="AC340" s="117" t="n">
        <f aca="false">SUM(AC341+AC346)</f>
        <v>229000</v>
      </c>
      <c r="AD340" s="117" t="n">
        <f aca="false">SUM(AD341+AD346)</f>
        <v>229000</v>
      </c>
      <c r="AE340" s="117" t="n">
        <f aca="false">SUM(AE341+AE346)</f>
        <v>0</v>
      </c>
      <c r="AF340" s="117" t="n">
        <f aca="false">SUM(AF341+AF346)</f>
        <v>0</v>
      </c>
      <c r="AG340" s="117" t="n">
        <f aca="false">SUM(AG341+AG346)</f>
        <v>241000</v>
      </c>
      <c r="AH340" s="117" t="n">
        <f aca="false">SUM(AH341+AH346)</f>
        <v>161500</v>
      </c>
      <c r="AI340" s="117" t="n">
        <f aca="false">SUM(AI341+AI346)</f>
        <v>232000</v>
      </c>
      <c r="AJ340" s="117" t="n">
        <f aca="false">SUM(AJ341+AJ346)</f>
        <v>112500</v>
      </c>
      <c r="AK340" s="117" t="n">
        <f aca="false">SUM(AK341+AK346)</f>
        <v>293000</v>
      </c>
      <c r="AL340" s="117" t="n">
        <f aca="false">SUM(AL341+AL346)</f>
        <v>47000</v>
      </c>
      <c r="AM340" s="117" t="n">
        <f aca="false">SUM(AM341+AM346)</f>
        <v>0</v>
      </c>
      <c r="AN340" s="117" t="n">
        <f aca="false">SUM(AN341+AN346)</f>
        <v>340000</v>
      </c>
      <c r="AO340" s="97" t="n">
        <f aca="false">SUM(AN340/$AN$2)</f>
        <v>45125.7548609729</v>
      </c>
      <c r="AP340" s="97" t="n">
        <f aca="false">SUM(AP341+AP346)</f>
        <v>281000</v>
      </c>
      <c r="AQ340" s="97" t="n">
        <f aca="false">SUM(AQ341+AQ346)</f>
        <v>0</v>
      </c>
      <c r="AR340" s="97" t="n">
        <f aca="false">SUM(AP340/$AN$2)</f>
        <v>37295.1091645099</v>
      </c>
      <c r="AS340" s="97"/>
      <c r="AT340" s="97" t="n">
        <f aca="false">SUM(AT341+AT346)</f>
        <v>13150.38</v>
      </c>
      <c r="AU340" s="97" t="n">
        <f aca="false">SUM(AU341+AU346)</f>
        <v>0</v>
      </c>
      <c r="AV340" s="97" t="n">
        <f aca="false">SUM(AV341+AV346)</f>
        <v>0</v>
      </c>
      <c r="AW340" s="106" t="n">
        <f aca="false">SUM(AR340+AU340-AV340)</f>
        <v>37295.1091645099</v>
      </c>
      <c r="AX340" s="124"/>
      <c r="AY340" s="124"/>
      <c r="AZ340" s="124"/>
      <c r="BA340" s="124"/>
      <c r="BB340" s="124"/>
      <c r="BC340" s="124"/>
      <c r="BD340" s="124" t="n">
        <f aca="false">SUM(AX340+AY340+AZ340+BA340+BB340+BC340)</f>
        <v>0</v>
      </c>
      <c r="BE340" s="2" t="n">
        <f aca="false">SUM(AW340-BD340)</f>
        <v>37295.1091645099</v>
      </c>
      <c r="BF340" s="2" t="n">
        <f aca="false">SUM(BE340-AW340)</f>
        <v>0</v>
      </c>
    </row>
    <row r="341" customFormat="false" ht="12.75" hidden="false" customHeight="false" outlineLevel="0" collapsed="false">
      <c r="A341" s="150"/>
      <c r="B341" s="114" t="s">
        <v>174</v>
      </c>
      <c r="C341" s="114"/>
      <c r="D341" s="114"/>
      <c r="E341" s="114"/>
      <c r="F341" s="114"/>
      <c r="G341" s="114"/>
      <c r="H341" s="114"/>
      <c r="I341" s="115" t="n">
        <v>36</v>
      </c>
      <c r="J341" s="116" t="s">
        <v>421</v>
      </c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 t="n">
        <f aca="false">SUM(AC342)</f>
        <v>0</v>
      </c>
      <c r="AD341" s="117" t="n">
        <f aca="false">SUM(AD342)</f>
        <v>6000</v>
      </c>
      <c r="AE341" s="117" t="n">
        <f aca="false">SUM(AE342)</f>
        <v>0</v>
      </c>
      <c r="AF341" s="117" t="n">
        <f aca="false">SUM(AF342)</f>
        <v>0</v>
      </c>
      <c r="AG341" s="117" t="n">
        <f aca="false">SUM(AG342+AG344)</f>
        <v>18000</v>
      </c>
      <c r="AH341" s="117" t="n">
        <f aca="false">SUM(AH342+AH344)</f>
        <v>15000</v>
      </c>
      <c r="AI341" s="117" t="n">
        <f aca="false">SUM(AI342+AI344)</f>
        <v>9000</v>
      </c>
      <c r="AJ341" s="117" t="n">
        <f aca="false">SUM(AJ342+AJ344)</f>
        <v>0</v>
      </c>
      <c r="AK341" s="117" t="n">
        <f aca="false">SUM(AK342+AK344)</f>
        <v>18000</v>
      </c>
      <c r="AL341" s="117" t="n">
        <f aca="false">SUM(AL342+AL344)</f>
        <v>0</v>
      </c>
      <c r="AM341" s="117" t="n">
        <f aca="false">SUM(AM342+AM344)</f>
        <v>0</v>
      </c>
      <c r="AN341" s="117" t="n">
        <f aca="false">SUM(AN342+AN344)</f>
        <v>18000</v>
      </c>
      <c r="AO341" s="97" t="n">
        <f aca="false">SUM(AN341/$AN$2)</f>
        <v>2389.01055146327</v>
      </c>
      <c r="AP341" s="97" t="n">
        <f aca="false">SUM(AP342+AP344)</f>
        <v>6000</v>
      </c>
      <c r="AQ341" s="97"/>
      <c r="AR341" s="97" t="n">
        <f aca="false">SUM(AP341/$AN$2)</f>
        <v>796.336850487756</v>
      </c>
      <c r="AS341" s="97"/>
      <c r="AT341" s="97" t="n">
        <f aca="false">SUM(AT342+AT344)</f>
        <v>0</v>
      </c>
      <c r="AU341" s="97" t="n">
        <f aca="false">SUM(AU342+AU344)</f>
        <v>0</v>
      </c>
      <c r="AV341" s="97" t="n">
        <f aca="false">SUM(AV342+AV344)</f>
        <v>0</v>
      </c>
      <c r="AW341" s="106" t="n">
        <f aca="false">SUM(AR341+AU341-AV341)</f>
        <v>796.336850487756</v>
      </c>
      <c r="AX341" s="124"/>
      <c r="AY341" s="124"/>
      <c r="AZ341" s="124"/>
      <c r="BA341" s="124"/>
      <c r="BB341" s="124"/>
      <c r="BC341" s="124"/>
      <c r="BD341" s="124" t="n">
        <f aca="false">SUM(AX341+AY341+AZ341+BA341+BB341+BC341)</f>
        <v>0</v>
      </c>
      <c r="BE341" s="2" t="n">
        <f aca="false">SUM(AW341-BD341)</f>
        <v>796.336850487756</v>
      </c>
      <c r="BF341" s="2" t="n">
        <f aca="false">SUM(BE341-AW341)</f>
        <v>0</v>
      </c>
    </row>
    <row r="342" customFormat="false" ht="12.75" hidden="false" customHeight="false" outlineLevel="0" collapsed="false">
      <c r="A342" s="160"/>
      <c r="B342" s="119"/>
      <c r="C342" s="119"/>
      <c r="D342" s="119"/>
      <c r="E342" s="119"/>
      <c r="F342" s="119"/>
      <c r="G342" s="119"/>
      <c r="H342" s="119"/>
      <c r="I342" s="120" t="n">
        <v>363</v>
      </c>
      <c r="J342" s="121" t="s">
        <v>421</v>
      </c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 t="n">
        <v>6000</v>
      </c>
      <c r="AE342" s="122"/>
      <c r="AF342" s="122"/>
      <c r="AG342" s="122" t="n">
        <f aca="false">SUM(AG343)</f>
        <v>6000</v>
      </c>
      <c r="AH342" s="122" t="n">
        <f aca="false">SUM(AH343)</f>
        <v>9000</v>
      </c>
      <c r="AI342" s="122" t="n">
        <f aca="false">SUM(AI343)</f>
        <v>9000</v>
      </c>
      <c r="AJ342" s="122" t="n">
        <f aca="false">SUM(AJ343)</f>
        <v>0</v>
      </c>
      <c r="AK342" s="122" t="n">
        <f aca="false">SUM(AK343)</f>
        <v>6000</v>
      </c>
      <c r="AL342" s="122" t="n">
        <f aca="false">SUM(AL343)</f>
        <v>0</v>
      </c>
      <c r="AM342" s="122" t="n">
        <f aca="false">SUM(AM343)</f>
        <v>0</v>
      </c>
      <c r="AN342" s="122" t="n">
        <f aca="false">SUM(AN343)</f>
        <v>6000</v>
      </c>
      <c r="AO342" s="97" t="n">
        <f aca="false">SUM(AN342/$AN$2)</f>
        <v>796.336850487756</v>
      </c>
      <c r="AP342" s="110" t="n">
        <f aca="false">SUM(AP343)</f>
        <v>6000</v>
      </c>
      <c r="AQ342" s="110"/>
      <c r="AR342" s="97" t="n">
        <f aca="false">SUM(AP342/$AN$2)</f>
        <v>796.336850487756</v>
      </c>
      <c r="AS342" s="97"/>
      <c r="AT342" s="97" t="n">
        <f aca="false">SUM(AT343)</f>
        <v>0</v>
      </c>
      <c r="AU342" s="97" t="n">
        <f aca="false">SUM(AU343)</f>
        <v>0</v>
      </c>
      <c r="AV342" s="97" t="n">
        <f aca="false">SUM(AV343)</f>
        <v>0</v>
      </c>
      <c r="AW342" s="106" t="n">
        <f aca="false">SUM(AR342+AU342-AV342)</f>
        <v>796.336850487756</v>
      </c>
      <c r="AX342" s="124"/>
      <c r="AY342" s="124"/>
      <c r="AZ342" s="124"/>
      <c r="BA342" s="124"/>
      <c r="BB342" s="124"/>
      <c r="BC342" s="124"/>
      <c r="BD342" s="124" t="n">
        <f aca="false">SUM(AX342+AY342+AZ342+BA342+BB342+BC342)</f>
        <v>0</v>
      </c>
      <c r="BE342" s="2" t="n">
        <f aca="false">SUM(AW342-BD342)</f>
        <v>796.336850487756</v>
      </c>
      <c r="BF342" s="2" t="n">
        <f aca="false">SUM(BE342-AW342)</f>
        <v>0</v>
      </c>
    </row>
    <row r="343" customFormat="false" ht="12.75" hidden="false" customHeight="false" outlineLevel="0" collapsed="false">
      <c r="A343" s="160"/>
      <c r="B343" s="119"/>
      <c r="C343" s="119"/>
      <c r="D343" s="119"/>
      <c r="E343" s="119"/>
      <c r="F343" s="119"/>
      <c r="G343" s="119"/>
      <c r="H343" s="119"/>
      <c r="I343" s="120" t="n">
        <v>36316</v>
      </c>
      <c r="J343" s="121" t="s">
        <v>422</v>
      </c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 t="n">
        <v>6000</v>
      </c>
      <c r="AE343" s="122"/>
      <c r="AF343" s="122"/>
      <c r="AG343" s="122" t="n">
        <f aca="false">SUM(AD343+AE343-AF343)</f>
        <v>6000</v>
      </c>
      <c r="AH343" s="122" t="n">
        <v>9000</v>
      </c>
      <c r="AI343" s="122" t="n">
        <v>9000</v>
      </c>
      <c r="AJ343" s="55" t="n">
        <v>0</v>
      </c>
      <c r="AK343" s="122" t="n">
        <v>6000</v>
      </c>
      <c r="AL343" s="122"/>
      <c r="AM343" s="122"/>
      <c r="AN343" s="55" t="n">
        <f aca="false">SUM(AK343+AL343-AM343)</f>
        <v>6000</v>
      </c>
      <c r="AO343" s="97" t="n">
        <f aca="false">SUM(AN343/$AN$2)</f>
        <v>796.336850487756</v>
      </c>
      <c r="AP343" s="58" t="n">
        <v>6000</v>
      </c>
      <c r="AQ343" s="58"/>
      <c r="AR343" s="97" t="n">
        <f aca="false">SUM(AP343/$AN$2)</f>
        <v>796.336850487756</v>
      </c>
      <c r="AS343" s="97"/>
      <c r="AT343" s="97"/>
      <c r="AU343" s="97"/>
      <c r="AV343" s="97"/>
      <c r="AW343" s="106" t="n">
        <f aca="false">SUM(AR343+AU343-AV343)</f>
        <v>796.336850487756</v>
      </c>
      <c r="AX343" s="124"/>
      <c r="AY343" s="124"/>
      <c r="AZ343" s="124" t="n">
        <v>796.34</v>
      </c>
      <c r="BA343" s="124"/>
      <c r="BB343" s="124"/>
      <c r="BC343" s="124"/>
      <c r="BD343" s="124" t="n">
        <f aca="false">SUM(AX343+AY343+AZ343+BA343+BB343+BC343)</f>
        <v>796.34</v>
      </c>
      <c r="BE343" s="2" t="n">
        <f aca="false">SUM(AW343-BD343)</f>
        <v>-0.00314951224379456</v>
      </c>
      <c r="BF343" s="2" t="n">
        <f aca="false">SUM(BE343-AW343)</f>
        <v>-796.34</v>
      </c>
    </row>
    <row r="344" customFormat="false" ht="12.75" hidden="true" customHeight="false" outlineLevel="0" collapsed="false">
      <c r="A344" s="160"/>
      <c r="B344" s="119"/>
      <c r="C344" s="119"/>
      <c r="D344" s="119"/>
      <c r="E344" s="119"/>
      <c r="F344" s="119"/>
      <c r="G344" s="119"/>
      <c r="H344" s="119"/>
      <c r="I344" s="120" t="n">
        <v>366</v>
      </c>
      <c r="J344" s="121" t="s">
        <v>423</v>
      </c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 t="n">
        <f aca="false">SUM(AG345)</f>
        <v>12000</v>
      </c>
      <c r="AH344" s="122" t="n">
        <f aca="false">SUM(AH345)</f>
        <v>6000</v>
      </c>
      <c r="AI344" s="122" t="n">
        <f aca="false">SUM(AI345)</f>
        <v>0</v>
      </c>
      <c r="AJ344" s="122" t="n">
        <f aca="false">SUM(AJ345)</f>
        <v>0</v>
      </c>
      <c r="AK344" s="122" t="n">
        <f aca="false">SUM(AK345)</f>
        <v>12000</v>
      </c>
      <c r="AL344" s="122" t="n">
        <f aca="false">SUM(AL345)</f>
        <v>0</v>
      </c>
      <c r="AM344" s="122" t="n">
        <f aca="false">SUM(AM345)</f>
        <v>0</v>
      </c>
      <c r="AN344" s="122" t="n">
        <f aca="false">SUM(AN345)</f>
        <v>12000</v>
      </c>
      <c r="AO344" s="97" t="n">
        <f aca="false">SUM(AN344/$AN$2)</f>
        <v>1592.67370097551</v>
      </c>
      <c r="AP344" s="110" t="n">
        <f aca="false">SUM(AP345)</f>
        <v>0</v>
      </c>
      <c r="AQ344" s="110"/>
      <c r="AR344" s="97" t="n">
        <f aca="false">SUM(AP344/$AN$2)</f>
        <v>0</v>
      </c>
      <c r="AS344" s="97"/>
      <c r="AT344" s="97" t="n">
        <f aca="false">SUM(AT345)</f>
        <v>0</v>
      </c>
      <c r="AU344" s="97" t="n">
        <f aca="false">SUM(AU345)</f>
        <v>0</v>
      </c>
      <c r="AV344" s="97" t="n">
        <f aca="false">SUM(AV345)</f>
        <v>0</v>
      </c>
      <c r="AW344" s="106" t="n">
        <f aca="false">SUM(AR344+AU344-AV344)</f>
        <v>0</v>
      </c>
      <c r="AX344" s="124"/>
      <c r="AY344" s="124"/>
      <c r="AZ344" s="124"/>
      <c r="BA344" s="124"/>
      <c r="BB344" s="124"/>
      <c r="BC344" s="124"/>
      <c r="BD344" s="124" t="n">
        <f aca="false">SUM(AX344+AY344+AZ344+BA344+BB344+BC344)</f>
        <v>0</v>
      </c>
      <c r="BE344" s="2" t="n">
        <f aca="false">SUM(AW344-BD344)</f>
        <v>0</v>
      </c>
      <c r="BF344" s="2" t="n">
        <f aca="false">SUM(BE344-AW344)</f>
        <v>0</v>
      </c>
    </row>
    <row r="345" customFormat="false" ht="12.75" hidden="true" customHeight="false" outlineLevel="0" collapsed="false">
      <c r="A345" s="160"/>
      <c r="B345" s="119"/>
      <c r="C345" s="119"/>
      <c r="D345" s="119"/>
      <c r="E345" s="119"/>
      <c r="F345" s="119"/>
      <c r="G345" s="119"/>
      <c r="H345" s="119"/>
      <c r="I345" s="120" t="n">
        <v>36611</v>
      </c>
      <c r="J345" s="121" t="s">
        <v>424</v>
      </c>
      <c r="K345" s="122"/>
      <c r="L345" s="122"/>
      <c r="M345" s="122"/>
      <c r="N345" s="122"/>
      <c r="O345" s="122"/>
      <c r="P345" s="122"/>
      <c r="Q345" s="122"/>
      <c r="R345" s="122"/>
      <c r="S345" s="110"/>
      <c r="T345" s="122"/>
      <c r="U345" s="122"/>
      <c r="V345" s="97"/>
      <c r="W345" s="110"/>
      <c r="X345" s="110"/>
      <c r="Y345" s="110" t="n">
        <v>0</v>
      </c>
      <c r="Z345" s="110" t="n">
        <v>0</v>
      </c>
      <c r="AA345" s="122" t="n">
        <v>12000</v>
      </c>
      <c r="AB345" s="110"/>
      <c r="AC345" s="122" t="n">
        <v>12000</v>
      </c>
      <c r="AD345" s="122" t="n">
        <v>12000</v>
      </c>
      <c r="AE345" s="122"/>
      <c r="AF345" s="122"/>
      <c r="AG345" s="123" t="n">
        <f aca="false">SUM(AD345+AE345-AF345)</f>
        <v>12000</v>
      </c>
      <c r="AH345" s="122" t="n">
        <v>6000</v>
      </c>
      <c r="AI345" s="122" t="n">
        <v>0</v>
      </c>
      <c r="AJ345" s="55" t="n">
        <v>0</v>
      </c>
      <c r="AK345" s="122" t="n">
        <v>12000</v>
      </c>
      <c r="AL345" s="122"/>
      <c r="AM345" s="122"/>
      <c r="AN345" s="55" t="n">
        <f aca="false">SUM(AK345+AL345-AM345)</f>
        <v>12000</v>
      </c>
      <c r="AO345" s="97" t="n">
        <f aca="false">SUM(AN345/$AN$2)</f>
        <v>1592.67370097551</v>
      </c>
      <c r="AP345" s="58" t="n">
        <v>0</v>
      </c>
      <c r="AQ345" s="58"/>
      <c r="AR345" s="97" t="n">
        <f aca="false">SUM(AP345/$AN$2)</f>
        <v>0</v>
      </c>
      <c r="AS345" s="97"/>
      <c r="AT345" s="97" t="n">
        <v>0</v>
      </c>
      <c r="AU345" s="97" t="n">
        <v>0</v>
      </c>
      <c r="AV345" s="97" t="n">
        <v>0</v>
      </c>
      <c r="AW345" s="106" t="n">
        <f aca="false">SUM(AR345+AU345-AV345)</f>
        <v>0</v>
      </c>
      <c r="AX345" s="124"/>
      <c r="AY345" s="124"/>
      <c r="AZ345" s="124"/>
      <c r="BA345" s="124"/>
      <c r="BB345" s="124"/>
      <c r="BC345" s="124"/>
      <c r="BD345" s="124" t="n">
        <f aca="false">SUM(AX345+AY345+AZ345+BA345+BB345+BC345)</f>
        <v>0</v>
      </c>
      <c r="BE345" s="2" t="n">
        <f aca="false">SUM(AW345-BD345)</f>
        <v>0</v>
      </c>
      <c r="BF345" s="2" t="n">
        <f aca="false">SUM(BE345-AW345)</f>
        <v>0</v>
      </c>
    </row>
    <row r="346" customFormat="false" ht="12.75" hidden="false" customHeight="false" outlineLevel="0" collapsed="false">
      <c r="A346" s="150"/>
      <c r="B346" s="114" t="s">
        <v>174</v>
      </c>
      <c r="C346" s="114"/>
      <c r="D346" s="114"/>
      <c r="E346" s="114"/>
      <c r="F346" s="114"/>
      <c r="G346" s="114"/>
      <c r="H346" s="114"/>
      <c r="I346" s="115" t="n">
        <v>38</v>
      </c>
      <c r="J346" s="116" t="s">
        <v>304</v>
      </c>
      <c r="K346" s="117" t="n">
        <f aca="false">SUM(K347)</f>
        <v>77000</v>
      </c>
      <c r="L346" s="117" t="n">
        <f aca="false">SUM(L347)</f>
        <v>30000</v>
      </c>
      <c r="M346" s="117" t="n">
        <f aca="false">SUM(M347)</f>
        <v>30000</v>
      </c>
      <c r="N346" s="117" t="n">
        <f aca="false">SUM(N347)</f>
        <v>17000</v>
      </c>
      <c r="O346" s="117" t="n">
        <f aca="false">SUM(O347)</f>
        <v>17000</v>
      </c>
      <c r="P346" s="117" t="n">
        <f aca="false">SUM(P347)</f>
        <v>15000</v>
      </c>
      <c r="Q346" s="117" t="n">
        <f aca="false">SUM(Q347)</f>
        <v>15000</v>
      </c>
      <c r="R346" s="117" t="n">
        <f aca="false">SUM(R347)</f>
        <v>22000</v>
      </c>
      <c r="S346" s="117" t="n">
        <f aca="false">SUM(S347)</f>
        <v>25000</v>
      </c>
      <c r="T346" s="117" t="n">
        <f aca="false">SUM(T347)</f>
        <v>13500</v>
      </c>
      <c r="U346" s="117" t="n">
        <f aca="false">SUM(U347)</f>
        <v>0</v>
      </c>
      <c r="V346" s="117" t="e">
        <f aca="false">SUM(V347)</f>
        <v>#DIV/0!</v>
      </c>
      <c r="W346" s="117" t="n">
        <f aca="false">SUM(W347)</f>
        <v>30000</v>
      </c>
      <c r="X346" s="117" t="n">
        <f aca="false">SUM(X347)</f>
        <v>85000</v>
      </c>
      <c r="Y346" s="117" t="n">
        <f aca="false">SUM(Y347)</f>
        <v>125000</v>
      </c>
      <c r="Z346" s="117" t="n">
        <f aca="false">SUM(Z347)</f>
        <v>185000</v>
      </c>
      <c r="AA346" s="117" t="n">
        <f aca="false">SUM(AA347)</f>
        <v>179000</v>
      </c>
      <c r="AB346" s="117" t="n">
        <f aca="false">SUM(AB347)</f>
        <v>58000</v>
      </c>
      <c r="AC346" s="117" t="n">
        <f aca="false">SUM(AC347)</f>
        <v>229000</v>
      </c>
      <c r="AD346" s="117" t="n">
        <f aca="false">SUM(AD347)</f>
        <v>223000</v>
      </c>
      <c r="AE346" s="117" t="n">
        <f aca="false">SUM(AE347)</f>
        <v>0</v>
      </c>
      <c r="AF346" s="117" t="n">
        <f aca="false">SUM(AF347)</f>
        <v>0</v>
      </c>
      <c r="AG346" s="117" t="n">
        <f aca="false">SUM(AG347)</f>
        <v>223000</v>
      </c>
      <c r="AH346" s="117" t="n">
        <f aca="false">SUM(AH347)</f>
        <v>146500</v>
      </c>
      <c r="AI346" s="117" t="n">
        <f aca="false">SUM(AI347)</f>
        <v>223000</v>
      </c>
      <c r="AJ346" s="117" t="n">
        <f aca="false">SUM(AJ347)</f>
        <v>112500</v>
      </c>
      <c r="AK346" s="117" t="n">
        <f aca="false">SUM(AK347)</f>
        <v>275000</v>
      </c>
      <c r="AL346" s="117" t="n">
        <f aca="false">SUM(AL347)</f>
        <v>47000</v>
      </c>
      <c r="AM346" s="117" t="n">
        <f aca="false">SUM(AM347)</f>
        <v>0</v>
      </c>
      <c r="AN346" s="117" t="n">
        <f aca="false">SUM(AN347)</f>
        <v>322000</v>
      </c>
      <c r="AO346" s="97" t="n">
        <f aca="false">SUM(AN346/$AN$2)</f>
        <v>42736.7443095096</v>
      </c>
      <c r="AP346" s="97" t="n">
        <f aca="false">SUM(AP347)</f>
        <v>275000</v>
      </c>
      <c r="AQ346" s="97"/>
      <c r="AR346" s="97" t="n">
        <f aca="false">SUM(AP346/$AN$2)</f>
        <v>36498.7723140222</v>
      </c>
      <c r="AS346" s="97"/>
      <c r="AT346" s="97" t="n">
        <f aca="false">SUM(AT347)</f>
        <v>13150.38</v>
      </c>
      <c r="AU346" s="97" t="n">
        <f aca="false">SUM(AU347)</f>
        <v>0</v>
      </c>
      <c r="AV346" s="97" t="n">
        <f aca="false">SUM(AV347)</f>
        <v>0</v>
      </c>
      <c r="AW346" s="106" t="n">
        <f aca="false">SUM(AR346+AU346-AV346)</f>
        <v>36498.7723140222</v>
      </c>
      <c r="AX346" s="124"/>
      <c r="AY346" s="124"/>
      <c r="AZ346" s="124"/>
      <c r="BA346" s="124"/>
      <c r="BB346" s="124"/>
      <c r="BC346" s="124"/>
      <c r="BD346" s="124" t="n">
        <f aca="false">SUM(AX346+AY346+AZ346+BA346+BB346+BC346)</f>
        <v>0</v>
      </c>
      <c r="BE346" s="2" t="n">
        <f aca="false">SUM(AW346-BD346)</f>
        <v>36498.7723140222</v>
      </c>
      <c r="BF346" s="2" t="n">
        <f aca="false">SUM(BE346-AW346)</f>
        <v>0</v>
      </c>
    </row>
    <row r="347" customFormat="false" ht="12.75" hidden="false" customHeight="false" outlineLevel="0" collapsed="false">
      <c r="A347" s="160"/>
      <c r="B347" s="119"/>
      <c r="C347" s="119"/>
      <c r="D347" s="119"/>
      <c r="E347" s="119"/>
      <c r="F347" s="119"/>
      <c r="G347" s="119"/>
      <c r="H347" s="119"/>
      <c r="I347" s="120" t="n">
        <v>381</v>
      </c>
      <c r="J347" s="121" t="s">
        <v>164</v>
      </c>
      <c r="K347" s="122" t="n">
        <f aca="false">SUM(K356)</f>
        <v>77000</v>
      </c>
      <c r="L347" s="122" t="n">
        <f aca="false">SUM(L356)</f>
        <v>30000</v>
      </c>
      <c r="M347" s="122" t="n">
        <f aca="false">SUM(M356)</f>
        <v>30000</v>
      </c>
      <c r="N347" s="122" t="n">
        <f aca="false">SUM(N356)</f>
        <v>17000</v>
      </c>
      <c r="O347" s="122" t="n">
        <f aca="false">SUM(O356)</f>
        <v>17000</v>
      </c>
      <c r="P347" s="122" t="n">
        <f aca="false">SUM(P348:P356)</f>
        <v>15000</v>
      </c>
      <c r="Q347" s="122" t="n">
        <f aca="false">SUM(Q348:Q356)</f>
        <v>15000</v>
      </c>
      <c r="R347" s="122" t="n">
        <f aca="false">SUM(R348:R356)</f>
        <v>22000</v>
      </c>
      <c r="S347" s="122" t="n">
        <f aca="false">SUM(S348:S356)</f>
        <v>25000</v>
      </c>
      <c r="T347" s="122" t="n">
        <f aca="false">SUM(T348:T356)</f>
        <v>13500</v>
      </c>
      <c r="U347" s="122" t="n">
        <f aca="false">SUM(U348:U356)</f>
        <v>0</v>
      </c>
      <c r="V347" s="122" t="e">
        <f aca="false">SUM(V348:V356)</f>
        <v>#DIV/0!</v>
      </c>
      <c r="W347" s="122" t="n">
        <f aca="false">SUM(W348:W356)</f>
        <v>30000</v>
      </c>
      <c r="X347" s="122" t="n">
        <f aca="false">SUM(X348:X357)</f>
        <v>85000</v>
      </c>
      <c r="Y347" s="122" t="n">
        <f aca="false">SUM(Y348:Y357)</f>
        <v>125000</v>
      </c>
      <c r="Z347" s="122" t="n">
        <f aca="false">SUM(Z348:Z357)</f>
        <v>185000</v>
      </c>
      <c r="AA347" s="122" t="n">
        <f aca="false">SUM(AA348:AA357)</f>
        <v>179000</v>
      </c>
      <c r="AB347" s="122" t="n">
        <f aca="false">SUM(AB348:AB357)</f>
        <v>58000</v>
      </c>
      <c r="AC347" s="122" t="n">
        <f aca="false">SUM(AC348:AC357)</f>
        <v>229000</v>
      </c>
      <c r="AD347" s="122" t="n">
        <f aca="false">SUM(AD348:AD357)</f>
        <v>223000</v>
      </c>
      <c r="AE347" s="122" t="n">
        <f aca="false">SUM(AE348:AE357)</f>
        <v>0</v>
      </c>
      <c r="AF347" s="122" t="n">
        <f aca="false">SUM(AF348:AF357)</f>
        <v>0</v>
      </c>
      <c r="AG347" s="122" t="n">
        <f aca="false">SUM(AG348:AG357)</f>
        <v>223000</v>
      </c>
      <c r="AH347" s="122" t="n">
        <f aca="false">SUM(AH348:AH357)</f>
        <v>146500</v>
      </c>
      <c r="AI347" s="122" t="n">
        <f aca="false">SUM(AI348:AI357)</f>
        <v>223000</v>
      </c>
      <c r="AJ347" s="122" t="n">
        <f aca="false">SUM(AJ348:AJ357)</f>
        <v>112500</v>
      </c>
      <c r="AK347" s="122" t="n">
        <f aca="false">SUM(AK348:AK357)</f>
        <v>275000</v>
      </c>
      <c r="AL347" s="122" t="n">
        <f aca="false">SUM(AL348:AL357)</f>
        <v>47000</v>
      </c>
      <c r="AM347" s="122" t="n">
        <f aca="false">SUM(AM348:AM357)</f>
        <v>0</v>
      </c>
      <c r="AN347" s="122" t="n">
        <f aca="false">SUM(AN348:AN357)</f>
        <v>322000</v>
      </c>
      <c r="AO347" s="97" t="n">
        <f aca="false">SUM(AN347/$AN$2)</f>
        <v>42736.7443095096</v>
      </c>
      <c r="AP347" s="110" t="n">
        <f aca="false">SUM(AP348:AP357)</f>
        <v>275000</v>
      </c>
      <c r="AQ347" s="110"/>
      <c r="AR347" s="97" t="n">
        <f aca="false">SUM(AP347/$AN$2)</f>
        <v>36498.7723140222</v>
      </c>
      <c r="AS347" s="97"/>
      <c r="AT347" s="97" t="n">
        <f aca="false">SUM(AT348:AT357)</f>
        <v>13150.38</v>
      </c>
      <c r="AU347" s="97" t="n">
        <f aca="false">SUM(AU348:AU357)</f>
        <v>0</v>
      </c>
      <c r="AV347" s="97" t="n">
        <f aca="false">SUM(AV348:AV357)</f>
        <v>0</v>
      </c>
      <c r="AW347" s="106" t="n">
        <f aca="false">SUM(AR347+AU347-AV347)</f>
        <v>36498.7723140222</v>
      </c>
      <c r="AX347" s="124"/>
      <c r="AY347" s="124"/>
      <c r="AZ347" s="124"/>
      <c r="BA347" s="124"/>
      <c r="BB347" s="124"/>
      <c r="BC347" s="124"/>
      <c r="BD347" s="124" t="n">
        <f aca="false">SUM(AX347+AY347+AZ347+BA347+BB347+BC347)</f>
        <v>0</v>
      </c>
      <c r="BE347" s="2" t="n">
        <f aca="false">SUM(AW347-BD347)</f>
        <v>36498.7723140222</v>
      </c>
      <c r="BF347" s="2" t="n">
        <f aca="false">SUM(BE347-AW347)</f>
        <v>0</v>
      </c>
    </row>
    <row r="348" customFormat="false" ht="12.75" hidden="false" customHeight="false" outlineLevel="0" collapsed="false">
      <c r="A348" s="160"/>
      <c r="B348" s="119"/>
      <c r="C348" s="119"/>
      <c r="D348" s="119"/>
      <c r="E348" s="119"/>
      <c r="F348" s="119"/>
      <c r="G348" s="119"/>
      <c r="H348" s="119"/>
      <c r="I348" s="120" t="n">
        <v>38113</v>
      </c>
      <c r="J348" s="121" t="s">
        <v>425</v>
      </c>
      <c r="K348" s="122"/>
      <c r="L348" s="122"/>
      <c r="M348" s="122"/>
      <c r="N348" s="122"/>
      <c r="O348" s="122"/>
      <c r="P348" s="122"/>
      <c r="Q348" s="122"/>
      <c r="R348" s="122" t="n">
        <v>10000</v>
      </c>
      <c r="S348" s="122" t="n">
        <v>10000</v>
      </c>
      <c r="T348" s="122" t="n">
        <v>5000</v>
      </c>
      <c r="U348" s="122"/>
      <c r="V348" s="97" t="e">
        <f aca="false">S348/P348*100</f>
        <v>#DIV/0!</v>
      </c>
      <c r="W348" s="97" t="n">
        <v>15000</v>
      </c>
      <c r="X348" s="122" t="n">
        <v>15000</v>
      </c>
      <c r="Y348" s="122" t="n">
        <v>15000</v>
      </c>
      <c r="Z348" s="122" t="n">
        <v>15000</v>
      </c>
      <c r="AA348" s="122" t="n">
        <v>15000</v>
      </c>
      <c r="AB348" s="122" t="n">
        <v>15000</v>
      </c>
      <c r="AC348" s="122" t="n">
        <v>15000</v>
      </c>
      <c r="AD348" s="122" t="n">
        <v>15000</v>
      </c>
      <c r="AE348" s="122"/>
      <c r="AF348" s="122"/>
      <c r="AG348" s="123" t="n">
        <f aca="false">SUM(AD348+AE348-AF348)</f>
        <v>15000</v>
      </c>
      <c r="AH348" s="122" t="n">
        <v>15000</v>
      </c>
      <c r="AI348" s="122" t="n">
        <v>15000</v>
      </c>
      <c r="AJ348" s="55" t="n">
        <v>15000</v>
      </c>
      <c r="AK348" s="122" t="n">
        <v>15000</v>
      </c>
      <c r="AL348" s="122"/>
      <c r="AM348" s="122"/>
      <c r="AN348" s="55" t="n">
        <f aca="false">SUM(AK348+AL348-AM348)</f>
        <v>15000</v>
      </c>
      <c r="AO348" s="97" t="n">
        <f aca="false">SUM(AN348/$AN$2)</f>
        <v>1990.84212621939</v>
      </c>
      <c r="AP348" s="58" t="n">
        <v>15000</v>
      </c>
      <c r="AQ348" s="58"/>
      <c r="AR348" s="97" t="n">
        <f aca="false">SUM(AP348/$AN$2)</f>
        <v>1990.84212621939</v>
      </c>
      <c r="AS348" s="97"/>
      <c r="AT348" s="97"/>
      <c r="AU348" s="97"/>
      <c r="AV348" s="97"/>
      <c r="AW348" s="106" t="n">
        <f aca="false">SUM(AR348+AU348-AV348)</f>
        <v>1990.84212621939</v>
      </c>
      <c r="AX348" s="124"/>
      <c r="AY348" s="124"/>
      <c r="AZ348" s="124" t="n">
        <v>1990.84</v>
      </c>
      <c r="BA348" s="124"/>
      <c r="BB348" s="124"/>
      <c r="BC348" s="124"/>
      <c r="BD348" s="124" t="n">
        <f aca="false">SUM(AX348+AY348+AZ348+BA348+BB348+BC348)</f>
        <v>1990.84</v>
      </c>
      <c r="BE348" s="2" t="n">
        <f aca="false">SUM(AW348-BD348)</f>
        <v>0.00212621939067503</v>
      </c>
      <c r="BF348" s="2" t="n">
        <f aca="false">SUM(BE348-AW348)</f>
        <v>-1990.84</v>
      </c>
    </row>
    <row r="349" customFormat="false" ht="12.75" hidden="false" customHeight="false" outlineLevel="0" collapsed="false">
      <c r="A349" s="160"/>
      <c r="B349" s="119"/>
      <c r="C349" s="119"/>
      <c r="D349" s="119"/>
      <c r="E349" s="119"/>
      <c r="F349" s="119"/>
      <c r="G349" s="119"/>
      <c r="H349" s="119"/>
      <c r="I349" s="120" t="n">
        <v>38113</v>
      </c>
      <c r="J349" s="121" t="s">
        <v>426</v>
      </c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97"/>
      <c r="W349" s="97"/>
      <c r="X349" s="122" t="n">
        <v>20000</v>
      </c>
      <c r="Y349" s="122" t="n">
        <v>20000</v>
      </c>
      <c r="Z349" s="122" t="n">
        <v>30000</v>
      </c>
      <c r="AA349" s="122" t="n">
        <v>30000</v>
      </c>
      <c r="AB349" s="122" t="n">
        <v>10000</v>
      </c>
      <c r="AC349" s="122" t="n">
        <v>30000</v>
      </c>
      <c r="AD349" s="122" t="n">
        <v>30000</v>
      </c>
      <c r="AE349" s="122"/>
      <c r="AF349" s="122"/>
      <c r="AG349" s="123" t="n">
        <f aca="false">SUM(AD349+AE349-AF349)</f>
        <v>30000</v>
      </c>
      <c r="AH349" s="122" t="n">
        <v>32000</v>
      </c>
      <c r="AI349" s="122" t="n">
        <v>30000</v>
      </c>
      <c r="AJ349" s="55" t="n">
        <v>0</v>
      </c>
      <c r="AK349" s="122" t="n">
        <v>30000</v>
      </c>
      <c r="AL349" s="122" t="n">
        <v>7000</v>
      </c>
      <c r="AM349" s="122"/>
      <c r="AN349" s="55" t="n">
        <f aca="false">SUM(AK349+AL349-AM349)</f>
        <v>37000</v>
      </c>
      <c r="AO349" s="97" t="n">
        <f aca="false">SUM(AN349/$AN$2)</f>
        <v>4910.74391134116</v>
      </c>
      <c r="AP349" s="58" t="n">
        <v>35000</v>
      </c>
      <c r="AQ349" s="58"/>
      <c r="AR349" s="97" t="n">
        <f aca="false">SUM(AP349/$AN$2)</f>
        <v>4645.29829451191</v>
      </c>
      <c r="AS349" s="97" t="n">
        <v>2322.32</v>
      </c>
      <c r="AT349" s="97" t="n">
        <v>2322.32</v>
      </c>
      <c r="AU349" s="97"/>
      <c r="AV349" s="97"/>
      <c r="AW349" s="106" t="n">
        <f aca="false">SUM(AR349+AU349-AV349)</f>
        <v>4645.29829451191</v>
      </c>
      <c r="AX349" s="124"/>
      <c r="AY349" s="124"/>
      <c r="AZ349" s="124" t="n">
        <v>4645.3</v>
      </c>
      <c r="BA349" s="124"/>
      <c r="BB349" s="124"/>
      <c r="BC349" s="124"/>
      <c r="BD349" s="124" t="n">
        <f aca="false">SUM(AX349+AY349+AZ349+BA349+BB349+BC349)</f>
        <v>4645.3</v>
      </c>
      <c r="BE349" s="2" t="n">
        <f aca="false">SUM(AW349-BD349)</f>
        <v>-0.00170548808819149</v>
      </c>
      <c r="BF349" s="2" t="n">
        <f aca="false">SUM(BE349-AW349)</f>
        <v>-4645.3</v>
      </c>
    </row>
    <row r="350" customFormat="false" ht="12.75" hidden="false" customHeight="false" outlineLevel="0" collapsed="false">
      <c r="A350" s="160"/>
      <c r="B350" s="119"/>
      <c r="C350" s="119"/>
      <c r="D350" s="119"/>
      <c r="E350" s="119"/>
      <c r="F350" s="119"/>
      <c r="G350" s="119"/>
      <c r="H350" s="119"/>
      <c r="I350" s="120" t="n">
        <v>38113</v>
      </c>
      <c r="J350" s="121" t="s">
        <v>427</v>
      </c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97"/>
      <c r="W350" s="97"/>
      <c r="X350" s="122"/>
      <c r="Y350" s="122"/>
      <c r="Z350" s="122"/>
      <c r="AA350" s="122" t="n">
        <v>10000</v>
      </c>
      <c r="AB350" s="122"/>
      <c r="AC350" s="122" t="n">
        <v>10000</v>
      </c>
      <c r="AD350" s="122" t="n">
        <v>10000</v>
      </c>
      <c r="AE350" s="122"/>
      <c r="AF350" s="122"/>
      <c r="AG350" s="123" t="n">
        <f aca="false">SUM(AD350+AE350-AF350)</f>
        <v>10000</v>
      </c>
      <c r="AH350" s="122" t="n">
        <v>10000</v>
      </c>
      <c r="AI350" s="122" t="n">
        <v>10000</v>
      </c>
      <c r="AJ350" s="55" t="n">
        <v>10000</v>
      </c>
      <c r="AK350" s="122" t="n">
        <v>10000</v>
      </c>
      <c r="AL350" s="122"/>
      <c r="AM350" s="122"/>
      <c r="AN350" s="55" t="n">
        <f aca="false">SUM(AK350+AL350-AM350)</f>
        <v>10000</v>
      </c>
      <c r="AO350" s="97" t="n">
        <f aca="false">SUM(AN350/$AN$2)</f>
        <v>1327.22808414626</v>
      </c>
      <c r="AP350" s="58" t="n">
        <v>15000</v>
      </c>
      <c r="AQ350" s="58"/>
      <c r="AR350" s="97" t="n">
        <f aca="false">SUM(AP350/$AN$2)</f>
        <v>1990.84212621939</v>
      </c>
      <c r="AS350" s="97" t="n">
        <v>800</v>
      </c>
      <c r="AT350" s="97" t="n">
        <v>800</v>
      </c>
      <c r="AU350" s="97"/>
      <c r="AV350" s="97"/>
      <c r="AW350" s="106" t="n">
        <f aca="false">SUM(AR350+AU350-AV350)</f>
        <v>1990.84212621939</v>
      </c>
      <c r="AX350" s="124"/>
      <c r="AY350" s="124"/>
      <c r="AZ350" s="124" t="n">
        <v>1990.84</v>
      </c>
      <c r="BA350" s="124"/>
      <c r="BB350" s="124"/>
      <c r="BC350" s="124"/>
      <c r="BD350" s="124" t="n">
        <f aca="false">SUM(AX350+AY350+AZ350+BA350+BB350+BC350)</f>
        <v>1990.84</v>
      </c>
      <c r="BE350" s="2" t="n">
        <f aca="false">SUM(AW350-BD350)</f>
        <v>0.00212621939067503</v>
      </c>
      <c r="BF350" s="2" t="n">
        <f aca="false">SUM(BE350-AW350)</f>
        <v>-1990.84</v>
      </c>
    </row>
    <row r="351" customFormat="false" ht="12.75" hidden="false" customHeight="false" outlineLevel="0" collapsed="false">
      <c r="A351" s="160"/>
      <c r="B351" s="119"/>
      <c r="C351" s="119"/>
      <c r="D351" s="119"/>
      <c r="E351" s="119"/>
      <c r="F351" s="119"/>
      <c r="G351" s="119"/>
      <c r="H351" s="119"/>
      <c r="I351" s="120" t="n">
        <v>38113</v>
      </c>
      <c r="J351" s="121" t="s">
        <v>428</v>
      </c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97"/>
      <c r="W351" s="97"/>
      <c r="X351" s="122"/>
      <c r="Y351" s="122"/>
      <c r="Z351" s="122"/>
      <c r="AA351" s="122" t="n">
        <v>10000</v>
      </c>
      <c r="AB351" s="122"/>
      <c r="AC351" s="122" t="n">
        <v>10000</v>
      </c>
      <c r="AD351" s="122" t="n">
        <v>10000</v>
      </c>
      <c r="AE351" s="122"/>
      <c r="AF351" s="122"/>
      <c r="AG351" s="123" t="n">
        <f aca="false">SUM(AD351+AE351-AF351)</f>
        <v>10000</v>
      </c>
      <c r="AH351" s="122" t="n">
        <v>10000</v>
      </c>
      <c r="AI351" s="122" t="n">
        <v>10000</v>
      </c>
      <c r="AJ351" s="55" t="n">
        <v>10000</v>
      </c>
      <c r="AK351" s="122" t="n">
        <v>10000</v>
      </c>
      <c r="AL351" s="122"/>
      <c r="AM351" s="122"/>
      <c r="AN351" s="55" t="n">
        <f aca="false">SUM(AK351+AL351-AM351)</f>
        <v>10000</v>
      </c>
      <c r="AO351" s="97" t="n">
        <f aca="false">SUM(AN351/$AN$2)</f>
        <v>1327.22808414626</v>
      </c>
      <c r="AP351" s="58" t="n">
        <v>15000</v>
      </c>
      <c r="AQ351" s="58"/>
      <c r="AR351" s="97" t="n">
        <f aca="false">SUM(AP351/$AN$2)</f>
        <v>1990.84212621939</v>
      </c>
      <c r="AS351" s="97"/>
      <c r="AT351" s="97"/>
      <c r="AU351" s="97"/>
      <c r="AV351" s="97"/>
      <c r="AW351" s="106" t="n">
        <f aca="false">SUM(AR351+AU351-AV351)</f>
        <v>1990.84212621939</v>
      </c>
      <c r="AX351" s="124"/>
      <c r="AY351" s="124"/>
      <c r="AZ351" s="124" t="n">
        <v>1990.84</v>
      </c>
      <c r="BA351" s="124"/>
      <c r="BB351" s="124"/>
      <c r="BC351" s="124"/>
      <c r="BD351" s="124" t="n">
        <f aca="false">SUM(AX351+AY351+AZ351+BA351+BB351+BC351)</f>
        <v>1990.84</v>
      </c>
      <c r="BE351" s="2" t="n">
        <f aca="false">SUM(AW351-BD351)</f>
        <v>0.00212621939067503</v>
      </c>
      <c r="BF351" s="2" t="n">
        <f aca="false">SUM(BE351-AW351)</f>
        <v>-1990.84</v>
      </c>
    </row>
    <row r="352" customFormat="false" ht="12.75" hidden="false" customHeight="false" outlineLevel="0" collapsed="false">
      <c r="A352" s="160"/>
      <c r="B352" s="119"/>
      <c r="C352" s="119"/>
      <c r="D352" s="119"/>
      <c r="E352" s="119"/>
      <c r="F352" s="119"/>
      <c r="G352" s="119"/>
      <c r="H352" s="119"/>
      <c r="I352" s="120" t="n">
        <v>38113</v>
      </c>
      <c r="J352" s="121" t="s">
        <v>429</v>
      </c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97"/>
      <c r="W352" s="97"/>
      <c r="X352" s="122"/>
      <c r="Y352" s="122"/>
      <c r="Z352" s="122"/>
      <c r="AA352" s="122" t="n">
        <v>25000</v>
      </c>
      <c r="AB352" s="122"/>
      <c r="AC352" s="122" t="n">
        <v>25000</v>
      </c>
      <c r="AD352" s="122" t="n">
        <v>28000</v>
      </c>
      <c r="AE352" s="122"/>
      <c r="AF352" s="122"/>
      <c r="AG352" s="123" t="n">
        <f aca="false">SUM(AD352+AE352-AF352)</f>
        <v>28000</v>
      </c>
      <c r="AH352" s="122" t="n">
        <v>28000</v>
      </c>
      <c r="AI352" s="122" t="n">
        <v>28000</v>
      </c>
      <c r="AJ352" s="55" t="n">
        <v>16000</v>
      </c>
      <c r="AK352" s="122" t="n">
        <v>30000</v>
      </c>
      <c r="AL352" s="122" t="n">
        <v>15000</v>
      </c>
      <c r="AM352" s="122"/>
      <c r="AN352" s="55" t="n">
        <f aca="false">SUM(AK352+AL352-AM352)</f>
        <v>45000</v>
      </c>
      <c r="AO352" s="97" t="n">
        <f aca="false">SUM(AN352/$AN$2)</f>
        <v>5972.52637865817</v>
      </c>
      <c r="AP352" s="58" t="n">
        <v>35000</v>
      </c>
      <c r="AQ352" s="58"/>
      <c r="AR352" s="97" t="n">
        <f aca="false">SUM(AP352/$AN$2)</f>
        <v>4645.29829451191</v>
      </c>
      <c r="AS352" s="97" t="n">
        <v>2322.64</v>
      </c>
      <c r="AT352" s="97" t="n">
        <v>2322.64</v>
      </c>
      <c r="AU352" s="97"/>
      <c r="AV352" s="97"/>
      <c r="AW352" s="106" t="n">
        <f aca="false">SUM(AR352+AU352-AV352)</f>
        <v>4645.29829451191</v>
      </c>
      <c r="AX352" s="124"/>
      <c r="AY352" s="124"/>
      <c r="AZ352" s="124" t="n">
        <v>4645.3</v>
      </c>
      <c r="BA352" s="124"/>
      <c r="BB352" s="124"/>
      <c r="BC352" s="124"/>
      <c r="BD352" s="124" t="n">
        <f aca="false">SUM(AX352+AY352+AZ352+BA352+BB352+BC352)</f>
        <v>4645.3</v>
      </c>
      <c r="BE352" s="2" t="n">
        <f aca="false">SUM(AW352-BD352)</f>
        <v>-0.00170548808819149</v>
      </c>
      <c r="BF352" s="2" t="n">
        <f aca="false">SUM(BE352-AW352)</f>
        <v>-4645.3</v>
      </c>
    </row>
    <row r="353" customFormat="false" ht="12.75" hidden="false" customHeight="false" outlineLevel="0" collapsed="false">
      <c r="A353" s="160"/>
      <c r="B353" s="119"/>
      <c r="C353" s="119"/>
      <c r="D353" s="119"/>
      <c r="E353" s="119"/>
      <c r="F353" s="119"/>
      <c r="G353" s="119"/>
      <c r="H353" s="119"/>
      <c r="I353" s="120" t="n">
        <v>38113</v>
      </c>
      <c r="J353" s="121" t="s">
        <v>430</v>
      </c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97"/>
      <c r="W353" s="97"/>
      <c r="X353" s="122"/>
      <c r="Y353" s="122"/>
      <c r="Z353" s="122"/>
      <c r="AA353" s="122" t="n">
        <v>10000</v>
      </c>
      <c r="AB353" s="122"/>
      <c r="AC353" s="122" t="n">
        <v>10000</v>
      </c>
      <c r="AD353" s="122" t="n">
        <v>10000</v>
      </c>
      <c r="AE353" s="122"/>
      <c r="AF353" s="122"/>
      <c r="AG353" s="123" t="n">
        <f aca="false">SUM(AD353+AE353-AF353)</f>
        <v>10000</v>
      </c>
      <c r="AH353" s="122" t="n">
        <v>5000</v>
      </c>
      <c r="AI353" s="122" t="n">
        <v>10000</v>
      </c>
      <c r="AJ353" s="55" t="n">
        <v>5000</v>
      </c>
      <c r="AK353" s="122" t="n">
        <v>10000</v>
      </c>
      <c r="AL353" s="122"/>
      <c r="AM353" s="122"/>
      <c r="AN353" s="55" t="n">
        <f aca="false">SUM(AK353+AL353-AM353)</f>
        <v>10000</v>
      </c>
      <c r="AO353" s="97" t="n">
        <f aca="false">SUM(AN353/$AN$2)</f>
        <v>1327.22808414626</v>
      </c>
      <c r="AP353" s="58" t="n">
        <v>15000</v>
      </c>
      <c r="AQ353" s="58"/>
      <c r="AR353" s="97" t="n">
        <f aca="false">SUM(AP353/$AN$2)</f>
        <v>1990.84212621939</v>
      </c>
      <c r="AS353" s="97" t="n">
        <v>955.42</v>
      </c>
      <c r="AT353" s="97" t="n">
        <v>955.42</v>
      </c>
      <c r="AU353" s="97"/>
      <c r="AV353" s="97"/>
      <c r="AW353" s="106" t="n">
        <f aca="false">SUM(AR353+AU353-AV353)</f>
        <v>1990.84212621939</v>
      </c>
      <c r="AX353" s="124"/>
      <c r="AY353" s="124"/>
      <c r="AZ353" s="124" t="n">
        <v>1990.84</v>
      </c>
      <c r="BA353" s="124"/>
      <c r="BB353" s="124"/>
      <c r="BC353" s="124"/>
      <c r="BD353" s="124" t="n">
        <f aca="false">SUM(AX353+AY353+AZ353+BA353+BB353+BC353)</f>
        <v>1990.84</v>
      </c>
      <c r="BE353" s="2" t="n">
        <f aca="false">SUM(AW353-BD353)</f>
        <v>0.00212621939067503</v>
      </c>
      <c r="BF353" s="2" t="n">
        <f aca="false">SUM(BE353-AW353)</f>
        <v>-1990.84</v>
      </c>
    </row>
    <row r="354" customFormat="false" ht="12.75" hidden="true" customHeight="false" outlineLevel="0" collapsed="false">
      <c r="A354" s="160"/>
      <c r="B354" s="119"/>
      <c r="C354" s="119"/>
      <c r="D354" s="119"/>
      <c r="E354" s="119"/>
      <c r="F354" s="119"/>
      <c r="G354" s="119"/>
      <c r="H354" s="119"/>
      <c r="I354" s="138" t="n">
        <v>38113</v>
      </c>
      <c r="J354" s="121" t="s">
        <v>431</v>
      </c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97"/>
      <c r="W354" s="97"/>
      <c r="X354" s="122"/>
      <c r="Y354" s="122"/>
      <c r="Z354" s="122"/>
      <c r="AA354" s="122" t="n">
        <v>6000</v>
      </c>
      <c r="AB354" s="122"/>
      <c r="AC354" s="122" t="n">
        <v>6000</v>
      </c>
      <c r="AD354" s="122" t="n">
        <v>0</v>
      </c>
      <c r="AE354" s="122"/>
      <c r="AF354" s="122"/>
      <c r="AG354" s="123" t="n">
        <f aca="false">SUM(AD354+AE354-AF354)</f>
        <v>0</v>
      </c>
      <c r="AH354" s="122"/>
      <c r="AI354" s="122" t="n">
        <v>0</v>
      </c>
      <c r="AJ354" s="55" t="n">
        <v>0</v>
      </c>
      <c r="AK354" s="122"/>
      <c r="AL354" s="122"/>
      <c r="AM354" s="122"/>
      <c r="AN354" s="55" t="n">
        <f aca="false">SUM(AK354+AL354-AM354)</f>
        <v>0</v>
      </c>
      <c r="AO354" s="97" t="n">
        <f aca="false">SUM(AN354/$AN$2)</f>
        <v>0</v>
      </c>
      <c r="AP354" s="58"/>
      <c r="AQ354" s="58"/>
      <c r="AR354" s="97" t="n">
        <f aca="false">SUM(AP354/$AN$2)</f>
        <v>0</v>
      </c>
      <c r="AS354" s="97"/>
      <c r="AT354" s="97"/>
      <c r="AU354" s="97"/>
      <c r="AV354" s="97"/>
      <c r="AW354" s="106" t="n">
        <f aca="false">SUM(AR354+AU354-AV354)</f>
        <v>0</v>
      </c>
      <c r="AX354" s="124"/>
      <c r="AY354" s="124"/>
      <c r="AZ354" s="124"/>
      <c r="BA354" s="124"/>
      <c r="BB354" s="124"/>
      <c r="BC354" s="124"/>
      <c r="BD354" s="124" t="n">
        <f aca="false">SUM(AX354+AY354+AZ354+BA354+BB354+BC354)</f>
        <v>0</v>
      </c>
      <c r="BE354" s="2" t="n">
        <f aca="false">SUM(AW354-BD354)</f>
        <v>0</v>
      </c>
      <c r="BF354" s="2" t="n">
        <f aca="false">SUM(BE354-AW354)</f>
        <v>0</v>
      </c>
    </row>
    <row r="355" customFormat="false" ht="12.75" hidden="false" customHeight="false" outlineLevel="0" collapsed="false">
      <c r="A355" s="160"/>
      <c r="B355" s="119"/>
      <c r="C355" s="119"/>
      <c r="D355" s="119"/>
      <c r="E355" s="119"/>
      <c r="F355" s="119"/>
      <c r="G355" s="119"/>
      <c r="H355" s="119"/>
      <c r="I355" s="120" t="n">
        <v>38113</v>
      </c>
      <c r="J355" s="121" t="s">
        <v>432</v>
      </c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97"/>
      <c r="W355" s="97"/>
      <c r="X355" s="122"/>
      <c r="Y355" s="122"/>
      <c r="Z355" s="122"/>
      <c r="AA355" s="122" t="n">
        <v>2000</v>
      </c>
      <c r="AB355" s="122"/>
      <c r="AC355" s="122" t="n">
        <v>2000</v>
      </c>
      <c r="AD355" s="122" t="n">
        <v>2000</v>
      </c>
      <c r="AE355" s="122"/>
      <c r="AF355" s="122"/>
      <c r="AG355" s="123" t="n">
        <f aca="false">SUM(AD355+AE355-AF355)</f>
        <v>2000</v>
      </c>
      <c r="AH355" s="122" t="n">
        <v>2000</v>
      </c>
      <c r="AI355" s="122" t="n">
        <v>2000</v>
      </c>
      <c r="AJ355" s="55" t="n">
        <v>2000</v>
      </c>
      <c r="AK355" s="122" t="n">
        <v>2000</v>
      </c>
      <c r="AL355" s="122"/>
      <c r="AM355" s="122"/>
      <c r="AN355" s="55" t="n">
        <f aca="false">SUM(AK355+AL355-AM355)</f>
        <v>2000</v>
      </c>
      <c r="AO355" s="97" t="n">
        <f aca="false">SUM(AN355/$AN$2)</f>
        <v>265.445616829252</v>
      </c>
      <c r="AP355" s="58" t="n">
        <v>2000</v>
      </c>
      <c r="AQ355" s="58"/>
      <c r="AR355" s="97" t="n">
        <f aca="false">SUM(AP355/$AN$2)</f>
        <v>265.445616829252</v>
      </c>
      <c r="AS355" s="97"/>
      <c r="AT355" s="97"/>
      <c r="AU355" s="97"/>
      <c r="AV355" s="97"/>
      <c r="AW355" s="106" t="n">
        <f aca="false">SUM(AR355+AU355-AV355)</f>
        <v>265.445616829252</v>
      </c>
      <c r="AX355" s="124"/>
      <c r="AY355" s="124"/>
      <c r="AZ355" s="124" t="n">
        <v>265.45</v>
      </c>
      <c r="BA355" s="124"/>
      <c r="BB355" s="124"/>
      <c r="BC355" s="124"/>
      <c r="BD355" s="124" t="n">
        <f aca="false">SUM(AX355+AY355+AZ355+BA355+BB355+BC355)</f>
        <v>265.45</v>
      </c>
      <c r="BE355" s="2" t="n">
        <f aca="false">SUM(AW355-BD355)</f>
        <v>-0.00438317074787165</v>
      </c>
      <c r="BF355" s="2" t="n">
        <f aca="false">SUM(BE355-AW355)</f>
        <v>-265.45</v>
      </c>
    </row>
    <row r="356" customFormat="false" ht="12.75" hidden="false" customHeight="false" outlineLevel="0" collapsed="false">
      <c r="A356" s="160"/>
      <c r="B356" s="119"/>
      <c r="C356" s="119"/>
      <c r="D356" s="119"/>
      <c r="E356" s="119"/>
      <c r="F356" s="119"/>
      <c r="G356" s="119"/>
      <c r="H356" s="119"/>
      <c r="I356" s="120" t="n">
        <v>38113</v>
      </c>
      <c r="J356" s="121" t="s">
        <v>433</v>
      </c>
      <c r="K356" s="122" t="n">
        <v>77000</v>
      </c>
      <c r="L356" s="122" t="n">
        <v>30000</v>
      </c>
      <c r="M356" s="122" t="n">
        <v>30000</v>
      </c>
      <c r="N356" s="122" t="n">
        <v>17000</v>
      </c>
      <c r="O356" s="122" t="n">
        <v>17000</v>
      </c>
      <c r="P356" s="122" t="n">
        <v>15000</v>
      </c>
      <c r="Q356" s="122" t="n">
        <v>15000</v>
      </c>
      <c r="R356" s="122" t="n">
        <v>12000</v>
      </c>
      <c r="S356" s="122" t="n">
        <v>15000</v>
      </c>
      <c r="T356" s="122" t="n">
        <v>8500</v>
      </c>
      <c r="U356" s="122"/>
      <c r="V356" s="97" t="n">
        <f aca="false">S356/P356*100</f>
        <v>100</v>
      </c>
      <c r="W356" s="97" t="n">
        <v>15000</v>
      </c>
      <c r="X356" s="122" t="n">
        <v>30000</v>
      </c>
      <c r="Y356" s="122" t="n">
        <v>70000</v>
      </c>
      <c r="Z356" s="122" t="n">
        <v>90000</v>
      </c>
      <c r="AA356" s="122" t="n">
        <v>21000</v>
      </c>
      <c r="AB356" s="122" t="n">
        <v>28000</v>
      </c>
      <c r="AC356" s="122" t="n">
        <v>21000</v>
      </c>
      <c r="AD356" s="122" t="n">
        <v>18000</v>
      </c>
      <c r="AE356" s="122"/>
      <c r="AF356" s="122"/>
      <c r="AG356" s="123" t="n">
        <f aca="false">SUM(AD356+AE356-AF356)</f>
        <v>18000</v>
      </c>
      <c r="AH356" s="122" t="n">
        <v>4500</v>
      </c>
      <c r="AI356" s="122" t="n">
        <v>18000</v>
      </c>
      <c r="AJ356" s="55" t="n">
        <v>4500</v>
      </c>
      <c r="AK356" s="122" t="n">
        <v>18000</v>
      </c>
      <c r="AL356" s="122"/>
      <c r="AM356" s="122"/>
      <c r="AN356" s="55" t="n">
        <f aca="false">SUM(AK356+AL356-AM356)</f>
        <v>18000</v>
      </c>
      <c r="AO356" s="97" t="n">
        <f aca="false">SUM(AN356/$AN$2)</f>
        <v>2389.01055146327</v>
      </c>
      <c r="AP356" s="58" t="n">
        <v>18000</v>
      </c>
      <c r="AQ356" s="58"/>
      <c r="AR356" s="97" t="n">
        <f aca="false">SUM(AP356/$AN$2)</f>
        <v>2389.01055146327</v>
      </c>
      <c r="AS356" s="98" t="n">
        <v>750</v>
      </c>
      <c r="AT356" s="97" t="n">
        <v>750</v>
      </c>
      <c r="AU356" s="97"/>
      <c r="AV356" s="97"/>
      <c r="AW356" s="106" t="n">
        <f aca="false">SUM(AR356+AU356-AV356)</f>
        <v>2389.01055146327</v>
      </c>
      <c r="AX356" s="124"/>
      <c r="AY356" s="124"/>
      <c r="AZ356" s="124" t="n">
        <v>2389.01</v>
      </c>
      <c r="BA356" s="124"/>
      <c r="BB356" s="124"/>
      <c r="BC356" s="124"/>
      <c r="BD356" s="124" t="n">
        <f aca="false">SUM(AX356+AY356+AZ356+BA356+BB356+BC356)</f>
        <v>2389.01</v>
      </c>
      <c r="BE356" s="2" t="n">
        <f aca="false">SUM(AW356-BD356)</f>
        <v>0.000551463268493535</v>
      </c>
      <c r="BF356" s="2" t="n">
        <f aca="false">SUM(BE356-AW356)</f>
        <v>-2389.01</v>
      </c>
    </row>
    <row r="357" customFormat="false" ht="12.75" hidden="false" customHeight="false" outlineLevel="0" collapsed="false">
      <c r="A357" s="160"/>
      <c r="B357" s="119"/>
      <c r="C357" s="119"/>
      <c r="D357" s="119"/>
      <c r="E357" s="119"/>
      <c r="F357" s="119"/>
      <c r="G357" s="119"/>
      <c r="H357" s="119"/>
      <c r="I357" s="120" t="n">
        <v>38113</v>
      </c>
      <c r="J357" s="121" t="s">
        <v>434</v>
      </c>
      <c r="K357" s="122"/>
      <c r="L357" s="122"/>
      <c r="M357" s="122"/>
      <c r="N357" s="122"/>
      <c r="O357" s="122"/>
      <c r="P357" s="122" t="n">
        <v>50000</v>
      </c>
      <c r="Q357" s="122" t="n">
        <v>50000</v>
      </c>
      <c r="R357" s="122" t="n">
        <v>43400</v>
      </c>
      <c r="S357" s="110" t="n">
        <v>70000</v>
      </c>
      <c r="T357" s="122" t="n">
        <v>46800</v>
      </c>
      <c r="U357" s="122"/>
      <c r="V357" s="97" t="n">
        <f aca="false">S357/P357*100</f>
        <v>140</v>
      </c>
      <c r="W357" s="110" t="n">
        <v>95000</v>
      </c>
      <c r="X357" s="122" t="n">
        <v>20000</v>
      </c>
      <c r="Y357" s="122" t="n">
        <v>20000</v>
      </c>
      <c r="Z357" s="122" t="n">
        <v>50000</v>
      </c>
      <c r="AA357" s="122" t="n">
        <v>50000</v>
      </c>
      <c r="AB357" s="122" t="n">
        <v>5000</v>
      </c>
      <c r="AC357" s="122" t="n">
        <v>100000</v>
      </c>
      <c r="AD357" s="122" t="n">
        <v>100000</v>
      </c>
      <c r="AE357" s="122"/>
      <c r="AF357" s="122"/>
      <c r="AG357" s="123" t="n">
        <f aca="false">SUM(AD357+AE357-AF357)</f>
        <v>100000</v>
      </c>
      <c r="AH357" s="122" t="n">
        <v>40000</v>
      </c>
      <c r="AI357" s="122" t="n">
        <v>100000</v>
      </c>
      <c r="AJ357" s="55" t="n">
        <v>50000</v>
      </c>
      <c r="AK357" s="122" t="n">
        <v>150000</v>
      </c>
      <c r="AL357" s="122" t="n">
        <v>25000</v>
      </c>
      <c r="AM357" s="122"/>
      <c r="AN357" s="55" t="n">
        <f aca="false">SUM(AK357+AL357-AM357)</f>
        <v>175000</v>
      </c>
      <c r="AO357" s="97" t="n">
        <f aca="false">SUM(AN357/$AN$2)</f>
        <v>23226.4914725596</v>
      </c>
      <c r="AP357" s="58" t="n">
        <v>125000</v>
      </c>
      <c r="AQ357" s="58"/>
      <c r="AR357" s="97" t="n">
        <f aca="false">SUM(AP357/$AN$2)</f>
        <v>16590.3510518283</v>
      </c>
      <c r="AS357" s="97" t="n">
        <v>6000</v>
      </c>
      <c r="AT357" s="97" t="n">
        <v>6000</v>
      </c>
      <c r="AU357" s="97"/>
      <c r="AV357" s="97"/>
      <c r="AW357" s="106" t="n">
        <f aca="false">SUM(AR357+AU357-AV357)</f>
        <v>16590.3510518283</v>
      </c>
      <c r="AX357" s="124"/>
      <c r="AY357" s="124"/>
      <c r="AZ357" s="124" t="n">
        <v>16590.35</v>
      </c>
      <c r="BA357" s="124"/>
      <c r="BB357" s="124"/>
      <c r="BC357" s="124"/>
      <c r="BD357" s="124" t="n">
        <f aca="false">SUM(AX357+AY357+AZ357+BA357+BB357+BC357)</f>
        <v>16590.35</v>
      </c>
      <c r="BE357" s="2" t="n">
        <f aca="false">SUM(AW357-BD357)</f>
        <v>0.00105182825791417</v>
      </c>
      <c r="BF357" s="2" t="n">
        <f aca="false">SUM(BE357-AW357)</f>
        <v>-16590.35</v>
      </c>
    </row>
    <row r="358" customFormat="false" ht="12.75" hidden="false" customHeight="false" outlineLevel="0" collapsed="false">
      <c r="A358" s="105" t="s">
        <v>435</v>
      </c>
      <c r="B358" s="126"/>
      <c r="C358" s="126"/>
      <c r="D358" s="126"/>
      <c r="E358" s="126"/>
      <c r="F358" s="126"/>
      <c r="G358" s="126"/>
      <c r="H358" s="126"/>
      <c r="I358" s="101" t="s">
        <v>436</v>
      </c>
      <c r="J358" s="102" t="s">
        <v>437</v>
      </c>
      <c r="K358" s="103" t="n">
        <f aca="false">SUM(K359)</f>
        <v>398010</v>
      </c>
      <c r="L358" s="103" t="n">
        <f aca="false">SUM(L359)</f>
        <v>170000</v>
      </c>
      <c r="M358" s="103" t="n">
        <f aca="false">SUM(M359)</f>
        <v>170000</v>
      </c>
      <c r="N358" s="103" t="n">
        <f aca="false">SUM(N359)</f>
        <v>36000</v>
      </c>
      <c r="O358" s="103" t="n">
        <f aca="false">SUM(O359)</f>
        <v>36000</v>
      </c>
      <c r="P358" s="103" t="n">
        <f aca="false">SUM(P359)</f>
        <v>70000</v>
      </c>
      <c r="Q358" s="103" t="n">
        <f aca="false">SUM(Q359)</f>
        <v>70000</v>
      </c>
      <c r="R358" s="103" t="n">
        <f aca="false">SUM(R359)</f>
        <v>40000</v>
      </c>
      <c r="S358" s="103" t="n">
        <f aca="false">SUM(S359)</f>
        <v>80000</v>
      </c>
      <c r="T358" s="103" t="n">
        <f aca="false">SUM(T359)</f>
        <v>45000</v>
      </c>
      <c r="U358" s="103" t="n">
        <f aca="false">SUM(U359)</f>
        <v>0</v>
      </c>
      <c r="V358" s="103" t="n">
        <f aca="false">SUM(V359)</f>
        <v>114.285714285714</v>
      </c>
      <c r="W358" s="103" t="n">
        <f aca="false">SUM(W359)</f>
        <v>100000</v>
      </c>
      <c r="X358" s="103" t="n">
        <f aca="false">SUM(X359)</f>
        <v>150000</v>
      </c>
      <c r="Y358" s="103" t="n">
        <f aca="false">SUM(Y359)</f>
        <v>174000</v>
      </c>
      <c r="Z358" s="103" t="n">
        <f aca="false">SUM(Z359)</f>
        <v>207000</v>
      </c>
      <c r="AA358" s="103" t="n">
        <f aca="false">SUM(AA359)</f>
        <v>213000</v>
      </c>
      <c r="AB358" s="103" t="n">
        <f aca="false">SUM(AB359)</f>
        <v>135700</v>
      </c>
      <c r="AC358" s="103" t="n">
        <f aca="false">SUM(AC359)</f>
        <v>213000</v>
      </c>
      <c r="AD358" s="103" t="n">
        <f aca="false">SUM(AD359)</f>
        <v>213000</v>
      </c>
      <c r="AE358" s="103" t="n">
        <f aca="false">SUM(AE359)</f>
        <v>0</v>
      </c>
      <c r="AF358" s="103" t="n">
        <f aca="false">SUM(AF359)</f>
        <v>0</v>
      </c>
      <c r="AG358" s="103" t="n">
        <f aca="false">SUM(AG359)</f>
        <v>213000</v>
      </c>
      <c r="AH358" s="103" t="n">
        <f aca="false">SUM(AH359)</f>
        <v>142500</v>
      </c>
      <c r="AI358" s="103" t="n">
        <f aca="false">SUM(AI359)</f>
        <v>213000</v>
      </c>
      <c r="AJ358" s="103" t="n">
        <f aca="false">SUM(AJ359)</f>
        <v>121000</v>
      </c>
      <c r="AK358" s="103" t="n">
        <f aca="false">SUM(AK359)</f>
        <v>293000</v>
      </c>
      <c r="AL358" s="103" t="n">
        <f aca="false">SUM(AL359)</f>
        <v>130000</v>
      </c>
      <c r="AM358" s="103" t="n">
        <f aca="false">SUM(AM359)</f>
        <v>0</v>
      </c>
      <c r="AN358" s="103" t="n">
        <f aca="false">SUM(AN359)</f>
        <v>423000</v>
      </c>
      <c r="AO358" s="97" t="n">
        <f aca="false">SUM(AN358/$AN$2)</f>
        <v>56141.7479593868</v>
      </c>
      <c r="AP358" s="104" t="n">
        <f aca="false">SUM(AP359)</f>
        <v>431000</v>
      </c>
      <c r="AQ358" s="104" t="n">
        <f aca="false">SUM(AQ359)</f>
        <v>0</v>
      </c>
      <c r="AR358" s="97" t="n">
        <f aca="false">SUM(AP358/$AN$2)</f>
        <v>57203.5304267038</v>
      </c>
      <c r="AS358" s="97"/>
      <c r="AT358" s="97" t="n">
        <f aca="false">SUM(AT359)</f>
        <v>44392.25</v>
      </c>
      <c r="AU358" s="97" t="n">
        <f aca="false">SUM(AU359)</f>
        <v>0</v>
      </c>
      <c r="AV358" s="97" t="n">
        <f aca="false">SUM(AV359)</f>
        <v>0</v>
      </c>
      <c r="AW358" s="106" t="n">
        <f aca="false">SUM(AR358+AU358-AV358)</f>
        <v>57203.5304267038</v>
      </c>
      <c r="AX358" s="124"/>
      <c r="AY358" s="124"/>
      <c r="AZ358" s="124"/>
      <c r="BA358" s="124"/>
      <c r="BB358" s="124"/>
      <c r="BC358" s="124"/>
      <c r="BD358" s="124" t="n">
        <f aca="false">SUM(AX358+AY358+AZ358+BA358+BB358+BC358)</f>
        <v>0</v>
      </c>
      <c r="BE358" s="2" t="n">
        <f aca="false">SUM(AW358-BD358)</f>
        <v>57203.5304267038</v>
      </c>
      <c r="BF358" s="2" t="n">
        <f aca="false">SUM(BE358-AW358)</f>
        <v>0</v>
      </c>
    </row>
    <row r="359" customFormat="false" ht="12.75" hidden="false" customHeight="false" outlineLevel="0" collapsed="false">
      <c r="A359" s="92" t="s">
        <v>438</v>
      </c>
      <c r="B359" s="93"/>
      <c r="C359" s="93"/>
      <c r="D359" s="93"/>
      <c r="E359" s="93"/>
      <c r="F359" s="93"/>
      <c r="G359" s="93"/>
      <c r="H359" s="93"/>
      <c r="I359" s="107" t="s">
        <v>439</v>
      </c>
      <c r="J359" s="108" t="s">
        <v>440</v>
      </c>
      <c r="K359" s="109" t="n">
        <f aca="false">SUM(K360)</f>
        <v>398010</v>
      </c>
      <c r="L359" s="109" t="n">
        <f aca="false">SUM(L360)</f>
        <v>170000</v>
      </c>
      <c r="M359" s="109" t="n">
        <f aca="false">SUM(M360)</f>
        <v>170000</v>
      </c>
      <c r="N359" s="96" t="n">
        <f aca="false">SUM(N360)</f>
        <v>36000</v>
      </c>
      <c r="O359" s="96" t="n">
        <f aca="false">SUM(O360)</f>
        <v>36000</v>
      </c>
      <c r="P359" s="96" t="n">
        <f aca="false">SUM(P360)</f>
        <v>70000</v>
      </c>
      <c r="Q359" s="96" t="n">
        <f aca="false">SUM(Q360)</f>
        <v>70000</v>
      </c>
      <c r="R359" s="96" t="n">
        <f aca="false">SUM(R360)</f>
        <v>40000</v>
      </c>
      <c r="S359" s="96" t="n">
        <f aca="false">SUM(S360)</f>
        <v>80000</v>
      </c>
      <c r="T359" s="96" t="n">
        <f aca="false">SUM(T360)</f>
        <v>45000</v>
      </c>
      <c r="U359" s="96" t="n">
        <f aca="false">SUM(U360)</f>
        <v>0</v>
      </c>
      <c r="V359" s="96" t="n">
        <f aca="false">SUM(V360)</f>
        <v>114.285714285714</v>
      </c>
      <c r="W359" s="96" t="n">
        <f aca="false">SUM(W360)</f>
        <v>100000</v>
      </c>
      <c r="X359" s="96" t="n">
        <f aca="false">SUM(X360)</f>
        <v>150000</v>
      </c>
      <c r="Y359" s="96" t="n">
        <f aca="false">SUM(Y360)</f>
        <v>174000</v>
      </c>
      <c r="Z359" s="96" t="n">
        <f aca="false">SUM(Z360)</f>
        <v>207000</v>
      </c>
      <c r="AA359" s="96" t="n">
        <f aca="false">SUM(AA360)</f>
        <v>213000</v>
      </c>
      <c r="AB359" s="96" t="n">
        <f aca="false">SUM(AB360)</f>
        <v>135700</v>
      </c>
      <c r="AC359" s="96" t="n">
        <f aca="false">SUM(AC360)</f>
        <v>213000</v>
      </c>
      <c r="AD359" s="96" t="n">
        <f aca="false">SUM(AD360)</f>
        <v>213000</v>
      </c>
      <c r="AE359" s="96" t="n">
        <f aca="false">SUM(AE360)</f>
        <v>0</v>
      </c>
      <c r="AF359" s="96" t="n">
        <f aca="false">SUM(AF360)</f>
        <v>0</v>
      </c>
      <c r="AG359" s="96" t="n">
        <f aca="false">SUM(AG360)</f>
        <v>213000</v>
      </c>
      <c r="AH359" s="96" t="n">
        <f aca="false">SUM(AH360)</f>
        <v>142500</v>
      </c>
      <c r="AI359" s="96" t="n">
        <f aca="false">SUM(AI360)</f>
        <v>213000</v>
      </c>
      <c r="AJ359" s="96" t="n">
        <f aca="false">SUM(AJ360)</f>
        <v>121000</v>
      </c>
      <c r="AK359" s="96" t="n">
        <f aca="false">SUM(AK360)</f>
        <v>293000</v>
      </c>
      <c r="AL359" s="96" t="n">
        <f aca="false">SUM(AL360)</f>
        <v>130000</v>
      </c>
      <c r="AM359" s="96" t="n">
        <f aca="false">SUM(AM360)</f>
        <v>0</v>
      </c>
      <c r="AN359" s="96" t="n">
        <f aca="false">SUM(AN360)</f>
        <v>423000</v>
      </c>
      <c r="AO359" s="97" t="n">
        <f aca="false">SUM(AN359/$AN$2)</f>
        <v>56141.7479593868</v>
      </c>
      <c r="AP359" s="97" t="n">
        <f aca="false">SUM(AP360)</f>
        <v>431000</v>
      </c>
      <c r="AQ359" s="97" t="n">
        <f aca="false">SUM(AQ360)</f>
        <v>0</v>
      </c>
      <c r="AR359" s="97" t="n">
        <f aca="false">SUM(AP359/$AN$2)</f>
        <v>57203.5304267038</v>
      </c>
      <c r="AS359" s="97"/>
      <c r="AT359" s="97" t="n">
        <f aca="false">SUM(AT360)</f>
        <v>44392.25</v>
      </c>
      <c r="AU359" s="97" t="n">
        <f aca="false">SUM(AU360)</f>
        <v>0</v>
      </c>
      <c r="AV359" s="97" t="n">
        <f aca="false">SUM(AV360)</f>
        <v>0</v>
      </c>
      <c r="AW359" s="106" t="n">
        <f aca="false">SUM(AR359+AU359-AV359)</f>
        <v>57203.5304267038</v>
      </c>
      <c r="AX359" s="124"/>
      <c r="AY359" s="124"/>
      <c r="AZ359" s="124"/>
      <c r="BA359" s="124"/>
      <c r="BB359" s="124"/>
      <c r="BC359" s="124"/>
      <c r="BD359" s="124" t="n">
        <f aca="false">SUM(AX359+AY359+AZ359+BA359+BB359+BC359)</f>
        <v>0</v>
      </c>
      <c r="BE359" s="2" t="n">
        <f aca="false">SUM(AW359-BD359)</f>
        <v>57203.5304267038</v>
      </c>
      <c r="BF359" s="2" t="n">
        <f aca="false">SUM(BE359-AW359)</f>
        <v>0</v>
      </c>
    </row>
    <row r="360" customFormat="false" ht="12.75" hidden="false" customHeight="false" outlineLevel="0" collapsed="false">
      <c r="A360" s="92"/>
      <c r="B360" s="93"/>
      <c r="C360" s="93"/>
      <c r="D360" s="93"/>
      <c r="E360" s="93"/>
      <c r="F360" s="93"/>
      <c r="G360" s="93"/>
      <c r="H360" s="93"/>
      <c r="I360" s="101" t="s">
        <v>441</v>
      </c>
      <c r="J360" s="102"/>
      <c r="K360" s="103" t="n">
        <f aca="false">SUM(K362)</f>
        <v>398010</v>
      </c>
      <c r="L360" s="103" t="n">
        <f aca="false">SUM(L362)</f>
        <v>170000</v>
      </c>
      <c r="M360" s="103" t="n">
        <f aca="false">SUM(M362)</f>
        <v>170000</v>
      </c>
      <c r="N360" s="103" t="n">
        <f aca="false">SUM(N362)</f>
        <v>36000</v>
      </c>
      <c r="O360" s="103" t="n">
        <f aca="false">SUM(O362)</f>
        <v>36000</v>
      </c>
      <c r="P360" s="103" t="n">
        <f aca="false">SUM(P362)</f>
        <v>70000</v>
      </c>
      <c r="Q360" s="103" t="n">
        <f aca="false">SUM(Q362)</f>
        <v>70000</v>
      </c>
      <c r="R360" s="103" t="n">
        <f aca="false">SUM(R362)</f>
        <v>40000</v>
      </c>
      <c r="S360" s="103" t="n">
        <f aca="false">SUM(S362)</f>
        <v>80000</v>
      </c>
      <c r="T360" s="103" t="n">
        <f aca="false">SUM(T362)</f>
        <v>45000</v>
      </c>
      <c r="U360" s="103" t="n">
        <f aca="false">SUM(U362)</f>
        <v>0</v>
      </c>
      <c r="V360" s="103" t="n">
        <f aca="false">SUM(V362)</f>
        <v>114.285714285714</v>
      </c>
      <c r="W360" s="103" t="n">
        <f aca="false">SUM(W362)</f>
        <v>100000</v>
      </c>
      <c r="X360" s="103" t="n">
        <f aca="false">SUM(X362)</f>
        <v>150000</v>
      </c>
      <c r="Y360" s="103" t="n">
        <f aca="false">SUM(Y362)</f>
        <v>174000</v>
      </c>
      <c r="Z360" s="103" t="n">
        <f aca="false">SUM(Z362)</f>
        <v>207000</v>
      </c>
      <c r="AA360" s="103" t="n">
        <f aca="false">SUM(AA362)</f>
        <v>213000</v>
      </c>
      <c r="AB360" s="103" t="n">
        <f aca="false">SUM(AB362)</f>
        <v>135700</v>
      </c>
      <c r="AC360" s="103" t="n">
        <f aca="false">SUM(AC362)</f>
        <v>213000</v>
      </c>
      <c r="AD360" s="103" t="n">
        <f aca="false">SUM(AD362)</f>
        <v>213000</v>
      </c>
      <c r="AE360" s="103" t="n">
        <f aca="false">SUM(AE362)</f>
        <v>0</v>
      </c>
      <c r="AF360" s="103" t="n">
        <f aca="false">SUM(AF362)</f>
        <v>0</v>
      </c>
      <c r="AG360" s="103" t="n">
        <f aca="false">SUM(AG362)</f>
        <v>213000</v>
      </c>
      <c r="AH360" s="103" t="n">
        <f aca="false">SUM(AH362)</f>
        <v>142500</v>
      </c>
      <c r="AI360" s="103" t="n">
        <f aca="false">SUM(AI362)</f>
        <v>213000</v>
      </c>
      <c r="AJ360" s="103" t="n">
        <f aca="false">SUM(AJ362)</f>
        <v>121000</v>
      </c>
      <c r="AK360" s="103" t="n">
        <f aca="false">SUM(AK362)</f>
        <v>293000</v>
      </c>
      <c r="AL360" s="103" t="n">
        <f aca="false">SUM(AL362)</f>
        <v>130000</v>
      </c>
      <c r="AM360" s="103" t="n">
        <f aca="false">SUM(AM362)</f>
        <v>0</v>
      </c>
      <c r="AN360" s="103" t="n">
        <f aca="false">SUM(AN362)</f>
        <v>423000</v>
      </c>
      <c r="AO360" s="97" t="n">
        <f aca="false">SUM(AN360/$AN$2)</f>
        <v>56141.7479593868</v>
      </c>
      <c r="AP360" s="104" t="n">
        <f aca="false">SUM(AP362)</f>
        <v>431000</v>
      </c>
      <c r="AQ360" s="104" t="n">
        <f aca="false">SUM(AQ362)</f>
        <v>0</v>
      </c>
      <c r="AR360" s="97" t="n">
        <f aca="false">SUM(AP360/$AN$2)</f>
        <v>57203.5304267038</v>
      </c>
      <c r="AS360" s="97"/>
      <c r="AT360" s="97" t="n">
        <f aca="false">SUM(AT362)</f>
        <v>44392.25</v>
      </c>
      <c r="AU360" s="97" t="n">
        <f aca="false">SUM(AU362)</f>
        <v>0</v>
      </c>
      <c r="AV360" s="97" t="n">
        <f aca="false">SUM(AV362)</f>
        <v>0</v>
      </c>
      <c r="AW360" s="106" t="n">
        <f aca="false">SUM(AR360+AU360-AV360)</f>
        <v>57203.5304267038</v>
      </c>
      <c r="AX360" s="124"/>
      <c r="AY360" s="124"/>
      <c r="AZ360" s="124"/>
      <c r="BA360" s="124"/>
      <c r="BB360" s="124"/>
      <c r="BC360" s="124"/>
      <c r="BD360" s="124" t="n">
        <f aca="false">SUM(AX360+AY360+AZ360+BA360+BB360+BC360)</f>
        <v>0</v>
      </c>
      <c r="BE360" s="2" t="n">
        <f aca="false">SUM(AW360-BD360)</f>
        <v>57203.5304267038</v>
      </c>
      <c r="BF360" s="2" t="n">
        <f aca="false">SUM(BE360-AW360)</f>
        <v>0</v>
      </c>
    </row>
    <row r="361" customFormat="false" ht="12.75" hidden="false" customHeight="false" outlineLevel="0" collapsed="false">
      <c r="A361" s="92"/>
      <c r="B361" s="93" t="s">
        <v>173</v>
      </c>
      <c r="C361" s="93"/>
      <c r="D361" s="93"/>
      <c r="E361" s="93"/>
      <c r="F361" s="93"/>
      <c r="G361" s="93"/>
      <c r="H361" s="93"/>
      <c r="I361" s="127" t="s">
        <v>174</v>
      </c>
      <c r="J361" s="108" t="s">
        <v>68</v>
      </c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97" t="n">
        <f aca="false">SUM(AN361/$AN$2)</f>
        <v>0</v>
      </c>
      <c r="AP361" s="104" t="n">
        <v>431000</v>
      </c>
      <c r="AQ361" s="104"/>
      <c r="AR361" s="111" t="n">
        <f aca="false">SUM(AP361/$AN$2)</f>
        <v>57203.5304267038</v>
      </c>
      <c r="AS361" s="111"/>
      <c r="AT361" s="111" t="n">
        <v>431000</v>
      </c>
      <c r="AU361" s="111"/>
      <c r="AV361" s="111"/>
      <c r="AW361" s="112" t="n">
        <f aca="false">SUM(AR361+AU361-AV361)</f>
        <v>57203.5304267038</v>
      </c>
      <c r="AX361" s="124"/>
      <c r="AY361" s="124"/>
      <c r="AZ361" s="124"/>
      <c r="BA361" s="124"/>
      <c r="BB361" s="124"/>
      <c r="BC361" s="124"/>
      <c r="BD361" s="124" t="n">
        <f aca="false">SUM(AX361+AY361+AZ361+BA361+BB361+BC361)</f>
        <v>0</v>
      </c>
      <c r="BE361" s="2" t="n">
        <f aca="false">SUM(AW361-BD361)</f>
        <v>57203.5304267038</v>
      </c>
      <c r="BF361" s="2" t="n">
        <f aca="false">SUM(BE361-AW361)</f>
        <v>0</v>
      </c>
    </row>
    <row r="362" customFormat="false" ht="12.75" hidden="false" customHeight="false" outlineLevel="0" collapsed="false">
      <c r="A362" s="113"/>
      <c r="B362" s="114"/>
      <c r="C362" s="114"/>
      <c r="D362" s="114"/>
      <c r="E362" s="114"/>
      <c r="F362" s="114"/>
      <c r="G362" s="114"/>
      <c r="H362" s="114"/>
      <c r="I362" s="115" t="n">
        <v>3</v>
      </c>
      <c r="J362" s="116" t="s">
        <v>154</v>
      </c>
      <c r="K362" s="117" t="n">
        <f aca="false">SUM(K363)</f>
        <v>398010</v>
      </c>
      <c r="L362" s="117" t="n">
        <f aca="false">SUM(L363)</f>
        <v>170000</v>
      </c>
      <c r="M362" s="117" t="n">
        <f aca="false">SUM(M363)</f>
        <v>170000</v>
      </c>
      <c r="N362" s="117" t="n">
        <f aca="false">SUM(N363)</f>
        <v>36000</v>
      </c>
      <c r="O362" s="117" t="n">
        <f aca="false">SUM(O363)</f>
        <v>36000</v>
      </c>
      <c r="P362" s="117" t="n">
        <f aca="false">SUM(P363)</f>
        <v>70000</v>
      </c>
      <c r="Q362" s="117" t="n">
        <f aca="false">SUM(Q363)</f>
        <v>70000</v>
      </c>
      <c r="R362" s="117" t="n">
        <f aca="false">SUM(R363)</f>
        <v>40000</v>
      </c>
      <c r="S362" s="117" t="n">
        <f aca="false">SUM(S363)</f>
        <v>80000</v>
      </c>
      <c r="T362" s="117" t="n">
        <f aca="false">SUM(T363)</f>
        <v>45000</v>
      </c>
      <c r="U362" s="117" t="n">
        <f aca="false">SUM(U363)</f>
        <v>0</v>
      </c>
      <c r="V362" s="117" t="n">
        <f aca="false">SUM(V363)</f>
        <v>114.285714285714</v>
      </c>
      <c r="W362" s="117" t="n">
        <f aca="false">SUM(W363)</f>
        <v>100000</v>
      </c>
      <c r="X362" s="117" t="n">
        <f aca="false">SUM(X363)</f>
        <v>150000</v>
      </c>
      <c r="Y362" s="117" t="n">
        <f aca="false">SUM(Y363)</f>
        <v>174000</v>
      </c>
      <c r="Z362" s="117" t="n">
        <f aca="false">SUM(Z363)</f>
        <v>207000</v>
      </c>
      <c r="AA362" s="117" t="n">
        <f aca="false">SUM(AA363)</f>
        <v>213000</v>
      </c>
      <c r="AB362" s="117" t="n">
        <f aca="false">SUM(AB363)</f>
        <v>135700</v>
      </c>
      <c r="AC362" s="117" t="n">
        <f aca="false">SUM(AC363)</f>
        <v>213000</v>
      </c>
      <c r="AD362" s="117" t="n">
        <f aca="false">SUM(AD363)</f>
        <v>213000</v>
      </c>
      <c r="AE362" s="117" t="n">
        <f aca="false">SUM(AE363)</f>
        <v>0</v>
      </c>
      <c r="AF362" s="117" t="n">
        <f aca="false">SUM(AF363)</f>
        <v>0</v>
      </c>
      <c r="AG362" s="117" t="n">
        <f aca="false">SUM(AG363)</f>
        <v>213000</v>
      </c>
      <c r="AH362" s="117" t="n">
        <f aca="false">SUM(AH363)</f>
        <v>142500</v>
      </c>
      <c r="AI362" s="117" t="n">
        <f aca="false">SUM(AI363)</f>
        <v>213000</v>
      </c>
      <c r="AJ362" s="117" t="n">
        <f aca="false">SUM(AJ363)</f>
        <v>121000</v>
      </c>
      <c r="AK362" s="117" t="n">
        <f aca="false">SUM(AK363)</f>
        <v>293000</v>
      </c>
      <c r="AL362" s="117" t="n">
        <f aca="false">SUM(AL363)</f>
        <v>130000</v>
      </c>
      <c r="AM362" s="117" t="n">
        <f aca="false">SUM(AM363)</f>
        <v>0</v>
      </c>
      <c r="AN362" s="117" t="n">
        <f aca="false">SUM(AN363)</f>
        <v>423000</v>
      </c>
      <c r="AO362" s="97" t="n">
        <f aca="false">SUM(AN362/$AN$2)</f>
        <v>56141.7479593868</v>
      </c>
      <c r="AP362" s="97" t="n">
        <f aca="false">SUM(AP363)</f>
        <v>431000</v>
      </c>
      <c r="AQ362" s="97" t="n">
        <f aca="false">SUM(AQ363)</f>
        <v>0</v>
      </c>
      <c r="AR362" s="97" t="n">
        <f aca="false">SUM(AP362/$AN$2)</f>
        <v>57203.5304267038</v>
      </c>
      <c r="AS362" s="97"/>
      <c r="AT362" s="97" t="n">
        <f aca="false">SUM(AT363)</f>
        <v>44392.25</v>
      </c>
      <c r="AU362" s="97" t="n">
        <f aca="false">SUM(AU363)</f>
        <v>0</v>
      </c>
      <c r="AV362" s="97" t="n">
        <f aca="false">SUM(AV363)</f>
        <v>0</v>
      </c>
      <c r="AW362" s="106" t="n">
        <f aca="false">SUM(AR362+AU362-AV362)</f>
        <v>57203.5304267038</v>
      </c>
      <c r="AX362" s="124"/>
      <c r="AY362" s="124"/>
      <c r="AZ362" s="124"/>
      <c r="BA362" s="124"/>
      <c r="BB362" s="124"/>
      <c r="BC362" s="124"/>
      <c r="BD362" s="124" t="n">
        <f aca="false">SUM(AX362+AY362+AZ362+BA362+BB362+BC362)</f>
        <v>0</v>
      </c>
      <c r="BE362" s="2" t="n">
        <f aca="false">SUM(AW362-BD362)</f>
        <v>57203.5304267038</v>
      </c>
      <c r="BF362" s="2" t="n">
        <f aca="false">SUM(BE362-AW362)</f>
        <v>0</v>
      </c>
    </row>
    <row r="363" customFormat="false" ht="12.75" hidden="false" customHeight="false" outlineLevel="0" collapsed="false">
      <c r="A363" s="113"/>
      <c r="B363" s="114" t="s">
        <v>174</v>
      </c>
      <c r="C363" s="114"/>
      <c r="D363" s="114"/>
      <c r="E363" s="114"/>
      <c r="F363" s="114"/>
      <c r="G363" s="114"/>
      <c r="H363" s="114"/>
      <c r="I363" s="115" t="n">
        <v>38</v>
      </c>
      <c r="J363" s="116" t="s">
        <v>304</v>
      </c>
      <c r="K363" s="117" t="n">
        <f aca="false">SUM(K365)</f>
        <v>398010</v>
      </c>
      <c r="L363" s="117" t="n">
        <f aca="false">SUM(L365)</f>
        <v>170000</v>
      </c>
      <c r="M363" s="117" t="n">
        <f aca="false">SUM(M365)</f>
        <v>170000</v>
      </c>
      <c r="N363" s="117" t="n">
        <f aca="false">SUM(N365)</f>
        <v>36000</v>
      </c>
      <c r="O363" s="117" t="n">
        <f aca="false">SUM(O365)</f>
        <v>36000</v>
      </c>
      <c r="P363" s="117" t="n">
        <f aca="false">SUM(P365)</f>
        <v>70000</v>
      </c>
      <c r="Q363" s="117" t="n">
        <f aca="false">SUM(Q365)</f>
        <v>70000</v>
      </c>
      <c r="R363" s="117" t="n">
        <f aca="false">SUM(R365)</f>
        <v>40000</v>
      </c>
      <c r="S363" s="117" t="n">
        <f aca="false">SUM(S365)</f>
        <v>80000</v>
      </c>
      <c r="T363" s="117" t="n">
        <f aca="false">SUM(T365)</f>
        <v>45000</v>
      </c>
      <c r="U363" s="117" t="n">
        <f aca="false">SUM(U365)</f>
        <v>0</v>
      </c>
      <c r="V363" s="117" t="n">
        <f aca="false">SUM(V365)</f>
        <v>114.285714285714</v>
      </c>
      <c r="W363" s="117" t="n">
        <f aca="false">SUM(W364)</f>
        <v>100000</v>
      </c>
      <c r="X363" s="117" t="n">
        <f aca="false">SUM(X364)</f>
        <v>150000</v>
      </c>
      <c r="Y363" s="117" t="n">
        <f aca="false">SUM(Y364)</f>
        <v>174000</v>
      </c>
      <c r="Z363" s="117" t="n">
        <f aca="false">SUM(Z364)</f>
        <v>207000</v>
      </c>
      <c r="AA363" s="117" t="n">
        <f aca="false">SUM(AA364)</f>
        <v>213000</v>
      </c>
      <c r="AB363" s="117" t="n">
        <f aca="false">SUM(AB364)</f>
        <v>135700</v>
      </c>
      <c r="AC363" s="117" t="n">
        <f aca="false">SUM(AC364)</f>
        <v>213000</v>
      </c>
      <c r="AD363" s="117" t="n">
        <f aca="false">SUM(AD364)</f>
        <v>213000</v>
      </c>
      <c r="AE363" s="117" t="n">
        <f aca="false">SUM(AE364)</f>
        <v>0</v>
      </c>
      <c r="AF363" s="117" t="n">
        <f aca="false">SUM(AF364)</f>
        <v>0</v>
      </c>
      <c r="AG363" s="117" t="n">
        <f aca="false">SUM(AG364)</f>
        <v>213000</v>
      </c>
      <c r="AH363" s="117" t="n">
        <f aca="false">SUM(AH364)</f>
        <v>142500</v>
      </c>
      <c r="AI363" s="117" t="n">
        <f aca="false">SUM(AI364)</f>
        <v>213000</v>
      </c>
      <c r="AJ363" s="117" t="n">
        <f aca="false">SUM(AJ364)</f>
        <v>121000</v>
      </c>
      <c r="AK363" s="117" t="n">
        <f aca="false">SUM(AK364)</f>
        <v>293000</v>
      </c>
      <c r="AL363" s="117" t="n">
        <f aca="false">SUM(AL364)</f>
        <v>130000</v>
      </c>
      <c r="AM363" s="117" t="n">
        <f aca="false">SUM(AM364)</f>
        <v>0</v>
      </c>
      <c r="AN363" s="117" t="n">
        <f aca="false">SUM(AN364)</f>
        <v>423000</v>
      </c>
      <c r="AO363" s="97" t="n">
        <f aca="false">SUM(AN363/$AN$2)</f>
        <v>56141.7479593868</v>
      </c>
      <c r="AP363" s="97" t="n">
        <f aca="false">SUM(AP364)</f>
        <v>431000</v>
      </c>
      <c r="AQ363" s="97"/>
      <c r="AR363" s="97" t="n">
        <f aca="false">SUM(AP363/$AN$2)</f>
        <v>57203.5304267038</v>
      </c>
      <c r="AS363" s="97"/>
      <c r="AT363" s="97" t="n">
        <f aca="false">SUM(AT364)</f>
        <v>44392.25</v>
      </c>
      <c r="AU363" s="97" t="n">
        <f aca="false">SUM(AU364)</f>
        <v>0</v>
      </c>
      <c r="AV363" s="97" t="n">
        <f aca="false">SUM(AV364)</f>
        <v>0</v>
      </c>
      <c r="AW363" s="106" t="n">
        <f aca="false">SUM(AR363+AU363-AV363)</f>
        <v>57203.5304267038</v>
      </c>
      <c r="AX363" s="124"/>
      <c r="AY363" s="124"/>
      <c r="AZ363" s="124"/>
      <c r="BA363" s="124"/>
      <c r="BB363" s="124"/>
      <c r="BC363" s="124"/>
      <c r="BD363" s="124" t="n">
        <f aca="false">SUM(AX363+AY363+AZ363+BA363+BB363+BC363)</f>
        <v>0</v>
      </c>
      <c r="BE363" s="2" t="n">
        <f aca="false">SUM(AW363-BD363)</f>
        <v>57203.5304267038</v>
      </c>
      <c r="BF363" s="2" t="n">
        <f aca="false">SUM(BE363-AW363)</f>
        <v>0</v>
      </c>
    </row>
    <row r="364" customFormat="false" ht="12.75" hidden="false" customHeight="false" outlineLevel="0" collapsed="false">
      <c r="A364" s="118"/>
      <c r="B364" s="119"/>
      <c r="C364" s="119"/>
      <c r="D364" s="119"/>
      <c r="E364" s="119"/>
      <c r="F364" s="119"/>
      <c r="G364" s="119"/>
      <c r="H364" s="119"/>
      <c r="I364" s="120" t="n">
        <v>381</v>
      </c>
      <c r="J364" s="121" t="s">
        <v>164</v>
      </c>
      <c r="K364" s="122" t="n">
        <f aca="false">SUM(K365)</f>
        <v>398010</v>
      </c>
      <c r="L364" s="122" t="n">
        <f aca="false">SUM(L365)</f>
        <v>170000</v>
      </c>
      <c r="M364" s="122" t="n">
        <f aca="false">SUM(M365)</f>
        <v>170000</v>
      </c>
      <c r="N364" s="122" t="n">
        <f aca="false">SUM(N365)</f>
        <v>36000</v>
      </c>
      <c r="O364" s="122" t="n">
        <f aca="false">SUM(O365)</f>
        <v>36000</v>
      </c>
      <c r="P364" s="122" t="n">
        <f aca="false">SUM(P365)</f>
        <v>70000</v>
      </c>
      <c r="Q364" s="122" t="n">
        <f aca="false">SUM(Q365)</f>
        <v>70000</v>
      </c>
      <c r="R364" s="122" t="n">
        <f aca="false">SUM(R365)</f>
        <v>40000</v>
      </c>
      <c r="S364" s="122" t="n">
        <f aca="false">SUM(S365)</f>
        <v>80000</v>
      </c>
      <c r="T364" s="122" t="n">
        <f aca="false">SUM(T365)</f>
        <v>45000</v>
      </c>
      <c r="U364" s="122" t="n">
        <f aca="false">SUM(U365)</f>
        <v>0</v>
      </c>
      <c r="V364" s="122" t="n">
        <f aca="false">SUM(V365)</f>
        <v>114.285714285714</v>
      </c>
      <c r="W364" s="122" t="n">
        <f aca="false">SUM(W365:W365)</f>
        <v>100000</v>
      </c>
      <c r="X364" s="122" t="n">
        <f aca="false">SUM(X365:X368)</f>
        <v>150000</v>
      </c>
      <c r="Y364" s="122" t="n">
        <f aca="false">SUM(Y365:Y368)</f>
        <v>174000</v>
      </c>
      <c r="Z364" s="122" t="n">
        <f aca="false">SUM(Z365:Z368)</f>
        <v>207000</v>
      </c>
      <c r="AA364" s="122" t="n">
        <f aca="false">SUM(AA365:AA368)</f>
        <v>213000</v>
      </c>
      <c r="AB364" s="122" t="n">
        <f aca="false">SUM(AB365:AB368)</f>
        <v>135700</v>
      </c>
      <c r="AC364" s="122" t="n">
        <f aca="false">SUM(AC365:AC368)</f>
        <v>213000</v>
      </c>
      <c r="AD364" s="122" t="n">
        <f aca="false">SUM(AD365:AD368)</f>
        <v>213000</v>
      </c>
      <c r="AE364" s="122" t="n">
        <f aca="false">SUM(AE365:AE368)</f>
        <v>0</v>
      </c>
      <c r="AF364" s="122" t="n">
        <f aca="false">SUM(AF365:AF368)</f>
        <v>0</v>
      </c>
      <c r="AG364" s="122" t="n">
        <f aca="false">SUM(AG365:AG368)</f>
        <v>213000</v>
      </c>
      <c r="AH364" s="122" t="n">
        <f aca="false">SUM(AH365:AH368)</f>
        <v>142500</v>
      </c>
      <c r="AI364" s="122" t="n">
        <f aca="false">SUM(AI365:AI368)</f>
        <v>213000</v>
      </c>
      <c r="AJ364" s="122" t="n">
        <f aca="false">SUM(AJ365:AJ368)</f>
        <v>121000</v>
      </c>
      <c r="AK364" s="122" t="n">
        <f aca="false">SUM(AK365:AK368)</f>
        <v>293000</v>
      </c>
      <c r="AL364" s="122" t="n">
        <f aca="false">SUM(AL365:AL368)</f>
        <v>130000</v>
      </c>
      <c r="AM364" s="122" t="n">
        <f aca="false">SUM(AM365:AM368)</f>
        <v>0</v>
      </c>
      <c r="AN364" s="122" t="n">
        <f aca="false">SUM(AN365:AN368)</f>
        <v>423000</v>
      </c>
      <c r="AO364" s="97" t="n">
        <f aca="false">SUM(AN364/$AN$2)</f>
        <v>56141.7479593868</v>
      </c>
      <c r="AP364" s="110" t="n">
        <f aca="false">SUM(AP365:AP368)</f>
        <v>431000</v>
      </c>
      <c r="AQ364" s="110"/>
      <c r="AR364" s="97" t="n">
        <f aca="false">SUM(AP364/$AN$2)</f>
        <v>57203.5304267038</v>
      </c>
      <c r="AS364" s="97"/>
      <c r="AT364" s="97" t="n">
        <f aca="false">SUM(AT365:AT368)</f>
        <v>44392.25</v>
      </c>
      <c r="AU364" s="97" t="n">
        <f aca="false">SUM(AU365:AU368)</f>
        <v>0</v>
      </c>
      <c r="AV364" s="97" t="n">
        <f aca="false">SUM(AV365:AV368)</f>
        <v>0</v>
      </c>
      <c r="AW364" s="106" t="n">
        <f aca="false">SUM(AR364+AU364-AV364)</f>
        <v>57203.5304267038</v>
      </c>
      <c r="AX364" s="124"/>
      <c r="AY364" s="124"/>
      <c r="AZ364" s="124"/>
      <c r="BA364" s="124"/>
      <c r="BB364" s="124"/>
      <c r="BC364" s="124"/>
      <c r="BD364" s="124" t="n">
        <f aca="false">SUM(AX364+AY364+AZ364+BA364+BB364+BC364)</f>
        <v>0</v>
      </c>
      <c r="BE364" s="2" t="n">
        <f aca="false">SUM(AW364-BD364)</f>
        <v>57203.5304267038</v>
      </c>
      <c r="BF364" s="2" t="n">
        <f aca="false">SUM(BE364-AW364)</f>
        <v>0</v>
      </c>
    </row>
    <row r="365" customFormat="false" ht="12.75" hidden="false" customHeight="false" outlineLevel="0" collapsed="false">
      <c r="A365" s="118"/>
      <c r="B365" s="119"/>
      <c r="C365" s="119"/>
      <c r="D365" s="119"/>
      <c r="E365" s="119"/>
      <c r="F365" s="119"/>
      <c r="G365" s="119"/>
      <c r="H365" s="119"/>
      <c r="I365" s="120" t="n">
        <v>38112</v>
      </c>
      <c r="J365" s="121" t="s">
        <v>442</v>
      </c>
      <c r="K365" s="122" t="n">
        <v>398010</v>
      </c>
      <c r="L365" s="122" t="n">
        <v>170000</v>
      </c>
      <c r="M365" s="122" t="n">
        <v>170000</v>
      </c>
      <c r="N365" s="122" t="n">
        <v>36000</v>
      </c>
      <c r="O365" s="122" t="n">
        <v>36000</v>
      </c>
      <c r="P365" s="122" t="n">
        <v>70000</v>
      </c>
      <c r="Q365" s="122" t="n">
        <v>70000</v>
      </c>
      <c r="R365" s="122" t="n">
        <v>40000</v>
      </c>
      <c r="S365" s="122" t="n">
        <v>80000</v>
      </c>
      <c r="T365" s="122" t="n">
        <v>45000</v>
      </c>
      <c r="U365" s="122"/>
      <c r="V365" s="97" t="n">
        <f aca="false">S365/P365*100</f>
        <v>114.285714285714</v>
      </c>
      <c r="W365" s="110" t="n">
        <v>100000</v>
      </c>
      <c r="X365" s="122" t="n">
        <v>150000</v>
      </c>
      <c r="Y365" s="122" t="n">
        <v>165000</v>
      </c>
      <c r="Z365" s="122" t="n">
        <v>180000</v>
      </c>
      <c r="AA365" s="122" t="n">
        <v>180000</v>
      </c>
      <c r="AB365" s="122" t="n">
        <v>117200</v>
      </c>
      <c r="AC365" s="122" t="n">
        <v>180000</v>
      </c>
      <c r="AD365" s="122" t="n">
        <v>180000</v>
      </c>
      <c r="AE365" s="122"/>
      <c r="AF365" s="122"/>
      <c r="AG365" s="123" t="n">
        <f aca="false">SUM(AD365+AE365-AF365)</f>
        <v>180000</v>
      </c>
      <c r="AH365" s="122" t="n">
        <v>125000</v>
      </c>
      <c r="AI365" s="122" t="n">
        <v>180000</v>
      </c>
      <c r="AJ365" s="55" t="n">
        <v>93000</v>
      </c>
      <c r="AK365" s="122" t="n">
        <v>266000</v>
      </c>
      <c r="AL365" s="122" t="n">
        <v>130000</v>
      </c>
      <c r="AM365" s="122"/>
      <c r="AN365" s="55" t="n">
        <f aca="false">SUM(AK365+AL365-AM365)</f>
        <v>396000</v>
      </c>
      <c r="AO365" s="97" t="n">
        <f aca="false">SUM(AN365/$AN$2)</f>
        <v>52558.2321321919</v>
      </c>
      <c r="AP365" s="58" t="n">
        <v>400000</v>
      </c>
      <c r="AQ365" s="58"/>
      <c r="AR365" s="97" t="n">
        <f aca="false">SUM(AP365/$AN$2)</f>
        <v>53089.1233658504</v>
      </c>
      <c r="AS365" s="97" t="n">
        <v>42000</v>
      </c>
      <c r="AT365" s="97" t="n">
        <v>42000</v>
      </c>
      <c r="AU365" s="97"/>
      <c r="AV365" s="97"/>
      <c r="AW365" s="106" t="n">
        <f aca="false">SUM(AR365+AU365-AV365)</f>
        <v>53089.1233658504</v>
      </c>
      <c r="AX365" s="124"/>
      <c r="AY365" s="124"/>
      <c r="AZ365" s="124" t="n">
        <v>53089.12</v>
      </c>
      <c r="BA365" s="124"/>
      <c r="BB365" s="124"/>
      <c r="BC365" s="124"/>
      <c r="BD365" s="124" t="n">
        <f aca="false">SUM(AX365+AY365+AZ365+BA365+BB365+BC365)</f>
        <v>53089.12</v>
      </c>
      <c r="BE365" s="2" t="n">
        <f aca="false">SUM(AW365-BD365)</f>
        <v>0.00336585041804938</v>
      </c>
      <c r="BF365" s="2" t="n">
        <f aca="false">SUM(BE365-AW365)</f>
        <v>-53089.12</v>
      </c>
    </row>
    <row r="366" customFormat="false" ht="12.75" hidden="false" customHeight="false" outlineLevel="0" collapsed="false">
      <c r="A366" s="118"/>
      <c r="B366" s="119"/>
      <c r="C366" s="119"/>
      <c r="D366" s="119"/>
      <c r="E366" s="119"/>
      <c r="F366" s="119"/>
      <c r="G366" s="119"/>
      <c r="H366" s="119"/>
      <c r="I366" s="120" t="n">
        <v>38112</v>
      </c>
      <c r="J366" s="121" t="s">
        <v>443</v>
      </c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97"/>
      <c r="W366" s="110"/>
      <c r="X366" s="122"/>
      <c r="Y366" s="122" t="n">
        <v>3000</v>
      </c>
      <c r="Z366" s="122" t="n">
        <v>18000</v>
      </c>
      <c r="AA366" s="122" t="n">
        <v>18000</v>
      </c>
      <c r="AB366" s="122" t="n">
        <v>13500</v>
      </c>
      <c r="AC366" s="122" t="n">
        <v>18000</v>
      </c>
      <c r="AD366" s="122" t="n">
        <v>18000</v>
      </c>
      <c r="AE366" s="122"/>
      <c r="AF366" s="122"/>
      <c r="AG366" s="123" t="n">
        <f aca="false">SUM(AD366+AE366-AF366)</f>
        <v>18000</v>
      </c>
      <c r="AH366" s="122" t="n">
        <v>7000</v>
      </c>
      <c r="AI366" s="122" t="n">
        <v>18000</v>
      </c>
      <c r="AJ366" s="55" t="n">
        <v>18000</v>
      </c>
      <c r="AK366" s="122" t="n">
        <v>18000</v>
      </c>
      <c r="AL366" s="122"/>
      <c r="AM366" s="122"/>
      <c r="AN366" s="55" t="n">
        <f aca="false">SUM(AK366+AL366-AM366)</f>
        <v>18000</v>
      </c>
      <c r="AO366" s="97" t="n">
        <f aca="false">SUM(AN366/$AN$2)</f>
        <v>2389.01055146327</v>
      </c>
      <c r="AP366" s="58" t="n">
        <v>18000</v>
      </c>
      <c r="AQ366" s="58"/>
      <c r="AR366" s="97" t="n">
        <f aca="false">SUM(AP366/$AN$2)</f>
        <v>2389.01055146327</v>
      </c>
      <c r="AS366" s="97" t="n">
        <v>1397.25</v>
      </c>
      <c r="AT366" s="97" t="n">
        <v>1397.25</v>
      </c>
      <c r="AU366" s="97"/>
      <c r="AV366" s="97"/>
      <c r="AW366" s="106" t="n">
        <f aca="false">SUM(AR366+AU366-AV366)</f>
        <v>2389.01055146327</v>
      </c>
      <c r="AX366" s="124"/>
      <c r="AY366" s="124"/>
      <c r="AZ366" s="124" t="n">
        <v>2389.01</v>
      </c>
      <c r="BA366" s="124"/>
      <c r="BB366" s="124"/>
      <c r="BC366" s="124"/>
      <c r="BD366" s="124" t="n">
        <f aca="false">SUM(AX366+AY366+AZ366+BA366+BB366+BC366)</f>
        <v>2389.01</v>
      </c>
      <c r="BE366" s="2" t="n">
        <f aca="false">SUM(AW366-BD366)</f>
        <v>0.000551463268493535</v>
      </c>
      <c r="BF366" s="2" t="n">
        <f aca="false">SUM(BE366-AW366)</f>
        <v>-2389.01</v>
      </c>
    </row>
    <row r="367" customFormat="false" ht="12.75" hidden="true" customHeight="false" outlineLevel="0" collapsed="false">
      <c r="A367" s="118"/>
      <c r="B367" s="119"/>
      <c r="C367" s="119"/>
      <c r="D367" s="119"/>
      <c r="E367" s="119"/>
      <c r="F367" s="119"/>
      <c r="G367" s="119"/>
      <c r="H367" s="119"/>
      <c r="I367" s="120" t="n">
        <v>38112</v>
      </c>
      <c r="J367" s="121" t="s">
        <v>444</v>
      </c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97"/>
      <c r="W367" s="110"/>
      <c r="X367" s="122"/>
      <c r="Y367" s="122"/>
      <c r="Z367" s="122"/>
      <c r="AA367" s="122" t="n">
        <v>6000</v>
      </c>
      <c r="AB367" s="122"/>
      <c r="AC367" s="122" t="n">
        <v>6000</v>
      </c>
      <c r="AD367" s="122" t="n">
        <v>6000</v>
      </c>
      <c r="AE367" s="122"/>
      <c r="AF367" s="122"/>
      <c r="AG367" s="123" t="n">
        <f aca="false">SUM(AD367+AE367-AF367)</f>
        <v>6000</v>
      </c>
      <c r="AH367" s="122" t="n">
        <v>4500</v>
      </c>
      <c r="AI367" s="122" t="n">
        <v>6000</v>
      </c>
      <c r="AJ367" s="55" t="n">
        <v>6000</v>
      </c>
      <c r="AK367" s="122"/>
      <c r="AL367" s="122"/>
      <c r="AM367" s="122"/>
      <c r="AN367" s="55" t="n">
        <f aca="false">SUM(AK367+AL367-AM367)</f>
        <v>0</v>
      </c>
      <c r="AO367" s="97" t="n">
        <f aca="false">SUM(AN367/$AN$2)</f>
        <v>0</v>
      </c>
      <c r="AP367" s="58"/>
      <c r="AQ367" s="58"/>
      <c r="AR367" s="97" t="n">
        <f aca="false">SUM(AP367/$AN$2)</f>
        <v>0</v>
      </c>
      <c r="AS367" s="97"/>
      <c r="AT367" s="97"/>
      <c r="AU367" s="97"/>
      <c r="AV367" s="97"/>
      <c r="AW367" s="106" t="n">
        <f aca="false">SUM(AR367+AU367-AV367)</f>
        <v>0</v>
      </c>
      <c r="AX367" s="124"/>
      <c r="AY367" s="124"/>
      <c r="AZ367" s="124"/>
      <c r="BA367" s="124"/>
      <c r="BB367" s="124"/>
      <c r="BC367" s="124"/>
      <c r="BD367" s="124" t="n">
        <f aca="false">SUM(AX367+AY367+AZ367+BA367+BB367+BC367)</f>
        <v>0</v>
      </c>
      <c r="BE367" s="2" t="n">
        <f aca="false">SUM(AW367-BD367)</f>
        <v>0</v>
      </c>
      <c r="BF367" s="2" t="n">
        <f aca="false">SUM(BE367-AW367)</f>
        <v>0</v>
      </c>
    </row>
    <row r="368" customFormat="false" ht="12.75" hidden="false" customHeight="false" outlineLevel="0" collapsed="false">
      <c r="A368" s="118"/>
      <c r="B368" s="119"/>
      <c r="C368" s="119"/>
      <c r="D368" s="119"/>
      <c r="E368" s="119"/>
      <c r="F368" s="119"/>
      <c r="G368" s="119"/>
      <c r="H368" s="119"/>
      <c r="I368" s="120" t="n">
        <v>38112</v>
      </c>
      <c r="J368" s="121" t="s">
        <v>445</v>
      </c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97"/>
      <c r="W368" s="110"/>
      <c r="X368" s="122"/>
      <c r="Y368" s="122" t="n">
        <v>6000</v>
      </c>
      <c r="Z368" s="122" t="n">
        <v>9000</v>
      </c>
      <c r="AA368" s="122" t="n">
        <v>9000</v>
      </c>
      <c r="AB368" s="122" t="n">
        <v>5000</v>
      </c>
      <c r="AC368" s="122" t="n">
        <v>9000</v>
      </c>
      <c r="AD368" s="122" t="n">
        <v>9000</v>
      </c>
      <c r="AE368" s="122"/>
      <c r="AF368" s="122"/>
      <c r="AG368" s="123" t="n">
        <f aca="false">SUM(AD368+AE368-AF368)</f>
        <v>9000</v>
      </c>
      <c r="AH368" s="122" t="n">
        <v>6000</v>
      </c>
      <c r="AI368" s="122" t="n">
        <v>9000</v>
      </c>
      <c r="AJ368" s="55" t="n">
        <v>4000</v>
      </c>
      <c r="AK368" s="122" t="n">
        <v>9000</v>
      </c>
      <c r="AL368" s="122"/>
      <c r="AM368" s="122"/>
      <c r="AN368" s="55" t="n">
        <f aca="false">SUM(AK368+AL368-AM368)</f>
        <v>9000</v>
      </c>
      <c r="AO368" s="97" t="n">
        <f aca="false">SUM(AN368/$AN$2)</f>
        <v>1194.50527573163</v>
      </c>
      <c r="AP368" s="58" t="n">
        <v>13000</v>
      </c>
      <c r="AQ368" s="58"/>
      <c r="AR368" s="97" t="n">
        <f aca="false">SUM(AP368/$AN$2)</f>
        <v>1725.39650939014</v>
      </c>
      <c r="AS368" s="97" t="n">
        <v>995</v>
      </c>
      <c r="AT368" s="97" t="n">
        <v>995</v>
      </c>
      <c r="AU368" s="97"/>
      <c r="AV368" s="97"/>
      <c r="AW368" s="106" t="n">
        <f aca="false">SUM(AR368+AU368-AV368)</f>
        <v>1725.39650939014</v>
      </c>
      <c r="AX368" s="124"/>
      <c r="AY368" s="124"/>
      <c r="AZ368" s="124" t="n">
        <v>1725.4</v>
      </c>
      <c r="BA368" s="124"/>
      <c r="BB368" s="124"/>
      <c r="BC368" s="124"/>
      <c r="BD368" s="124" t="n">
        <f aca="false">SUM(AX368+AY368+AZ368+BA368+BB368+BC368)</f>
        <v>1725.4</v>
      </c>
      <c r="BE368" s="2" t="n">
        <f aca="false">SUM(AW368-BD368)</f>
        <v>-0.00349060986150107</v>
      </c>
      <c r="BF368" s="2" t="n">
        <f aca="false">SUM(BE368-AW368)</f>
        <v>-1725.4</v>
      </c>
    </row>
    <row r="369" s="161" customFormat="true" ht="12.75" hidden="false" customHeight="false" outlineLevel="0" collapsed="false">
      <c r="A369" s="105" t="s">
        <v>446</v>
      </c>
      <c r="B369" s="126"/>
      <c r="C369" s="126"/>
      <c r="D369" s="126"/>
      <c r="E369" s="126"/>
      <c r="F369" s="126"/>
      <c r="G369" s="126"/>
      <c r="H369" s="126"/>
      <c r="I369" s="101" t="s">
        <v>447</v>
      </c>
      <c r="J369" s="102" t="s">
        <v>448</v>
      </c>
      <c r="K369" s="103" t="n">
        <f aca="false">SUM(K370)</f>
        <v>0</v>
      </c>
      <c r="L369" s="103" t="n">
        <f aca="false">SUM(L370)</f>
        <v>105000</v>
      </c>
      <c r="M369" s="103" t="n">
        <f aca="false">SUM(M370)</f>
        <v>105000</v>
      </c>
      <c r="N369" s="103" t="n">
        <f aca="false">SUM(N370)</f>
        <v>8000</v>
      </c>
      <c r="O369" s="103" t="n">
        <f aca="false">SUM(O370)</f>
        <v>8000</v>
      </c>
      <c r="P369" s="103" t="n">
        <f aca="false">SUM(P370)</f>
        <v>10000</v>
      </c>
      <c r="Q369" s="103" t="n">
        <f aca="false">SUM(Q370)</f>
        <v>10000</v>
      </c>
      <c r="R369" s="103" t="n">
        <f aca="false">SUM(R370)</f>
        <v>1000</v>
      </c>
      <c r="S369" s="103" t="n">
        <f aca="false">SUM(S370)</f>
        <v>10000</v>
      </c>
      <c r="T369" s="103" t="n">
        <f aca="false">SUM(T370)</f>
        <v>3000</v>
      </c>
      <c r="U369" s="103" t="n">
        <f aca="false">SUM(U370)</f>
        <v>0</v>
      </c>
      <c r="V369" s="103" t="n">
        <f aca="false">SUM(V370)</f>
        <v>100</v>
      </c>
      <c r="W369" s="103" t="n">
        <f aca="false">SUM(W370)</f>
        <v>10000</v>
      </c>
      <c r="X369" s="103" t="n">
        <f aca="false">SUM(X370)</f>
        <v>40000</v>
      </c>
      <c r="Y369" s="103" t="n">
        <f aca="false">SUM(Y370)</f>
        <v>30000</v>
      </c>
      <c r="Z369" s="103" t="n">
        <f aca="false">SUM(Z370)</f>
        <v>30000</v>
      </c>
      <c r="AA369" s="103" t="n">
        <f aca="false">SUM(AA370)</f>
        <v>35000</v>
      </c>
      <c r="AB369" s="103" t="n">
        <f aca="false">SUM(AB370)</f>
        <v>18000</v>
      </c>
      <c r="AC369" s="103" t="n">
        <f aca="false">SUM(AC370)</f>
        <v>315000</v>
      </c>
      <c r="AD369" s="103" t="n">
        <f aca="false">SUM(AD370)</f>
        <v>290000</v>
      </c>
      <c r="AE369" s="103" t="n">
        <f aca="false">SUM(AE370)</f>
        <v>0</v>
      </c>
      <c r="AF369" s="103" t="n">
        <f aca="false">SUM(AF370)</f>
        <v>0</v>
      </c>
      <c r="AG369" s="103" t="n">
        <f aca="false">SUM(AG370)</f>
        <v>290000</v>
      </c>
      <c r="AH369" s="103" t="n">
        <f aca="false">SUM(AH370)</f>
        <v>133000</v>
      </c>
      <c r="AI369" s="103" t="n">
        <f aca="false">SUM(AI370)</f>
        <v>555000</v>
      </c>
      <c r="AJ369" s="103" t="n">
        <f aca="false">SUM(AJ370)</f>
        <v>0</v>
      </c>
      <c r="AK369" s="103" t="n">
        <f aca="false">SUM(AK370)</f>
        <v>555000</v>
      </c>
      <c r="AL369" s="103" t="n">
        <f aca="false">SUM(AL370)</f>
        <v>0</v>
      </c>
      <c r="AM369" s="103" t="n">
        <f aca="false">SUM(AM370)</f>
        <v>150000</v>
      </c>
      <c r="AN369" s="103" t="n">
        <f aca="false">SUM(AN370)</f>
        <v>405000</v>
      </c>
      <c r="AO369" s="97" t="n">
        <f aca="false">SUM(AN369/$AN$2)</f>
        <v>53752.7374079235</v>
      </c>
      <c r="AP369" s="104" t="n">
        <f aca="false">SUM(AP370)</f>
        <v>260000</v>
      </c>
      <c r="AQ369" s="104" t="n">
        <f aca="false">SUM(AQ370)</f>
        <v>0</v>
      </c>
      <c r="AR369" s="97" t="n">
        <f aca="false">SUM(AP369/$AN$2)</f>
        <v>34507.9301878028</v>
      </c>
      <c r="AS369" s="97"/>
      <c r="AT369" s="97" t="n">
        <f aca="false">SUM(AT370)</f>
        <v>19054.45</v>
      </c>
      <c r="AU369" s="97" t="n">
        <f aca="false">SUM(AU370)</f>
        <v>0</v>
      </c>
      <c r="AV369" s="97" t="n">
        <f aca="false">SUM(AV370)</f>
        <v>0</v>
      </c>
      <c r="AW369" s="106" t="n">
        <f aca="false">SUM(AR369+AU369-AV369)</f>
        <v>34507.9301878028</v>
      </c>
      <c r="AX369" s="124"/>
      <c r="AY369" s="124"/>
      <c r="AZ369" s="124"/>
      <c r="BA369" s="124"/>
      <c r="BB369" s="124"/>
      <c r="BC369" s="124"/>
      <c r="BD369" s="124" t="n">
        <f aca="false">SUM(AX369+AY369+AZ369+BA369+BB369+BC369)</f>
        <v>0</v>
      </c>
      <c r="BE369" s="2" t="n">
        <f aca="false">SUM(AW369-BD369)</f>
        <v>34507.9301878028</v>
      </c>
      <c r="BF369" s="2" t="n">
        <f aca="false">SUM(BE369-AW369)</f>
        <v>0</v>
      </c>
    </row>
    <row r="370" s="161" customFormat="true" ht="12.75" hidden="false" customHeight="false" outlineLevel="0" collapsed="false">
      <c r="A370" s="99" t="s">
        <v>449</v>
      </c>
      <c r="B370" s="93"/>
      <c r="C370" s="93"/>
      <c r="D370" s="93"/>
      <c r="E370" s="93"/>
      <c r="F370" s="93"/>
      <c r="G370" s="93"/>
      <c r="H370" s="93"/>
      <c r="I370" s="107" t="s">
        <v>148</v>
      </c>
      <c r="J370" s="108" t="s">
        <v>448</v>
      </c>
      <c r="K370" s="109" t="n">
        <f aca="false">SUM(K371)</f>
        <v>0</v>
      </c>
      <c r="L370" s="109" t="n">
        <f aca="false">SUM(L371)</f>
        <v>105000</v>
      </c>
      <c r="M370" s="109" t="n">
        <f aca="false">SUM(M371)</f>
        <v>105000</v>
      </c>
      <c r="N370" s="109" t="n">
        <f aca="false">SUM(N371)</f>
        <v>8000</v>
      </c>
      <c r="O370" s="109" t="n">
        <f aca="false">SUM(O371)</f>
        <v>8000</v>
      </c>
      <c r="P370" s="109" t="n">
        <f aca="false">SUM(P371)</f>
        <v>10000</v>
      </c>
      <c r="Q370" s="109" t="n">
        <f aca="false">SUM(Q371)</f>
        <v>10000</v>
      </c>
      <c r="R370" s="109" t="n">
        <f aca="false">SUM(R371)</f>
        <v>1000</v>
      </c>
      <c r="S370" s="109" t="n">
        <f aca="false">SUM(S371)</f>
        <v>10000</v>
      </c>
      <c r="T370" s="109" t="n">
        <f aca="false">SUM(T371)</f>
        <v>3000</v>
      </c>
      <c r="U370" s="109" t="n">
        <f aca="false">SUM(U371)</f>
        <v>0</v>
      </c>
      <c r="V370" s="109" t="n">
        <f aca="false">SUM(V371)</f>
        <v>100</v>
      </c>
      <c r="W370" s="109" t="n">
        <f aca="false">SUM(W371)</f>
        <v>10000</v>
      </c>
      <c r="X370" s="109" t="n">
        <f aca="false">SUM(X371)</f>
        <v>40000</v>
      </c>
      <c r="Y370" s="109" t="n">
        <f aca="false">SUM(Y371)</f>
        <v>30000</v>
      </c>
      <c r="Z370" s="109" t="n">
        <f aca="false">SUM(Z371)</f>
        <v>30000</v>
      </c>
      <c r="AA370" s="109" t="n">
        <f aca="false">SUM(AA371)</f>
        <v>35000</v>
      </c>
      <c r="AB370" s="109" t="n">
        <f aca="false">SUM(AB371)</f>
        <v>18000</v>
      </c>
      <c r="AC370" s="109" t="n">
        <f aca="false">SUM(AC371)</f>
        <v>315000</v>
      </c>
      <c r="AD370" s="109" t="n">
        <f aca="false">SUM(AD371)</f>
        <v>290000</v>
      </c>
      <c r="AE370" s="109" t="n">
        <f aca="false">SUM(AE371)</f>
        <v>0</v>
      </c>
      <c r="AF370" s="109" t="n">
        <f aca="false">SUM(AF371)</f>
        <v>0</v>
      </c>
      <c r="AG370" s="109" t="n">
        <f aca="false">SUM(AG371)</f>
        <v>290000</v>
      </c>
      <c r="AH370" s="109" t="n">
        <f aca="false">SUM(AH371)</f>
        <v>133000</v>
      </c>
      <c r="AI370" s="109" t="n">
        <f aca="false">SUM(AI371)</f>
        <v>555000</v>
      </c>
      <c r="AJ370" s="109" t="n">
        <f aca="false">SUM(AJ371)</f>
        <v>0</v>
      </c>
      <c r="AK370" s="109" t="n">
        <f aca="false">SUM(AK371)</f>
        <v>555000</v>
      </c>
      <c r="AL370" s="109" t="n">
        <f aca="false">SUM(AL371)</f>
        <v>0</v>
      </c>
      <c r="AM370" s="109" t="n">
        <f aca="false">SUM(AM371)</f>
        <v>150000</v>
      </c>
      <c r="AN370" s="109" t="n">
        <f aca="false">SUM(AN371)</f>
        <v>405000</v>
      </c>
      <c r="AO370" s="97" t="n">
        <f aca="false">SUM(AN370/$AN$2)</f>
        <v>53752.7374079235</v>
      </c>
      <c r="AP370" s="110" t="n">
        <f aca="false">SUM(AP371)</f>
        <v>260000</v>
      </c>
      <c r="AQ370" s="110" t="n">
        <f aca="false">SUM(AQ371)</f>
        <v>0</v>
      </c>
      <c r="AR370" s="97" t="n">
        <f aca="false">SUM(AP370/$AN$2)</f>
        <v>34507.9301878028</v>
      </c>
      <c r="AS370" s="97"/>
      <c r="AT370" s="97" t="n">
        <f aca="false">SUM(AT371)</f>
        <v>19054.45</v>
      </c>
      <c r="AU370" s="97" t="n">
        <f aca="false">SUM(AU371)</f>
        <v>0</v>
      </c>
      <c r="AV370" s="97" t="n">
        <f aca="false">SUM(AV371)</f>
        <v>0</v>
      </c>
      <c r="AW370" s="106" t="n">
        <f aca="false">SUM(AR370+AU370-AV370)</f>
        <v>34507.9301878028</v>
      </c>
      <c r="AX370" s="124"/>
      <c r="AY370" s="124"/>
      <c r="AZ370" s="124"/>
      <c r="BA370" s="124"/>
      <c r="BB370" s="124"/>
      <c r="BC370" s="124"/>
      <c r="BD370" s="124" t="n">
        <f aca="false">SUM(AX370+AY370+AZ370+BA370+BB370+BC370)</f>
        <v>0</v>
      </c>
      <c r="BE370" s="2" t="n">
        <f aca="false">SUM(AW370-BD370)</f>
        <v>34507.9301878028</v>
      </c>
      <c r="BF370" s="2" t="n">
        <f aca="false">SUM(BE370-AW370)</f>
        <v>0</v>
      </c>
    </row>
    <row r="371" s="161" customFormat="true" ht="12.75" hidden="false" customHeight="false" outlineLevel="0" collapsed="false">
      <c r="A371" s="99"/>
      <c r="B371" s="93"/>
      <c r="C371" s="93"/>
      <c r="D371" s="93"/>
      <c r="E371" s="93"/>
      <c r="F371" s="93"/>
      <c r="G371" s="93"/>
      <c r="H371" s="93"/>
      <c r="I371" s="107" t="s">
        <v>450</v>
      </c>
      <c r="J371" s="108"/>
      <c r="K371" s="109" t="n">
        <f aca="false">SUM(K373)</f>
        <v>0</v>
      </c>
      <c r="L371" s="109" t="n">
        <f aca="false">SUM(L373)</f>
        <v>105000</v>
      </c>
      <c r="M371" s="109" t="n">
        <f aca="false">SUM(M373)</f>
        <v>105000</v>
      </c>
      <c r="N371" s="109" t="n">
        <f aca="false">SUM(N373)</f>
        <v>8000</v>
      </c>
      <c r="O371" s="109" t="n">
        <f aca="false">SUM(O373)</f>
        <v>8000</v>
      </c>
      <c r="P371" s="109" t="n">
        <f aca="false">SUM(P373)</f>
        <v>10000</v>
      </c>
      <c r="Q371" s="109" t="n">
        <f aca="false">SUM(Q373)</f>
        <v>10000</v>
      </c>
      <c r="R371" s="109" t="n">
        <f aca="false">SUM(R373)</f>
        <v>1000</v>
      </c>
      <c r="S371" s="109" t="n">
        <f aca="false">SUM(S373)</f>
        <v>10000</v>
      </c>
      <c r="T371" s="109" t="n">
        <f aca="false">SUM(T373)</f>
        <v>3000</v>
      </c>
      <c r="U371" s="109" t="n">
        <f aca="false">SUM(U373)</f>
        <v>0</v>
      </c>
      <c r="V371" s="109" t="n">
        <f aca="false">SUM(V373)</f>
        <v>100</v>
      </c>
      <c r="W371" s="109" t="n">
        <f aca="false">SUM(W373)</f>
        <v>10000</v>
      </c>
      <c r="X371" s="109" t="n">
        <f aca="false">SUM(X373)</f>
        <v>40000</v>
      </c>
      <c r="Y371" s="109" t="n">
        <f aca="false">SUM(Y373)</f>
        <v>30000</v>
      </c>
      <c r="Z371" s="109" t="n">
        <f aca="false">SUM(Z373)</f>
        <v>30000</v>
      </c>
      <c r="AA371" s="109" t="n">
        <f aca="false">SUM(AA373)</f>
        <v>35000</v>
      </c>
      <c r="AB371" s="109" t="n">
        <f aca="false">SUM(AB373)</f>
        <v>18000</v>
      </c>
      <c r="AC371" s="109" t="n">
        <f aca="false">SUM(AC373)</f>
        <v>315000</v>
      </c>
      <c r="AD371" s="109" t="n">
        <f aca="false">SUM(AD373)</f>
        <v>290000</v>
      </c>
      <c r="AE371" s="109" t="n">
        <f aca="false">SUM(AE373)</f>
        <v>0</v>
      </c>
      <c r="AF371" s="109" t="n">
        <f aca="false">SUM(AF373)</f>
        <v>0</v>
      </c>
      <c r="AG371" s="109" t="n">
        <f aca="false">SUM(AG373)</f>
        <v>290000</v>
      </c>
      <c r="AH371" s="109" t="n">
        <f aca="false">SUM(AH373)</f>
        <v>133000</v>
      </c>
      <c r="AI371" s="109" t="n">
        <f aca="false">SUM(AI373)</f>
        <v>555000</v>
      </c>
      <c r="AJ371" s="109" t="n">
        <f aca="false">SUM(AJ373)</f>
        <v>0</v>
      </c>
      <c r="AK371" s="109" t="n">
        <f aca="false">SUM(AK373)</f>
        <v>555000</v>
      </c>
      <c r="AL371" s="109" t="n">
        <f aca="false">SUM(AL373)</f>
        <v>0</v>
      </c>
      <c r="AM371" s="109" t="n">
        <f aca="false">SUM(AM373)</f>
        <v>150000</v>
      </c>
      <c r="AN371" s="109" t="n">
        <f aca="false">SUM(AN373)</f>
        <v>405000</v>
      </c>
      <c r="AO371" s="97" t="n">
        <f aca="false">SUM(AN371/$AN$2)</f>
        <v>53752.7374079235</v>
      </c>
      <c r="AP371" s="110" t="n">
        <f aca="false">SUM(AP373)</f>
        <v>260000</v>
      </c>
      <c r="AQ371" s="110" t="n">
        <f aca="false">SUM(AQ373)</f>
        <v>0</v>
      </c>
      <c r="AR371" s="97" t="n">
        <f aca="false">SUM(AP371/$AN$2)</f>
        <v>34507.9301878028</v>
      </c>
      <c r="AS371" s="97"/>
      <c r="AT371" s="97" t="n">
        <f aca="false">SUM(AT373)</f>
        <v>19054.45</v>
      </c>
      <c r="AU371" s="97" t="n">
        <f aca="false">SUM(AU373)</f>
        <v>0</v>
      </c>
      <c r="AV371" s="97" t="n">
        <f aca="false">SUM(AV373)</f>
        <v>0</v>
      </c>
      <c r="AW371" s="106" t="n">
        <f aca="false">SUM(AR371+AU371-AV371)</f>
        <v>34507.9301878028</v>
      </c>
      <c r="AX371" s="124"/>
      <c r="AY371" s="124"/>
      <c r="AZ371" s="124"/>
      <c r="BA371" s="124"/>
      <c r="BB371" s="124"/>
      <c r="BC371" s="124"/>
      <c r="BD371" s="124" t="n">
        <f aca="false">SUM(AX371+AY371+AZ371+BA371+BB371+BC371)</f>
        <v>0</v>
      </c>
      <c r="BE371" s="2" t="n">
        <f aca="false">SUM(AW371-BD371)</f>
        <v>34507.9301878028</v>
      </c>
      <c r="BF371" s="2" t="n">
        <f aca="false">SUM(BE371-AW371)</f>
        <v>0</v>
      </c>
    </row>
    <row r="372" s="161" customFormat="true" ht="12.75" hidden="false" customHeight="false" outlineLevel="0" collapsed="false">
      <c r="A372" s="99"/>
      <c r="B372" s="93" t="s">
        <v>173</v>
      </c>
      <c r="C372" s="93"/>
      <c r="D372" s="93"/>
      <c r="E372" s="93"/>
      <c r="F372" s="93"/>
      <c r="G372" s="93"/>
      <c r="H372" s="93"/>
      <c r="I372" s="127" t="s">
        <v>174</v>
      </c>
      <c r="J372" s="108" t="s">
        <v>68</v>
      </c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97" t="n">
        <f aca="false">SUM(AN372/$AN$2)</f>
        <v>0</v>
      </c>
      <c r="AP372" s="110" t="n">
        <v>260000</v>
      </c>
      <c r="AQ372" s="110"/>
      <c r="AR372" s="111" t="n">
        <f aca="false">SUM(AP372/$AN$2)</f>
        <v>34507.9301878028</v>
      </c>
      <c r="AS372" s="111"/>
      <c r="AT372" s="111" t="n">
        <v>260000</v>
      </c>
      <c r="AU372" s="111"/>
      <c r="AV372" s="111"/>
      <c r="AW372" s="112" t="n">
        <f aca="false">SUM(AR372+AU372-AV372)</f>
        <v>34507.9301878028</v>
      </c>
      <c r="AX372" s="124"/>
      <c r="AY372" s="124"/>
      <c r="AZ372" s="124"/>
      <c r="BA372" s="124"/>
      <c r="BB372" s="124"/>
      <c r="BC372" s="124"/>
      <c r="BD372" s="124" t="n">
        <f aca="false">SUM(AX372+AY372+AZ372+BA372+BB372+BC372)</f>
        <v>0</v>
      </c>
      <c r="BE372" s="2" t="n">
        <f aca="false">SUM(AW372-BD372)</f>
        <v>34507.9301878028</v>
      </c>
      <c r="BF372" s="2" t="n">
        <f aca="false">SUM(BE372-AW372)</f>
        <v>0</v>
      </c>
    </row>
    <row r="373" s="5" customFormat="true" ht="12.75" hidden="false" customHeight="false" outlineLevel="0" collapsed="false">
      <c r="A373" s="162"/>
      <c r="B373" s="163"/>
      <c r="C373" s="163"/>
      <c r="D373" s="163"/>
      <c r="E373" s="163"/>
      <c r="F373" s="163"/>
      <c r="G373" s="163"/>
      <c r="H373" s="163"/>
      <c r="I373" s="164" t="n">
        <v>3</v>
      </c>
      <c r="J373" s="165" t="s">
        <v>154</v>
      </c>
      <c r="K373" s="97" t="n">
        <f aca="false">SUM(K374)</f>
        <v>0</v>
      </c>
      <c r="L373" s="97" t="n">
        <f aca="false">SUM(L374)</f>
        <v>105000</v>
      </c>
      <c r="M373" s="97" t="n">
        <f aca="false">SUM(M374)</f>
        <v>105000</v>
      </c>
      <c r="N373" s="97" t="n">
        <f aca="false">SUM(N374)</f>
        <v>8000</v>
      </c>
      <c r="O373" s="97" t="n">
        <f aca="false">SUM(O374)</f>
        <v>8000</v>
      </c>
      <c r="P373" s="97" t="n">
        <f aca="false">SUM(P374)</f>
        <v>10000</v>
      </c>
      <c r="Q373" s="97" t="n">
        <f aca="false">SUM(Q374)</f>
        <v>10000</v>
      </c>
      <c r="R373" s="97" t="n">
        <f aca="false">SUM(R374)</f>
        <v>1000</v>
      </c>
      <c r="S373" s="97" t="n">
        <f aca="false">SUM(S374)</f>
        <v>10000</v>
      </c>
      <c r="T373" s="97" t="n">
        <f aca="false">SUM(T374)</f>
        <v>3000</v>
      </c>
      <c r="U373" s="97" t="n">
        <f aca="false">SUM(U374)</f>
        <v>0</v>
      </c>
      <c r="V373" s="97" t="n">
        <f aca="false">SUM(V374)</f>
        <v>100</v>
      </c>
      <c r="W373" s="97" t="n">
        <f aca="false">SUM(W374)</f>
        <v>10000</v>
      </c>
      <c r="X373" s="97" t="n">
        <f aca="false">SUM(X374)</f>
        <v>40000</v>
      </c>
      <c r="Y373" s="97" t="n">
        <f aca="false">SUM(Y374)</f>
        <v>30000</v>
      </c>
      <c r="Z373" s="97" t="n">
        <f aca="false">SUM(Z374)</f>
        <v>30000</v>
      </c>
      <c r="AA373" s="97" t="n">
        <f aca="false">SUM(AA374)</f>
        <v>35000</v>
      </c>
      <c r="AB373" s="97" t="n">
        <f aca="false">SUM(AB374)</f>
        <v>18000</v>
      </c>
      <c r="AC373" s="97" t="n">
        <f aca="false">SUM(AC374)</f>
        <v>315000</v>
      </c>
      <c r="AD373" s="97" t="n">
        <f aca="false">SUM(AD374)</f>
        <v>290000</v>
      </c>
      <c r="AE373" s="97" t="n">
        <f aca="false">SUM(AE374)</f>
        <v>0</v>
      </c>
      <c r="AF373" s="97" t="n">
        <f aca="false">SUM(AF374)</f>
        <v>0</v>
      </c>
      <c r="AG373" s="97" t="n">
        <f aca="false">SUM(AG374)</f>
        <v>290000</v>
      </c>
      <c r="AH373" s="97" t="n">
        <f aca="false">SUM(AH374)</f>
        <v>133000</v>
      </c>
      <c r="AI373" s="97" t="n">
        <f aca="false">SUM(AI374)</f>
        <v>555000</v>
      </c>
      <c r="AJ373" s="97" t="n">
        <f aca="false">SUM(AJ374)</f>
        <v>0</v>
      </c>
      <c r="AK373" s="97" t="n">
        <f aca="false">SUM(AK374+AK379)</f>
        <v>555000</v>
      </c>
      <c r="AL373" s="97" t="n">
        <f aca="false">SUM(AL374+AL379)</f>
        <v>0</v>
      </c>
      <c r="AM373" s="97" t="n">
        <f aca="false">SUM(AM374+AM379)</f>
        <v>150000</v>
      </c>
      <c r="AN373" s="97" t="n">
        <f aca="false">SUM(AN374+AN379)</f>
        <v>405000</v>
      </c>
      <c r="AO373" s="97" t="n">
        <f aca="false">SUM(AN373/$AN$2)</f>
        <v>53752.7374079235</v>
      </c>
      <c r="AP373" s="97" t="n">
        <f aca="false">SUM(AP374+AP379)</f>
        <v>260000</v>
      </c>
      <c r="AQ373" s="97" t="n">
        <f aca="false">SUM(AQ374+AQ379)</f>
        <v>0</v>
      </c>
      <c r="AR373" s="97" t="n">
        <f aca="false">SUM(AP373/$AN$2)</f>
        <v>34507.9301878028</v>
      </c>
      <c r="AS373" s="97"/>
      <c r="AT373" s="97" t="n">
        <f aca="false">SUM(AT374+AT379)</f>
        <v>19054.45</v>
      </c>
      <c r="AU373" s="97" t="n">
        <f aca="false">SUM(AU374+AU379)</f>
        <v>0</v>
      </c>
      <c r="AV373" s="97" t="n">
        <f aca="false">SUM(AV374+AV379)</f>
        <v>0</v>
      </c>
      <c r="AW373" s="106" t="n">
        <f aca="false">SUM(AR373+AU373-AV373)</f>
        <v>34507.9301878028</v>
      </c>
      <c r="AX373" s="124"/>
      <c r="AY373" s="124"/>
      <c r="AZ373" s="124"/>
      <c r="BA373" s="124"/>
      <c r="BB373" s="124"/>
      <c r="BC373" s="124"/>
      <c r="BD373" s="124" t="n">
        <f aca="false">SUM(AX373+AY373+AZ373+BA373+BB373+BC373)</f>
        <v>0</v>
      </c>
      <c r="BE373" s="2" t="n">
        <f aca="false">SUM(AW373-BD373)</f>
        <v>34507.9301878028</v>
      </c>
      <c r="BF373" s="2" t="n">
        <f aca="false">SUM(BE373-AW373)</f>
        <v>0</v>
      </c>
    </row>
    <row r="374" s="5" customFormat="true" ht="12.75" hidden="false" customHeight="false" outlineLevel="0" collapsed="false">
      <c r="A374" s="162"/>
      <c r="B374" s="163" t="s">
        <v>174</v>
      </c>
      <c r="C374" s="163"/>
      <c r="D374" s="163"/>
      <c r="E374" s="163"/>
      <c r="F374" s="163"/>
      <c r="G374" s="163"/>
      <c r="H374" s="163"/>
      <c r="I374" s="164" t="n">
        <v>37</v>
      </c>
      <c r="J374" s="165" t="s">
        <v>312</v>
      </c>
      <c r="K374" s="97" t="n">
        <f aca="false">SUM(K375)</f>
        <v>0</v>
      </c>
      <c r="L374" s="97" t="n">
        <f aca="false">SUM(L375)</f>
        <v>105000</v>
      </c>
      <c r="M374" s="97" t="n">
        <f aca="false">SUM(M375)</f>
        <v>105000</v>
      </c>
      <c r="N374" s="97" t="n">
        <f aca="false">SUM(N375)</f>
        <v>8000</v>
      </c>
      <c r="O374" s="97" t="n">
        <f aca="false">SUM(O375)</f>
        <v>8000</v>
      </c>
      <c r="P374" s="97" t="n">
        <f aca="false">SUM(P375)</f>
        <v>10000</v>
      </c>
      <c r="Q374" s="97" t="n">
        <f aca="false">SUM(Q375)</f>
        <v>10000</v>
      </c>
      <c r="R374" s="97" t="n">
        <f aca="false">SUM(R375)</f>
        <v>1000</v>
      </c>
      <c r="S374" s="97" t="n">
        <f aca="false">SUM(S375)</f>
        <v>10000</v>
      </c>
      <c r="T374" s="97" t="n">
        <f aca="false">SUM(T375)</f>
        <v>3000</v>
      </c>
      <c r="U374" s="97" t="n">
        <f aca="false">SUM(U375)</f>
        <v>0</v>
      </c>
      <c r="V374" s="97" t="n">
        <f aca="false">SUM(V375)</f>
        <v>100</v>
      </c>
      <c r="W374" s="97" t="n">
        <f aca="false">SUM(W375)</f>
        <v>10000</v>
      </c>
      <c r="X374" s="97" t="n">
        <f aca="false">SUM(X375)</f>
        <v>40000</v>
      </c>
      <c r="Y374" s="97" t="n">
        <f aca="false">SUM(Y375)</f>
        <v>30000</v>
      </c>
      <c r="Z374" s="97" t="n">
        <f aca="false">SUM(Z375)</f>
        <v>30000</v>
      </c>
      <c r="AA374" s="97" t="n">
        <f aca="false">SUM(AA375)</f>
        <v>35000</v>
      </c>
      <c r="AB374" s="97" t="n">
        <f aca="false">SUM(AB375)</f>
        <v>18000</v>
      </c>
      <c r="AC374" s="97" t="n">
        <f aca="false">SUM(AC375)</f>
        <v>315000</v>
      </c>
      <c r="AD374" s="97" t="n">
        <f aca="false">SUM(AD375)</f>
        <v>290000</v>
      </c>
      <c r="AE374" s="97" t="n">
        <f aca="false">SUM(AE375)</f>
        <v>0</v>
      </c>
      <c r="AF374" s="97" t="n">
        <f aca="false">SUM(AF375)</f>
        <v>0</v>
      </c>
      <c r="AG374" s="97" t="n">
        <f aca="false">SUM(AG375)</f>
        <v>290000</v>
      </c>
      <c r="AH374" s="97" t="n">
        <f aca="false">SUM(AH375)</f>
        <v>133000</v>
      </c>
      <c r="AI374" s="97" t="n">
        <f aca="false">SUM(AI375)</f>
        <v>555000</v>
      </c>
      <c r="AJ374" s="97" t="n">
        <f aca="false">SUM(AJ375)</f>
        <v>0</v>
      </c>
      <c r="AK374" s="97" t="n">
        <f aca="false">SUM(AK375)</f>
        <v>305000</v>
      </c>
      <c r="AL374" s="97" t="n">
        <f aca="false">SUM(AL375)</f>
        <v>0</v>
      </c>
      <c r="AM374" s="97" t="n">
        <f aca="false">SUM(AM375)</f>
        <v>150000</v>
      </c>
      <c r="AN374" s="97" t="n">
        <f aca="false">SUM(AN375)</f>
        <v>155000</v>
      </c>
      <c r="AO374" s="97" t="n">
        <f aca="false">SUM(AN374/$AN$2)</f>
        <v>20572.035304267</v>
      </c>
      <c r="AP374" s="97" t="n">
        <f aca="false">SUM(AP375)</f>
        <v>160000</v>
      </c>
      <c r="AQ374" s="97"/>
      <c r="AR374" s="97" t="n">
        <f aca="false">SUM(AP374/$AN$2)</f>
        <v>21235.6493463402</v>
      </c>
      <c r="AS374" s="97"/>
      <c r="AT374" s="97" t="n">
        <f aca="false">SUM(AT375)</f>
        <v>9400</v>
      </c>
      <c r="AU374" s="97" t="n">
        <f aca="false">SUM(AU375)</f>
        <v>0</v>
      </c>
      <c r="AV374" s="97" t="n">
        <f aca="false">SUM(AV375)</f>
        <v>0</v>
      </c>
      <c r="AW374" s="106" t="n">
        <f aca="false">SUM(AR374+AU374-AV374)</f>
        <v>21235.6493463402</v>
      </c>
      <c r="AX374" s="124"/>
      <c r="AY374" s="124"/>
      <c r="AZ374" s="124"/>
      <c r="BA374" s="124"/>
      <c r="BB374" s="124"/>
      <c r="BC374" s="124"/>
      <c r="BD374" s="124" t="n">
        <f aca="false">SUM(AX374+AY374+AZ374+BA374+BB374+BC374)</f>
        <v>0</v>
      </c>
      <c r="BE374" s="2" t="n">
        <f aca="false">SUM(AW374-BD374)</f>
        <v>21235.6493463402</v>
      </c>
      <c r="BF374" s="2" t="n">
        <f aca="false">SUM(BE374-AW374)</f>
        <v>0</v>
      </c>
    </row>
    <row r="375" s="5" customFormat="true" ht="12.75" hidden="false" customHeight="false" outlineLevel="0" collapsed="false">
      <c r="A375" s="136"/>
      <c r="B375" s="137"/>
      <c r="C375" s="137"/>
      <c r="D375" s="137"/>
      <c r="E375" s="137"/>
      <c r="F375" s="137"/>
      <c r="G375" s="137"/>
      <c r="H375" s="137"/>
      <c r="I375" s="138" t="n">
        <v>372</v>
      </c>
      <c r="J375" s="129" t="s">
        <v>380</v>
      </c>
      <c r="K375" s="110" t="n">
        <f aca="false">SUM(K376)</f>
        <v>0</v>
      </c>
      <c r="L375" s="110" t="n">
        <f aca="false">SUM(L376)</f>
        <v>105000</v>
      </c>
      <c r="M375" s="110" t="n">
        <f aca="false">SUM(M376)</f>
        <v>105000</v>
      </c>
      <c r="N375" s="110" t="n">
        <f aca="false">SUM(N376)</f>
        <v>8000</v>
      </c>
      <c r="O375" s="110" t="n">
        <f aca="false">SUM(O376)</f>
        <v>8000</v>
      </c>
      <c r="P375" s="110" t="n">
        <f aca="false">SUM(P376)</f>
        <v>10000</v>
      </c>
      <c r="Q375" s="110" t="n">
        <f aca="false">SUM(Q376)</f>
        <v>10000</v>
      </c>
      <c r="R375" s="110" t="n">
        <f aca="false">SUM(R376)</f>
        <v>1000</v>
      </c>
      <c r="S375" s="110" t="n">
        <f aca="false">SUM(S376)</f>
        <v>10000</v>
      </c>
      <c r="T375" s="110" t="n">
        <f aca="false">SUM(T376)</f>
        <v>3000</v>
      </c>
      <c r="U375" s="110" t="n">
        <f aca="false">SUM(U376)</f>
        <v>0</v>
      </c>
      <c r="V375" s="110" t="n">
        <f aca="false">SUM(V376)</f>
        <v>100</v>
      </c>
      <c r="W375" s="110" t="n">
        <f aca="false">SUM(W376)</f>
        <v>10000</v>
      </c>
      <c r="X375" s="110" t="n">
        <f aca="false">SUM(X376)</f>
        <v>40000</v>
      </c>
      <c r="Y375" s="110" t="n">
        <f aca="false">SUM(Y376:Y378)</f>
        <v>30000</v>
      </c>
      <c r="Z375" s="110" t="n">
        <f aca="false">SUM(Z376:Z378)</f>
        <v>30000</v>
      </c>
      <c r="AA375" s="110" t="n">
        <f aca="false">SUM(AA376:AA378)</f>
        <v>35000</v>
      </c>
      <c r="AB375" s="110" t="n">
        <f aca="false">SUM(AB376:AB378)</f>
        <v>18000</v>
      </c>
      <c r="AC375" s="110" t="n">
        <f aca="false">SUM(AC376:AC381)</f>
        <v>315000</v>
      </c>
      <c r="AD375" s="110" t="n">
        <f aca="false">SUM(AD376:AD381)</f>
        <v>290000</v>
      </c>
      <c r="AE375" s="110" t="n">
        <f aca="false">SUM(AE376:AE378)</f>
        <v>0</v>
      </c>
      <c r="AF375" s="110" t="n">
        <f aca="false">SUM(AF376:AF378)</f>
        <v>0</v>
      </c>
      <c r="AG375" s="110" t="n">
        <f aca="false">SUM(AG376:AG381)</f>
        <v>290000</v>
      </c>
      <c r="AH375" s="110" t="n">
        <f aca="false">SUM(AH376:AH381)</f>
        <v>133000</v>
      </c>
      <c r="AI375" s="110" t="n">
        <f aca="false">SUM(AI376:AI381)</f>
        <v>555000</v>
      </c>
      <c r="AJ375" s="110" t="n">
        <f aca="false">SUM(AJ376:AJ381)</f>
        <v>0</v>
      </c>
      <c r="AK375" s="110" t="n">
        <f aca="false">SUM(AK376:AK378)</f>
        <v>305000</v>
      </c>
      <c r="AL375" s="110" t="n">
        <f aca="false">SUM(AL376:AL378)</f>
        <v>0</v>
      </c>
      <c r="AM375" s="110" t="n">
        <f aca="false">SUM(AM376:AM378)</f>
        <v>150000</v>
      </c>
      <c r="AN375" s="110" t="n">
        <f aca="false">SUM(AN376:AN378)</f>
        <v>155000</v>
      </c>
      <c r="AO375" s="97" t="n">
        <f aca="false">SUM(AN375/$AN$2)</f>
        <v>20572.035304267</v>
      </c>
      <c r="AP375" s="110" t="n">
        <f aca="false">SUM(AP376:AP378)</f>
        <v>160000</v>
      </c>
      <c r="AQ375" s="110"/>
      <c r="AR375" s="97" t="n">
        <f aca="false">SUM(AP375/$AN$2)</f>
        <v>21235.6493463402</v>
      </c>
      <c r="AS375" s="97"/>
      <c r="AT375" s="97" t="n">
        <f aca="false">SUM(AT376:AT378)</f>
        <v>9400</v>
      </c>
      <c r="AU375" s="97" t="n">
        <f aca="false">SUM(AU376:AU378)</f>
        <v>0</v>
      </c>
      <c r="AV375" s="97" t="n">
        <f aca="false">SUM(AV376:AV378)</f>
        <v>0</v>
      </c>
      <c r="AW375" s="106" t="n">
        <f aca="false">SUM(AR375+AU375-AV375)</f>
        <v>21235.6493463402</v>
      </c>
      <c r="AX375" s="124"/>
      <c r="AY375" s="124"/>
      <c r="AZ375" s="124"/>
      <c r="BA375" s="124"/>
      <c r="BB375" s="124"/>
      <c r="BC375" s="124"/>
      <c r="BD375" s="124" t="n">
        <f aca="false">SUM(AX375+AY375+AZ375+BA375+BB375+BC375)</f>
        <v>0</v>
      </c>
      <c r="BE375" s="2" t="n">
        <f aca="false">SUM(AW375-BD375)</f>
        <v>21235.6493463402</v>
      </c>
      <c r="BF375" s="2" t="n">
        <f aca="false">SUM(BE375-AW375)</f>
        <v>0</v>
      </c>
    </row>
    <row r="376" s="5" customFormat="true" ht="12.75" hidden="false" customHeight="false" outlineLevel="0" collapsed="false">
      <c r="A376" s="136"/>
      <c r="B376" s="137"/>
      <c r="C376" s="137"/>
      <c r="D376" s="137"/>
      <c r="E376" s="137"/>
      <c r="F376" s="137"/>
      <c r="G376" s="137"/>
      <c r="H376" s="137"/>
      <c r="I376" s="138" t="n">
        <v>37211</v>
      </c>
      <c r="J376" s="129" t="s">
        <v>451</v>
      </c>
      <c r="K376" s="110" t="n">
        <v>0</v>
      </c>
      <c r="L376" s="110" t="n">
        <v>105000</v>
      </c>
      <c r="M376" s="110" t="n">
        <v>105000</v>
      </c>
      <c r="N376" s="110" t="n">
        <v>8000</v>
      </c>
      <c r="O376" s="110" t="n">
        <v>8000</v>
      </c>
      <c r="P376" s="110" t="n">
        <v>10000</v>
      </c>
      <c r="Q376" s="110" t="n">
        <v>10000</v>
      </c>
      <c r="R376" s="110" t="n">
        <v>1000</v>
      </c>
      <c r="S376" s="110" t="n">
        <v>10000</v>
      </c>
      <c r="T376" s="110" t="n">
        <v>3000</v>
      </c>
      <c r="U376" s="110"/>
      <c r="V376" s="97" t="n">
        <f aca="false">S376/P376*100</f>
        <v>100</v>
      </c>
      <c r="W376" s="110" t="n">
        <v>10000</v>
      </c>
      <c r="X376" s="110" t="n">
        <v>40000</v>
      </c>
      <c r="Y376" s="110" t="n">
        <v>30000</v>
      </c>
      <c r="Z376" s="110" t="n">
        <v>30000</v>
      </c>
      <c r="AA376" s="110" t="n">
        <v>35000</v>
      </c>
      <c r="AB376" s="110" t="n">
        <v>18000</v>
      </c>
      <c r="AC376" s="110" t="n">
        <v>35000</v>
      </c>
      <c r="AD376" s="110" t="n">
        <v>35000</v>
      </c>
      <c r="AE376" s="110"/>
      <c r="AF376" s="110"/>
      <c r="AG376" s="144" t="n">
        <f aca="false">SUM(AD376+AE376-AF376)</f>
        <v>35000</v>
      </c>
      <c r="AH376" s="110" t="n">
        <v>8000</v>
      </c>
      <c r="AI376" s="110" t="n">
        <v>30000</v>
      </c>
      <c r="AJ376" s="58" t="n">
        <v>0</v>
      </c>
      <c r="AK376" s="110" t="n">
        <v>30000</v>
      </c>
      <c r="AL376" s="110"/>
      <c r="AM376" s="110"/>
      <c r="AN376" s="55" t="n">
        <f aca="false">SUM(AK376+AL376-AM376)</f>
        <v>30000</v>
      </c>
      <c r="AO376" s="97" t="n">
        <f aca="false">SUM(AN376/$AN$2)</f>
        <v>3981.68425243878</v>
      </c>
      <c r="AP376" s="58" t="n">
        <v>30000</v>
      </c>
      <c r="AQ376" s="58"/>
      <c r="AR376" s="97" t="n">
        <f aca="false">SUM(AP376/$AN$2)</f>
        <v>3981.68425243878</v>
      </c>
      <c r="AS376" s="97" t="n">
        <v>2800</v>
      </c>
      <c r="AT376" s="97" t="n">
        <v>2800</v>
      </c>
      <c r="AU376" s="97"/>
      <c r="AV376" s="97"/>
      <c r="AW376" s="106" t="n">
        <f aca="false">SUM(AR376+AU376-AV376)</f>
        <v>3981.68425243878</v>
      </c>
      <c r="AX376" s="124"/>
      <c r="AY376" s="124"/>
      <c r="AZ376" s="124" t="n">
        <v>3981.68</v>
      </c>
      <c r="BA376" s="124"/>
      <c r="BB376" s="124"/>
      <c r="BC376" s="124"/>
      <c r="BD376" s="124" t="n">
        <f aca="false">SUM(AX376+AY376+AZ376+BA376+BB376+BC376)</f>
        <v>3981.68</v>
      </c>
      <c r="BE376" s="2" t="n">
        <f aca="false">SUM(AW376-BD376)</f>
        <v>0.00425243878135007</v>
      </c>
      <c r="BF376" s="2" t="n">
        <f aca="false">SUM(BE376-AW376)</f>
        <v>-3981.68</v>
      </c>
    </row>
    <row r="377" s="5" customFormat="true" ht="12.75" hidden="false" customHeight="false" outlineLevel="0" collapsed="false">
      <c r="A377" s="136"/>
      <c r="B377" s="137"/>
      <c r="C377" s="137"/>
      <c r="D377" s="137"/>
      <c r="E377" s="137"/>
      <c r="F377" s="137"/>
      <c r="G377" s="137"/>
      <c r="H377" s="137"/>
      <c r="I377" s="138" t="n">
        <v>37215</v>
      </c>
      <c r="J377" s="129" t="s">
        <v>452</v>
      </c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97"/>
      <c r="W377" s="110"/>
      <c r="X377" s="110"/>
      <c r="Y377" s="110"/>
      <c r="Z377" s="110"/>
      <c r="AA377" s="110"/>
      <c r="AB377" s="110"/>
      <c r="AC377" s="110" t="n">
        <v>30000</v>
      </c>
      <c r="AD377" s="110" t="n">
        <v>30000</v>
      </c>
      <c r="AE377" s="110"/>
      <c r="AF377" s="110"/>
      <c r="AG377" s="144" t="n">
        <f aca="false">SUM(AD377+AE377-AF377)</f>
        <v>30000</v>
      </c>
      <c r="AH377" s="110"/>
      <c r="AI377" s="110" t="n">
        <v>25000</v>
      </c>
      <c r="AJ377" s="58" t="n">
        <v>0</v>
      </c>
      <c r="AK377" s="110" t="n">
        <v>25000</v>
      </c>
      <c r="AL377" s="110"/>
      <c r="AM377" s="110"/>
      <c r="AN377" s="55" t="n">
        <f aca="false">SUM(AK377+AL377-AM377)</f>
        <v>25000</v>
      </c>
      <c r="AO377" s="97" t="n">
        <f aca="false">SUM(AN377/$AN$2)</f>
        <v>3318.07021036565</v>
      </c>
      <c r="AP377" s="58" t="n">
        <v>30000</v>
      </c>
      <c r="AQ377" s="58"/>
      <c r="AR377" s="97" t="n">
        <f aca="false">SUM(AP377/$AN$2)</f>
        <v>3981.68425243878</v>
      </c>
      <c r="AS377" s="97"/>
      <c r="AT377" s="97"/>
      <c r="AU377" s="97"/>
      <c r="AV377" s="97"/>
      <c r="AW377" s="106" t="n">
        <f aca="false">SUM(AR377+AU377-AV377)</f>
        <v>3981.68425243878</v>
      </c>
      <c r="AX377" s="124"/>
      <c r="AY377" s="124"/>
      <c r="AZ377" s="124" t="n">
        <v>3981.63</v>
      </c>
      <c r="BA377" s="124"/>
      <c r="BB377" s="124"/>
      <c r="BC377" s="124"/>
      <c r="BD377" s="124" t="n">
        <f aca="false">SUM(AX377+AY377+AZ377+BA377+BB377+BC377)</f>
        <v>3981.63</v>
      </c>
      <c r="BE377" s="2" t="n">
        <f aca="false">SUM(AW377-BD377)</f>
        <v>0.0542524387810772</v>
      </c>
      <c r="BF377" s="2" t="n">
        <f aca="false">SUM(BE377-AW377)</f>
        <v>-3981.63</v>
      </c>
    </row>
    <row r="378" s="5" customFormat="true" ht="12.75" hidden="false" customHeight="false" outlineLevel="0" collapsed="false">
      <c r="A378" s="136"/>
      <c r="B378" s="137"/>
      <c r="C378" s="137"/>
      <c r="D378" s="137"/>
      <c r="E378" s="137"/>
      <c r="F378" s="137"/>
      <c r="G378" s="137"/>
      <c r="H378" s="137"/>
      <c r="I378" s="138" t="n">
        <v>37216</v>
      </c>
      <c r="J378" s="129" t="s">
        <v>453</v>
      </c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97"/>
      <c r="W378" s="110"/>
      <c r="X378" s="110"/>
      <c r="Y378" s="110"/>
      <c r="Z378" s="110"/>
      <c r="AA378" s="110"/>
      <c r="AB378" s="110"/>
      <c r="AC378" s="110" t="n">
        <v>150000</v>
      </c>
      <c r="AD378" s="110" t="n">
        <v>125000</v>
      </c>
      <c r="AE378" s="110"/>
      <c r="AF378" s="110"/>
      <c r="AG378" s="144" t="n">
        <f aca="false">SUM(AD378+AE378-AF378)</f>
        <v>125000</v>
      </c>
      <c r="AH378" s="110" t="n">
        <v>125000</v>
      </c>
      <c r="AI378" s="110" t="n">
        <v>250000</v>
      </c>
      <c r="AJ378" s="58" t="n">
        <v>0</v>
      </c>
      <c r="AK378" s="110" t="n">
        <v>250000</v>
      </c>
      <c r="AL378" s="110"/>
      <c r="AM378" s="110" t="n">
        <v>150000</v>
      </c>
      <c r="AN378" s="55" t="n">
        <f aca="false">SUM(AK378+AL378-AM378)</f>
        <v>100000</v>
      </c>
      <c r="AO378" s="97" t="n">
        <f aca="false">SUM(AN378/$AN$2)</f>
        <v>13272.2808414626</v>
      </c>
      <c r="AP378" s="58" t="n">
        <v>100000</v>
      </c>
      <c r="AQ378" s="58"/>
      <c r="AR378" s="97" t="n">
        <f aca="false">SUM(AP378/$AN$2)</f>
        <v>13272.2808414626</v>
      </c>
      <c r="AS378" s="97" t="n">
        <v>6600</v>
      </c>
      <c r="AT378" s="97" t="n">
        <v>6600</v>
      </c>
      <c r="AU378" s="97"/>
      <c r="AV378" s="97"/>
      <c r="AW378" s="106" t="n">
        <f aca="false">SUM(AR378+AU378-AV378)</f>
        <v>13272.2808414626</v>
      </c>
      <c r="AX378" s="124"/>
      <c r="AY378" s="124"/>
      <c r="AZ378" s="124" t="n">
        <v>13272.28</v>
      </c>
      <c r="BA378" s="124"/>
      <c r="BB378" s="124"/>
      <c r="BC378" s="124"/>
      <c r="BD378" s="124" t="n">
        <f aca="false">SUM(AX378+AY378+AZ378+BA378+BB378+BC378)</f>
        <v>13272.28</v>
      </c>
      <c r="BE378" s="2" t="n">
        <f aca="false">SUM(AW378-BD378)</f>
        <v>0.000841462604512344</v>
      </c>
      <c r="BF378" s="2" t="n">
        <f aca="false">SUM(BE378-AW378)</f>
        <v>-13272.28</v>
      </c>
    </row>
    <row r="379" s="5" customFormat="true" ht="12.75" hidden="false" customHeight="false" outlineLevel="0" collapsed="false">
      <c r="A379" s="136"/>
      <c r="B379" s="137"/>
      <c r="C379" s="137"/>
      <c r="D379" s="137"/>
      <c r="E379" s="137"/>
      <c r="F379" s="137"/>
      <c r="G379" s="137"/>
      <c r="H379" s="137"/>
      <c r="I379" s="138" t="n">
        <v>38</v>
      </c>
      <c r="J379" s="129" t="s">
        <v>304</v>
      </c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97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44"/>
      <c r="AH379" s="110"/>
      <c r="AI379" s="110"/>
      <c r="AJ379" s="58"/>
      <c r="AK379" s="110" t="n">
        <f aca="false">SUM(AK380)</f>
        <v>250000</v>
      </c>
      <c r="AL379" s="110" t="n">
        <f aca="false">SUM(AL380)</f>
        <v>0</v>
      </c>
      <c r="AM379" s="110" t="n">
        <f aca="false">SUM(AM380)</f>
        <v>0</v>
      </c>
      <c r="AN379" s="110" t="n">
        <f aca="false">SUM(AN380)</f>
        <v>250000</v>
      </c>
      <c r="AO379" s="97" t="n">
        <f aca="false">SUM(AN379/$AN$2)</f>
        <v>33180.7021036565</v>
      </c>
      <c r="AP379" s="110" t="n">
        <f aca="false">SUM(AP380)</f>
        <v>100000</v>
      </c>
      <c r="AQ379" s="110"/>
      <c r="AR379" s="97" t="n">
        <f aca="false">SUM(AP379/$AN$2)</f>
        <v>13272.2808414626</v>
      </c>
      <c r="AS379" s="97"/>
      <c r="AT379" s="97" t="n">
        <f aca="false">SUM(AT380)</f>
        <v>9654.45</v>
      </c>
      <c r="AU379" s="97" t="n">
        <f aca="false">SUM(AU380)</f>
        <v>0</v>
      </c>
      <c r="AV379" s="97" t="n">
        <f aca="false">SUM(AV380)</f>
        <v>0</v>
      </c>
      <c r="AW379" s="106" t="n">
        <f aca="false">SUM(AR379+AU379-AV379)</f>
        <v>13272.2808414626</v>
      </c>
      <c r="AX379" s="124"/>
      <c r="AY379" s="124"/>
      <c r="AZ379" s="124"/>
      <c r="BA379" s="124"/>
      <c r="BB379" s="124"/>
      <c r="BC379" s="124"/>
      <c r="BD379" s="124" t="n">
        <f aca="false">SUM(AX379+AY379+AZ379+BA379+BB379+BC379)</f>
        <v>0</v>
      </c>
      <c r="BE379" s="2" t="n">
        <f aca="false">SUM(AW379-BD379)</f>
        <v>13272.2808414626</v>
      </c>
      <c r="BF379" s="2" t="n">
        <f aca="false">SUM(BE379-AW379)</f>
        <v>0</v>
      </c>
    </row>
    <row r="380" s="5" customFormat="true" ht="12.75" hidden="false" customHeight="false" outlineLevel="0" collapsed="false">
      <c r="A380" s="136"/>
      <c r="B380" s="137"/>
      <c r="C380" s="137"/>
      <c r="D380" s="137"/>
      <c r="E380" s="137"/>
      <c r="F380" s="137"/>
      <c r="G380" s="137"/>
      <c r="H380" s="137"/>
      <c r="I380" s="138" t="n">
        <v>386</v>
      </c>
      <c r="J380" s="129" t="s">
        <v>454</v>
      </c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97"/>
      <c r="W380" s="110"/>
      <c r="X380" s="110"/>
      <c r="Y380" s="110"/>
      <c r="Z380" s="110"/>
      <c r="AA380" s="110"/>
      <c r="AB380" s="110"/>
      <c r="AC380" s="110"/>
      <c r="AD380" s="110"/>
      <c r="AE380" s="110"/>
      <c r="AF380" s="110"/>
      <c r="AG380" s="144"/>
      <c r="AH380" s="110"/>
      <c r="AI380" s="110"/>
      <c r="AJ380" s="58"/>
      <c r="AK380" s="110" t="n">
        <f aca="false">SUM(AK381)</f>
        <v>250000</v>
      </c>
      <c r="AL380" s="110" t="n">
        <f aca="false">SUM(AL381)</f>
        <v>0</v>
      </c>
      <c r="AM380" s="110" t="n">
        <f aca="false">SUM(AM381)</f>
        <v>0</v>
      </c>
      <c r="AN380" s="110" t="n">
        <f aca="false">SUM(AN381)</f>
        <v>250000</v>
      </c>
      <c r="AO380" s="97" t="n">
        <f aca="false">SUM(AN380/$AN$2)</f>
        <v>33180.7021036565</v>
      </c>
      <c r="AP380" s="110" t="n">
        <f aca="false">SUM(AP381)</f>
        <v>100000</v>
      </c>
      <c r="AQ380" s="110"/>
      <c r="AR380" s="97" t="n">
        <f aca="false">SUM(AP380/$AN$2)</f>
        <v>13272.2808414626</v>
      </c>
      <c r="AS380" s="97"/>
      <c r="AT380" s="97" t="n">
        <f aca="false">SUM(AT381)</f>
        <v>9654.45</v>
      </c>
      <c r="AU380" s="97" t="n">
        <f aca="false">SUM(AU381)</f>
        <v>0</v>
      </c>
      <c r="AV380" s="97" t="n">
        <f aca="false">SUM(AV381)</f>
        <v>0</v>
      </c>
      <c r="AW380" s="106" t="n">
        <f aca="false">SUM(AR380+AU380-AV380)</f>
        <v>13272.2808414626</v>
      </c>
      <c r="AX380" s="124"/>
      <c r="AY380" s="124"/>
      <c r="AZ380" s="124"/>
      <c r="BA380" s="124"/>
      <c r="BB380" s="124"/>
      <c r="BC380" s="124"/>
      <c r="BD380" s="124" t="n">
        <f aca="false">SUM(AX380+AY380+AZ380+BA380+BB380+BC380)</f>
        <v>0</v>
      </c>
      <c r="BE380" s="2" t="n">
        <f aca="false">SUM(AW380-BD380)</f>
        <v>13272.2808414626</v>
      </c>
      <c r="BF380" s="2" t="n">
        <f aca="false">SUM(BE380-AW380)</f>
        <v>0</v>
      </c>
    </row>
    <row r="381" s="5" customFormat="true" ht="12.75" hidden="false" customHeight="false" outlineLevel="0" collapsed="false">
      <c r="A381" s="136"/>
      <c r="B381" s="137"/>
      <c r="C381" s="137"/>
      <c r="D381" s="137"/>
      <c r="E381" s="137"/>
      <c r="F381" s="137"/>
      <c r="G381" s="137"/>
      <c r="H381" s="137"/>
      <c r="I381" s="138" t="n">
        <v>38632</v>
      </c>
      <c r="J381" s="129" t="s">
        <v>455</v>
      </c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97"/>
      <c r="W381" s="110"/>
      <c r="X381" s="110"/>
      <c r="Y381" s="110"/>
      <c r="Z381" s="110"/>
      <c r="AA381" s="110"/>
      <c r="AB381" s="110"/>
      <c r="AC381" s="110" t="n">
        <v>100000</v>
      </c>
      <c r="AD381" s="110" t="n">
        <v>100000</v>
      </c>
      <c r="AE381" s="110"/>
      <c r="AF381" s="110"/>
      <c r="AG381" s="144" t="n">
        <f aca="false">SUM(AD381+AE381-AF381)</f>
        <v>100000</v>
      </c>
      <c r="AH381" s="110"/>
      <c r="AI381" s="110" t="n">
        <v>250000</v>
      </c>
      <c r="AJ381" s="58" t="n">
        <v>0</v>
      </c>
      <c r="AK381" s="110" t="n">
        <v>250000</v>
      </c>
      <c r="AL381" s="110"/>
      <c r="AM381" s="110"/>
      <c r="AN381" s="55" t="n">
        <f aca="false">SUM(AK381+AL381-AM381)</f>
        <v>250000</v>
      </c>
      <c r="AO381" s="97" t="n">
        <f aca="false">SUM(AN381/$AN$2)</f>
        <v>33180.7021036565</v>
      </c>
      <c r="AP381" s="58" t="n">
        <v>100000</v>
      </c>
      <c r="AQ381" s="58"/>
      <c r="AR381" s="97" t="n">
        <f aca="false">SUM(AP381/$AN$2)</f>
        <v>13272.2808414626</v>
      </c>
      <c r="AS381" s="97" t="n">
        <v>9654.45</v>
      </c>
      <c r="AT381" s="97" t="n">
        <v>9654.45</v>
      </c>
      <c r="AU381" s="97"/>
      <c r="AV381" s="97"/>
      <c r="AW381" s="106" t="n">
        <f aca="false">SUM(AR381+AU381-AV381)</f>
        <v>13272.2808414626</v>
      </c>
      <c r="AX381" s="124"/>
      <c r="AY381" s="124"/>
      <c r="AZ381" s="124" t="n">
        <v>13272.28</v>
      </c>
      <c r="BA381" s="124"/>
      <c r="BB381" s="124"/>
      <c r="BC381" s="124"/>
      <c r="BD381" s="124" t="n">
        <f aca="false">SUM(AX381+AY381+AZ381+BA381+BB381+BC381)</f>
        <v>13272.28</v>
      </c>
      <c r="BE381" s="2" t="n">
        <f aca="false">SUM(AW381-BD381)</f>
        <v>0.000841462604512344</v>
      </c>
      <c r="BF381" s="2" t="n">
        <f aca="false">SUM(BE381-AW381)</f>
        <v>-13272.28</v>
      </c>
    </row>
    <row r="382" customFormat="false" ht="12.75" hidden="false" customHeight="false" outlineLevel="0" collapsed="false">
      <c r="A382" s="105" t="s">
        <v>456</v>
      </c>
      <c r="B382" s="126"/>
      <c r="C382" s="126"/>
      <c r="D382" s="126"/>
      <c r="E382" s="126"/>
      <c r="F382" s="126"/>
      <c r="G382" s="126"/>
      <c r="H382" s="126"/>
      <c r="I382" s="101" t="s">
        <v>457</v>
      </c>
      <c r="J382" s="102" t="s">
        <v>87</v>
      </c>
      <c r="K382" s="103" t="n">
        <f aca="false">SUM(K383)</f>
        <v>0</v>
      </c>
      <c r="L382" s="103" t="e">
        <f aca="false">SUM(L383+#REF!)</f>
        <v>#REF!</v>
      </c>
      <c r="M382" s="103" t="e">
        <f aca="false">SUM(M383+#REF!)</f>
        <v>#REF!</v>
      </c>
      <c r="N382" s="103" t="e">
        <f aca="false">SUM(N383+#REF!)</f>
        <v>#REF!</v>
      </c>
      <c r="O382" s="103" t="e">
        <f aca="false">SUM(O383+#REF!)</f>
        <v>#REF!</v>
      </c>
      <c r="P382" s="103" t="e">
        <f aca="false">SUM(P383+#REF!)</f>
        <v>#REF!</v>
      </c>
      <c r="Q382" s="103" t="n">
        <f aca="false">SUM(Q383)</f>
        <v>317000</v>
      </c>
      <c r="R382" s="103" t="e">
        <f aca="false">SUM(R383+#REF!)</f>
        <v>#REF!</v>
      </c>
      <c r="S382" s="103" t="e">
        <f aca="false">SUM(S383+#REF!)</f>
        <v>#REF!</v>
      </c>
      <c r="T382" s="103" t="e">
        <f aca="false">SUM(T383+#REF!)</f>
        <v>#REF!</v>
      </c>
      <c r="U382" s="103" t="e">
        <f aca="false">SUM(U383+#REF!)</f>
        <v>#REF!</v>
      </c>
      <c r="V382" s="103" t="e">
        <f aca="false">SUM(V383+#REF!)</f>
        <v>#REF!</v>
      </c>
      <c r="W382" s="103" t="e">
        <f aca="false">SUM(W383+#REF!)</f>
        <v>#REF!</v>
      </c>
      <c r="X382" s="103" t="e">
        <f aca="false">SUM(X383+#REF!)</f>
        <v>#REF!</v>
      </c>
      <c r="Y382" s="103" t="e">
        <f aca="false">SUM(Y383+#REF!)</f>
        <v>#REF!</v>
      </c>
      <c r="Z382" s="103" t="e">
        <f aca="false">SUM(Z383+#REF!)</f>
        <v>#REF!</v>
      </c>
      <c r="AA382" s="103" t="e">
        <f aca="false">SUM(AA383+#REF!)</f>
        <v>#REF!</v>
      </c>
      <c r="AB382" s="103" t="e">
        <f aca="false">SUM(AB383+#REF!)</f>
        <v>#REF!</v>
      </c>
      <c r="AC382" s="103" t="e">
        <f aca="false">SUM(AC383+#REF!)</f>
        <v>#REF!</v>
      </c>
      <c r="AD382" s="103" t="e">
        <f aca="false">SUM(AD383+#REF!)</f>
        <v>#REF!</v>
      </c>
      <c r="AE382" s="103" t="e">
        <f aca="false">SUM(AE383+#REF!)</f>
        <v>#REF!</v>
      </c>
      <c r="AF382" s="103" t="e">
        <f aca="false">SUM(AF383+#REF!)</f>
        <v>#REF!</v>
      </c>
      <c r="AG382" s="103" t="e">
        <f aca="false">SUM(AG383+#REF!)</f>
        <v>#REF!</v>
      </c>
      <c r="AH382" s="103" t="e">
        <f aca="false">SUM(AH383+#REF!)</f>
        <v>#REF!</v>
      </c>
      <c r="AI382" s="103" t="e">
        <f aca="false">SUM(AI383+#REF!)</f>
        <v>#REF!</v>
      </c>
      <c r="AJ382" s="103" t="e">
        <f aca="false">SUM(AJ383+#REF!)</f>
        <v>#REF!</v>
      </c>
      <c r="AK382" s="103" t="e">
        <f aca="false">SUM(AK383+#REF!)</f>
        <v>#REF!</v>
      </c>
      <c r="AL382" s="103" t="e">
        <f aca="false">SUM(AL383+#REF!)</f>
        <v>#REF!</v>
      </c>
      <c r="AM382" s="103" t="e">
        <f aca="false">SUM(AM383+#REF!)</f>
        <v>#REF!</v>
      </c>
      <c r="AN382" s="103" t="e">
        <f aca="false">SUM(AN383+#REF!)</f>
        <v>#REF!</v>
      </c>
      <c r="AO382" s="97" t="e">
        <f aca="false">SUM(AN382/$AN$2)</f>
        <v>#REF!</v>
      </c>
      <c r="AP382" s="104" t="e">
        <f aca="false">SUM(AP383+#REF!)</f>
        <v>#REF!</v>
      </c>
      <c r="AQ382" s="104" t="e">
        <f aca="false">SUM(AQ383+#REF!)</f>
        <v>#REF!</v>
      </c>
      <c r="AR382" s="97" t="n">
        <f aca="false">SUM(AR383)</f>
        <v>79633.6850487756</v>
      </c>
      <c r="AS382" s="97"/>
      <c r="AT382" s="97" t="n">
        <f aca="false">SUM(AT383)</f>
        <v>114242.3</v>
      </c>
      <c r="AU382" s="97" t="n">
        <f aca="false">SUM(AU383)</f>
        <v>57250</v>
      </c>
      <c r="AV382" s="97" t="n">
        <f aca="false">SUM(AV383)</f>
        <v>0</v>
      </c>
      <c r="AW382" s="97" t="n">
        <f aca="false">SUM(AW383)</f>
        <v>136883.685048776</v>
      </c>
      <c r="AX382" s="124"/>
      <c r="AY382" s="124"/>
      <c r="AZ382" s="124"/>
      <c r="BA382" s="124"/>
      <c r="BB382" s="124"/>
      <c r="BC382" s="124"/>
      <c r="BD382" s="124" t="n">
        <f aca="false">SUM(AX382+AY382+AZ382+BA382+BB382+BC382)</f>
        <v>0</v>
      </c>
      <c r="BE382" s="2" t="n">
        <f aca="false">SUM(AW382-BD382)</f>
        <v>136883.685048776</v>
      </c>
      <c r="BF382" s="2" t="n">
        <f aca="false">SUM(BE382-AW382)</f>
        <v>0</v>
      </c>
    </row>
    <row r="383" customFormat="false" ht="12.75" hidden="false" customHeight="false" outlineLevel="0" collapsed="false">
      <c r="A383" s="92" t="s">
        <v>458</v>
      </c>
      <c r="B383" s="93"/>
      <c r="C383" s="93"/>
      <c r="D383" s="93"/>
      <c r="E383" s="93"/>
      <c r="F383" s="93"/>
      <c r="G383" s="93"/>
      <c r="H383" s="93"/>
      <c r="I383" s="107" t="s">
        <v>459</v>
      </c>
      <c r="J383" s="108" t="s">
        <v>172</v>
      </c>
      <c r="K383" s="109" t="n">
        <f aca="false">SUM(K384)</f>
        <v>0</v>
      </c>
      <c r="L383" s="109" t="n">
        <f aca="false">SUM(L384)</f>
        <v>0</v>
      </c>
      <c r="M383" s="109" t="n">
        <f aca="false">SUM(M384)</f>
        <v>0</v>
      </c>
      <c r="N383" s="109" t="n">
        <f aca="false">SUM(N384)</f>
        <v>0</v>
      </c>
      <c r="O383" s="109" t="n">
        <f aca="false">SUM(O384)</f>
        <v>0</v>
      </c>
      <c r="P383" s="109" t="n">
        <f aca="false">SUM(P384)</f>
        <v>0</v>
      </c>
      <c r="Q383" s="109" t="n">
        <v>317000</v>
      </c>
      <c r="R383" s="109" t="e">
        <f aca="false">SUM(R384)</f>
        <v>#REF!</v>
      </c>
      <c r="S383" s="109" t="e">
        <f aca="false">SUM(S384)</f>
        <v>#REF!</v>
      </c>
      <c r="T383" s="109" t="e">
        <f aca="false">SUM(T384)</f>
        <v>#REF!</v>
      </c>
      <c r="U383" s="109" t="e">
        <f aca="false">SUM(U384)</f>
        <v>#REF!</v>
      </c>
      <c r="V383" s="109" t="e">
        <f aca="false">SUM(V384)</f>
        <v>#REF!</v>
      </c>
      <c r="W383" s="109" t="n">
        <f aca="false">SUM(W384)</f>
        <v>0</v>
      </c>
      <c r="X383" s="109" t="e">
        <f aca="false">SUM(X384)</f>
        <v>#REF!</v>
      </c>
      <c r="Y383" s="109" t="n">
        <f aca="false">SUM(Y384)</f>
        <v>1173441.66</v>
      </c>
      <c r="Z383" s="109" t="n">
        <f aca="false">SUM(Z384)</f>
        <v>1223141.66</v>
      </c>
      <c r="AA383" s="109" t="n">
        <f aca="false">SUM(AA384)</f>
        <v>324000</v>
      </c>
      <c r="AB383" s="109" t="n">
        <f aca="false">SUM(AB384)</f>
        <v>815696.4</v>
      </c>
      <c r="AC383" s="109" t="n">
        <f aca="false">SUM(AC384)</f>
        <v>648000</v>
      </c>
      <c r="AD383" s="109" t="n">
        <f aca="false">SUM(AD384)</f>
        <v>961000</v>
      </c>
      <c r="AE383" s="109" t="n">
        <f aca="false">SUM(AE384)</f>
        <v>0</v>
      </c>
      <c r="AF383" s="109" t="n">
        <f aca="false">SUM(AF384)</f>
        <v>0</v>
      </c>
      <c r="AG383" s="109" t="n">
        <f aca="false">SUM(AG384)</f>
        <v>961000</v>
      </c>
      <c r="AH383" s="109" t="n">
        <f aca="false">SUM(AH384)</f>
        <v>554110.41</v>
      </c>
      <c r="AI383" s="109" t="n">
        <f aca="false">SUM(AI384)</f>
        <v>1027800</v>
      </c>
      <c r="AJ383" s="109" t="n">
        <f aca="false">SUM(AJ384)</f>
        <v>593900.29</v>
      </c>
      <c r="AK383" s="109" t="n">
        <f aca="false">SUM(AK384)</f>
        <v>980000</v>
      </c>
      <c r="AL383" s="109" t="n">
        <f aca="false">SUM(AL384)</f>
        <v>0</v>
      </c>
      <c r="AM383" s="109" t="n">
        <f aca="false">SUM(AM384)</f>
        <v>0</v>
      </c>
      <c r="AN383" s="109" t="n">
        <f aca="false">SUM(AN384)</f>
        <v>980000</v>
      </c>
      <c r="AO383" s="97" t="n">
        <f aca="false">SUM(AN383/$AN$2)</f>
        <v>130068.352246334</v>
      </c>
      <c r="AP383" s="110" t="n">
        <f aca="false">SUM(AP384)</f>
        <v>600000</v>
      </c>
      <c r="AQ383" s="110" t="n">
        <f aca="false">SUM(AQ384)</f>
        <v>0</v>
      </c>
      <c r="AR383" s="97" t="n">
        <f aca="false">SUM(AP383/$AN$2)</f>
        <v>79633.6850487756</v>
      </c>
      <c r="AS383" s="97"/>
      <c r="AT383" s="97" t="n">
        <f aca="false">SUM(AT384)</f>
        <v>114242.3</v>
      </c>
      <c r="AU383" s="97" t="n">
        <f aca="false">SUM(AU384)</f>
        <v>57250</v>
      </c>
      <c r="AV383" s="97" t="n">
        <f aca="false">SUM(AV384)</f>
        <v>0</v>
      </c>
      <c r="AW383" s="106" t="n">
        <f aca="false">SUM(AR383+AU383-AV383)</f>
        <v>136883.685048776</v>
      </c>
      <c r="AX383" s="124"/>
      <c r="AY383" s="124"/>
      <c r="AZ383" s="124"/>
      <c r="BA383" s="124"/>
      <c r="BB383" s="124"/>
      <c r="BC383" s="124"/>
      <c r="BD383" s="124" t="n">
        <f aca="false">SUM(AX383+AY383+AZ383+BA383+BB383+BC383)</f>
        <v>0</v>
      </c>
      <c r="BE383" s="2" t="n">
        <f aca="false">SUM(AW383-BD383)</f>
        <v>136883.685048776</v>
      </c>
      <c r="BF383" s="2" t="n">
        <f aca="false">SUM(BE383-AW383)</f>
        <v>0</v>
      </c>
    </row>
    <row r="384" customFormat="false" ht="12.75" hidden="false" customHeight="false" outlineLevel="0" collapsed="false">
      <c r="A384" s="92"/>
      <c r="B384" s="93"/>
      <c r="C384" s="93"/>
      <c r="D384" s="93"/>
      <c r="E384" s="93"/>
      <c r="F384" s="93"/>
      <c r="G384" s="93"/>
      <c r="H384" s="93"/>
      <c r="I384" s="107" t="s">
        <v>150</v>
      </c>
      <c r="J384" s="108"/>
      <c r="K384" s="93"/>
      <c r="L384" s="93"/>
      <c r="M384" s="93"/>
      <c r="N384" s="93"/>
      <c r="O384" s="93"/>
      <c r="P384" s="107" t="s">
        <v>150</v>
      </c>
      <c r="Q384" s="108"/>
      <c r="R384" s="103" t="e">
        <f aca="false">SUM(#REF!)</f>
        <v>#REF!</v>
      </c>
      <c r="S384" s="103" t="e">
        <f aca="false">SUM(S386)</f>
        <v>#REF!</v>
      </c>
      <c r="T384" s="103" t="e">
        <f aca="false">SUM(T386)</f>
        <v>#REF!</v>
      </c>
      <c r="U384" s="103" t="e">
        <f aca="false">SUM(U386)</f>
        <v>#REF!</v>
      </c>
      <c r="V384" s="103" t="e">
        <f aca="false">SUM(V386)</f>
        <v>#REF!</v>
      </c>
      <c r="W384" s="103" t="n">
        <f aca="false">SUM(W386)</f>
        <v>0</v>
      </c>
      <c r="X384" s="103" t="e">
        <f aca="false">SUM(X386)</f>
        <v>#REF!</v>
      </c>
      <c r="Y384" s="103" t="n">
        <f aca="false">SUM(Y386)</f>
        <v>1173441.66</v>
      </c>
      <c r="Z384" s="103" t="n">
        <f aca="false">SUM(Z386)</f>
        <v>1223141.66</v>
      </c>
      <c r="AA384" s="103" t="n">
        <f aca="false">SUM(AA386)</f>
        <v>324000</v>
      </c>
      <c r="AB384" s="103" t="n">
        <f aca="false">SUM(AB386)</f>
        <v>815696.4</v>
      </c>
      <c r="AC384" s="103" t="n">
        <f aca="false">SUM(AC386)</f>
        <v>648000</v>
      </c>
      <c r="AD384" s="103" t="n">
        <f aca="false">SUM(AD386)</f>
        <v>961000</v>
      </c>
      <c r="AE384" s="103" t="n">
        <f aca="false">SUM(AE386)</f>
        <v>0</v>
      </c>
      <c r="AF384" s="103" t="n">
        <f aca="false">SUM(AF386)</f>
        <v>0</v>
      </c>
      <c r="AG384" s="103" t="n">
        <f aca="false">SUM(AG386)</f>
        <v>961000</v>
      </c>
      <c r="AH384" s="103" t="n">
        <f aca="false">SUM(AH386)</f>
        <v>554110.41</v>
      </c>
      <c r="AI384" s="103" t="n">
        <f aca="false">SUM(AI386)</f>
        <v>1027800</v>
      </c>
      <c r="AJ384" s="103" t="n">
        <f aca="false">SUM(AJ386)</f>
        <v>593900.29</v>
      </c>
      <c r="AK384" s="103" t="n">
        <f aca="false">SUM(AK386)</f>
        <v>980000</v>
      </c>
      <c r="AL384" s="103" t="n">
        <f aca="false">SUM(AL386)</f>
        <v>0</v>
      </c>
      <c r="AM384" s="103" t="n">
        <f aca="false">SUM(AM386)</f>
        <v>0</v>
      </c>
      <c r="AN384" s="103" t="n">
        <f aca="false">SUM(AN386)</f>
        <v>980000</v>
      </c>
      <c r="AO384" s="97" t="n">
        <f aca="false">SUM(AN384/$AN$2)</f>
        <v>130068.352246334</v>
      </c>
      <c r="AP384" s="104" t="n">
        <f aca="false">SUM(AP386)</f>
        <v>600000</v>
      </c>
      <c r="AQ384" s="104" t="n">
        <f aca="false">SUM(AQ386)</f>
        <v>0</v>
      </c>
      <c r="AR384" s="97" t="n">
        <f aca="false">SUM(AP384/$AN$2)</f>
        <v>79633.6850487756</v>
      </c>
      <c r="AS384" s="97"/>
      <c r="AT384" s="97" t="n">
        <f aca="false">SUM(AT386)</f>
        <v>114242.3</v>
      </c>
      <c r="AU384" s="97" t="n">
        <f aca="false">SUM(AU386)</f>
        <v>57250</v>
      </c>
      <c r="AV384" s="97" t="n">
        <f aca="false">SUM(AV386)</f>
        <v>0</v>
      </c>
      <c r="AW384" s="106" t="n">
        <f aca="false">SUM(AR384+AU384-AV384)</f>
        <v>136883.685048776</v>
      </c>
      <c r="AX384" s="124"/>
      <c r="AY384" s="124"/>
      <c r="AZ384" s="124"/>
      <c r="BA384" s="124"/>
      <c r="BB384" s="124"/>
      <c r="BC384" s="124"/>
      <c r="BD384" s="124" t="n">
        <f aca="false">SUM(AX384+AY384+AZ384+BA384+BB384+BC384)</f>
        <v>0</v>
      </c>
      <c r="BE384" s="2" t="n">
        <f aca="false">SUM(AW384-BD384)</f>
        <v>136883.685048776</v>
      </c>
      <c r="BF384" s="2" t="n">
        <f aca="false">SUM(BE384-AW384)</f>
        <v>0</v>
      </c>
    </row>
    <row r="385" customFormat="false" ht="12.75" hidden="false" customHeight="false" outlineLevel="0" collapsed="false">
      <c r="A385" s="92"/>
      <c r="B385" s="93" t="s">
        <v>173</v>
      </c>
      <c r="C385" s="93"/>
      <c r="D385" s="93"/>
      <c r="E385" s="93"/>
      <c r="F385" s="93"/>
      <c r="G385" s="93"/>
      <c r="H385" s="93"/>
      <c r="I385" s="127" t="s">
        <v>175</v>
      </c>
      <c r="J385" s="108" t="s">
        <v>176</v>
      </c>
      <c r="K385" s="93"/>
      <c r="L385" s="93"/>
      <c r="M385" s="93"/>
      <c r="N385" s="93"/>
      <c r="O385" s="93"/>
      <c r="P385" s="107"/>
      <c r="Q385" s="108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97" t="n">
        <f aca="false">SUM(AN385/$AN$2)</f>
        <v>0</v>
      </c>
      <c r="AP385" s="104" t="n">
        <v>600000</v>
      </c>
      <c r="AQ385" s="104"/>
      <c r="AR385" s="111" t="n">
        <f aca="false">SUM(AP385/$AN$2)</f>
        <v>79633.6850487756</v>
      </c>
      <c r="AS385" s="111"/>
      <c r="AT385" s="111"/>
      <c r="AU385" s="111"/>
      <c r="AV385" s="111"/>
      <c r="AW385" s="112" t="n">
        <v>136883.69</v>
      </c>
      <c r="AX385" s="124"/>
      <c r="AY385" s="124"/>
      <c r="AZ385" s="124"/>
      <c r="BA385" s="124"/>
      <c r="BB385" s="124"/>
      <c r="BC385" s="124"/>
      <c r="BD385" s="124" t="n">
        <f aca="false">SUM(AX385+AY385+AZ385+BA385+BB385+BC385)</f>
        <v>0</v>
      </c>
      <c r="BE385" s="2" t="n">
        <f aca="false">SUM(AW385-BD385)</f>
        <v>136883.69</v>
      </c>
      <c r="BF385" s="2" t="n">
        <f aca="false">SUM(BE385-AW385)</f>
        <v>0</v>
      </c>
    </row>
    <row r="386" customFormat="false" ht="12.75" hidden="false" customHeight="false" outlineLevel="0" collapsed="false">
      <c r="A386" s="166"/>
      <c r="B386" s="163"/>
      <c r="C386" s="163"/>
      <c r="D386" s="163"/>
      <c r="E386" s="163"/>
      <c r="F386" s="163"/>
      <c r="G386" s="163"/>
      <c r="H386" s="163"/>
      <c r="I386" s="164" t="n">
        <v>3</v>
      </c>
      <c r="J386" s="165" t="s">
        <v>154</v>
      </c>
      <c r="K386" s="163"/>
      <c r="L386" s="163"/>
      <c r="M386" s="163"/>
      <c r="N386" s="163"/>
      <c r="O386" s="163"/>
      <c r="P386" s="164" t="n">
        <v>3</v>
      </c>
      <c r="Q386" s="165" t="s">
        <v>154</v>
      </c>
      <c r="R386" s="104"/>
      <c r="S386" s="117" t="e">
        <f aca="false">SUM(S387)</f>
        <v>#REF!</v>
      </c>
      <c r="T386" s="117" t="e">
        <f aca="false">SUM(T387)</f>
        <v>#REF!</v>
      </c>
      <c r="U386" s="117" t="e">
        <f aca="false">SUM(U387)</f>
        <v>#REF!</v>
      </c>
      <c r="V386" s="117" t="e">
        <f aca="false">SUM(V387)</f>
        <v>#REF!</v>
      </c>
      <c r="W386" s="117" t="n">
        <f aca="false">SUM(W387)</f>
        <v>0</v>
      </c>
      <c r="X386" s="117" t="e">
        <f aca="false">SUM(X387+X394)</f>
        <v>#REF!</v>
      </c>
      <c r="Y386" s="117" t="n">
        <f aca="false">SUM(Y387+Y394)</f>
        <v>1173441.66</v>
      </c>
      <c r="Z386" s="117" t="n">
        <f aca="false">SUM(Z387+Z394)</f>
        <v>1223141.66</v>
      </c>
      <c r="AA386" s="117" t="n">
        <f aca="false">SUM(AA387+AA394)</f>
        <v>324000</v>
      </c>
      <c r="AB386" s="117" t="n">
        <f aca="false">SUM(AB387+AB394)</f>
        <v>815696.4</v>
      </c>
      <c r="AC386" s="117" t="n">
        <f aca="false">SUM(AC387+AC394)</f>
        <v>648000</v>
      </c>
      <c r="AD386" s="117" t="n">
        <f aca="false">SUM(AD387+AD394)</f>
        <v>961000</v>
      </c>
      <c r="AE386" s="117" t="n">
        <f aca="false">SUM(AE387+AE394)</f>
        <v>0</v>
      </c>
      <c r="AF386" s="117" t="n">
        <f aca="false">SUM(AF387+AF394)</f>
        <v>0</v>
      </c>
      <c r="AG386" s="117" t="n">
        <f aca="false">SUM(AG387+AG394)</f>
        <v>961000</v>
      </c>
      <c r="AH386" s="117" t="n">
        <f aca="false">SUM(AH387+AH394)</f>
        <v>554110.41</v>
      </c>
      <c r="AI386" s="117" t="n">
        <f aca="false">SUM(AI387+AI394)</f>
        <v>1027800</v>
      </c>
      <c r="AJ386" s="117" t="n">
        <f aca="false">SUM(AJ387+AJ394)</f>
        <v>593900.29</v>
      </c>
      <c r="AK386" s="117" t="n">
        <f aca="false">SUM(AK387+AK394)</f>
        <v>980000</v>
      </c>
      <c r="AL386" s="117" t="n">
        <f aca="false">SUM(AL387+AL394)</f>
        <v>0</v>
      </c>
      <c r="AM386" s="117" t="n">
        <f aca="false">SUM(AM387+AM394)</f>
        <v>0</v>
      </c>
      <c r="AN386" s="117" t="n">
        <f aca="false">SUM(AN387+AN394)</f>
        <v>980000</v>
      </c>
      <c r="AO386" s="97" t="n">
        <f aca="false">SUM(AN386/$AN$2)</f>
        <v>130068.352246334</v>
      </c>
      <c r="AP386" s="97" t="n">
        <f aca="false">SUM(AP387+AP394)</f>
        <v>600000</v>
      </c>
      <c r="AQ386" s="97" t="n">
        <f aca="false">SUM(AQ387+AQ394)</f>
        <v>0</v>
      </c>
      <c r="AR386" s="97" t="n">
        <f aca="false">SUM(AP386/$AN$2)</f>
        <v>79633.6850487756</v>
      </c>
      <c r="AS386" s="97"/>
      <c r="AT386" s="97" t="n">
        <f aca="false">SUM(AT387+AT394)</f>
        <v>114242.3</v>
      </c>
      <c r="AU386" s="97" t="n">
        <f aca="false">SUM(AU387+AU394)</f>
        <v>57250</v>
      </c>
      <c r="AV386" s="97" t="n">
        <f aca="false">SUM(AV387+AV394)</f>
        <v>0</v>
      </c>
      <c r="AW386" s="106" t="n">
        <f aca="false">SUM(AR386+AU386-AV386)</f>
        <v>136883.685048776</v>
      </c>
      <c r="AX386" s="124"/>
      <c r="AY386" s="124"/>
      <c r="AZ386" s="124"/>
      <c r="BA386" s="124"/>
      <c r="BB386" s="124"/>
      <c r="BC386" s="124"/>
      <c r="BD386" s="124" t="n">
        <f aca="false">SUM(AX386+AY386+AZ386+BA386+BB386+BC386)</f>
        <v>0</v>
      </c>
      <c r="BE386" s="2" t="n">
        <f aca="false">SUM(AW386-BD386)</f>
        <v>136883.685048776</v>
      </c>
      <c r="BF386" s="2" t="n">
        <f aca="false">SUM(BE386-AW386)</f>
        <v>0</v>
      </c>
    </row>
    <row r="387" customFormat="false" ht="12.75" hidden="false" customHeight="false" outlineLevel="0" collapsed="false">
      <c r="A387" s="166"/>
      <c r="B387" s="163" t="s">
        <v>174</v>
      </c>
      <c r="C387" s="163"/>
      <c r="D387" s="163"/>
      <c r="E387" s="163"/>
      <c r="F387" s="163"/>
      <c r="G387" s="163"/>
      <c r="H387" s="163"/>
      <c r="I387" s="164" t="n">
        <v>31</v>
      </c>
      <c r="J387" s="165" t="s">
        <v>181</v>
      </c>
      <c r="K387" s="163"/>
      <c r="L387" s="163"/>
      <c r="M387" s="163"/>
      <c r="N387" s="163"/>
      <c r="O387" s="163"/>
      <c r="P387" s="164" t="n">
        <v>31</v>
      </c>
      <c r="Q387" s="165" t="s">
        <v>460</v>
      </c>
      <c r="R387" s="104"/>
      <c r="S387" s="117" t="e">
        <f aca="false">SUM(S388+S392)</f>
        <v>#REF!</v>
      </c>
      <c r="T387" s="117" t="e">
        <f aca="false">SUM(T388+T392)</f>
        <v>#REF!</v>
      </c>
      <c r="U387" s="117" t="e">
        <f aca="false">SUM(U388+U392)</f>
        <v>#REF!</v>
      </c>
      <c r="V387" s="117" t="e">
        <f aca="false">SUM(V388+V392)</f>
        <v>#REF!</v>
      </c>
      <c r="W387" s="117" t="n">
        <f aca="false">SUM(W388+W392)</f>
        <v>0</v>
      </c>
      <c r="X387" s="117" t="e">
        <f aca="false">SUM(X388+X392+#REF!)</f>
        <v>#REF!</v>
      </c>
      <c r="Y387" s="117" t="n">
        <f aca="false">SUM(Y388+Y392)</f>
        <v>905441.66</v>
      </c>
      <c r="Z387" s="117" t="n">
        <f aca="false">SUM(Z388+Z392)</f>
        <v>905441.66</v>
      </c>
      <c r="AA387" s="117" t="n">
        <f aca="false">SUM(AA388+AA392)</f>
        <v>206500</v>
      </c>
      <c r="AB387" s="117" t="n">
        <f aca="false">SUM(AB388+AB392)</f>
        <v>743375.5</v>
      </c>
      <c r="AC387" s="117" t="n">
        <f aca="false">SUM(AC388+AC392)</f>
        <v>413000</v>
      </c>
      <c r="AD387" s="117" t="n">
        <f aca="false">SUM(AD388+AD392)</f>
        <v>721000</v>
      </c>
      <c r="AE387" s="117" t="n">
        <f aca="false">SUM(AE388+AE392)</f>
        <v>0</v>
      </c>
      <c r="AF387" s="117" t="n">
        <f aca="false">SUM(AF388+AF392)</f>
        <v>0</v>
      </c>
      <c r="AG387" s="117" t="n">
        <f aca="false">SUM(AG388+AG392)</f>
        <v>721000</v>
      </c>
      <c r="AH387" s="117" t="n">
        <f aca="false">SUM(AH388+AH392)</f>
        <v>459991.9</v>
      </c>
      <c r="AI387" s="117" t="n">
        <f aca="false">SUM(AI388+AI392+AI390)</f>
        <v>858000</v>
      </c>
      <c r="AJ387" s="117" t="n">
        <f aca="false">SUM(AJ388+AJ392+AJ390)</f>
        <v>562659.07</v>
      </c>
      <c r="AK387" s="117" t="n">
        <f aca="false">SUM(AK388+AK392+AK390)</f>
        <v>858000</v>
      </c>
      <c r="AL387" s="117" t="n">
        <f aca="false">SUM(AL388+AL392+AL390)</f>
        <v>0</v>
      </c>
      <c r="AM387" s="117" t="n">
        <f aca="false">SUM(AM388+AM392+AM390)</f>
        <v>0</v>
      </c>
      <c r="AN387" s="117" t="n">
        <f aca="false">SUM(AN388+AN392+AN390)</f>
        <v>858000</v>
      </c>
      <c r="AO387" s="97" t="n">
        <f aca="false">SUM(AN387/$AN$2)</f>
        <v>113876.169619749</v>
      </c>
      <c r="AP387" s="97" t="n">
        <f aca="false">SUM(AP388+AP392+AP390)</f>
        <v>508000</v>
      </c>
      <c r="AQ387" s="97"/>
      <c r="AR387" s="97" t="n">
        <f aca="false">SUM(AP387/$AN$2)</f>
        <v>67423.18667463</v>
      </c>
      <c r="AS387" s="97"/>
      <c r="AT387" s="97" t="n">
        <f aca="false">SUM(AT388+AT392+AT390)</f>
        <v>107222.86</v>
      </c>
      <c r="AU387" s="97" t="n">
        <f aca="false">SUM(AU388+AU392+AU390)</f>
        <v>50000</v>
      </c>
      <c r="AV387" s="97" t="n">
        <f aca="false">SUM(AV388+AV392+AV390)</f>
        <v>0</v>
      </c>
      <c r="AW387" s="97" t="n">
        <f aca="false">SUM(AW388+AW392+AW390)</f>
        <v>117423.18667463</v>
      </c>
      <c r="AX387" s="124"/>
      <c r="AY387" s="124"/>
      <c r="AZ387" s="124"/>
      <c r="BA387" s="124"/>
      <c r="BB387" s="124"/>
      <c r="BC387" s="124"/>
      <c r="BD387" s="124" t="n">
        <f aca="false">SUM(AX387+AY387+AZ387+BA387+BB387+BC387)</f>
        <v>0</v>
      </c>
      <c r="BE387" s="2" t="n">
        <f aca="false">SUM(AW387-BD387)</f>
        <v>117423.18667463</v>
      </c>
      <c r="BF387" s="2" t="n">
        <f aca="false">SUM(BE387-AW387)</f>
        <v>0</v>
      </c>
    </row>
    <row r="388" customFormat="false" ht="12.75" hidden="false" customHeight="false" outlineLevel="0" collapsed="false">
      <c r="A388" s="167"/>
      <c r="B388" s="137" t="s">
        <v>461</v>
      </c>
      <c r="C388" s="137"/>
      <c r="D388" s="137"/>
      <c r="E388" s="137"/>
      <c r="F388" s="137"/>
      <c r="G388" s="137"/>
      <c r="H388" s="137"/>
      <c r="I388" s="138" t="n">
        <v>311</v>
      </c>
      <c r="J388" s="129" t="s">
        <v>182</v>
      </c>
      <c r="K388" s="137"/>
      <c r="L388" s="137"/>
      <c r="M388" s="137"/>
      <c r="N388" s="137"/>
      <c r="O388" s="137"/>
      <c r="P388" s="138" t="n">
        <v>311</v>
      </c>
      <c r="Q388" s="129" t="s">
        <v>182</v>
      </c>
      <c r="R388" s="104"/>
      <c r="S388" s="122" t="e">
        <f aca="false">SUM(#REF!)</f>
        <v>#REF!</v>
      </c>
      <c r="T388" s="122" t="e">
        <f aca="false">SUM(#REF!)</f>
        <v>#REF!</v>
      </c>
      <c r="U388" s="122" t="e">
        <f aca="false">SUM(#REF!)</f>
        <v>#REF!</v>
      </c>
      <c r="V388" s="122" t="e">
        <f aca="false">SUM(#REF!)</f>
        <v>#REF!</v>
      </c>
      <c r="W388" s="122" t="n">
        <v>0</v>
      </c>
      <c r="X388" s="122" t="n">
        <v>670000</v>
      </c>
      <c r="Y388" s="122" t="n">
        <f aca="false">SUM(Y389)</f>
        <v>783080.3</v>
      </c>
      <c r="Z388" s="122" t="n">
        <f aca="false">SUM(Z389)</f>
        <v>783080.3</v>
      </c>
      <c r="AA388" s="122" t="n">
        <f aca="false">SUM(AA389)</f>
        <v>182500</v>
      </c>
      <c r="AB388" s="122" t="n">
        <f aca="false">SUM(AB389)</f>
        <v>687632.27</v>
      </c>
      <c r="AC388" s="122" t="n">
        <f aca="false">SUM(AC389)</f>
        <v>365000</v>
      </c>
      <c r="AD388" s="122" t="n">
        <f aca="false">SUM(AD389)</f>
        <v>665000</v>
      </c>
      <c r="AE388" s="122" t="n">
        <f aca="false">SUM(AE389)</f>
        <v>0</v>
      </c>
      <c r="AF388" s="122" t="n">
        <f aca="false">SUM(AF389)</f>
        <v>0</v>
      </c>
      <c r="AG388" s="122" t="n">
        <f aca="false">SUM(AG389)</f>
        <v>665000</v>
      </c>
      <c r="AH388" s="122" t="n">
        <f aca="false">SUM(AH389)</f>
        <v>394588.01</v>
      </c>
      <c r="AI388" s="122" t="n">
        <f aca="false">SUM(AI389)</f>
        <v>720000</v>
      </c>
      <c r="AJ388" s="122" t="n">
        <f aca="false">SUM(AJ389)</f>
        <v>482969.21</v>
      </c>
      <c r="AK388" s="122" t="n">
        <f aca="false">SUM(AK389)</f>
        <v>720000</v>
      </c>
      <c r="AL388" s="122" t="n">
        <f aca="false">SUM(AL389)</f>
        <v>0</v>
      </c>
      <c r="AM388" s="122" t="n">
        <f aca="false">SUM(AM389)</f>
        <v>0</v>
      </c>
      <c r="AN388" s="122" t="n">
        <f aca="false">SUM(AN389)</f>
        <v>720000</v>
      </c>
      <c r="AO388" s="97" t="n">
        <f aca="false">SUM(AN388/$AN$2)</f>
        <v>95560.4220585308</v>
      </c>
      <c r="AP388" s="110" t="n">
        <f aca="false">SUM(AP389)</f>
        <v>450000</v>
      </c>
      <c r="AQ388" s="110"/>
      <c r="AR388" s="97" t="n">
        <f aca="false">SUM(AP388/$AN$2)</f>
        <v>59725.2637865817</v>
      </c>
      <c r="AS388" s="97"/>
      <c r="AT388" s="97" t="n">
        <f aca="false">SUM(AT389)</f>
        <v>92036.85</v>
      </c>
      <c r="AU388" s="97" t="n">
        <f aca="false">SUM(AU389)</f>
        <v>40000</v>
      </c>
      <c r="AV388" s="97" t="n">
        <f aca="false">SUM(AV389)</f>
        <v>0</v>
      </c>
      <c r="AW388" s="106" t="n">
        <f aca="false">SUM(AR388+AU388-AV388)</f>
        <v>99725.2637865817</v>
      </c>
      <c r="AX388" s="124"/>
      <c r="AY388" s="124"/>
      <c r="AZ388" s="124"/>
      <c r="BA388" s="124"/>
      <c r="BB388" s="124"/>
      <c r="BC388" s="124"/>
      <c r="BD388" s="124" t="n">
        <f aca="false">SUM(AX388+AY388+AZ388+BA388+BB388+BC388)</f>
        <v>0</v>
      </c>
      <c r="BE388" s="2" t="n">
        <f aca="false">SUM(AW388-BD388)</f>
        <v>99725.2637865817</v>
      </c>
      <c r="BF388" s="2" t="n">
        <f aca="false">SUM(BE388-AW388)</f>
        <v>0</v>
      </c>
    </row>
    <row r="389" customFormat="false" ht="12.75" hidden="false" customHeight="false" outlineLevel="0" collapsed="false">
      <c r="A389" s="167"/>
      <c r="B389" s="137"/>
      <c r="C389" s="137"/>
      <c r="D389" s="137"/>
      <c r="E389" s="137"/>
      <c r="F389" s="137"/>
      <c r="G389" s="137"/>
      <c r="H389" s="137"/>
      <c r="I389" s="138" t="n">
        <v>31111</v>
      </c>
      <c r="J389" s="129" t="s">
        <v>462</v>
      </c>
      <c r="K389" s="137"/>
      <c r="L389" s="137"/>
      <c r="M389" s="137"/>
      <c r="N389" s="137"/>
      <c r="O389" s="137"/>
      <c r="P389" s="138"/>
      <c r="Q389" s="129"/>
      <c r="R389" s="104"/>
      <c r="S389" s="122"/>
      <c r="T389" s="122"/>
      <c r="U389" s="122"/>
      <c r="V389" s="122"/>
      <c r="W389" s="122"/>
      <c r="X389" s="122"/>
      <c r="Y389" s="122" t="n">
        <v>783080.3</v>
      </c>
      <c r="Z389" s="122" t="n">
        <v>783080.3</v>
      </c>
      <c r="AA389" s="122" t="n">
        <v>182500</v>
      </c>
      <c r="AB389" s="122" t="n">
        <v>687632.27</v>
      </c>
      <c r="AC389" s="122" t="n">
        <v>365000</v>
      </c>
      <c r="AD389" s="122" t="n">
        <v>665000</v>
      </c>
      <c r="AE389" s="122"/>
      <c r="AF389" s="122"/>
      <c r="AG389" s="123" t="n">
        <f aca="false">SUM(AD389+AE389-AF389)</f>
        <v>665000</v>
      </c>
      <c r="AH389" s="122" t="n">
        <v>394588.01</v>
      </c>
      <c r="AI389" s="122" t="n">
        <v>720000</v>
      </c>
      <c r="AJ389" s="55" t="n">
        <v>482969.21</v>
      </c>
      <c r="AK389" s="122" t="n">
        <v>720000</v>
      </c>
      <c r="AL389" s="122"/>
      <c r="AM389" s="122"/>
      <c r="AN389" s="55" t="n">
        <f aca="false">SUM(AK389+AL389-AM389)</f>
        <v>720000</v>
      </c>
      <c r="AO389" s="97" t="n">
        <f aca="false">SUM(AN389/$AN$2)</f>
        <v>95560.4220585308</v>
      </c>
      <c r="AP389" s="58" t="n">
        <v>450000</v>
      </c>
      <c r="AQ389" s="58"/>
      <c r="AR389" s="97" t="n">
        <f aca="false">SUM(AP389/$AN$2)</f>
        <v>59725.2637865817</v>
      </c>
      <c r="AS389" s="97" t="n">
        <v>92036.85</v>
      </c>
      <c r="AT389" s="97" t="n">
        <v>92036.85</v>
      </c>
      <c r="AU389" s="97" t="n">
        <v>40000</v>
      </c>
      <c r="AV389" s="97"/>
      <c r="AW389" s="106" t="n">
        <f aca="false">SUM(AR389+AU389-AV389)</f>
        <v>99725.2637865817</v>
      </c>
      <c r="AX389" s="124"/>
      <c r="AY389" s="124"/>
      <c r="AZ389" s="124" t="n">
        <v>99725.26</v>
      </c>
      <c r="BA389" s="124"/>
      <c r="BB389" s="124"/>
      <c r="BC389" s="124"/>
      <c r="BD389" s="124" t="n">
        <f aca="false">SUM(AX389+AY389+AZ389+BA389+BB389+BC389)</f>
        <v>99725.26</v>
      </c>
      <c r="BE389" s="2" t="n">
        <f aca="false">SUM(AW389-BD389)</f>
        <v>0.003786581728491</v>
      </c>
      <c r="BF389" s="2" t="n">
        <f aca="false">SUM(BE389-AW389)</f>
        <v>-99725.26</v>
      </c>
    </row>
    <row r="390" customFormat="false" ht="12.75" hidden="false" customHeight="false" outlineLevel="0" collapsed="false">
      <c r="A390" s="167"/>
      <c r="B390" s="137"/>
      <c r="C390" s="137"/>
      <c r="D390" s="137"/>
      <c r="E390" s="137"/>
      <c r="F390" s="137"/>
      <c r="G390" s="137"/>
      <c r="H390" s="137"/>
      <c r="I390" s="138" t="n">
        <v>312</v>
      </c>
      <c r="J390" s="129" t="s">
        <v>185</v>
      </c>
      <c r="K390" s="137"/>
      <c r="L390" s="137"/>
      <c r="M390" s="137"/>
      <c r="N390" s="137"/>
      <c r="O390" s="137"/>
      <c r="P390" s="138"/>
      <c r="Q390" s="129"/>
      <c r="R390" s="104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 t="n">
        <f aca="false">SUM(AC391:AC391)</f>
        <v>0</v>
      </c>
      <c r="AD390" s="122" t="n">
        <f aca="false">SUM(AD391:AD391)</f>
        <v>6000</v>
      </c>
      <c r="AE390" s="122" t="n">
        <f aca="false">SUM(AE391:AE391)</f>
        <v>0</v>
      </c>
      <c r="AF390" s="122" t="n">
        <f aca="false">SUM(AF391:AF391)</f>
        <v>0</v>
      </c>
      <c r="AG390" s="122" t="n">
        <f aca="false">SUM(AG391:AG391)</f>
        <v>6000</v>
      </c>
      <c r="AH390" s="122" t="n">
        <f aca="false">SUM(AH391:AH391)</f>
        <v>0</v>
      </c>
      <c r="AI390" s="122" t="n">
        <f aca="false">SUM(AI391:AI391)</f>
        <v>18000</v>
      </c>
      <c r="AJ390" s="122" t="n">
        <f aca="false">SUM(AJ391:AJ391)</f>
        <v>0</v>
      </c>
      <c r="AK390" s="122" t="n">
        <f aca="false">SUM(AK391:AK391)</f>
        <v>18000</v>
      </c>
      <c r="AL390" s="122" t="n">
        <f aca="false">SUM(AL391:AL391)</f>
        <v>0</v>
      </c>
      <c r="AM390" s="122" t="n">
        <f aca="false">SUM(AM391:AM391)</f>
        <v>0</v>
      </c>
      <c r="AN390" s="122" t="n">
        <f aca="false">SUM(AN391:AN391)</f>
        <v>18000</v>
      </c>
      <c r="AO390" s="97" t="n">
        <f aca="false">SUM(AN390/$AN$2)</f>
        <v>2389.01055146327</v>
      </c>
      <c r="AP390" s="110" t="n">
        <f aca="false">SUM(AP391:AP391)</f>
        <v>1500</v>
      </c>
      <c r="AQ390" s="110"/>
      <c r="AR390" s="97" t="n">
        <f aca="false">SUM(AP390/$AN$2)</f>
        <v>199.084212621939</v>
      </c>
      <c r="AS390" s="97"/>
      <c r="AT390" s="97" t="n">
        <f aca="false">SUM(AT391:AT391)</f>
        <v>0</v>
      </c>
      <c r="AU390" s="97" t="n">
        <f aca="false">SUM(AU391:AU391)</f>
        <v>0</v>
      </c>
      <c r="AV390" s="97" t="n">
        <f aca="false">SUM(AV391:AV391)</f>
        <v>0</v>
      </c>
      <c r="AW390" s="106" t="n">
        <f aca="false">SUM(AR390+AU390-AV390)</f>
        <v>199.084212621939</v>
      </c>
      <c r="AX390" s="124"/>
      <c r="AY390" s="124"/>
      <c r="AZ390" s="124"/>
      <c r="BA390" s="124"/>
      <c r="BB390" s="124"/>
      <c r="BC390" s="124"/>
      <c r="BD390" s="124" t="n">
        <f aca="false">SUM(AX390+AY390+AZ390+BA390+BB390+BC390)</f>
        <v>0</v>
      </c>
      <c r="BE390" s="2" t="n">
        <f aca="false">SUM(AW390-BD390)</f>
        <v>199.084212621939</v>
      </c>
      <c r="BF390" s="2" t="n">
        <f aca="false">SUM(BE390-AW390)</f>
        <v>0</v>
      </c>
    </row>
    <row r="391" customFormat="false" ht="13.5" hidden="false" customHeight="false" outlineLevel="0" collapsed="false">
      <c r="A391" s="167"/>
      <c r="B391" s="137"/>
      <c r="C391" s="137"/>
      <c r="D391" s="137"/>
      <c r="E391" s="137"/>
      <c r="F391" s="137"/>
      <c r="G391" s="137"/>
      <c r="H391" s="137"/>
      <c r="I391" s="138" t="n">
        <v>31216</v>
      </c>
      <c r="J391" s="168" t="s">
        <v>463</v>
      </c>
      <c r="K391" s="137"/>
      <c r="L391" s="137"/>
      <c r="M391" s="137"/>
      <c r="N391" s="137"/>
      <c r="O391" s="137"/>
      <c r="P391" s="138"/>
      <c r="Q391" s="129"/>
      <c r="R391" s="104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 t="n">
        <v>6000</v>
      </c>
      <c r="AE391" s="122"/>
      <c r="AF391" s="122"/>
      <c r="AG391" s="123" t="n">
        <f aca="false">SUM(AD391+AE391-AF391)</f>
        <v>6000</v>
      </c>
      <c r="AH391" s="122"/>
      <c r="AI391" s="122" t="n">
        <v>18000</v>
      </c>
      <c r="AJ391" s="55" t="n">
        <v>0</v>
      </c>
      <c r="AK391" s="122" t="n">
        <v>18000</v>
      </c>
      <c r="AL391" s="122"/>
      <c r="AM391" s="122"/>
      <c r="AN391" s="55" t="n">
        <f aca="false">SUM(AK391+AL391-AM391)</f>
        <v>18000</v>
      </c>
      <c r="AO391" s="97" t="n">
        <f aca="false">SUM(AN391/$AN$2)</f>
        <v>2389.01055146327</v>
      </c>
      <c r="AP391" s="58" t="n">
        <v>1500</v>
      </c>
      <c r="AQ391" s="58"/>
      <c r="AR391" s="97" t="n">
        <f aca="false">SUM(AP391/$AN$2)</f>
        <v>199.084212621939</v>
      </c>
      <c r="AS391" s="97"/>
      <c r="AT391" s="97"/>
      <c r="AU391" s="97"/>
      <c r="AV391" s="97"/>
      <c r="AW391" s="106" t="n">
        <f aca="false">SUM(AR391+AU391-AV391)</f>
        <v>199.084212621939</v>
      </c>
      <c r="AX391" s="124"/>
      <c r="AY391" s="124"/>
      <c r="AZ391" s="124" t="n">
        <v>199.08</v>
      </c>
      <c r="BA391" s="124"/>
      <c r="BB391" s="124"/>
      <c r="BC391" s="124"/>
      <c r="BD391" s="124" t="n">
        <f aca="false">SUM(AX391+AY391+AZ391+BA391+BB391+BC391)</f>
        <v>199.08</v>
      </c>
      <c r="BE391" s="2" t="n">
        <f aca="false">SUM(AW391-BD391)</f>
        <v>0.00421262193904681</v>
      </c>
      <c r="BF391" s="2" t="n">
        <f aca="false">SUM(BE391-AW391)</f>
        <v>-199.08</v>
      </c>
    </row>
    <row r="392" customFormat="false" ht="13.5" hidden="false" customHeight="false" outlineLevel="0" collapsed="false">
      <c r="A392" s="167"/>
      <c r="B392" s="137"/>
      <c r="C392" s="137"/>
      <c r="D392" s="137"/>
      <c r="E392" s="137"/>
      <c r="F392" s="137"/>
      <c r="G392" s="137"/>
      <c r="H392" s="137"/>
      <c r="I392" s="169" t="n">
        <v>313</v>
      </c>
      <c r="J392" s="170" t="s">
        <v>188</v>
      </c>
      <c r="K392" s="171"/>
      <c r="L392" s="137"/>
      <c r="M392" s="137"/>
      <c r="N392" s="137"/>
      <c r="O392" s="137"/>
      <c r="P392" s="138" t="n">
        <v>313</v>
      </c>
      <c r="Q392" s="129" t="s">
        <v>188</v>
      </c>
      <c r="R392" s="104"/>
      <c r="S392" s="122" t="n">
        <f aca="false">SUM(S393:S393)</f>
        <v>0</v>
      </c>
      <c r="T392" s="122" t="n">
        <f aca="false">SUM(T393:T393)</f>
        <v>97602.36</v>
      </c>
      <c r="U392" s="122" t="n">
        <f aca="false">SUM(U393:U393)</f>
        <v>97602.36</v>
      </c>
      <c r="V392" s="122" t="n">
        <f aca="false">SUM(V393:V393)</f>
        <v>0</v>
      </c>
      <c r="W392" s="122" t="n">
        <f aca="false">SUM(W393:W393)</f>
        <v>0</v>
      </c>
      <c r="X392" s="122" t="n">
        <f aca="false">SUM(X393:X393)</f>
        <v>101000</v>
      </c>
      <c r="Y392" s="122" t="n">
        <f aca="false">SUM(Y393:Y393)</f>
        <v>122361.36</v>
      </c>
      <c r="Z392" s="122" t="n">
        <f aca="false">SUM(Z393:Z393)</f>
        <v>122361.36</v>
      </c>
      <c r="AA392" s="122" t="n">
        <f aca="false">SUM(AA393:AA393)</f>
        <v>24000</v>
      </c>
      <c r="AB392" s="122" t="n">
        <f aca="false">SUM(AB393:AB393)</f>
        <v>55743.23</v>
      </c>
      <c r="AC392" s="122" t="n">
        <f aca="false">SUM(AC393:AC393)</f>
        <v>48000</v>
      </c>
      <c r="AD392" s="122" t="n">
        <f aca="false">SUM(AD393:AD393)</f>
        <v>56000</v>
      </c>
      <c r="AE392" s="122" t="n">
        <f aca="false">SUM(AE393:AE393)</f>
        <v>0</v>
      </c>
      <c r="AF392" s="122" t="n">
        <f aca="false">SUM(AF393:AF393)</f>
        <v>0</v>
      </c>
      <c r="AG392" s="122" t="n">
        <f aca="false">SUM(AG393:AG393)</f>
        <v>56000</v>
      </c>
      <c r="AH392" s="122" t="n">
        <f aca="false">SUM(AH393:AH393)</f>
        <v>65403.89</v>
      </c>
      <c r="AI392" s="122" t="n">
        <f aca="false">SUM(AI393:AI393)</f>
        <v>120000</v>
      </c>
      <c r="AJ392" s="122" t="n">
        <f aca="false">SUM(AJ393:AJ393)</f>
        <v>79689.86</v>
      </c>
      <c r="AK392" s="122" t="n">
        <f aca="false">SUM(AK393:AK393)</f>
        <v>120000</v>
      </c>
      <c r="AL392" s="122" t="n">
        <f aca="false">SUM(AL393:AL393)</f>
        <v>0</v>
      </c>
      <c r="AM392" s="122" t="n">
        <f aca="false">SUM(AM393:AM393)</f>
        <v>0</v>
      </c>
      <c r="AN392" s="122" t="n">
        <f aca="false">SUM(AN393:AN393)</f>
        <v>120000</v>
      </c>
      <c r="AO392" s="97" t="n">
        <f aca="false">SUM(AN392/$AN$2)</f>
        <v>15926.7370097551</v>
      </c>
      <c r="AP392" s="110" t="n">
        <f aca="false">SUM(AP393:AP393)</f>
        <v>56500</v>
      </c>
      <c r="AQ392" s="110"/>
      <c r="AR392" s="97" t="n">
        <f aca="false">SUM(AP392/$AN$2)</f>
        <v>7498.83867542637</v>
      </c>
      <c r="AS392" s="97"/>
      <c r="AT392" s="97" t="n">
        <f aca="false">SUM(AT393:AT393)</f>
        <v>15186.01</v>
      </c>
      <c r="AU392" s="97" t="n">
        <f aca="false">SUM(AU393:AU393)</f>
        <v>10000</v>
      </c>
      <c r="AV392" s="97" t="n">
        <f aca="false">SUM(AV393:AV393)</f>
        <v>0</v>
      </c>
      <c r="AW392" s="106" t="n">
        <f aca="false">SUM(AR392+AU392-AV392)</f>
        <v>17498.8386754264</v>
      </c>
      <c r="AX392" s="124"/>
      <c r="AY392" s="124"/>
      <c r="AZ392" s="124"/>
      <c r="BA392" s="124"/>
      <c r="BB392" s="124"/>
      <c r="BC392" s="124"/>
      <c r="BD392" s="124" t="n">
        <f aca="false">SUM(AX392+AY392+AZ392+BA392+BB392+BC392)</f>
        <v>0</v>
      </c>
      <c r="BE392" s="2" t="n">
        <f aca="false">SUM(AW392-BD392)</f>
        <v>17498.8386754264</v>
      </c>
      <c r="BF392" s="2" t="n">
        <f aca="false">SUM(BE392-AW392)</f>
        <v>0</v>
      </c>
    </row>
    <row r="393" customFormat="false" ht="12.75" hidden="false" customHeight="false" outlineLevel="0" collapsed="false">
      <c r="A393" s="167"/>
      <c r="B393" s="137"/>
      <c r="C393" s="137"/>
      <c r="D393" s="137"/>
      <c r="E393" s="137"/>
      <c r="F393" s="137"/>
      <c r="G393" s="137"/>
      <c r="H393" s="137"/>
      <c r="I393" s="138" t="n">
        <v>31321</v>
      </c>
      <c r="J393" s="172" t="s">
        <v>189</v>
      </c>
      <c r="K393" s="137"/>
      <c r="L393" s="137"/>
      <c r="M393" s="137"/>
      <c r="N393" s="137"/>
      <c r="O393" s="137"/>
      <c r="P393" s="138" t="n">
        <v>3132</v>
      </c>
      <c r="Q393" s="129" t="s">
        <v>189</v>
      </c>
      <c r="R393" s="104"/>
      <c r="S393" s="122" t="n">
        <v>0</v>
      </c>
      <c r="T393" s="122" t="n">
        <v>97602.36</v>
      </c>
      <c r="U393" s="122" t="n">
        <v>97602.36</v>
      </c>
      <c r="V393" s="122"/>
      <c r="W393" s="122" t="n">
        <v>0</v>
      </c>
      <c r="X393" s="122" t="n">
        <v>101000</v>
      </c>
      <c r="Y393" s="122" t="n">
        <v>122361.36</v>
      </c>
      <c r="Z393" s="122" t="n">
        <v>122361.36</v>
      </c>
      <c r="AA393" s="122" t="n">
        <v>24000</v>
      </c>
      <c r="AB393" s="122" t="n">
        <v>55743.23</v>
      </c>
      <c r="AC393" s="122" t="n">
        <v>48000</v>
      </c>
      <c r="AD393" s="122" t="n">
        <v>56000</v>
      </c>
      <c r="AE393" s="122"/>
      <c r="AF393" s="122"/>
      <c r="AG393" s="123" t="n">
        <f aca="false">SUM(AD393+AE393-AF393)</f>
        <v>56000</v>
      </c>
      <c r="AH393" s="122" t="n">
        <v>65403.89</v>
      </c>
      <c r="AI393" s="122" t="n">
        <v>120000</v>
      </c>
      <c r="AJ393" s="55" t="n">
        <v>79689.86</v>
      </c>
      <c r="AK393" s="122" t="n">
        <v>120000</v>
      </c>
      <c r="AL393" s="122"/>
      <c r="AM393" s="122"/>
      <c r="AN393" s="55" t="n">
        <f aca="false">SUM(AK393+AL393-AM393)</f>
        <v>120000</v>
      </c>
      <c r="AO393" s="97" t="n">
        <f aca="false">SUM(AN393/$AN$2)</f>
        <v>15926.7370097551</v>
      </c>
      <c r="AP393" s="58" t="n">
        <v>56500</v>
      </c>
      <c r="AQ393" s="58"/>
      <c r="AR393" s="97" t="n">
        <f aca="false">SUM(AP393/$AN$2)</f>
        <v>7498.83867542637</v>
      </c>
      <c r="AS393" s="97" t="n">
        <v>15186.01</v>
      </c>
      <c r="AT393" s="97" t="n">
        <v>15186.01</v>
      </c>
      <c r="AU393" s="97" t="n">
        <v>10000</v>
      </c>
      <c r="AV393" s="97"/>
      <c r="AW393" s="106" t="n">
        <f aca="false">SUM(AR393+AU393-AV393)</f>
        <v>17498.8386754264</v>
      </c>
      <c r="AX393" s="124"/>
      <c r="AY393" s="124"/>
      <c r="AZ393" s="124" t="n">
        <v>17498.84</v>
      </c>
      <c r="BA393" s="124"/>
      <c r="BB393" s="124"/>
      <c r="BC393" s="124"/>
      <c r="BD393" s="124" t="n">
        <f aca="false">SUM(AX393+AY393+AZ393+BA393+BB393+BC393)</f>
        <v>17498.84</v>
      </c>
      <c r="BE393" s="2" t="n">
        <f aca="false">SUM(AW393-BD393)</f>
        <v>-0.00132457362997229</v>
      </c>
      <c r="BF393" s="2" t="n">
        <f aca="false">SUM(BE393-AW393)</f>
        <v>-17498.84</v>
      </c>
    </row>
    <row r="394" customFormat="false" ht="12.75" hidden="false" customHeight="false" outlineLevel="0" collapsed="false">
      <c r="A394" s="173"/>
      <c r="B394" s="163" t="s">
        <v>174</v>
      </c>
      <c r="C394" s="163"/>
      <c r="D394" s="163"/>
      <c r="E394" s="163"/>
      <c r="F394" s="163"/>
      <c r="G394" s="163"/>
      <c r="H394" s="163"/>
      <c r="I394" s="115" t="n">
        <v>32</v>
      </c>
      <c r="J394" s="116" t="s">
        <v>155</v>
      </c>
      <c r="K394" s="117" t="n">
        <f aca="false">SUM(K395+K401+K413+K438)</f>
        <v>10000</v>
      </c>
      <c r="L394" s="117" t="n">
        <f aca="false">SUM(L395+L401+L413+L438)</f>
        <v>35000</v>
      </c>
      <c r="M394" s="117" t="n">
        <f aca="false">SUM(M395+M401+M413+M438)</f>
        <v>25000</v>
      </c>
      <c r="N394" s="117" t="n">
        <f aca="false">SUM(N395+N401+N413+N438)</f>
        <v>0</v>
      </c>
      <c r="O394" s="117" t="n">
        <f aca="false">SUM(O395+O401+O413+O438)</f>
        <v>0</v>
      </c>
      <c r="P394" s="117" t="n">
        <f aca="false">SUM(P395+P401+P413+P438)</f>
        <v>42000</v>
      </c>
      <c r="Q394" s="117" t="n">
        <f aca="false">SUM(Q395+Q401+Q413+Q438)</f>
        <v>36000</v>
      </c>
      <c r="R394" s="117" t="n">
        <v>815000</v>
      </c>
      <c r="S394" s="117" t="e">
        <f aca="false">SUM(S395+S400+S403)</f>
        <v>#REF!</v>
      </c>
      <c r="T394" s="117" t="e">
        <f aca="false">SUM(T395+T400+T403)</f>
        <v>#REF!</v>
      </c>
      <c r="U394" s="117" t="n">
        <f aca="false">SUM(U395+U400+U403)</f>
        <v>525680</v>
      </c>
      <c r="V394" s="117" t="n">
        <f aca="false">SUM(V395+V400+V403)</f>
        <v>0</v>
      </c>
      <c r="W394" s="117" t="e">
        <f aca="false">SUM(W395+W400+W403)</f>
        <v>#REF!</v>
      </c>
      <c r="X394" s="117" t="n">
        <f aca="false">SUM(X395+X400+X403+X406)</f>
        <v>105000</v>
      </c>
      <c r="Y394" s="117" t="n">
        <f aca="false">SUM(Y395+Y400+Y403+Y406)</f>
        <v>268000</v>
      </c>
      <c r="Z394" s="117" t="n">
        <f aca="false">SUM(Z395+Z400+Z403+Z406)</f>
        <v>317700</v>
      </c>
      <c r="AA394" s="117" t="n">
        <f aca="false">AA395+AA400+AA403+AA406</f>
        <v>117500</v>
      </c>
      <c r="AB394" s="117" t="n">
        <f aca="false">AB395+AB400+AB403+AB406</f>
        <v>72320.9</v>
      </c>
      <c r="AC394" s="117" t="n">
        <f aca="false">AC395+AC400+AC403+AC406</f>
        <v>235000</v>
      </c>
      <c r="AD394" s="117" t="n">
        <f aca="false">AD395+AD400+AD403+AD406</f>
        <v>240000</v>
      </c>
      <c r="AE394" s="117" t="n">
        <f aca="false">AE395+AE400+AE403+AE406</f>
        <v>0</v>
      </c>
      <c r="AF394" s="117" t="n">
        <f aca="false">AF395+AF400+AF403+AF406</f>
        <v>0</v>
      </c>
      <c r="AG394" s="117" t="n">
        <f aca="false">AG395+AG400+AG403+AG406</f>
        <v>240000</v>
      </c>
      <c r="AH394" s="117" t="n">
        <f aca="false">AH395+AH400+AH403+AH406</f>
        <v>94118.51</v>
      </c>
      <c r="AI394" s="117" t="n">
        <f aca="false">AI395+AI400+AI403+AI406</f>
        <v>169800</v>
      </c>
      <c r="AJ394" s="117" t="n">
        <f aca="false">AJ395+AJ400+AJ403+AJ406</f>
        <v>31241.22</v>
      </c>
      <c r="AK394" s="117" t="n">
        <f aca="false">AK395+AK400+AK403+AK406</f>
        <v>122000</v>
      </c>
      <c r="AL394" s="117" t="n">
        <f aca="false">AL395+AL400+AL403+AL406</f>
        <v>0</v>
      </c>
      <c r="AM394" s="117" t="n">
        <f aca="false">AM395+AM400+AM403+AM406</f>
        <v>0</v>
      </c>
      <c r="AN394" s="117" t="n">
        <f aca="false">AN395+AN400+AN403+AN406</f>
        <v>122000</v>
      </c>
      <c r="AO394" s="97" t="n">
        <f aca="false">SUM(AN394/$AN$2)</f>
        <v>16192.1826265844</v>
      </c>
      <c r="AP394" s="97" t="n">
        <f aca="false">AP395+AP400+AP403+AP406</f>
        <v>92000</v>
      </c>
      <c r="AQ394" s="97"/>
      <c r="AR394" s="97" t="n">
        <f aca="false">SUM(AR406)</f>
        <v>12210.51</v>
      </c>
      <c r="AS394" s="97"/>
      <c r="AT394" s="97" t="n">
        <f aca="false">AT395+AT400+AT403+AT406</f>
        <v>7019.44</v>
      </c>
      <c r="AU394" s="97" t="n">
        <f aca="false">AU395+AU400+AU403+AU406</f>
        <v>7250</v>
      </c>
      <c r="AV394" s="97" t="n">
        <f aca="false">AV395+AV400+AV403+AV406</f>
        <v>0</v>
      </c>
      <c r="AW394" s="97" t="n">
        <f aca="false">AW395+AW400+AW403+AW406</f>
        <v>19460.51</v>
      </c>
      <c r="AX394" s="124"/>
      <c r="AY394" s="124"/>
      <c r="AZ394" s="124"/>
      <c r="BA394" s="124"/>
      <c r="BB394" s="124"/>
      <c r="BC394" s="124"/>
      <c r="BD394" s="124" t="n">
        <f aca="false">SUM(AX394+AY394+AZ394+BA394+BB394+BC394)</f>
        <v>0</v>
      </c>
      <c r="BE394" s="2" t="n">
        <f aca="false">SUM(AW394-BD394)</f>
        <v>19460.51</v>
      </c>
      <c r="BF394" s="2" t="n">
        <f aca="false">SUM(BE394-AW394)</f>
        <v>0</v>
      </c>
    </row>
    <row r="395" customFormat="false" ht="12.75" hidden="false" customHeight="false" outlineLevel="0" collapsed="false">
      <c r="A395" s="174"/>
      <c r="B395" s="137"/>
      <c r="C395" s="137"/>
      <c r="D395" s="137"/>
      <c r="E395" s="137"/>
      <c r="F395" s="137"/>
      <c r="G395" s="137"/>
      <c r="H395" s="137"/>
      <c r="I395" s="120" t="n">
        <v>321</v>
      </c>
      <c r="J395" s="121" t="s">
        <v>192</v>
      </c>
      <c r="K395" s="122" t="n">
        <f aca="false">SUM(K397:K398)</f>
        <v>5000</v>
      </c>
      <c r="L395" s="122" t="n">
        <f aca="false">SUM(L397:L400)</f>
        <v>25000</v>
      </c>
      <c r="M395" s="122" t="n">
        <f aca="false">SUM(M397:M400)</f>
        <v>15000</v>
      </c>
      <c r="N395" s="122" t="n">
        <f aca="false">SUM(N397:N400)</f>
        <v>0</v>
      </c>
      <c r="O395" s="122" t="n">
        <f aca="false">SUM(O397:O400)</f>
        <v>0</v>
      </c>
      <c r="P395" s="122" t="n">
        <f aca="false">SUM(P397:P400)</f>
        <v>32000</v>
      </c>
      <c r="Q395" s="122" t="n">
        <f aca="false">SUM(Q397:Q400)</f>
        <v>25000</v>
      </c>
      <c r="R395" s="117"/>
      <c r="S395" s="122" t="n">
        <f aca="false">SUM(S397:S400)</f>
        <v>0</v>
      </c>
      <c r="T395" s="122" t="n">
        <f aca="false">SUM(T397:T400)</f>
        <v>272680</v>
      </c>
      <c r="U395" s="122" t="n">
        <f aca="false">SUM(U397:U400)</f>
        <v>263680</v>
      </c>
      <c r="V395" s="122"/>
      <c r="W395" s="122" t="n">
        <f aca="false">SUM(W397:W400)</f>
        <v>0</v>
      </c>
      <c r="X395" s="122" t="n">
        <f aca="false">SUM(X397:X399)</f>
        <v>14000</v>
      </c>
      <c r="Y395" s="122" t="n">
        <f aca="false">SUM(Y396:Y399)</f>
        <v>92000</v>
      </c>
      <c r="Z395" s="122" t="n">
        <f aca="false">SUM(Z396:Z399)</f>
        <v>88500</v>
      </c>
      <c r="AA395" s="122" t="n">
        <f aca="false">SUM(AA396:AA399)</f>
        <v>77500</v>
      </c>
      <c r="AB395" s="122" t="n">
        <f aca="false">SUM(AB396:AB399)</f>
        <v>2794</v>
      </c>
      <c r="AC395" s="122" t="n">
        <f aca="false">SUM(AC396:AC399)</f>
        <v>155000</v>
      </c>
      <c r="AD395" s="122" t="n">
        <f aca="false">SUM(AD396:AD399)</f>
        <v>145000</v>
      </c>
      <c r="AE395" s="122" t="n">
        <f aca="false">SUM(AE396:AE399)</f>
        <v>0</v>
      </c>
      <c r="AF395" s="122" t="n">
        <f aca="false">SUM(AF396:AF399)</f>
        <v>0</v>
      </c>
      <c r="AG395" s="122" t="n">
        <f aca="false">SUM(AG396:AG399)</f>
        <v>145000</v>
      </c>
      <c r="AH395" s="122" t="n">
        <f aca="false">SUM(AH396:AH399)</f>
        <v>43002</v>
      </c>
      <c r="AI395" s="122" t="n">
        <f aca="false">SUM(AI396:AI399)</f>
        <v>99800</v>
      </c>
      <c r="AJ395" s="122" t="n">
        <f aca="false">SUM(AJ396:AJ399)</f>
        <v>1280</v>
      </c>
      <c r="AK395" s="122" t="n">
        <f aca="false">SUM(AK396:AK399)</f>
        <v>52000</v>
      </c>
      <c r="AL395" s="122" t="n">
        <f aca="false">SUM(AL396:AL399)</f>
        <v>0</v>
      </c>
      <c r="AM395" s="122" t="n">
        <f aca="false">SUM(AM396:AM399)</f>
        <v>0</v>
      </c>
      <c r="AN395" s="122" t="n">
        <f aca="false">SUM(AN396:AN399)</f>
        <v>52000</v>
      </c>
      <c r="AO395" s="97" t="n">
        <f aca="false">SUM(AN395/$AN$2)</f>
        <v>6901.58603756055</v>
      </c>
      <c r="AP395" s="110" t="n">
        <f aca="false">SUM(AP396:AP399)</f>
        <v>12000</v>
      </c>
      <c r="AQ395" s="110"/>
      <c r="AR395" s="110"/>
      <c r="AS395" s="97"/>
      <c r="AT395" s="110" t="n">
        <f aca="false">SUM(AT396:AT399)</f>
        <v>69.97</v>
      </c>
      <c r="AU395" s="110" t="n">
        <f aca="false">SUM(AU396:AU399)</f>
        <v>150</v>
      </c>
      <c r="AV395" s="110" t="n">
        <f aca="false">SUM(AV396:AV399)</f>
        <v>0</v>
      </c>
      <c r="AW395" s="110" t="n">
        <f aca="false">SUM(AR395+AU395-AV395)</f>
        <v>150</v>
      </c>
      <c r="AX395" s="124"/>
      <c r="AY395" s="124"/>
      <c r="AZ395" s="124"/>
      <c r="BA395" s="124"/>
      <c r="BB395" s="124"/>
      <c r="BC395" s="124"/>
      <c r="BD395" s="124" t="n">
        <f aca="false">SUM(AX395+AY395+AZ395+BA395+BB395+BC395)</f>
        <v>0</v>
      </c>
      <c r="BE395" s="2" t="n">
        <f aca="false">SUM(AW395-BD395)</f>
        <v>150</v>
      </c>
      <c r="BF395" s="2" t="n">
        <f aca="false">SUM(BE395-AW395)</f>
        <v>0</v>
      </c>
    </row>
    <row r="396" customFormat="false" ht="12.75" hidden="true" customHeight="false" outlineLevel="0" collapsed="false">
      <c r="A396" s="174"/>
      <c r="B396" s="137"/>
      <c r="C396" s="137"/>
      <c r="D396" s="137"/>
      <c r="E396" s="137"/>
      <c r="F396" s="137"/>
      <c r="G396" s="137"/>
      <c r="H396" s="137"/>
      <c r="I396" s="120" t="n">
        <v>32111</v>
      </c>
      <c r="J396" s="121" t="s">
        <v>193</v>
      </c>
      <c r="K396" s="122"/>
      <c r="L396" s="122"/>
      <c r="M396" s="122"/>
      <c r="N396" s="122"/>
      <c r="O396" s="122"/>
      <c r="P396" s="122"/>
      <c r="Q396" s="122"/>
      <c r="R396" s="117"/>
      <c r="S396" s="122"/>
      <c r="T396" s="122"/>
      <c r="U396" s="122"/>
      <c r="V396" s="122"/>
      <c r="W396" s="122"/>
      <c r="X396" s="122"/>
      <c r="Y396" s="122"/>
      <c r="Z396" s="122" t="n">
        <v>1000</v>
      </c>
      <c r="AA396" s="122" t="n">
        <v>1000</v>
      </c>
      <c r="AB396" s="122" t="n">
        <v>170</v>
      </c>
      <c r="AC396" s="122" t="n">
        <v>2000</v>
      </c>
      <c r="AD396" s="122" t="n">
        <v>2000</v>
      </c>
      <c r="AE396" s="122"/>
      <c r="AF396" s="122"/>
      <c r="AG396" s="123" t="n">
        <f aca="false">SUM(AD396+AE396-AF396)</f>
        <v>2000</v>
      </c>
      <c r="AH396" s="122" t="n">
        <v>200</v>
      </c>
      <c r="AI396" s="122" t="n">
        <v>3000</v>
      </c>
      <c r="AJ396" s="55" t="n">
        <v>0</v>
      </c>
      <c r="AK396" s="122" t="n">
        <v>3000</v>
      </c>
      <c r="AL396" s="122"/>
      <c r="AM396" s="122"/>
      <c r="AN396" s="55" t="n">
        <f aca="false">SUM(AK396+AL396-AM396)</f>
        <v>3000</v>
      </c>
      <c r="AO396" s="97" t="n">
        <f aca="false">SUM(AN396/$AN$2)</f>
        <v>398.168425243878</v>
      </c>
      <c r="AP396" s="58" t="n">
        <v>3000</v>
      </c>
      <c r="AQ396" s="58"/>
      <c r="AR396" s="58"/>
      <c r="AS396" s="97"/>
      <c r="AT396" s="58"/>
      <c r="AU396" s="58"/>
      <c r="AV396" s="58"/>
      <c r="AW396" s="58" t="n">
        <f aca="false">SUM(AR396+AU396-AV396)</f>
        <v>0</v>
      </c>
      <c r="AX396" s="124"/>
      <c r="AY396" s="124"/>
      <c r="AZ396" s="124" t="n">
        <v>3000</v>
      </c>
      <c r="BA396" s="124"/>
      <c r="BB396" s="124"/>
      <c r="BC396" s="124"/>
      <c r="BD396" s="124" t="n">
        <f aca="false">SUM(AX396+AY396+AZ396+BA396+BB396+BC396)</f>
        <v>3000</v>
      </c>
      <c r="BE396" s="2" t="n">
        <f aca="false">SUM(AW396-BD396)</f>
        <v>-3000</v>
      </c>
      <c r="BF396" s="2" t="n">
        <f aca="false">SUM(BE396-AW396)</f>
        <v>-3000</v>
      </c>
    </row>
    <row r="397" customFormat="false" ht="12.75" hidden="false" customHeight="false" outlineLevel="0" collapsed="false">
      <c r="A397" s="174"/>
      <c r="B397" s="137"/>
      <c r="C397" s="137"/>
      <c r="D397" s="137"/>
      <c r="E397" s="137"/>
      <c r="F397" s="137"/>
      <c r="G397" s="137"/>
      <c r="H397" s="137"/>
      <c r="I397" s="120" t="n">
        <v>32115</v>
      </c>
      <c r="J397" s="121" t="s">
        <v>464</v>
      </c>
      <c r="K397" s="122"/>
      <c r="L397" s="122"/>
      <c r="M397" s="122"/>
      <c r="N397" s="122"/>
      <c r="O397" s="122"/>
      <c r="P397" s="122" t="n">
        <v>2000</v>
      </c>
      <c r="Q397" s="122" t="n">
        <v>4000</v>
      </c>
      <c r="R397" s="117"/>
      <c r="S397" s="122" t="n">
        <v>0</v>
      </c>
      <c r="T397" s="122" t="n">
        <v>9000</v>
      </c>
      <c r="U397" s="122"/>
      <c r="V397" s="122"/>
      <c r="W397" s="122" t="n">
        <v>0</v>
      </c>
      <c r="X397" s="122" t="n">
        <v>2000</v>
      </c>
      <c r="Y397" s="122" t="n">
        <v>15000</v>
      </c>
      <c r="Z397" s="122" t="n">
        <v>15000</v>
      </c>
      <c r="AA397" s="122" t="n">
        <v>0</v>
      </c>
      <c r="AB397" s="122" t="n">
        <v>518</v>
      </c>
      <c r="AC397" s="122" t="n">
        <v>0</v>
      </c>
      <c r="AD397" s="122" t="n">
        <v>5000</v>
      </c>
      <c r="AE397" s="122"/>
      <c r="AF397" s="122"/>
      <c r="AG397" s="123" t="n">
        <f aca="false">SUM(AD397+AE397-AF397)</f>
        <v>5000</v>
      </c>
      <c r="AH397" s="122" t="n">
        <v>864</v>
      </c>
      <c r="AI397" s="122" t="n">
        <v>3000</v>
      </c>
      <c r="AJ397" s="55" t="n">
        <v>0</v>
      </c>
      <c r="AK397" s="122" t="n">
        <v>4000</v>
      </c>
      <c r="AL397" s="122"/>
      <c r="AM397" s="122"/>
      <c r="AN397" s="55" t="n">
        <f aca="false">SUM(AK397+AL397-AM397)</f>
        <v>4000</v>
      </c>
      <c r="AO397" s="97" t="n">
        <f aca="false">SUM(AN397/$AN$2)</f>
        <v>530.891233658504</v>
      </c>
      <c r="AP397" s="58" t="n">
        <v>4000</v>
      </c>
      <c r="AQ397" s="58"/>
      <c r="AR397" s="58"/>
      <c r="AS397" s="97" t="n">
        <v>69.97</v>
      </c>
      <c r="AT397" s="58" t="n">
        <v>69.97</v>
      </c>
      <c r="AU397" s="58" t="n">
        <v>150</v>
      </c>
      <c r="AV397" s="58"/>
      <c r="AW397" s="58" t="n">
        <f aca="false">SUM(AR397+AU397-AV397)</f>
        <v>150</v>
      </c>
      <c r="AX397" s="124"/>
      <c r="AY397" s="124"/>
      <c r="AZ397" s="124" t="n">
        <v>150</v>
      </c>
      <c r="BA397" s="124"/>
      <c r="BB397" s="124"/>
      <c r="BC397" s="124"/>
      <c r="BD397" s="124" t="n">
        <f aca="false">SUM(AX397+AY397+AZ397+BA397+BB397+BC397)</f>
        <v>150</v>
      </c>
      <c r="BE397" s="2" t="n">
        <f aca="false">SUM(AW397-BD397)</f>
        <v>0</v>
      </c>
      <c r="BF397" s="2" t="n">
        <f aca="false">SUM(BE397-AW397)</f>
        <v>-150</v>
      </c>
    </row>
    <row r="398" customFormat="false" ht="12.75" hidden="true" customHeight="false" outlineLevel="0" collapsed="false">
      <c r="A398" s="174"/>
      <c r="B398" s="137"/>
      <c r="C398" s="137"/>
      <c r="D398" s="137"/>
      <c r="E398" s="137"/>
      <c r="F398" s="137"/>
      <c r="G398" s="137"/>
      <c r="H398" s="137"/>
      <c r="I398" s="120" t="n">
        <v>32131</v>
      </c>
      <c r="J398" s="121" t="s">
        <v>197</v>
      </c>
      <c r="K398" s="122" t="n">
        <v>5000</v>
      </c>
      <c r="L398" s="122" t="n">
        <v>15000</v>
      </c>
      <c r="M398" s="122" t="n">
        <v>5000</v>
      </c>
      <c r="N398" s="122"/>
      <c r="O398" s="122"/>
      <c r="P398" s="122" t="n">
        <v>20000</v>
      </c>
      <c r="Q398" s="122" t="n">
        <v>10000</v>
      </c>
      <c r="R398" s="117"/>
      <c r="S398" s="122" t="n">
        <v>0</v>
      </c>
      <c r="T398" s="122" t="n">
        <v>70000</v>
      </c>
      <c r="U398" s="122"/>
      <c r="V398" s="122"/>
      <c r="W398" s="122" t="n">
        <v>0</v>
      </c>
      <c r="X398" s="122" t="n">
        <v>5000</v>
      </c>
      <c r="Y398" s="122" t="n">
        <v>75000</v>
      </c>
      <c r="Z398" s="122" t="n">
        <v>67500</v>
      </c>
      <c r="AA398" s="122" t="n">
        <v>75000</v>
      </c>
      <c r="AB398" s="122"/>
      <c r="AC398" s="122" t="n">
        <v>150000</v>
      </c>
      <c r="AD398" s="122" t="n">
        <v>130000</v>
      </c>
      <c r="AE398" s="122"/>
      <c r="AF398" s="122"/>
      <c r="AG398" s="123" t="n">
        <f aca="false">SUM(AD398+AE398-AF398)</f>
        <v>130000</v>
      </c>
      <c r="AH398" s="122" t="n">
        <v>36600</v>
      </c>
      <c r="AI398" s="122" t="n">
        <v>84800</v>
      </c>
      <c r="AJ398" s="55" t="n">
        <v>0</v>
      </c>
      <c r="AK398" s="122" t="n">
        <v>40000</v>
      </c>
      <c r="AL398" s="122"/>
      <c r="AM398" s="122"/>
      <c r="AN398" s="55" t="n">
        <f aca="false">SUM(AK398+AL398-AM398)</f>
        <v>40000</v>
      </c>
      <c r="AO398" s="97" t="n">
        <f aca="false">SUM(AN398/$AN$2)</f>
        <v>5308.91233658504</v>
      </c>
      <c r="AP398" s="58"/>
      <c r="AQ398" s="58"/>
      <c r="AR398" s="58"/>
      <c r="AS398" s="97"/>
      <c r="AT398" s="58"/>
      <c r="AU398" s="58"/>
      <c r="AV398" s="58"/>
      <c r="AW398" s="58" t="n">
        <f aca="false">SUM(AR398+AU398-AV398)</f>
        <v>0</v>
      </c>
      <c r="AX398" s="124"/>
      <c r="AY398" s="124"/>
      <c r="AZ398" s="124"/>
      <c r="BA398" s="124"/>
      <c r="BB398" s="124"/>
      <c r="BC398" s="124"/>
      <c r="BD398" s="124" t="n">
        <f aca="false">SUM(AX398+AY398+AZ398+BA398+BB398+BC398)</f>
        <v>0</v>
      </c>
      <c r="BE398" s="2" t="n">
        <f aca="false">SUM(AW398-BD398)</f>
        <v>0</v>
      </c>
      <c r="BF398" s="2" t="n">
        <f aca="false">SUM(BE398-AW398)</f>
        <v>0</v>
      </c>
    </row>
    <row r="399" customFormat="false" ht="14.25" hidden="true" customHeight="true" outlineLevel="0" collapsed="false">
      <c r="A399" s="174"/>
      <c r="B399" s="137"/>
      <c r="C399" s="137"/>
      <c r="D399" s="137"/>
      <c r="E399" s="137"/>
      <c r="F399" s="137"/>
      <c r="G399" s="137"/>
      <c r="H399" s="137"/>
      <c r="I399" s="120" t="n">
        <v>32141</v>
      </c>
      <c r="J399" s="121" t="s">
        <v>465</v>
      </c>
      <c r="K399" s="122"/>
      <c r="L399" s="122"/>
      <c r="M399" s="122"/>
      <c r="N399" s="122"/>
      <c r="O399" s="122"/>
      <c r="P399" s="122"/>
      <c r="Q399" s="122"/>
      <c r="R399" s="117"/>
      <c r="S399" s="122"/>
      <c r="T399" s="122" t="n">
        <v>1680</v>
      </c>
      <c r="U399" s="122" t="n">
        <v>1680</v>
      </c>
      <c r="V399" s="122"/>
      <c r="W399" s="122"/>
      <c r="X399" s="122" t="n">
        <v>7000</v>
      </c>
      <c r="Y399" s="122" t="n">
        <v>2000</v>
      </c>
      <c r="Z399" s="122" t="n">
        <v>5000</v>
      </c>
      <c r="AA399" s="122" t="n">
        <v>1500</v>
      </c>
      <c r="AB399" s="122" t="n">
        <v>2106</v>
      </c>
      <c r="AC399" s="122" t="n">
        <v>3000</v>
      </c>
      <c r="AD399" s="122" t="n">
        <v>8000</v>
      </c>
      <c r="AE399" s="122"/>
      <c r="AF399" s="122"/>
      <c r="AG399" s="123" t="n">
        <f aca="false">SUM(AD399+AE399-AF399)</f>
        <v>8000</v>
      </c>
      <c r="AH399" s="122" t="n">
        <v>5338</v>
      </c>
      <c r="AI399" s="122" t="n">
        <v>9000</v>
      </c>
      <c r="AJ399" s="55" t="n">
        <v>1280</v>
      </c>
      <c r="AK399" s="122" t="n">
        <v>5000</v>
      </c>
      <c r="AL399" s="122"/>
      <c r="AM399" s="122"/>
      <c r="AN399" s="55" t="n">
        <f aca="false">SUM(AK399+AL399-AM399)</f>
        <v>5000</v>
      </c>
      <c r="AO399" s="97" t="n">
        <f aca="false">SUM(AN399/$AN$2)</f>
        <v>663.61404207313</v>
      </c>
      <c r="AP399" s="58" t="n">
        <v>5000</v>
      </c>
      <c r="AQ399" s="58"/>
      <c r="AR399" s="58"/>
      <c r="AS399" s="97"/>
      <c r="AT399" s="58"/>
      <c r="AU399" s="58"/>
      <c r="AV399" s="58"/>
      <c r="AW399" s="58" t="n">
        <f aca="false">SUM(AR399+AU399-AV399)</f>
        <v>0</v>
      </c>
      <c r="AX399" s="124"/>
      <c r="AY399" s="124"/>
      <c r="AZ399" s="124" t="n">
        <v>5000</v>
      </c>
      <c r="BA399" s="124"/>
      <c r="BB399" s="124"/>
      <c r="BC399" s="124"/>
      <c r="BD399" s="124" t="n">
        <f aca="false">SUM(AX399+AY399+AZ399+BA399+BB399+BC399)</f>
        <v>5000</v>
      </c>
      <c r="BE399" s="2" t="n">
        <f aca="false">SUM(AW399-BD399)</f>
        <v>-5000</v>
      </c>
      <c r="BF399" s="2" t="n">
        <f aca="false">SUM(BE399-AW399)</f>
        <v>-5000</v>
      </c>
    </row>
    <row r="400" customFormat="false" ht="12.75" hidden="false" customHeight="false" outlineLevel="0" collapsed="false">
      <c r="A400" s="174"/>
      <c r="B400" s="137"/>
      <c r="C400" s="137"/>
      <c r="D400" s="137"/>
      <c r="E400" s="137"/>
      <c r="F400" s="137"/>
      <c r="G400" s="137"/>
      <c r="H400" s="137"/>
      <c r="I400" s="120" t="n">
        <v>322</v>
      </c>
      <c r="J400" s="121" t="s">
        <v>198</v>
      </c>
      <c r="K400" s="122" t="n">
        <f aca="false">SUM(K401:K408)</f>
        <v>5000</v>
      </c>
      <c r="L400" s="122" t="n">
        <f aca="false">SUM(L401:L408)</f>
        <v>10000</v>
      </c>
      <c r="M400" s="122" t="n">
        <f aca="false">SUM(M401:M408)</f>
        <v>10000</v>
      </c>
      <c r="N400" s="122" t="n">
        <f aca="false">SUM(N401:N408)</f>
        <v>0</v>
      </c>
      <c r="O400" s="122" t="n">
        <f aca="false">SUM(O401:O408)</f>
        <v>0</v>
      </c>
      <c r="P400" s="122" t="n">
        <f aca="false">SUM(P401:P408)</f>
        <v>10000</v>
      </c>
      <c r="Q400" s="122" t="n">
        <f aca="false">SUM(Q401:Q408)</f>
        <v>11000</v>
      </c>
      <c r="R400" s="117"/>
      <c r="S400" s="175" t="n">
        <f aca="false">SUM(S401:S401)</f>
        <v>0</v>
      </c>
      <c r="T400" s="175" t="n">
        <f aca="false">SUM(T401:T401)</f>
        <v>192000</v>
      </c>
      <c r="U400" s="175" t="n">
        <f aca="false">SUM(U401:U408)</f>
        <v>262000</v>
      </c>
      <c r="V400" s="175"/>
      <c r="W400" s="175" t="n">
        <f aca="false">SUM(W401:W401)</f>
        <v>0</v>
      </c>
      <c r="X400" s="175" t="n">
        <f aca="false">SUM(X401:X401)</f>
        <v>74000</v>
      </c>
      <c r="Y400" s="175" t="n">
        <f aca="false">SUM(Y401:Y401)</f>
        <v>144000</v>
      </c>
      <c r="Z400" s="175" t="n">
        <f aca="false">SUM(Z401:Z401)</f>
        <v>144000</v>
      </c>
      <c r="AA400" s="175" t="n">
        <f aca="false">SUM(AA401:AA401)</f>
        <v>25000</v>
      </c>
      <c r="AB400" s="175" t="n">
        <f aca="false">SUM(AB401:AB401)</f>
        <v>68991.9</v>
      </c>
      <c r="AC400" s="175" t="n">
        <f aca="false">SUM(AC401:AC402)</f>
        <v>50000</v>
      </c>
      <c r="AD400" s="175" t="n">
        <f aca="false">SUM(AD401:AD402)</f>
        <v>65000</v>
      </c>
      <c r="AE400" s="175" t="n">
        <f aca="false">SUM(AE401:AE402)</f>
        <v>0</v>
      </c>
      <c r="AF400" s="175" t="n">
        <f aca="false">SUM(AF401:AF402)</f>
        <v>0</v>
      </c>
      <c r="AG400" s="175" t="n">
        <f aca="false">SUM(AG401:AG402)</f>
        <v>65000</v>
      </c>
      <c r="AH400" s="175" t="n">
        <f aca="false">SUM(AH401:AH402)</f>
        <v>37972.51</v>
      </c>
      <c r="AI400" s="175" t="n">
        <f aca="false">SUM(AI401:AI402)</f>
        <v>65000</v>
      </c>
      <c r="AJ400" s="175" t="n">
        <f aca="false">SUM(AJ401:AJ402)</f>
        <v>29961.22</v>
      </c>
      <c r="AK400" s="175" t="n">
        <f aca="false">SUM(AK401:AK402)</f>
        <v>65000</v>
      </c>
      <c r="AL400" s="175" t="n">
        <f aca="false">SUM(AL401:AL402)</f>
        <v>0</v>
      </c>
      <c r="AM400" s="175" t="n">
        <f aca="false">SUM(AM401:AM402)</f>
        <v>0</v>
      </c>
      <c r="AN400" s="175" t="n">
        <f aca="false">SUM(AN401:AN402)</f>
        <v>65000</v>
      </c>
      <c r="AO400" s="97" t="n">
        <f aca="false">SUM(AN400/$AN$2)</f>
        <v>8626.98254695069</v>
      </c>
      <c r="AP400" s="175" t="n">
        <f aca="false">SUM(AP401:AP402)</f>
        <v>70000</v>
      </c>
      <c r="AQ400" s="175"/>
      <c r="AR400" s="175"/>
      <c r="AS400" s="97" t="n">
        <f aca="false">SUM(AS401:AS402)</f>
        <v>2884.22</v>
      </c>
      <c r="AT400" s="175" t="n">
        <f aca="false">SUM(AT401:AT402)</f>
        <v>2884.22</v>
      </c>
      <c r="AU400" s="175" t="n">
        <f aca="false">SUM(AU401:AU402)</f>
        <v>3000</v>
      </c>
      <c r="AV400" s="175" t="n">
        <f aca="false">SUM(AV401:AV402)</f>
        <v>0</v>
      </c>
      <c r="AW400" s="175" t="n">
        <f aca="false">SUM(AR400+AU400-AV400)</f>
        <v>3000</v>
      </c>
      <c r="AX400" s="124"/>
      <c r="AY400" s="124"/>
      <c r="AZ400" s="124"/>
      <c r="BA400" s="124"/>
      <c r="BB400" s="124"/>
      <c r="BC400" s="124"/>
      <c r="BD400" s="124" t="n">
        <f aca="false">SUM(AX400+AY400+AZ400+BA400+BB400+BC400)</f>
        <v>0</v>
      </c>
      <c r="BE400" s="2" t="n">
        <f aca="false">SUM(AW400-BD400)</f>
        <v>3000</v>
      </c>
      <c r="BF400" s="2" t="n">
        <f aca="false">SUM(BE400-AW400)</f>
        <v>0</v>
      </c>
    </row>
    <row r="401" customFormat="false" ht="12.75" hidden="false" customHeight="false" outlineLevel="0" collapsed="false">
      <c r="A401" s="174"/>
      <c r="B401" s="137"/>
      <c r="C401" s="137"/>
      <c r="D401" s="137"/>
      <c r="E401" s="137"/>
      <c r="F401" s="137"/>
      <c r="G401" s="137"/>
      <c r="H401" s="137"/>
      <c r="I401" s="120" t="n">
        <v>32216</v>
      </c>
      <c r="J401" s="121" t="s">
        <v>466</v>
      </c>
      <c r="K401" s="122" t="n">
        <v>5000</v>
      </c>
      <c r="L401" s="122" t="n">
        <v>10000</v>
      </c>
      <c r="M401" s="122" t="n">
        <v>10000</v>
      </c>
      <c r="N401" s="122"/>
      <c r="O401" s="122"/>
      <c r="P401" s="122" t="n">
        <v>10000</v>
      </c>
      <c r="Q401" s="122" t="n">
        <v>11000</v>
      </c>
      <c r="R401" s="117"/>
      <c r="S401" s="122"/>
      <c r="T401" s="122" t="n">
        <v>192000</v>
      </c>
      <c r="U401" s="122" t="n">
        <v>192000</v>
      </c>
      <c r="V401" s="122"/>
      <c r="W401" s="122"/>
      <c r="X401" s="122" t="n">
        <v>74000</v>
      </c>
      <c r="Y401" s="122" t="n">
        <v>144000</v>
      </c>
      <c r="Z401" s="122" t="n">
        <v>144000</v>
      </c>
      <c r="AA401" s="122" t="n">
        <v>25000</v>
      </c>
      <c r="AB401" s="122" t="n">
        <v>68991.9</v>
      </c>
      <c r="AC401" s="122" t="n">
        <v>50000</v>
      </c>
      <c r="AD401" s="122" t="n">
        <v>60000</v>
      </c>
      <c r="AE401" s="122"/>
      <c r="AF401" s="122"/>
      <c r="AG401" s="123" t="n">
        <f aca="false">SUM(AD401+AE401-AF401)</f>
        <v>60000</v>
      </c>
      <c r="AH401" s="122" t="n">
        <v>33307.61</v>
      </c>
      <c r="AI401" s="122" t="n">
        <v>60000</v>
      </c>
      <c r="AJ401" s="55" t="n">
        <v>29961.22</v>
      </c>
      <c r="AK401" s="122" t="n">
        <v>60000</v>
      </c>
      <c r="AL401" s="122"/>
      <c r="AM401" s="122"/>
      <c r="AN401" s="55" t="n">
        <f aca="false">SUM(AK401+AL401-AM401)</f>
        <v>60000</v>
      </c>
      <c r="AO401" s="97" t="n">
        <f aca="false">SUM(AN401/$AN$2)</f>
        <v>7963.36850487756</v>
      </c>
      <c r="AP401" s="58" t="n">
        <v>60000</v>
      </c>
      <c r="AQ401" s="58"/>
      <c r="AR401" s="58"/>
      <c r="AS401" s="97" t="n">
        <v>2884.22</v>
      </c>
      <c r="AT401" s="58" t="n">
        <v>2884.22</v>
      </c>
      <c r="AU401" s="58" t="n">
        <v>3000</v>
      </c>
      <c r="AV401" s="58"/>
      <c r="AW401" s="58" t="n">
        <f aca="false">SUM(AR401+AU401-AV401)</f>
        <v>3000</v>
      </c>
      <c r="AX401" s="124"/>
      <c r="AY401" s="124"/>
      <c r="AZ401" s="124" t="n">
        <v>3000</v>
      </c>
      <c r="BA401" s="124"/>
      <c r="BB401" s="124"/>
      <c r="BC401" s="124"/>
      <c r="BD401" s="124" t="n">
        <f aca="false">SUM(AX401+AY401+AZ401+BA401+BB401+BC401)</f>
        <v>3000</v>
      </c>
      <c r="BE401" s="2" t="n">
        <f aca="false">SUM(AW401-BD401)</f>
        <v>0</v>
      </c>
      <c r="BF401" s="2" t="n">
        <f aca="false">SUM(BE401-AW401)</f>
        <v>-3000</v>
      </c>
    </row>
    <row r="402" customFormat="false" ht="12.75" hidden="true" customHeight="false" outlineLevel="0" collapsed="false">
      <c r="A402" s="174"/>
      <c r="B402" s="137"/>
      <c r="C402" s="137"/>
      <c r="D402" s="137"/>
      <c r="E402" s="137"/>
      <c r="F402" s="137"/>
      <c r="G402" s="137"/>
      <c r="H402" s="137"/>
      <c r="I402" s="120" t="n">
        <v>32271</v>
      </c>
      <c r="J402" s="121" t="s">
        <v>209</v>
      </c>
      <c r="K402" s="122"/>
      <c r="L402" s="122"/>
      <c r="M402" s="122"/>
      <c r="N402" s="122"/>
      <c r="O402" s="122"/>
      <c r="P402" s="122"/>
      <c r="Q402" s="122"/>
      <c r="R402" s="117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 t="n">
        <v>5000</v>
      </c>
      <c r="AE402" s="122"/>
      <c r="AF402" s="122"/>
      <c r="AG402" s="123" t="n">
        <f aca="false">SUM(AD402+AE402-AF402)</f>
        <v>5000</v>
      </c>
      <c r="AH402" s="122" t="n">
        <v>4664.9</v>
      </c>
      <c r="AI402" s="122" t="n">
        <v>5000</v>
      </c>
      <c r="AJ402" s="55" t="n">
        <v>0</v>
      </c>
      <c r="AK402" s="122" t="n">
        <v>5000</v>
      </c>
      <c r="AL402" s="122"/>
      <c r="AM402" s="122"/>
      <c r="AN402" s="55" t="n">
        <f aca="false">SUM(AK402+AL402-AM402)</f>
        <v>5000</v>
      </c>
      <c r="AO402" s="97" t="n">
        <f aca="false">SUM(AN402/$AN$2)</f>
        <v>663.61404207313</v>
      </c>
      <c r="AP402" s="58" t="n">
        <v>10000</v>
      </c>
      <c r="AQ402" s="58"/>
      <c r="AR402" s="58"/>
      <c r="AS402" s="97"/>
      <c r="AT402" s="58"/>
      <c r="AU402" s="58"/>
      <c r="AV402" s="58"/>
      <c r="AW402" s="58" t="n">
        <f aca="false">SUM(AR402+AU402-AV402)</f>
        <v>0</v>
      </c>
      <c r="AX402" s="124"/>
      <c r="AY402" s="124"/>
      <c r="AZ402" s="124" t="n">
        <v>10000</v>
      </c>
      <c r="BA402" s="124"/>
      <c r="BB402" s="124"/>
      <c r="BC402" s="124"/>
      <c r="BD402" s="124" t="n">
        <f aca="false">SUM(AX402+AY402+AZ402+BA402+BB402+BC402)</f>
        <v>10000</v>
      </c>
      <c r="BE402" s="2" t="n">
        <f aca="false">SUM(AW402-BD402)</f>
        <v>-10000</v>
      </c>
      <c r="BF402" s="2" t="n">
        <f aca="false">SUM(BE402-AW402)</f>
        <v>-10000</v>
      </c>
    </row>
    <row r="403" customFormat="false" ht="12.75" hidden="false" customHeight="false" outlineLevel="0" collapsed="false">
      <c r="A403" s="174"/>
      <c r="B403" s="137"/>
      <c r="C403" s="137"/>
      <c r="D403" s="137"/>
      <c r="E403" s="137"/>
      <c r="F403" s="137"/>
      <c r="G403" s="137"/>
      <c r="H403" s="137"/>
      <c r="I403" s="138" t="n">
        <v>323</v>
      </c>
      <c r="J403" s="129" t="s">
        <v>210</v>
      </c>
      <c r="K403" s="110" t="n">
        <f aca="false">SUM(K404:K428)</f>
        <v>0</v>
      </c>
      <c r="L403" s="110" t="n">
        <f aca="false">SUM(L404:L433)</f>
        <v>0</v>
      </c>
      <c r="M403" s="110" t="n">
        <f aca="false">SUM(M404:M433)</f>
        <v>0</v>
      </c>
      <c r="N403" s="110" t="n">
        <f aca="false">SUM(N404:N433)</f>
        <v>0</v>
      </c>
      <c r="O403" s="110" t="n">
        <f aca="false">SUM(O404:O433)</f>
        <v>0</v>
      </c>
      <c r="P403" s="110" t="n">
        <f aca="false">SUM(P404:P433)</f>
        <v>0</v>
      </c>
      <c r="Q403" s="110" t="n">
        <f aca="false">SUM(Q404:Q433)</f>
        <v>0</v>
      </c>
      <c r="R403" s="97"/>
      <c r="S403" s="110" t="e">
        <f aca="false">SUM(#REF!)</f>
        <v>#REF!</v>
      </c>
      <c r="T403" s="110" t="e">
        <f aca="false">SUM(#REF!)</f>
        <v>#REF!</v>
      </c>
      <c r="U403" s="110"/>
      <c r="V403" s="110"/>
      <c r="W403" s="110" t="e">
        <f aca="false">SUM(#REF!)</f>
        <v>#REF!</v>
      </c>
      <c r="X403" s="110" t="n">
        <f aca="false">SUM(X404:X404)</f>
        <v>5000</v>
      </c>
      <c r="Y403" s="110" t="n">
        <f aca="false">SUM(Y404:Y404)</f>
        <v>0</v>
      </c>
      <c r="Z403" s="110" t="n">
        <v>53200</v>
      </c>
      <c r="AA403" s="110" t="n">
        <f aca="false">SUM(AA404:AA404)</f>
        <v>0</v>
      </c>
      <c r="AB403" s="110" t="n">
        <f aca="false">SUM(AB404:AB404)</f>
        <v>535</v>
      </c>
      <c r="AC403" s="110" t="n">
        <f aca="false">SUM(AC404:AC405)</f>
        <v>0</v>
      </c>
      <c r="AD403" s="110" t="n">
        <f aca="false">SUM(AD404:AD405)</f>
        <v>6000</v>
      </c>
      <c r="AE403" s="110" t="n">
        <f aca="false">SUM(AE404:AE405)</f>
        <v>0</v>
      </c>
      <c r="AF403" s="110" t="n">
        <f aca="false">SUM(AF404:AF405)</f>
        <v>0</v>
      </c>
      <c r="AG403" s="110" t="n">
        <f aca="false">SUM(AG404:AG405)</f>
        <v>6000</v>
      </c>
      <c r="AH403" s="110" t="n">
        <f aca="false">SUM(AH404:AH405)</f>
        <v>8845</v>
      </c>
      <c r="AI403" s="110" t="n">
        <f aca="false">SUM(AI404:AI405)</f>
        <v>5000</v>
      </c>
      <c r="AJ403" s="110" t="n">
        <f aca="false">SUM(AJ404:AJ405)</f>
        <v>0</v>
      </c>
      <c r="AK403" s="110" t="n">
        <f aca="false">SUM(AK404:AK405)</f>
        <v>5000</v>
      </c>
      <c r="AL403" s="110" t="n">
        <f aca="false">SUM(AL404:AL405)</f>
        <v>0</v>
      </c>
      <c r="AM403" s="110" t="n">
        <f aca="false">SUM(AM404:AM405)</f>
        <v>0</v>
      </c>
      <c r="AN403" s="110" t="n">
        <f aca="false">SUM(AN404:AN405)</f>
        <v>5000</v>
      </c>
      <c r="AO403" s="97" t="n">
        <f aca="false">SUM(AN403/$AN$2)</f>
        <v>663.61404207313</v>
      </c>
      <c r="AP403" s="110" t="n">
        <f aca="false">SUM(AP404:AP405)</f>
        <v>10000</v>
      </c>
      <c r="AQ403" s="110"/>
      <c r="AR403" s="110"/>
      <c r="AS403" s="97"/>
      <c r="AT403" s="110" t="n">
        <f aca="false">SUM(AT404:AT405)</f>
        <v>3765.25</v>
      </c>
      <c r="AU403" s="110" t="n">
        <f aca="false">SUM(AU404:AU405)</f>
        <v>3800</v>
      </c>
      <c r="AV403" s="110" t="n">
        <f aca="false">SUM(AV404:AV405)</f>
        <v>0</v>
      </c>
      <c r="AW403" s="110" t="n">
        <f aca="false">SUM(AR403+AU403-AV403)</f>
        <v>3800</v>
      </c>
      <c r="AX403" s="124"/>
      <c r="AY403" s="124"/>
      <c r="AZ403" s="124"/>
      <c r="BA403" s="124"/>
      <c r="BB403" s="124"/>
      <c r="BC403" s="124"/>
      <c r="BD403" s="124" t="n">
        <f aca="false">SUM(AX403+AY403+AZ403+BA403+BB403+BC403)</f>
        <v>0</v>
      </c>
      <c r="BE403" s="2" t="n">
        <f aca="false">SUM(AW403-BD403)</f>
        <v>3800</v>
      </c>
      <c r="BF403" s="2" t="n">
        <f aca="false">SUM(BE403-AW403)</f>
        <v>0</v>
      </c>
    </row>
    <row r="404" customFormat="false" ht="12.75" hidden="false" customHeight="false" outlineLevel="0" collapsed="false">
      <c r="A404" s="174"/>
      <c r="B404" s="137"/>
      <c r="C404" s="137"/>
      <c r="D404" s="137"/>
      <c r="E404" s="137"/>
      <c r="F404" s="137"/>
      <c r="G404" s="137"/>
      <c r="H404" s="137"/>
      <c r="I404" s="138" t="n">
        <v>32334</v>
      </c>
      <c r="J404" s="129" t="s">
        <v>467</v>
      </c>
      <c r="K404" s="137"/>
      <c r="L404" s="137"/>
      <c r="M404" s="137"/>
      <c r="N404" s="137"/>
      <c r="O404" s="137"/>
      <c r="P404" s="138"/>
      <c r="Q404" s="129"/>
      <c r="R404" s="97"/>
      <c r="S404" s="110"/>
      <c r="T404" s="110"/>
      <c r="U404" s="110"/>
      <c r="V404" s="110"/>
      <c r="W404" s="110"/>
      <c r="X404" s="110" t="n">
        <v>5000</v>
      </c>
      <c r="Y404" s="110" t="n">
        <v>0</v>
      </c>
      <c r="Z404" s="110" t="n">
        <v>1000</v>
      </c>
      <c r="AA404" s="122" t="n">
        <v>0</v>
      </c>
      <c r="AB404" s="110" t="n">
        <v>535</v>
      </c>
      <c r="AC404" s="122" t="n">
        <v>0</v>
      </c>
      <c r="AD404" s="122"/>
      <c r="AE404" s="122"/>
      <c r="AF404" s="122"/>
      <c r="AG404" s="123" t="n">
        <f aca="false">SUM(AD404+AE404-AF404)</f>
        <v>0</v>
      </c>
      <c r="AH404" s="122" t="n">
        <v>3685</v>
      </c>
      <c r="AI404" s="122" t="n">
        <v>5000</v>
      </c>
      <c r="AJ404" s="55" t="n">
        <v>0</v>
      </c>
      <c r="AK404" s="122" t="n">
        <v>5000</v>
      </c>
      <c r="AL404" s="122"/>
      <c r="AM404" s="122"/>
      <c r="AN404" s="55" t="n">
        <f aca="false">SUM(AK404+AL404-AM404)</f>
        <v>5000</v>
      </c>
      <c r="AO404" s="97" t="n">
        <f aca="false">SUM(AN404/$AN$2)</f>
        <v>663.61404207313</v>
      </c>
      <c r="AP404" s="58" t="n">
        <v>10000</v>
      </c>
      <c r="AQ404" s="58"/>
      <c r="AR404" s="58"/>
      <c r="AS404" s="97" t="n">
        <v>3765.25</v>
      </c>
      <c r="AT404" s="58" t="n">
        <v>3765.25</v>
      </c>
      <c r="AU404" s="58" t="n">
        <v>3800</v>
      </c>
      <c r="AV404" s="58"/>
      <c r="AW404" s="58" t="n">
        <f aca="false">SUM(AR404+AU404-AV404)</f>
        <v>3800</v>
      </c>
      <c r="AX404" s="124"/>
      <c r="AY404" s="124"/>
      <c r="AZ404" s="124" t="n">
        <v>3800</v>
      </c>
      <c r="BA404" s="124"/>
      <c r="BB404" s="124"/>
      <c r="BC404" s="124"/>
      <c r="BD404" s="124" t="n">
        <f aca="false">SUM(AX404+AY404+AZ404+BA404+BB404+BC404)</f>
        <v>3800</v>
      </c>
      <c r="BE404" s="2" t="n">
        <f aca="false">SUM(AW404-BD404)</f>
        <v>0</v>
      </c>
      <c r="BF404" s="2" t="n">
        <f aca="false">SUM(BE404-AW404)</f>
        <v>-3800</v>
      </c>
    </row>
    <row r="405" customFormat="false" ht="12.75" hidden="true" customHeight="false" outlineLevel="0" collapsed="false">
      <c r="A405" s="174"/>
      <c r="B405" s="137"/>
      <c r="C405" s="137"/>
      <c r="D405" s="137"/>
      <c r="E405" s="137"/>
      <c r="F405" s="137"/>
      <c r="G405" s="137"/>
      <c r="H405" s="137"/>
      <c r="I405" s="138" t="n">
        <v>32363</v>
      </c>
      <c r="J405" s="129" t="s">
        <v>468</v>
      </c>
      <c r="K405" s="137"/>
      <c r="L405" s="137"/>
      <c r="M405" s="137"/>
      <c r="N405" s="137"/>
      <c r="O405" s="137"/>
      <c r="P405" s="138"/>
      <c r="Q405" s="129"/>
      <c r="R405" s="97"/>
      <c r="S405" s="110"/>
      <c r="T405" s="110"/>
      <c r="U405" s="110"/>
      <c r="V405" s="110"/>
      <c r="W405" s="110"/>
      <c r="X405" s="110"/>
      <c r="Y405" s="110"/>
      <c r="Z405" s="110"/>
      <c r="AA405" s="122"/>
      <c r="AB405" s="110"/>
      <c r="AC405" s="122"/>
      <c r="AD405" s="122" t="n">
        <v>6000</v>
      </c>
      <c r="AE405" s="122"/>
      <c r="AF405" s="122"/>
      <c r="AG405" s="123" t="n">
        <f aca="false">SUM(AD405+AE405-AF405)</f>
        <v>6000</v>
      </c>
      <c r="AH405" s="122" t="n">
        <v>5160</v>
      </c>
      <c r="AI405" s="122" t="n">
        <v>0</v>
      </c>
      <c r="AJ405" s="55" t="n">
        <v>0</v>
      </c>
      <c r="AK405" s="122"/>
      <c r="AL405" s="122"/>
      <c r="AM405" s="122"/>
      <c r="AN405" s="55" t="n">
        <f aca="false">SUM(AK405+AL405-AM405)</f>
        <v>0</v>
      </c>
      <c r="AO405" s="97" t="n">
        <f aca="false">SUM(AN405/$AN$2)</f>
        <v>0</v>
      </c>
      <c r="AP405" s="58"/>
      <c r="AQ405" s="58"/>
      <c r="AR405" s="58"/>
      <c r="AS405" s="97"/>
      <c r="AT405" s="58"/>
      <c r="AU405" s="58"/>
      <c r="AV405" s="58"/>
      <c r="AW405" s="58" t="n">
        <f aca="false">SUM(AR405+AU405-AV405)</f>
        <v>0</v>
      </c>
      <c r="AX405" s="124"/>
      <c r="AY405" s="124"/>
      <c r="AZ405" s="124"/>
      <c r="BA405" s="124"/>
      <c r="BB405" s="124"/>
      <c r="BC405" s="124"/>
      <c r="BD405" s="124" t="n">
        <f aca="false">SUM(AX405+AY405+AZ405+BA405+BB405+BC405)</f>
        <v>0</v>
      </c>
      <c r="BE405" s="2" t="n">
        <f aca="false">SUM(AW405-BD405)</f>
        <v>0</v>
      </c>
      <c r="BF405" s="2" t="n">
        <f aca="false">SUM(BE405-AW405)</f>
        <v>0</v>
      </c>
    </row>
    <row r="406" customFormat="false" ht="12.75" hidden="false" customHeight="false" outlineLevel="0" collapsed="false">
      <c r="A406" s="174"/>
      <c r="B406" s="176"/>
      <c r="C406" s="137"/>
      <c r="D406" s="137"/>
      <c r="E406" s="137"/>
      <c r="F406" s="137"/>
      <c r="G406" s="137"/>
      <c r="H406" s="137"/>
      <c r="I406" s="120" t="n">
        <v>329</v>
      </c>
      <c r="J406" s="121" t="s">
        <v>156</v>
      </c>
      <c r="K406" s="137"/>
      <c r="L406" s="137"/>
      <c r="M406" s="137"/>
      <c r="N406" s="137"/>
      <c r="O406" s="137"/>
      <c r="P406" s="138"/>
      <c r="Q406" s="129"/>
      <c r="R406" s="97"/>
      <c r="S406" s="122" t="n">
        <f aca="false">SUM(S408)</f>
        <v>0</v>
      </c>
      <c r="T406" s="122" t="n">
        <f aca="false">SUM(T408)</f>
        <v>33000</v>
      </c>
      <c r="U406" s="122" t="n">
        <f aca="false">SUM(U407:U408)</f>
        <v>35000</v>
      </c>
      <c r="V406" s="122" t="n">
        <f aca="false">SUM(V408)</f>
        <v>0</v>
      </c>
      <c r="W406" s="122" t="n">
        <f aca="false">SUM(W408)</f>
        <v>0</v>
      </c>
      <c r="X406" s="122" t="n">
        <f aca="false">SUM(X407:X408)</f>
        <v>12000</v>
      </c>
      <c r="Y406" s="122" t="n">
        <f aca="false">SUM(Y407:Y408)</f>
        <v>32000</v>
      </c>
      <c r="Z406" s="122" t="n">
        <f aca="false">SUM(Z407:Z408)</f>
        <v>32000</v>
      </c>
      <c r="AA406" s="122" t="n">
        <f aca="false">SUM(AA407:AA408)</f>
        <v>15000</v>
      </c>
      <c r="AB406" s="122" t="n">
        <f aca="false">SUM(AB407:AB408)</f>
        <v>0</v>
      </c>
      <c r="AC406" s="122" t="n">
        <f aca="false">SUM(AC407:AC408)</f>
        <v>30000</v>
      </c>
      <c r="AD406" s="122" t="n">
        <f aca="false">SUM(AD407:AD408)</f>
        <v>24000</v>
      </c>
      <c r="AE406" s="122" t="n">
        <f aca="false">SUM(AE407:AE408)</f>
        <v>0</v>
      </c>
      <c r="AF406" s="122" t="n">
        <f aca="false">SUM(AF407:AF408)</f>
        <v>0</v>
      </c>
      <c r="AG406" s="122" t="n">
        <f aca="false">SUM(AG407:AG408)</f>
        <v>24000</v>
      </c>
      <c r="AH406" s="122" t="n">
        <f aca="false">SUM(AH407:AH408)</f>
        <v>4299</v>
      </c>
      <c r="AI406" s="122" t="n">
        <f aca="false">SUM(AI407:AI408)</f>
        <v>0</v>
      </c>
      <c r="AJ406" s="55" t="n">
        <v>0</v>
      </c>
      <c r="AK406" s="122" t="n">
        <v>0</v>
      </c>
      <c r="AL406" s="122"/>
      <c r="AM406" s="122"/>
      <c r="AN406" s="55" t="n">
        <f aca="false">SUM(AK406+AL406-AM406)</f>
        <v>0</v>
      </c>
      <c r="AO406" s="97" t="n">
        <f aca="false">SUM(AN406/$AN$2)</f>
        <v>0</v>
      </c>
      <c r="AP406" s="58"/>
      <c r="AQ406" s="58"/>
      <c r="AR406" s="58" t="n">
        <v>12210.51</v>
      </c>
      <c r="AS406" s="97"/>
      <c r="AT406" s="97" t="n">
        <f aca="false">SUM(AT407:AT408)</f>
        <v>300</v>
      </c>
      <c r="AU406" s="97" t="n">
        <f aca="false">SUM(AU407:AU408)</f>
        <v>300</v>
      </c>
      <c r="AV406" s="97" t="n">
        <f aca="false">SUM(AV407:AV408)</f>
        <v>0</v>
      </c>
      <c r="AW406" s="58" t="n">
        <f aca="false">SUM(AR406+AU406-AV406)</f>
        <v>12510.51</v>
      </c>
      <c r="AX406" s="124"/>
      <c r="AY406" s="124"/>
      <c r="AZ406" s="124"/>
      <c r="BA406" s="124"/>
      <c r="BB406" s="124"/>
      <c r="BC406" s="124"/>
      <c r="BD406" s="124" t="n">
        <f aca="false">SUM(AX406+AY406+AZ406+BA406+BB406+BC406)</f>
        <v>0</v>
      </c>
      <c r="BE406" s="2" t="n">
        <f aca="false">SUM(AW406-BD406)</f>
        <v>12510.51</v>
      </c>
      <c r="BF406" s="2" t="n">
        <f aca="false">SUM(BE406-AW406)</f>
        <v>0</v>
      </c>
    </row>
    <row r="407" customFormat="false" ht="12.75" hidden="false" customHeight="false" outlineLevel="0" collapsed="false">
      <c r="A407" s="174"/>
      <c r="B407" s="137"/>
      <c r="C407" s="137"/>
      <c r="D407" s="137"/>
      <c r="E407" s="137"/>
      <c r="F407" s="137"/>
      <c r="G407" s="137"/>
      <c r="H407" s="137"/>
      <c r="I407" s="120" t="n">
        <v>32931</v>
      </c>
      <c r="J407" s="121" t="s">
        <v>250</v>
      </c>
      <c r="K407" s="137"/>
      <c r="L407" s="137"/>
      <c r="M407" s="137"/>
      <c r="N407" s="137"/>
      <c r="O407" s="137"/>
      <c r="P407" s="138"/>
      <c r="Q407" s="129"/>
      <c r="R407" s="97"/>
      <c r="S407" s="122"/>
      <c r="T407" s="122"/>
      <c r="U407" s="122" t="n">
        <v>2000</v>
      </c>
      <c r="V407" s="122"/>
      <c r="W407" s="122"/>
      <c r="X407" s="122" t="n">
        <v>2000</v>
      </c>
      <c r="Y407" s="122" t="n">
        <v>2000</v>
      </c>
      <c r="Z407" s="122" t="n">
        <v>2000</v>
      </c>
      <c r="AA407" s="122" t="n">
        <v>15000</v>
      </c>
      <c r="AB407" s="122"/>
      <c r="AC407" s="122" t="n">
        <v>30000</v>
      </c>
      <c r="AD407" s="122" t="n">
        <v>24000</v>
      </c>
      <c r="AE407" s="122"/>
      <c r="AF407" s="122"/>
      <c r="AG407" s="123" t="n">
        <f aca="false">SUM(AD407+AE407-AF407)</f>
        <v>24000</v>
      </c>
      <c r="AH407" s="122" t="n">
        <v>4299</v>
      </c>
      <c r="AI407" s="122" t="n">
        <v>0</v>
      </c>
      <c r="AJ407" s="55" t="n">
        <v>0</v>
      </c>
      <c r="AK407" s="122" t="n">
        <v>0</v>
      </c>
      <c r="AL407" s="122"/>
      <c r="AM407" s="122"/>
      <c r="AN407" s="55" t="n">
        <f aca="false">SUM(AK407+AL407-AM407)</f>
        <v>0</v>
      </c>
      <c r="AO407" s="97" t="n">
        <f aca="false">SUM(AN407/$AN$2)</f>
        <v>0</v>
      </c>
      <c r="AP407" s="58"/>
      <c r="AQ407" s="58"/>
      <c r="AR407" s="58" t="n">
        <v>0</v>
      </c>
      <c r="AS407" s="97" t="n">
        <v>300</v>
      </c>
      <c r="AT407" s="58" t="n">
        <v>300</v>
      </c>
      <c r="AU407" s="58" t="n">
        <v>300</v>
      </c>
      <c r="AV407" s="58"/>
      <c r="AW407" s="58" t="n">
        <f aca="false">SUM(AR407+AU407-AV407)</f>
        <v>300</v>
      </c>
      <c r="AX407" s="124"/>
      <c r="AY407" s="124"/>
      <c r="AZ407" s="124" t="n">
        <v>300</v>
      </c>
      <c r="BA407" s="124"/>
      <c r="BB407" s="124"/>
      <c r="BC407" s="124"/>
      <c r="BD407" s="124" t="n">
        <f aca="false">SUM(AX407+AY407+AZ407+BA407+BB407+BC407)</f>
        <v>300</v>
      </c>
      <c r="BE407" s="2" t="n">
        <f aca="false">SUM(AW407-BD407)</f>
        <v>0</v>
      </c>
      <c r="BF407" s="2" t="n">
        <f aca="false">SUM(BE407-AW407)</f>
        <v>-300</v>
      </c>
    </row>
    <row r="408" customFormat="false" ht="12.75" hidden="false" customHeight="false" outlineLevel="0" collapsed="false">
      <c r="A408" s="174"/>
      <c r="B408" s="137"/>
      <c r="C408" s="137"/>
      <c r="D408" s="137"/>
      <c r="E408" s="137"/>
      <c r="F408" s="137"/>
      <c r="G408" s="137"/>
      <c r="H408" s="137"/>
      <c r="I408" s="138" t="n">
        <v>32991</v>
      </c>
      <c r="J408" s="121" t="s">
        <v>156</v>
      </c>
      <c r="K408" s="137"/>
      <c r="L408" s="137"/>
      <c r="M408" s="137"/>
      <c r="N408" s="137"/>
      <c r="O408" s="137"/>
      <c r="P408" s="138"/>
      <c r="Q408" s="129"/>
      <c r="R408" s="97"/>
      <c r="S408" s="122"/>
      <c r="T408" s="122" t="n">
        <v>33000</v>
      </c>
      <c r="U408" s="122" t="n">
        <v>33000</v>
      </c>
      <c r="V408" s="122"/>
      <c r="W408" s="122"/>
      <c r="X408" s="122" t="n">
        <v>10000</v>
      </c>
      <c r="Y408" s="122" t="n">
        <v>30000</v>
      </c>
      <c r="Z408" s="122" t="n">
        <v>30000</v>
      </c>
      <c r="AA408" s="122" t="n">
        <v>0</v>
      </c>
      <c r="AB408" s="122"/>
      <c r="AC408" s="122" t="n">
        <v>0</v>
      </c>
      <c r="AD408" s="122"/>
      <c r="AE408" s="122"/>
      <c r="AF408" s="122"/>
      <c r="AG408" s="123" t="n">
        <f aca="false">SUM(AC408+AE408-AF408)</f>
        <v>0</v>
      </c>
      <c r="AH408" s="122"/>
      <c r="AI408" s="122" t="n">
        <v>0</v>
      </c>
      <c r="AJ408" s="55" t="n">
        <v>0</v>
      </c>
      <c r="AK408" s="122" t="n">
        <v>0</v>
      </c>
      <c r="AL408" s="122"/>
      <c r="AM408" s="122"/>
      <c r="AN408" s="55" t="n">
        <f aca="false">SUM(AK408+AL408-AM408)</f>
        <v>0</v>
      </c>
      <c r="AO408" s="97" t="n">
        <f aca="false">SUM(AN408/$AN$2)</f>
        <v>0</v>
      </c>
      <c r="AP408" s="58"/>
      <c r="AQ408" s="58"/>
      <c r="AR408" s="58" t="n">
        <v>12210.51</v>
      </c>
      <c r="AS408" s="97"/>
      <c r="AT408" s="58"/>
      <c r="AU408" s="58"/>
      <c r="AV408" s="58"/>
      <c r="AW408" s="58" t="n">
        <f aca="false">SUM(AR408+AU408-AV408)</f>
        <v>12210.51</v>
      </c>
      <c r="AX408" s="124"/>
      <c r="AY408" s="124"/>
      <c r="AZ408" s="124" t="n">
        <v>12210.51</v>
      </c>
      <c r="BA408" s="124"/>
      <c r="BB408" s="124"/>
      <c r="BC408" s="124"/>
      <c r="BD408" s="124" t="n">
        <f aca="false">SUM(AX408+AY408+AZ408+BA408+BB408+BC408)</f>
        <v>12210.51</v>
      </c>
      <c r="BE408" s="2" t="n">
        <f aca="false">SUM(AW408-BD408)</f>
        <v>0</v>
      </c>
      <c r="BF408" s="2" t="n">
        <f aca="false">SUM(BE408-AW408)</f>
        <v>-12210.51</v>
      </c>
    </row>
    <row r="409" customFormat="false" ht="12.75" hidden="false" customHeight="false" outlineLevel="0" collapsed="false">
      <c r="A409" s="177"/>
      <c r="B409" s="178"/>
      <c r="C409" s="178"/>
      <c r="D409" s="178"/>
      <c r="E409" s="178"/>
      <c r="F409" s="178"/>
      <c r="G409" s="178"/>
      <c r="H409" s="178"/>
      <c r="I409" s="179"/>
      <c r="J409" s="77"/>
      <c r="K409" s="178"/>
      <c r="L409" s="178"/>
      <c r="M409" s="178"/>
      <c r="N409" s="178"/>
      <c r="O409" s="178"/>
      <c r="P409" s="179"/>
      <c r="Q409" s="78"/>
      <c r="R409" s="180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9"/>
      <c r="AN409" s="2"/>
      <c r="AO409" s="180"/>
      <c r="AS409" s="180"/>
      <c r="AW409" s="6" t="s">
        <v>469</v>
      </c>
      <c r="AX409" s="2" t="n">
        <f aca="false">SUM(AX5:AX407)</f>
        <v>206486.74</v>
      </c>
      <c r="AY409" s="2" t="n">
        <f aca="false">SUM(AY5:AY407)</f>
        <v>16441.27</v>
      </c>
      <c r="AZ409" s="2" t="n">
        <f aca="false">SUM(AZ5:AZ408)</f>
        <v>495193.45</v>
      </c>
      <c r="BA409" s="2" t="n">
        <f aca="false">SUM(BA5:BA407)</f>
        <v>1086308.97</v>
      </c>
      <c r="BB409" s="2" t="n">
        <f aca="false">SUM(BB5:BB407)</f>
        <v>131000</v>
      </c>
      <c r="BC409" s="2" t="n">
        <f aca="false">SUM(BC5:BC407)</f>
        <v>131371.47</v>
      </c>
      <c r="BD409" s="2" t="n">
        <f aca="false">SUM(BD5:BD408)</f>
        <v>2066801.9</v>
      </c>
      <c r="BE409" s="2" t="n">
        <f aca="false">SUM(BE5:BE408)</f>
        <v>16195829.2969082</v>
      </c>
      <c r="BF409" s="2" t="e">
        <f aca="false">SUM(BE409-AW409)</f>
        <v>#VALUE!</v>
      </c>
    </row>
    <row r="410" customFormat="false" ht="12.75" hidden="false" customHeight="false" outlineLevel="0" collapsed="false">
      <c r="A410" s="177"/>
      <c r="B410" s="178"/>
      <c r="C410" s="178"/>
      <c r="D410" s="178"/>
      <c r="E410" s="178"/>
      <c r="F410" s="178"/>
      <c r="G410" s="178"/>
      <c r="H410" s="178"/>
      <c r="I410" s="179"/>
      <c r="J410" s="77"/>
      <c r="K410" s="178"/>
      <c r="L410" s="178"/>
      <c r="M410" s="178"/>
      <c r="N410" s="178"/>
      <c r="O410" s="178"/>
      <c r="P410" s="179"/>
      <c r="Q410" s="78"/>
      <c r="R410" s="180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9"/>
      <c r="AN410" s="2"/>
      <c r="AO410" s="180"/>
      <c r="AS410" s="180"/>
      <c r="AW410" s="6" t="s">
        <v>470</v>
      </c>
      <c r="AX410" s="2" t="n">
        <v>206486.74</v>
      </c>
      <c r="AY410" s="2" t="n">
        <v>16441.27</v>
      </c>
      <c r="AZ410" s="2" t="n">
        <v>495193.45</v>
      </c>
      <c r="BA410" s="2" t="n">
        <v>1086308.97</v>
      </c>
      <c r="BB410" s="2" t="n">
        <v>131000</v>
      </c>
      <c r="BC410" s="2" t="n">
        <v>131371.47</v>
      </c>
      <c r="BD410" s="2" t="n">
        <f aca="false">SUM(AX410:BC410)</f>
        <v>2066801.9</v>
      </c>
    </row>
    <row r="411" customFormat="false" ht="12.75" hidden="false" customHeight="false" outlineLevel="0" collapsed="false">
      <c r="A411" s="177"/>
      <c r="B411" s="178"/>
      <c r="C411" s="178"/>
      <c r="D411" s="178"/>
      <c r="E411" s="178"/>
      <c r="F411" s="178"/>
      <c r="G411" s="178"/>
      <c r="H411" s="178"/>
      <c r="I411" s="179"/>
      <c r="J411" s="77"/>
      <c r="K411" s="178"/>
      <c r="L411" s="178"/>
      <c r="M411" s="178"/>
      <c r="N411" s="178"/>
      <c r="O411" s="178"/>
      <c r="P411" s="179"/>
      <c r="Q411" s="78"/>
      <c r="R411" s="180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9"/>
      <c r="AN411" s="2"/>
      <c r="AO411" s="180"/>
      <c r="AS411" s="180"/>
    </row>
    <row r="412" customFormat="false" ht="12.75" hidden="false" customHeight="false" outlineLevel="0" collapsed="false">
      <c r="A412" s="77"/>
      <c r="B412" s="76"/>
      <c r="C412" s="76"/>
      <c r="D412" s="76"/>
      <c r="E412" s="76"/>
      <c r="F412" s="76"/>
      <c r="G412" s="76"/>
      <c r="H412" s="76"/>
      <c r="I412" s="81"/>
      <c r="J412" s="77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8"/>
      <c r="W412" s="78"/>
      <c r="X412" s="74"/>
      <c r="Y412" s="74"/>
      <c r="Z412" s="74"/>
      <c r="AA412" s="74"/>
      <c r="AB412" s="74"/>
      <c r="AC412" s="74"/>
      <c r="AD412" s="74"/>
      <c r="AE412" s="74"/>
      <c r="AF412" s="74"/>
      <c r="AG412" s="79"/>
      <c r="AS412" s="6" t="n">
        <f aca="false">SUM(AS5:AS408)</f>
        <v>458443.09</v>
      </c>
    </row>
    <row r="413" customFormat="false" ht="12.75" hidden="false" customHeight="false" outlineLevel="0" collapsed="false">
      <c r="A413" s="77"/>
      <c r="B413" s="76"/>
      <c r="C413" s="76"/>
      <c r="D413" s="76"/>
      <c r="E413" s="76"/>
      <c r="F413" s="76"/>
      <c r="G413" s="76"/>
      <c r="H413" s="76"/>
      <c r="I413" s="81"/>
      <c r="J413" s="77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8"/>
      <c r="W413" s="78"/>
      <c r="X413" s="74"/>
      <c r="Y413" s="74"/>
      <c r="Z413" s="74"/>
      <c r="AA413" s="74"/>
      <c r="AB413" s="74"/>
      <c r="AC413" s="74"/>
      <c r="AD413" s="74"/>
      <c r="AE413" s="74"/>
      <c r="AF413" s="74"/>
      <c r="AG413" s="79"/>
      <c r="AX413" s="2" t="s">
        <v>471</v>
      </c>
      <c r="AY413" s="2" t="n">
        <v>43</v>
      </c>
      <c r="AZ413" s="2" t="n">
        <v>52</v>
      </c>
      <c r="BA413" s="2" t="n">
        <v>53</v>
      </c>
      <c r="BB413" s="2" t="n">
        <v>63</v>
      </c>
      <c r="BC413" s="2" t="n">
        <v>91</v>
      </c>
    </row>
    <row r="414" customFormat="false" ht="13.5" hidden="false" customHeight="false" outlineLevel="0" collapsed="false">
      <c r="A414" s="77"/>
      <c r="B414" s="76"/>
      <c r="C414" s="76"/>
      <c r="D414" s="76"/>
      <c r="E414" s="76"/>
      <c r="F414" s="76"/>
      <c r="G414" s="76"/>
      <c r="H414" s="76"/>
      <c r="I414" s="81"/>
      <c r="J414" s="77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8"/>
      <c r="W414" s="78"/>
      <c r="X414" s="74"/>
      <c r="Y414" s="74"/>
      <c r="Z414" s="74"/>
      <c r="AA414" s="74"/>
      <c r="AB414" s="74"/>
      <c r="AC414" s="74"/>
      <c r="AD414" s="74"/>
      <c r="AE414" s="74"/>
      <c r="AF414" s="74"/>
      <c r="AG414" s="79"/>
    </row>
    <row r="415" customFormat="false" ht="15" hidden="false" customHeight="false" outlineLevel="0" collapsed="false">
      <c r="A415" s="77"/>
      <c r="B415" s="76"/>
      <c r="C415" s="76"/>
      <c r="D415" s="76"/>
      <c r="E415" s="76"/>
      <c r="F415" s="76"/>
      <c r="G415" s="76"/>
      <c r="H415" s="76"/>
      <c r="I415" s="181"/>
      <c r="J415" s="182" t="s">
        <v>472</v>
      </c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4"/>
      <c r="W415" s="184"/>
      <c r="X415" s="183"/>
      <c r="Y415" s="183"/>
      <c r="Z415" s="183"/>
      <c r="AA415" s="88" t="s">
        <v>136</v>
      </c>
      <c r="AB415" s="88" t="s">
        <v>22</v>
      </c>
      <c r="AC415" s="88" t="s">
        <v>25</v>
      </c>
      <c r="AD415" s="88"/>
      <c r="AE415" s="88" t="s">
        <v>26</v>
      </c>
      <c r="AF415" s="88" t="s">
        <v>27</v>
      </c>
      <c r="AG415" s="88" t="s">
        <v>42</v>
      </c>
      <c r="AH415" s="185"/>
      <c r="AI415" s="88" t="s">
        <v>32</v>
      </c>
      <c r="AJ415" s="19"/>
      <c r="AK415" s="88" t="s">
        <v>138</v>
      </c>
      <c r="AL415" s="88" t="s">
        <v>26</v>
      </c>
      <c r="AM415" s="88" t="s">
        <v>27</v>
      </c>
      <c r="AN415" s="88" t="s">
        <v>473</v>
      </c>
      <c r="AO415" s="89" t="s">
        <v>35</v>
      </c>
      <c r="AP415" s="89" t="s">
        <v>36</v>
      </c>
      <c r="AQ415" s="89"/>
      <c r="AR415" s="89" t="s">
        <v>37</v>
      </c>
      <c r="AS415" s="89" t="s">
        <v>474</v>
      </c>
      <c r="AT415" s="89" t="s">
        <v>36</v>
      </c>
      <c r="AU415" s="89" t="s">
        <v>26</v>
      </c>
      <c r="AV415" s="89" t="s">
        <v>27</v>
      </c>
      <c r="AW415" s="90" t="s">
        <v>42</v>
      </c>
      <c r="AX415" s="2" t="n">
        <f aca="false">SUM(AX410-AX409)</f>
        <v>-5.82076609134674E-011</v>
      </c>
      <c r="AY415" s="2" t="n">
        <f aca="false">SUM(AY410-AY409)</f>
        <v>0</v>
      </c>
      <c r="AZ415" s="2" t="n">
        <f aca="false">SUM(AZ410-AZ409)</f>
        <v>0</v>
      </c>
      <c r="BA415" s="2" t="n">
        <f aca="false">SUM(BA410-BA409)</f>
        <v>0</v>
      </c>
      <c r="BB415" s="2" t="n">
        <f aca="false">SUM(BB410-BB409)</f>
        <v>0</v>
      </c>
      <c r="BC415" s="2" t="n">
        <f aca="false">SUM(BC410-BC409)</f>
        <v>0</v>
      </c>
      <c r="BD415" s="2" t="n">
        <f aca="false">SUM(BD410-BD409)</f>
        <v>0</v>
      </c>
    </row>
    <row r="416" customFormat="false" ht="12.75" hidden="false" customHeight="false" outlineLevel="0" collapsed="false">
      <c r="A416" s="77"/>
      <c r="B416" s="76"/>
      <c r="C416" s="76"/>
      <c r="D416" s="76"/>
      <c r="E416" s="76"/>
      <c r="F416" s="76"/>
      <c r="G416" s="76"/>
      <c r="H416" s="76"/>
      <c r="I416" s="186" t="s">
        <v>475</v>
      </c>
      <c r="J416" s="116" t="s">
        <v>476</v>
      </c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65"/>
      <c r="W416" s="165"/>
      <c r="X416" s="117"/>
      <c r="Y416" s="117"/>
      <c r="Z416" s="117"/>
      <c r="AA416" s="117" t="e">
        <f aca="false">SUM(AA10+AA20+AA29+AA115+AA384+#REF!+AA125)</f>
        <v>#REF!</v>
      </c>
      <c r="AB416" s="117" t="e">
        <f aca="false">SUM(AB10+AB20+AB29+AB115+AB384+#REF!+AB125)</f>
        <v>#REF!</v>
      </c>
      <c r="AC416" s="117" t="e">
        <f aca="false">SUM(AC10+AC20+AC29+AC115+AC384+#REF!+AC125)</f>
        <v>#REF!</v>
      </c>
      <c r="AD416" s="117"/>
      <c r="AE416" s="117" t="e">
        <f aca="false">SUM(AE10+AE20+AE29+AE115+AE384+#REF!+AE125)</f>
        <v>#REF!</v>
      </c>
      <c r="AF416" s="117" t="e">
        <f aca="false">SUM(AF10+AF20+AF29+AF115+AF384+#REF!+AF125)</f>
        <v>#REF!</v>
      </c>
      <c r="AG416" s="117" t="e">
        <f aca="false">SUM(AG10+AG20+AG29+AG115+AG384+#REF!+AG125)</f>
        <v>#REF!</v>
      </c>
      <c r="AH416" s="117" t="e">
        <f aca="false">SUM(AH10+AH20+AH29+AH115+AH384+#REF!+AH125)</f>
        <v>#REF!</v>
      </c>
      <c r="AI416" s="117" t="e">
        <f aca="false">SUM(AI10+AI20+AI29+AI115+AI384+#REF!+AI125)</f>
        <v>#REF!</v>
      </c>
      <c r="AJ416" s="117" t="e">
        <f aca="false">SUM(AJ10+AJ20+AJ29+AJ115+AJ384+#REF!+AJ125)</f>
        <v>#REF!</v>
      </c>
      <c r="AK416" s="117" t="e">
        <f aca="false">SUM(AK10+AK20+AK29+AK115+AK384+#REF!+AK125)</f>
        <v>#REF!</v>
      </c>
      <c r="AL416" s="117" t="e">
        <f aca="false">SUM(AL10+AL20+AL29+AL115+AL384+#REF!+AL125)</f>
        <v>#REF!</v>
      </c>
      <c r="AM416" s="117" t="e">
        <f aca="false">SUM(AM10+AM20+AM29+AM115+AM384+#REF!+AM125)</f>
        <v>#REF!</v>
      </c>
      <c r="AN416" s="117" t="e">
        <f aca="false">SUM(AN10+AN20+AN29+AN115+AN384+#REF!+AN125)</f>
        <v>#REF!</v>
      </c>
      <c r="AO416" s="97" t="e">
        <f aca="false">SUM(AO10+AO20+AO29+AO115+AO384+#REF!+AO125)</f>
        <v>#REF!</v>
      </c>
      <c r="AP416" s="97" t="e">
        <f aca="false">SUM(AP10+AP20+AP29+AP115+AP384+#REF!+AP125)</f>
        <v>#REF!</v>
      </c>
      <c r="AQ416" s="97" t="e">
        <f aca="false">SUM(AQ10+AQ20+AQ29+AQ115+AQ384+#REF!+AQ125)</f>
        <v>#REF!</v>
      </c>
      <c r="AR416" s="97" t="n">
        <f aca="false">SUM(AR10+AR20+AR29+AR115+AR384+AR125)</f>
        <v>408653.527108634</v>
      </c>
      <c r="AS416" s="97" t="n">
        <f aca="false">SUM(AS10+AS20+AS29+AS115+AS384+AS125)</f>
        <v>0</v>
      </c>
      <c r="AT416" s="97" t="n">
        <f aca="false">SUM(AT10+AT20+AT29+AT115+AT384+AT125)</f>
        <v>283989.5</v>
      </c>
      <c r="AU416" s="97" t="n">
        <f aca="false">SUM(AU10+AU20+AU29+AU115+AU384+AU125)</f>
        <v>180856.21</v>
      </c>
      <c r="AV416" s="97" t="n">
        <f aca="false">SUM(AV10+AV20+AV29+AV115+AV384+AV125)</f>
        <v>15334.06</v>
      </c>
      <c r="AW416" s="106" t="n">
        <f aca="false">SUM(AW10+AW20+AW29+AW115+AW384+AW125)</f>
        <v>574175.677108634</v>
      </c>
    </row>
    <row r="417" customFormat="false" ht="12.75" hidden="false" customHeight="false" outlineLevel="0" collapsed="false">
      <c r="A417" s="77"/>
      <c r="B417" s="76"/>
      <c r="C417" s="76"/>
      <c r="D417" s="76"/>
      <c r="E417" s="76"/>
      <c r="F417" s="76"/>
      <c r="G417" s="76"/>
      <c r="H417" s="76"/>
      <c r="I417" s="187" t="s">
        <v>477</v>
      </c>
      <c r="J417" s="116" t="s">
        <v>478</v>
      </c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65"/>
      <c r="W417" s="165"/>
      <c r="X417" s="117"/>
      <c r="Y417" s="117"/>
      <c r="Z417" s="117"/>
      <c r="AA417" s="117" t="n">
        <f aca="false">SUM(AA153)</f>
        <v>85000</v>
      </c>
      <c r="AB417" s="117" t="n">
        <f aca="false">SUM(AB153)</f>
        <v>0</v>
      </c>
      <c r="AC417" s="117" t="n">
        <f aca="false">SUM(AC153)</f>
        <v>85000</v>
      </c>
      <c r="AD417" s="117"/>
      <c r="AE417" s="117" t="n">
        <f aca="false">SUM(AE153)</f>
        <v>0</v>
      </c>
      <c r="AF417" s="117" t="n">
        <f aca="false">SUM(AF153)</f>
        <v>0</v>
      </c>
      <c r="AG417" s="117" t="n">
        <f aca="false">SUM(AG153)</f>
        <v>85000</v>
      </c>
      <c r="AH417" s="117" t="n">
        <f aca="false">SUM(AH153)</f>
        <v>0</v>
      </c>
      <c r="AI417" s="117" t="n">
        <f aca="false">SUM(AI153)</f>
        <v>50000</v>
      </c>
      <c r="AJ417" s="117" t="n">
        <f aca="false">SUM(AJ153)</f>
        <v>0</v>
      </c>
      <c r="AK417" s="117" t="n">
        <f aca="false">SUM(AK153)</f>
        <v>50000</v>
      </c>
      <c r="AL417" s="117" t="n">
        <f aca="false">SUM(AL153)</f>
        <v>0</v>
      </c>
      <c r="AM417" s="117" t="n">
        <f aca="false">SUM(AM153)</f>
        <v>0</v>
      </c>
      <c r="AN417" s="117" t="n">
        <f aca="false">SUM(AN153)</f>
        <v>50000</v>
      </c>
      <c r="AO417" s="97" t="n">
        <f aca="false">SUM(AO153)</f>
        <v>6636.1404207313</v>
      </c>
      <c r="AP417" s="97" t="n">
        <f aca="false">SUM(AP153)</f>
        <v>50000</v>
      </c>
      <c r="AQ417" s="97" t="n">
        <f aca="false">SUM(AQ153)</f>
        <v>0</v>
      </c>
      <c r="AR417" s="97" t="n">
        <f aca="false">SUM(AR153)</f>
        <v>6636.1404207313</v>
      </c>
      <c r="AS417" s="97" t="n">
        <f aca="false">SUM(AS153)</f>
        <v>0</v>
      </c>
      <c r="AT417" s="97" t="n">
        <f aca="false">SUM(AT153)</f>
        <v>0</v>
      </c>
      <c r="AU417" s="97" t="n">
        <f aca="false">SUM(AU153)</f>
        <v>0</v>
      </c>
      <c r="AV417" s="97" t="n">
        <f aca="false">SUM(AV153)</f>
        <v>0</v>
      </c>
      <c r="AW417" s="106" t="n">
        <f aca="false">SUM(AW153)</f>
        <v>6636.1404207313</v>
      </c>
    </row>
    <row r="418" customFormat="false" ht="12.75" hidden="false" customHeight="false" outlineLevel="0" collapsed="false">
      <c r="A418" s="77"/>
      <c r="B418" s="76"/>
      <c r="C418" s="76"/>
      <c r="D418" s="76"/>
      <c r="E418" s="76"/>
      <c r="F418" s="76"/>
      <c r="G418" s="76"/>
      <c r="H418" s="76"/>
      <c r="I418" s="186" t="s">
        <v>479</v>
      </c>
      <c r="J418" s="116" t="s">
        <v>480</v>
      </c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65"/>
      <c r="W418" s="165"/>
      <c r="X418" s="117"/>
      <c r="Y418" s="117"/>
      <c r="Z418" s="117"/>
      <c r="AA418" s="117" t="n">
        <f aca="false">SUM(AA160)</f>
        <v>8000</v>
      </c>
      <c r="AB418" s="117" t="n">
        <f aca="false">SUM(AB160)</f>
        <v>0</v>
      </c>
      <c r="AC418" s="117" t="n">
        <f aca="false">SUM(AC160)</f>
        <v>30000</v>
      </c>
      <c r="AD418" s="117"/>
      <c r="AE418" s="117" t="n">
        <f aca="false">SUM(AE160)</f>
        <v>0</v>
      </c>
      <c r="AF418" s="117" t="n">
        <f aca="false">SUM(AF160)</f>
        <v>0</v>
      </c>
      <c r="AG418" s="117" t="n">
        <f aca="false">SUM(AG160)</f>
        <v>10000</v>
      </c>
      <c r="AH418" s="117" t="n">
        <f aca="false">SUM(AH160)</f>
        <v>4997.09</v>
      </c>
      <c r="AI418" s="117" t="n">
        <f aca="false">SUM(AI160)</f>
        <v>10000</v>
      </c>
      <c r="AJ418" s="117" t="n">
        <f aca="false">SUM(AJ160)</f>
        <v>0</v>
      </c>
      <c r="AK418" s="117" t="n">
        <f aca="false">SUM(AK160)</f>
        <v>10000</v>
      </c>
      <c r="AL418" s="117" t="n">
        <f aca="false">SUM(AL160)</f>
        <v>0</v>
      </c>
      <c r="AM418" s="117" t="n">
        <f aca="false">SUM(AM160)</f>
        <v>0</v>
      </c>
      <c r="AN418" s="117" t="n">
        <f aca="false">SUM(AN160)</f>
        <v>10000</v>
      </c>
      <c r="AO418" s="97" t="n">
        <f aca="false">SUM(AO160)</f>
        <v>1327.22808414626</v>
      </c>
      <c r="AP418" s="97" t="n">
        <f aca="false">SUM(AP160)</f>
        <v>10000</v>
      </c>
      <c r="AQ418" s="97" t="n">
        <f aca="false">SUM(AQ160)</f>
        <v>0</v>
      </c>
      <c r="AR418" s="97" t="n">
        <f aca="false">SUM(AR160)</f>
        <v>1327.22808414626</v>
      </c>
      <c r="AS418" s="97" t="n">
        <f aca="false">SUM(AS160)</f>
        <v>0</v>
      </c>
      <c r="AT418" s="97" t="n">
        <f aca="false">SUM(AT160)</f>
        <v>0</v>
      </c>
      <c r="AU418" s="97" t="n">
        <f aca="false">SUM(AU160)</f>
        <v>0</v>
      </c>
      <c r="AV418" s="97" t="n">
        <f aca="false">SUM(AV160)</f>
        <v>0</v>
      </c>
      <c r="AW418" s="106" t="n">
        <f aca="false">SUM(AW160)</f>
        <v>1327.22808414626</v>
      </c>
    </row>
    <row r="419" customFormat="false" ht="12.75" hidden="false" customHeight="false" outlineLevel="0" collapsed="false">
      <c r="A419" s="77"/>
      <c r="B419" s="76"/>
      <c r="C419" s="76"/>
      <c r="D419" s="76"/>
      <c r="E419" s="76"/>
      <c r="F419" s="76"/>
      <c r="G419" s="76"/>
      <c r="H419" s="76"/>
      <c r="I419" s="186" t="s">
        <v>481</v>
      </c>
      <c r="J419" s="116" t="s">
        <v>482</v>
      </c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65"/>
      <c r="W419" s="165"/>
      <c r="X419" s="117"/>
      <c r="Y419" s="117"/>
      <c r="Z419" s="117"/>
      <c r="AA419" s="117" t="n">
        <v>35000</v>
      </c>
      <c r="AB419" s="117" t="n">
        <v>30000</v>
      </c>
      <c r="AC419" s="117" t="n">
        <v>315000</v>
      </c>
      <c r="AD419" s="117"/>
      <c r="AE419" s="117" t="n">
        <v>0</v>
      </c>
      <c r="AF419" s="117" t="n">
        <v>25000</v>
      </c>
      <c r="AG419" s="117" t="n">
        <f aca="false">SUM(AG371)</f>
        <v>290000</v>
      </c>
      <c r="AH419" s="117" t="n">
        <f aca="false">SUM(AH371)</f>
        <v>133000</v>
      </c>
      <c r="AI419" s="117" t="n">
        <f aca="false">SUM(AI371)</f>
        <v>555000</v>
      </c>
      <c r="AJ419" s="117" t="n">
        <f aca="false">SUM(AJ371)</f>
        <v>0</v>
      </c>
      <c r="AK419" s="117" t="n">
        <f aca="false">SUM(AK371)</f>
        <v>555000</v>
      </c>
      <c r="AL419" s="117" t="n">
        <f aca="false">SUM(AL371)</f>
        <v>0</v>
      </c>
      <c r="AM419" s="117" t="n">
        <f aca="false">SUM(AM371)</f>
        <v>150000</v>
      </c>
      <c r="AN419" s="117" t="n">
        <f aca="false">SUM(AN371)</f>
        <v>405000</v>
      </c>
      <c r="AO419" s="97" t="n">
        <f aca="false">SUM(AO371)</f>
        <v>53752.7374079235</v>
      </c>
      <c r="AP419" s="97" t="n">
        <f aca="false">SUM(AP371)</f>
        <v>260000</v>
      </c>
      <c r="AQ419" s="97" t="n">
        <f aca="false">SUM(AQ371)</f>
        <v>0</v>
      </c>
      <c r="AR419" s="97" t="n">
        <f aca="false">SUM(AR371)</f>
        <v>34507.9301878028</v>
      </c>
      <c r="AS419" s="97" t="n">
        <f aca="false">SUM(AS371)</f>
        <v>0</v>
      </c>
      <c r="AT419" s="97" t="n">
        <f aca="false">SUM(AT371)</f>
        <v>19054.45</v>
      </c>
      <c r="AU419" s="97" t="n">
        <f aca="false">SUM(AU371)</f>
        <v>0</v>
      </c>
      <c r="AV419" s="97" t="n">
        <f aca="false">SUM(AV371)</f>
        <v>0</v>
      </c>
      <c r="AW419" s="106" t="n">
        <f aca="false">SUM(AW371)</f>
        <v>34507.9301878028</v>
      </c>
    </row>
    <row r="420" customFormat="false" ht="12.75" hidden="false" customHeight="false" outlineLevel="0" collapsed="false">
      <c r="A420" s="77"/>
      <c r="B420" s="76"/>
      <c r="C420" s="76"/>
      <c r="D420" s="76"/>
      <c r="E420" s="76"/>
      <c r="F420" s="76"/>
      <c r="G420" s="76"/>
      <c r="H420" s="76"/>
      <c r="I420" s="186" t="s">
        <v>483</v>
      </c>
      <c r="J420" s="116" t="s">
        <v>484</v>
      </c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65"/>
      <c r="W420" s="165"/>
      <c r="X420" s="117"/>
      <c r="Y420" s="117"/>
      <c r="Z420" s="117"/>
      <c r="AA420" s="117" t="n">
        <f aca="false">SUM(AA231)</f>
        <v>50000</v>
      </c>
      <c r="AB420" s="117" t="n">
        <f aca="false">SUM(AB231)</f>
        <v>7230.75</v>
      </c>
      <c r="AC420" s="117" t="n">
        <f aca="false">SUM(AC231)</f>
        <v>50000</v>
      </c>
      <c r="AD420" s="117"/>
      <c r="AE420" s="117" t="n">
        <f aca="false">SUM(AE231)</f>
        <v>0</v>
      </c>
      <c r="AF420" s="117" t="n">
        <f aca="false">SUM(AF231)</f>
        <v>0</v>
      </c>
      <c r="AG420" s="117" t="n">
        <f aca="false">SUM(AG231)</f>
        <v>50000</v>
      </c>
      <c r="AH420" s="117" t="n">
        <f aca="false">SUM(AH231)</f>
        <v>8325</v>
      </c>
      <c r="AI420" s="117" t="n">
        <f aca="false">SUM(AI231)</f>
        <v>50000</v>
      </c>
      <c r="AJ420" s="117" t="n">
        <f aca="false">SUM(AJ231)</f>
        <v>0</v>
      </c>
      <c r="AK420" s="117" t="n">
        <f aca="false">SUM(AK231)</f>
        <v>50000</v>
      </c>
      <c r="AL420" s="117" t="n">
        <f aca="false">SUM(AL231)</f>
        <v>0</v>
      </c>
      <c r="AM420" s="117" t="n">
        <f aca="false">SUM(AM231)</f>
        <v>0</v>
      </c>
      <c r="AN420" s="117" t="n">
        <f aca="false">SUM(AN231)</f>
        <v>50000</v>
      </c>
      <c r="AO420" s="97" t="n">
        <f aca="false">SUM(AO231)</f>
        <v>6636.1404207313</v>
      </c>
      <c r="AP420" s="97" t="n">
        <f aca="false">SUM(AP231)</f>
        <v>100000</v>
      </c>
      <c r="AQ420" s="97" t="n">
        <f aca="false">SUM(AQ231)</f>
        <v>0</v>
      </c>
      <c r="AR420" s="97" t="n">
        <f aca="false">SUM(AR231)</f>
        <v>13272.2808414626</v>
      </c>
      <c r="AS420" s="97" t="n">
        <f aca="false">SUM(AS231)</f>
        <v>0</v>
      </c>
      <c r="AT420" s="97" t="n">
        <f aca="false">SUM(AT231)</f>
        <v>153.18</v>
      </c>
      <c r="AU420" s="97" t="n">
        <f aca="false">SUM(AU231)</f>
        <v>0</v>
      </c>
      <c r="AV420" s="97" t="n">
        <f aca="false">SUM(AV231)</f>
        <v>0</v>
      </c>
      <c r="AW420" s="106" t="n">
        <f aca="false">SUM(AW231)</f>
        <v>13272.2808414626</v>
      </c>
    </row>
    <row r="421" customFormat="false" ht="12.75" hidden="false" customHeight="false" outlineLevel="0" collapsed="false">
      <c r="A421" s="77"/>
      <c r="B421" s="76"/>
      <c r="C421" s="76"/>
      <c r="D421" s="76"/>
      <c r="E421" s="76"/>
      <c r="F421" s="76"/>
      <c r="G421" s="76"/>
      <c r="H421" s="76"/>
      <c r="I421" s="186" t="s">
        <v>485</v>
      </c>
      <c r="J421" s="116" t="s">
        <v>486</v>
      </c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65"/>
      <c r="W421" s="165"/>
      <c r="X421" s="117"/>
      <c r="Y421" s="117"/>
      <c r="Z421" s="117"/>
      <c r="AA421" s="117" t="n">
        <f aca="false">SUM(AA221+AA243+AA257+AA206)</f>
        <v>1050000</v>
      </c>
      <c r="AB421" s="117" t="n">
        <f aca="false">SUM(AB221+AB243+AB257+AB206)</f>
        <v>75137.46</v>
      </c>
      <c r="AC421" s="117" t="n">
        <f aca="false">SUM(AC221+AC243+AC257+AC206)</f>
        <v>1988000</v>
      </c>
      <c r="AD421" s="117"/>
      <c r="AE421" s="117" t="n">
        <f aca="false">SUM(AE221+AE243+AE257+AE206)</f>
        <v>0</v>
      </c>
      <c r="AF421" s="117" t="n">
        <f aca="false">SUM(AF221+AF243+AF257+AF206)</f>
        <v>0</v>
      </c>
      <c r="AG421" s="117" t="n">
        <f aca="false">SUM(AG221+AG243+AG257+AG206)</f>
        <v>2198000</v>
      </c>
      <c r="AH421" s="117" t="n">
        <f aca="false">SUM(AH221+AH243+AH257+AH206)</f>
        <v>745536.41</v>
      </c>
      <c r="AI421" s="117" t="n">
        <f aca="false">SUM(AI221+AI243+AI257+AI206)</f>
        <v>2150000</v>
      </c>
      <c r="AJ421" s="117" t="n">
        <f aca="false">SUM(AJ221+AJ243+AJ257+AJ206)</f>
        <v>300247.48</v>
      </c>
      <c r="AK421" s="117" t="n">
        <f aca="false">SUM(AK221+AK243+AK257+AK206)</f>
        <v>5750000</v>
      </c>
      <c r="AL421" s="117" t="n">
        <f aca="false">SUM(AL221+AL243+AL257+AL206)</f>
        <v>770000</v>
      </c>
      <c r="AM421" s="117" t="n">
        <f aca="false">SUM(AM221+AM243+AM257+AM206)</f>
        <v>200000</v>
      </c>
      <c r="AN421" s="117" t="n">
        <f aca="false">SUM(AN221+AN243+AN257+AN206)</f>
        <v>6320000</v>
      </c>
      <c r="AO421" s="97" t="n">
        <f aca="false">SUM(AO221+AO243+AO257+AO206)</f>
        <v>838808.149180437</v>
      </c>
      <c r="AP421" s="97" t="n">
        <f aca="false">SUM(AP221+AP243+AP257+AP206)</f>
        <v>8170000</v>
      </c>
      <c r="AQ421" s="97" t="n">
        <f aca="false">SUM(AQ221+AQ243+AQ257+AQ206)</f>
        <v>0</v>
      </c>
      <c r="AR421" s="97" t="n">
        <f aca="false">SUM(AR221+AR243+AR257+AR206)</f>
        <v>1084345.3447475</v>
      </c>
      <c r="AS421" s="97" t="n">
        <f aca="false">SUM(AS221+AS243+AS257+AS206)</f>
        <v>0</v>
      </c>
      <c r="AT421" s="97" t="n">
        <f aca="false">SUM(AT221+AT243+AT257+AT206)</f>
        <v>64061.8</v>
      </c>
      <c r="AU421" s="97" t="n">
        <f aca="false">SUM(AU221+AU243+AU257+AU206)</f>
        <v>201363.46</v>
      </c>
      <c r="AV421" s="97" t="n">
        <f aca="false">SUM(AV221+AV243+AV257+AV206)</f>
        <v>57011.04</v>
      </c>
      <c r="AW421" s="106" t="n">
        <f aca="false">SUM(AW221+AW243+AW257+AW206)</f>
        <v>1228697.76474749</v>
      </c>
    </row>
    <row r="422" customFormat="false" ht="12.75" hidden="false" customHeight="false" outlineLevel="0" collapsed="false">
      <c r="A422" s="77"/>
      <c r="B422" s="76"/>
      <c r="C422" s="76"/>
      <c r="D422" s="76"/>
      <c r="E422" s="76"/>
      <c r="F422" s="76"/>
      <c r="G422" s="76"/>
      <c r="H422" s="76"/>
      <c r="I422" s="186" t="s">
        <v>487</v>
      </c>
      <c r="J422" s="116" t="s">
        <v>488</v>
      </c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65"/>
      <c r="W422" s="165"/>
      <c r="X422" s="117"/>
      <c r="Y422" s="117"/>
      <c r="Z422" s="117"/>
      <c r="AA422" s="117" t="n">
        <f aca="false">SUM(AA360)</f>
        <v>213000</v>
      </c>
      <c r="AB422" s="117" t="n">
        <f aca="false">SUM(AB360)</f>
        <v>135700</v>
      </c>
      <c r="AC422" s="117" t="n">
        <f aca="false">SUM(AC360)</f>
        <v>213000</v>
      </c>
      <c r="AD422" s="117"/>
      <c r="AE422" s="117" t="n">
        <f aca="false">SUM(AE360)</f>
        <v>0</v>
      </c>
      <c r="AF422" s="117" t="n">
        <f aca="false">SUM(AF360)</f>
        <v>0</v>
      </c>
      <c r="AG422" s="117" t="n">
        <f aca="false">SUM(AG360)</f>
        <v>213000</v>
      </c>
      <c r="AH422" s="117" t="n">
        <f aca="false">SUM(AH360)</f>
        <v>142500</v>
      </c>
      <c r="AI422" s="117" t="n">
        <f aca="false">SUM(AI360)</f>
        <v>213000</v>
      </c>
      <c r="AJ422" s="117" t="n">
        <f aca="false">SUM(AJ360)</f>
        <v>121000</v>
      </c>
      <c r="AK422" s="117" t="n">
        <f aca="false">SUM(AK360)</f>
        <v>293000</v>
      </c>
      <c r="AL422" s="117" t="n">
        <f aca="false">SUM(AL360)</f>
        <v>130000</v>
      </c>
      <c r="AM422" s="117" t="n">
        <f aca="false">SUM(AM360)</f>
        <v>0</v>
      </c>
      <c r="AN422" s="117" t="n">
        <f aca="false">SUM(AN360)</f>
        <v>423000</v>
      </c>
      <c r="AO422" s="97" t="n">
        <f aca="false">SUM(AO360)</f>
        <v>56141.7479593868</v>
      </c>
      <c r="AP422" s="97" t="n">
        <f aca="false">SUM(AP360)</f>
        <v>431000</v>
      </c>
      <c r="AQ422" s="97" t="n">
        <f aca="false">SUM(AQ360)</f>
        <v>0</v>
      </c>
      <c r="AR422" s="97" t="n">
        <f aca="false">SUM(AR360)</f>
        <v>57203.5304267038</v>
      </c>
      <c r="AS422" s="97" t="n">
        <f aca="false">SUM(AS360)</f>
        <v>0</v>
      </c>
      <c r="AT422" s="97" t="n">
        <f aca="false">SUM(AT360)</f>
        <v>44392.25</v>
      </c>
      <c r="AU422" s="97" t="n">
        <f aca="false">SUM(AU360)</f>
        <v>0</v>
      </c>
      <c r="AV422" s="97" t="n">
        <f aca="false">SUM(AV360)</f>
        <v>0</v>
      </c>
      <c r="AW422" s="106" t="n">
        <f aca="false">SUM(AW360)</f>
        <v>57203.5304267038</v>
      </c>
    </row>
    <row r="423" customFormat="false" ht="12.75" hidden="false" customHeight="false" outlineLevel="0" collapsed="false">
      <c r="A423" s="77"/>
      <c r="B423" s="76"/>
      <c r="C423" s="76"/>
      <c r="D423" s="76"/>
      <c r="E423" s="76"/>
      <c r="F423" s="76"/>
      <c r="G423" s="76"/>
      <c r="H423" s="76"/>
      <c r="I423" s="186" t="s">
        <v>489</v>
      </c>
      <c r="J423" s="116" t="s">
        <v>490</v>
      </c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65"/>
      <c r="W423" s="165"/>
      <c r="X423" s="117"/>
      <c r="Y423" s="117"/>
      <c r="Z423" s="117"/>
      <c r="AA423" s="117" t="n">
        <f aca="false">SUM(AA317+AA324+AA331+AA338)</f>
        <v>274000</v>
      </c>
      <c r="AB423" s="117" t="n">
        <f aca="false">SUM(AB317+AB324+AB331+AB338)</f>
        <v>103500</v>
      </c>
      <c r="AC423" s="117" t="n">
        <f aca="false">SUM(AC317+AC324+AC331+AC338)</f>
        <v>324000</v>
      </c>
      <c r="AD423" s="117"/>
      <c r="AE423" s="117" t="n">
        <f aca="false">SUM(AE317+AE324+AE331+AE338)</f>
        <v>0</v>
      </c>
      <c r="AF423" s="117" t="n">
        <f aca="false">SUM(AF317+AF324+AF331+AF338)</f>
        <v>0</v>
      </c>
      <c r="AG423" s="117" t="n">
        <f aca="false">SUM(AG317+AG324+AG331+AG338)</f>
        <v>336000</v>
      </c>
      <c r="AH423" s="117" t="n">
        <f aca="false">SUM(AH317+AH324+AH331+AH338)</f>
        <v>184000</v>
      </c>
      <c r="AI423" s="117" t="n">
        <f aca="false">SUM(AI317+AI324+AI331+AI338)</f>
        <v>327000</v>
      </c>
      <c r="AJ423" s="117" t="n">
        <f aca="false">SUM(AJ317+AJ324+AJ331+AJ338)</f>
        <v>150000</v>
      </c>
      <c r="AK423" s="117" t="n">
        <f aca="false">SUM(AK317+AK324+AK331+AK338)</f>
        <v>388000</v>
      </c>
      <c r="AL423" s="117" t="n">
        <f aca="false">SUM(AL317+AL324+AL331+AL338)</f>
        <v>47000</v>
      </c>
      <c r="AM423" s="117" t="n">
        <f aca="false">SUM(AM317+AM324+AM331+AM338)</f>
        <v>0</v>
      </c>
      <c r="AN423" s="117" t="n">
        <f aca="false">SUM(AN317+AN324+AN331+AN338)</f>
        <v>435000</v>
      </c>
      <c r="AO423" s="97" t="n">
        <f aca="false">SUM(AO317+AO324+AO331+AO338)</f>
        <v>57734.4216603623</v>
      </c>
      <c r="AP423" s="97" t="n">
        <f aca="false">SUM(AP317+AP324+AP331+AP338)</f>
        <v>376000</v>
      </c>
      <c r="AQ423" s="97" t="n">
        <f aca="false">SUM(AQ317+AQ324+AQ331+AQ338)</f>
        <v>0</v>
      </c>
      <c r="AR423" s="97" t="n">
        <f aca="false">SUM(AR317+AR324+AR331+AR338)</f>
        <v>49903.7759638994</v>
      </c>
      <c r="AS423" s="97" t="n">
        <f aca="false">SUM(AS317+AS324+AS331+AS338)</f>
        <v>0</v>
      </c>
      <c r="AT423" s="97" t="n">
        <f aca="false">SUM(AT317+AT324+AT331+AT338)</f>
        <v>18608.38</v>
      </c>
      <c r="AU423" s="97" t="n">
        <f aca="false">SUM(AU317+AU324+AU331+AU338)</f>
        <v>0</v>
      </c>
      <c r="AV423" s="97" t="n">
        <f aca="false">SUM(AV317+AV324+AV331+AV338)</f>
        <v>0</v>
      </c>
      <c r="AW423" s="106" t="n">
        <f aca="false">SUM(AW317+AW324+AW331+AW338)</f>
        <v>49903.7759638994</v>
      </c>
    </row>
    <row r="424" customFormat="false" ht="12.75" hidden="false" customHeight="false" outlineLevel="0" collapsed="false">
      <c r="A424" s="77"/>
      <c r="B424" s="76"/>
      <c r="C424" s="76"/>
      <c r="D424" s="76"/>
      <c r="E424" s="76"/>
      <c r="F424" s="76"/>
      <c r="G424" s="76"/>
      <c r="H424" s="76"/>
      <c r="I424" s="186" t="s">
        <v>491</v>
      </c>
      <c r="J424" s="116" t="s">
        <v>492</v>
      </c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65"/>
      <c r="W424" s="165"/>
      <c r="X424" s="117"/>
      <c r="Y424" s="117"/>
      <c r="Z424" s="117"/>
      <c r="AA424" s="117" t="n">
        <f aca="false">SUM(AA306)</f>
        <v>55000</v>
      </c>
      <c r="AB424" s="117" t="n">
        <f aca="false">SUM(AB306)</f>
        <v>9500</v>
      </c>
      <c r="AC424" s="117" t="n">
        <f aca="false">SUM(AC306)</f>
        <v>115000</v>
      </c>
      <c r="AD424" s="117"/>
      <c r="AE424" s="117" t="n">
        <f aca="false">SUM(AE306)</f>
        <v>0</v>
      </c>
      <c r="AF424" s="117" t="n">
        <f aca="false">SUM(AF306)</f>
        <v>0</v>
      </c>
      <c r="AG424" s="117" t="n">
        <f aca="false">SUM(AG306)</f>
        <v>220000</v>
      </c>
      <c r="AH424" s="117" t="n">
        <f aca="false">SUM(AH306)</f>
        <v>211155</v>
      </c>
      <c r="AI424" s="117" t="n">
        <f aca="false">SUM(AI306)</f>
        <v>135000</v>
      </c>
      <c r="AJ424" s="117" t="n">
        <f aca="false">SUM(AJ306)</f>
        <v>12500</v>
      </c>
      <c r="AK424" s="117" t="n">
        <f aca="false">SUM(AK306)</f>
        <v>200000</v>
      </c>
      <c r="AL424" s="117" t="n">
        <f aca="false">SUM(AL306)</f>
        <v>0</v>
      </c>
      <c r="AM424" s="117" t="n">
        <f aca="false">SUM(AM306)</f>
        <v>0</v>
      </c>
      <c r="AN424" s="117" t="n">
        <f aca="false">SUM(AN306)</f>
        <v>200000</v>
      </c>
      <c r="AO424" s="97" t="n">
        <f aca="false">SUM(AO306)</f>
        <v>26544.5616829252</v>
      </c>
      <c r="AP424" s="97" t="n">
        <f aca="false">SUM(AP306)</f>
        <v>175000</v>
      </c>
      <c r="AQ424" s="97" t="n">
        <f aca="false">SUM(AQ306)</f>
        <v>0</v>
      </c>
      <c r="AR424" s="97" t="n">
        <f aca="false">SUM(AR306)</f>
        <v>23226.4914725596</v>
      </c>
      <c r="AS424" s="97" t="n">
        <f aca="false">SUM(AS306)</f>
        <v>0</v>
      </c>
      <c r="AT424" s="97" t="n">
        <f aca="false">SUM(AT306)</f>
        <v>0</v>
      </c>
      <c r="AU424" s="97" t="n">
        <f aca="false">SUM(AU306)</f>
        <v>0</v>
      </c>
      <c r="AV424" s="97" t="n">
        <f aca="false">SUM(AV306)</f>
        <v>0</v>
      </c>
      <c r="AW424" s="106" t="n">
        <f aca="false">SUM(AW306)</f>
        <v>23226.4914725596</v>
      </c>
    </row>
    <row r="425" customFormat="false" ht="12.75" hidden="false" customHeight="false" outlineLevel="0" collapsed="false">
      <c r="A425" s="77"/>
      <c r="B425" s="76"/>
      <c r="C425" s="76"/>
      <c r="D425" s="76"/>
      <c r="E425" s="76"/>
      <c r="F425" s="76"/>
      <c r="G425" s="76"/>
      <c r="H425" s="76"/>
      <c r="I425" s="186" t="s">
        <v>493</v>
      </c>
      <c r="J425" s="116" t="s">
        <v>494</v>
      </c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65"/>
      <c r="W425" s="165"/>
      <c r="X425" s="117"/>
      <c r="Y425" s="117"/>
      <c r="Z425" s="117"/>
      <c r="AA425" s="117" t="n">
        <f aca="false">SUM(AA169)</f>
        <v>116000</v>
      </c>
      <c r="AB425" s="117" t="n">
        <f aca="false">SUM(AB169)</f>
        <v>63895.98</v>
      </c>
      <c r="AC425" s="117" t="n">
        <f aca="false">SUM(AC169)</f>
        <v>116000</v>
      </c>
      <c r="AD425" s="117"/>
      <c r="AE425" s="117" t="n">
        <f aca="false">SUM(AE169)</f>
        <v>0</v>
      </c>
      <c r="AF425" s="117" t="n">
        <f aca="false">SUM(AF169)</f>
        <v>0</v>
      </c>
      <c r="AG425" s="117" t="n">
        <f aca="false">SUM(AG169)</f>
        <v>116000</v>
      </c>
      <c r="AH425" s="117" t="n">
        <f aca="false">SUM(AH169)</f>
        <v>80602.94</v>
      </c>
      <c r="AI425" s="117" t="n">
        <f aca="false">SUM(AI169)</f>
        <v>116000</v>
      </c>
      <c r="AJ425" s="117" t="n">
        <f aca="false">SUM(AJ169)</f>
        <v>51267.74</v>
      </c>
      <c r="AK425" s="117" t="n">
        <f aca="false">SUM(AK169)</f>
        <v>136000</v>
      </c>
      <c r="AL425" s="117" t="n">
        <f aca="false">SUM(AL169)</f>
        <v>5000</v>
      </c>
      <c r="AM425" s="117" t="n">
        <f aca="false">SUM(AM169)</f>
        <v>0</v>
      </c>
      <c r="AN425" s="117" t="n">
        <f aca="false">SUM(AN169)</f>
        <v>141000</v>
      </c>
      <c r="AO425" s="97" t="n">
        <f aca="false">SUM(AO169)</f>
        <v>18713.9159864623</v>
      </c>
      <c r="AP425" s="97" t="n">
        <f aca="false">SUM(AP169)</f>
        <v>142000</v>
      </c>
      <c r="AQ425" s="97" t="n">
        <f aca="false">SUM(AQ169)</f>
        <v>0</v>
      </c>
      <c r="AR425" s="97" t="n">
        <f aca="false">SUM(AR169)</f>
        <v>18846.6387948769</v>
      </c>
      <c r="AS425" s="97" t="n">
        <f aca="false">SUM(AS169)</f>
        <v>0</v>
      </c>
      <c r="AT425" s="97" t="n">
        <f aca="false">SUM(AT169)</f>
        <v>10906.46</v>
      </c>
      <c r="AU425" s="97" t="n">
        <f aca="false">SUM(AU169)</f>
        <v>0</v>
      </c>
      <c r="AV425" s="97" t="n">
        <f aca="false">SUM(AV169)</f>
        <v>0</v>
      </c>
      <c r="AW425" s="106" t="n">
        <f aca="false">SUM(AW169)</f>
        <v>18846.6387948769</v>
      </c>
    </row>
    <row r="426" customFormat="false" ht="12.75" hidden="false" customHeight="false" outlineLevel="0" collapsed="false">
      <c r="A426" s="77"/>
      <c r="B426" s="76"/>
      <c r="C426" s="76"/>
      <c r="D426" s="76"/>
      <c r="E426" s="76"/>
      <c r="F426" s="76"/>
      <c r="G426" s="76"/>
      <c r="H426" s="76"/>
      <c r="I426" s="186" t="s">
        <v>495</v>
      </c>
      <c r="J426" s="116" t="s">
        <v>496</v>
      </c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65"/>
      <c r="W426" s="165"/>
      <c r="X426" s="117"/>
      <c r="Y426" s="117"/>
      <c r="Z426" s="117"/>
      <c r="AA426" s="117" t="n">
        <f aca="false">SUM(AA186)</f>
        <v>69000</v>
      </c>
      <c r="AB426" s="117" t="n">
        <f aca="false">SUM(AB186)</f>
        <v>40113.64</v>
      </c>
      <c r="AC426" s="117" t="n">
        <f aca="false">SUM(AC186)</f>
        <v>69000</v>
      </c>
      <c r="AD426" s="117"/>
      <c r="AE426" s="117" t="n">
        <f aca="false">SUM(AE186)</f>
        <v>0</v>
      </c>
      <c r="AF426" s="117" t="n">
        <f aca="false">SUM(AF186)</f>
        <v>0</v>
      </c>
      <c r="AG426" s="117" t="n">
        <f aca="false">SUM(AG186)</f>
        <v>73000</v>
      </c>
      <c r="AH426" s="117" t="n">
        <f aca="false">SUM(AH186)</f>
        <v>49222.9</v>
      </c>
      <c r="AI426" s="117" t="n">
        <f aca="false">SUM(AI186)</f>
        <v>72000</v>
      </c>
      <c r="AJ426" s="117" t="n">
        <f aca="false">SUM(AJ186)</f>
        <v>8051</v>
      </c>
      <c r="AK426" s="117" t="n">
        <f aca="false">SUM(AK186)</f>
        <v>100000</v>
      </c>
      <c r="AL426" s="117" t="n">
        <f aca="false">SUM(AL186)</f>
        <v>28500</v>
      </c>
      <c r="AM426" s="117" t="n">
        <f aca="false">SUM(AM186)</f>
        <v>0</v>
      </c>
      <c r="AN426" s="117" t="n">
        <f aca="false">SUM(AN186)</f>
        <v>128500</v>
      </c>
      <c r="AO426" s="97" t="n">
        <f aca="false">SUM(AO186)</f>
        <v>17054.8808812795</v>
      </c>
      <c r="AP426" s="97" t="n">
        <f aca="false">SUM(AP186)</f>
        <v>133500</v>
      </c>
      <c r="AQ426" s="97" t="n">
        <f aca="false">SUM(AQ186)</f>
        <v>0</v>
      </c>
      <c r="AR426" s="97" t="n">
        <f aca="false">SUM(AR186)</f>
        <v>17718.4949233526</v>
      </c>
      <c r="AS426" s="97" t="n">
        <f aca="false">SUM(AS186)</f>
        <v>0</v>
      </c>
      <c r="AT426" s="97" t="n">
        <f aca="false">SUM(AT186)</f>
        <v>8857.44</v>
      </c>
      <c r="AU426" s="97" t="n">
        <f aca="false">SUM(AU186)</f>
        <v>2000</v>
      </c>
      <c r="AV426" s="97" t="n">
        <f aca="false">SUM(AV186)</f>
        <v>0</v>
      </c>
      <c r="AW426" s="106" t="n">
        <f aca="false">SUM(AW186)</f>
        <v>19718.4949233526</v>
      </c>
    </row>
    <row r="427" customFormat="false" ht="12.75" hidden="false" customHeight="false" outlineLevel="0" collapsed="false">
      <c r="A427" s="77"/>
      <c r="B427" s="76"/>
      <c r="C427" s="76"/>
      <c r="D427" s="76"/>
      <c r="E427" s="76"/>
      <c r="F427" s="76"/>
      <c r="G427" s="76"/>
      <c r="H427" s="76"/>
      <c r="I427" s="186" t="s">
        <v>497</v>
      </c>
      <c r="J427" s="116" t="s">
        <v>498</v>
      </c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65"/>
      <c r="W427" s="165"/>
      <c r="X427" s="117"/>
      <c r="Y427" s="117"/>
      <c r="Z427" s="117"/>
      <c r="AA427" s="117" t="n">
        <f aca="false">SUM(AA179)</f>
        <v>35000</v>
      </c>
      <c r="AB427" s="117" t="n">
        <f aca="false">SUM(AB179)</f>
        <v>6735.11</v>
      </c>
      <c r="AC427" s="117" t="n">
        <f aca="false">SUM(AC179)</f>
        <v>35000</v>
      </c>
      <c r="AD427" s="117"/>
      <c r="AE427" s="117" t="n">
        <f aca="false">SUM(AE179)</f>
        <v>0</v>
      </c>
      <c r="AF427" s="117" t="n">
        <f aca="false">SUM(AF179)</f>
        <v>0</v>
      </c>
      <c r="AG427" s="117" t="n">
        <f aca="false">SUM(AG179)</f>
        <v>35000</v>
      </c>
      <c r="AH427" s="117" t="n">
        <f aca="false">SUM(AH179)</f>
        <v>6097.03</v>
      </c>
      <c r="AI427" s="117" t="n">
        <f aca="false">SUM(AI179)</f>
        <v>35000</v>
      </c>
      <c r="AJ427" s="117" t="n">
        <f aca="false">SUM(AJ179)</f>
        <v>5570.24</v>
      </c>
      <c r="AK427" s="117" t="n">
        <f aca="false">SUM(AK179)</f>
        <v>35000</v>
      </c>
      <c r="AL427" s="117" t="n">
        <f aca="false">SUM(AL179)</f>
        <v>0</v>
      </c>
      <c r="AM427" s="117" t="n">
        <f aca="false">SUM(AM179)</f>
        <v>0</v>
      </c>
      <c r="AN427" s="117" t="n">
        <f aca="false">SUM(AN179)</f>
        <v>35000</v>
      </c>
      <c r="AO427" s="97" t="n">
        <f aca="false">SUM(AO179)</f>
        <v>4645.29829451191</v>
      </c>
      <c r="AP427" s="97" t="n">
        <f aca="false">SUM(AP179)</f>
        <v>25000</v>
      </c>
      <c r="AQ427" s="97" t="n">
        <f aca="false">SUM(AQ179)</f>
        <v>0</v>
      </c>
      <c r="AR427" s="97" t="n">
        <f aca="false">SUM(AR179)</f>
        <v>3318.07021036565</v>
      </c>
      <c r="AS427" s="97" t="n">
        <f aca="false">SUM(AS179)</f>
        <v>0</v>
      </c>
      <c r="AT427" s="97" t="n">
        <f aca="false">SUM(AT179)</f>
        <v>1668.75</v>
      </c>
      <c r="AU427" s="97" t="n">
        <f aca="false">SUM(AU179)</f>
        <v>0</v>
      </c>
      <c r="AV427" s="97" t="n">
        <f aca="false">SUM(AV179)</f>
        <v>0</v>
      </c>
      <c r="AW427" s="106" t="n">
        <f aca="false">SUM(AW179)</f>
        <v>3318.07021036565</v>
      </c>
    </row>
    <row r="428" customFormat="false" ht="13.5" hidden="false" customHeight="false" outlineLevel="0" collapsed="false">
      <c r="A428" s="77"/>
      <c r="B428" s="76"/>
      <c r="C428" s="76"/>
      <c r="D428" s="76"/>
      <c r="E428" s="76"/>
      <c r="F428" s="76"/>
      <c r="G428" s="76"/>
      <c r="H428" s="76"/>
      <c r="I428" s="188" t="n">
        <v>1070</v>
      </c>
      <c r="J428" s="189" t="s">
        <v>499</v>
      </c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1"/>
      <c r="W428" s="191"/>
      <c r="X428" s="190"/>
      <c r="Y428" s="190"/>
      <c r="Z428" s="190"/>
      <c r="AA428" s="190" t="n">
        <f aca="false">SUM(AA272+AA283+AA298)</f>
        <v>102000</v>
      </c>
      <c r="AB428" s="190" t="n">
        <f aca="false">SUM(AB272+AB283+AB298)</f>
        <v>39395.38</v>
      </c>
      <c r="AC428" s="190" t="n">
        <f aca="false">SUM(AC272+AC283+AC298)</f>
        <v>122000</v>
      </c>
      <c r="AD428" s="190"/>
      <c r="AE428" s="190" t="n">
        <f aca="false">SUM(AE272+AE283+AE298)</f>
        <v>0</v>
      </c>
      <c r="AF428" s="190" t="n">
        <f aca="false">SUM(AF272+AF283+AF298)</f>
        <v>0</v>
      </c>
      <c r="AG428" s="190" t="n">
        <f aca="false">SUM(AG272+AG283+AG298)</f>
        <v>137000</v>
      </c>
      <c r="AH428" s="190" t="n">
        <f aca="false">SUM(AH272+AH283+AH298)</f>
        <v>85703.98</v>
      </c>
      <c r="AI428" s="190" t="n">
        <f aca="false">SUM(AI272+AI283+AI298)</f>
        <v>175000</v>
      </c>
      <c r="AJ428" s="190" t="n">
        <f aca="false">SUM(AJ272+AJ283+AJ298)</f>
        <v>86900.66</v>
      </c>
      <c r="AK428" s="190" t="n">
        <f aca="false">SUM(AK272+AK283+AK298)</f>
        <v>297000</v>
      </c>
      <c r="AL428" s="190" t="n">
        <f aca="false">SUM(AL272+AL283+AL298)</f>
        <v>10000</v>
      </c>
      <c r="AM428" s="190" t="n">
        <f aca="false">SUM(AM272+AM283+AM298)</f>
        <v>0</v>
      </c>
      <c r="AN428" s="190" t="n">
        <f aca="false">SUM(AN272+AN283+AN298)</f>
        <v>307000</v>
      </c>
      <c r="AO428" s="192" t="n">
        <f aca="false">SUM(AO272+AO283+AO298)</f>
        <v>40745.9021832902</v>
      </c>
      <c r="AP428" s="192" t="n">
        <f aca="false">SUM(AP272+AP283+AP298)</f>
        <v>271000</v>
      </c>
      <c r="AQ428" s="192" t="n">
        <f aca="false">SUM(AQ272+AQ283+AQ298)</f>
        <v>0</v>
      </c>
      <c r="AR428" s="192" t="n">
        <f aca="false">SUM(AR272+AR283+AR298)</f>
        <v>35967.8810803637</v>
      </c>
      <c r="AS428" s="192" t="n">
        <f aca="false">SUM(AS272+AS283+AS298)</f>
        <v>0</v>
      </c>
      <c r="AT428" s="192" t="n">
        <f aca="false">SUM(AT272+AT283+AT298)</f>
        <v>12461.14</v>
      </c>
      <c r="AU428" s="192" t="n">
        <f aca="false">SUM(AU272+AU283+AU298)</f>
        <v>0</v>
      </c>
      <c r="AV428" s="192" t="n">
        <f aca="false">SUM(AV272+AV283+AV298)</f>
        <v>0</v>
      </c>
      <c r="AW428" s="193" t="n">
        <f aca="false">SUM(AW272+AW283+AW298)</f>
        <v>35967.8810803637</v>
      </c>
    </row>
    <row r="429" customFormat="false" ht="13.5" hidden="false" customHeight="false" outlineLevel="0" collapsed="false">
      <c r="A429" s="77"/>
      <c r="B429" s="76"/>
      <c r="C429" s="76"/>
      <c r="D429" s="76"/>
      <c r="E429" s="76"/>
      <c r="F429" s="76"/>
      <c r="G429" s="76"/>
      <c r="H429" s="76"/>
      <c r="I429" s="194"/>
      <c r="J429" s="195" t="s">
        <v>151</v>
      </c>
      <c r="K429" s="196"/>
      <c r="L429" s="196"/>
      <c r="M429" s="196"/>
      <c r="N429" s="196"/>
      <c r="O429" s="196"/>
      <c r="P429" s="196"/>
      <c r="Q429" s="196"/>
      <c r="R429" s="196"/>
      <c r="S429" s="196"/>
      <c r="T429" s="196"/>
      <c r="U429" s="196"/>
      <c r="V429" s="197"/>
      <c r="W429" s="197"/>
      <c r="X429" s="196"/>
      <c r="Y429" s="196"/>
      <c r="Z429" s="196"/>
      <c r="AA429" s="196" t="e">
        <f aca="false">SUM(AA416:AA428)</f>
        <v>#REF!</v>
      </c>
      <c r="AB429" s="196" t="e">
        <f aca="false">SUM(AB416:AB428)</f>
        <v>#REF!</v>
      </c>
      <c r="AC429" s="196" t="e">
        <f aca="false">SUM(AC416:AC428)</f>
        <v>#REF!</v>
      </c>
      <c r="AD429" s="196"/>
      <c r="AE429" s="196" t="e">
        <f aca="false">SUM(AE416:AE428)</f>
        <v>#REF!</v>
      </c>
      <c r="AF429" s="196" t="e">
        <f aca="false">SUM(AF416:AF428)</f>
        <v>#REF!</v>
      </c>
      <c r="AG429" s="196" t="e">
        <f aca="false">SUM(AG416:AG428)</f>
        <v>#REF!</v>
      </c>
      <c r="AH429" s="196" t="e">
        <f aca="false">SUM(AH416:AH428)</f>
        <v>#REF!</v>
      </c>
      <c r="AI429" s="196" t="e">
        <f aca="false">SUM(AI416:AI428)</f>
        <v>#REF!</v>
      </c>
      <c r="AJ429" s="196" t="e">
        <f aca="false">SUM(AJ416:AJ428)</f>
        <v>#REF!</v>
      </c>
      <c r="AK429" s="196" t="e">
        <f aca="false">SUM(AK416:AK428)</f>
        <v>#REF!</v>
      </c>
      <c r="AL429" s="196" t="e">
        <f aca="false">SUM(AL416:AL428)</f>
        <v>#REF!</v>
      </c>
      <c r="AM429" s="196" t="e">
        <f aca="false">SUM(AM416:AM428)</f>
        <v>#REF!</v>
      </c>
      <c r="AN429" s="198" t="e">
        <f aca="false">SUM(AN416:AN428)</f>
        <v>#REF!</v>
      </c>
      <c r="AO429" s="199" t="e">
        <f aca="false">SUM(AO416:AO428)</f>
        <v>#REF!</v>
      </c>
      <c r="AP429" s="199" t="e">
        <f aca="false">SUM(AP416:AP428)</f>
        <v>#REF!</v>
      </c>
      <c r="AQ429" s="199" t="e">
        <f aca="false">SUM(AQ416:AQ428)</f>
        <v>#REF!</v>
      </c>
      <c r="AR429" s="199" t="n">
        <f aca="false">SUM(AR416:AR428)</f>
        <v>1754927.33426239</v>
      </c>
      <c r="AS429" s="199" t="n">
        <f aca="false">SUM(AS416:AS428)</f>
        <v>0</v>
      </c>
      <c r="AT429" s="199" t="n">
        <f aca="false">SUM(AT416:AT428)</f>
        <v>464153.35</v>
      </c>
      <c r="AU429" s="199" t="n">
        <f aca="false">SUM(AU416:AU428)</f>
        <v>384219.67</v>
      </c>
      <c r="AV429" s="199" t="n">
        <f aca="false">SUM(AV416:AV428)</f>
        <v>72345.1</v>
      </c>
      <c r="AW429" s="199" t="n">
        <f aca="false">SUM(AW416:AW428)</f>
        <v>2066801.90426239</v>
      </c>
    </row>
    <row r="430" customFormat="false" ht="12.75" hidden="false" customHeight="false" outlineLevel="0" collapsed="false">
      <c r="A430" s="77"/>
      <c r="B430" s="76"/>
      <c r="C430" s="76"/>
      <c r="D430" s="76"/>
      <c r="E430" s="76"/>
      <c r="F430" s="76"/>
      <c r="G430" s="76"/>
      <c r="H430" s="76"/>
      <c r="I430" s="81"/>
      <c r="J430" s="77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8"/>
      <c r="W430" s="78"/>
      <c r="X430" s="74"/>
      <c r="Y430" s="74"/>
      <c r="Z430" s="74"/>
      <c r="AA430" s="74"/>
      <c r="AB430" s="74"/>
      <c r="AC430" s="74"/>
      <c r="AD430" s="74"/>
      <c r="AE430" s="74"/>
      <c r="AF430" s="74"/>
      <c r="AG430" s="79"/>
    </row>
  </sheetData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315277777777778"/>
  <pageSetup paperSize="9" scale="100" fitToWidth="4" fitToHeight="5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11" manualBreakCount="11">
    <brk id="44" man="true" max="16383" min="0"/>
    <brk id="76" man="true" max="16383" min="0"/>
    <brk id="106" man="true" max="16383" min="0"/>
    <brk id="148" man="true" max="16383" min="0"/>
    <brk id="184" man="true" max="16383" min="0"/>
    <brk id="229" man="true" max="16383" min="0"/>
    <brk id="281" man="true" max="16383" min="0"/>
    <brk id="322" man="true" max="16383" min="0"/>
    <brk id="357" man="true" max="16383" min="0"/>
    <brk id="394" man="true" max="16383" min="0"/>
    <brk id="411" man="true" max="16383" min="0"/>
  </rowBreaks>
  <colBreaks count="1" manualBreakCount="1">
    <brk id="35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E49"/>
  <sheetViews>
    <sheetView showFormulas="false" showGridLines="true" showRowColHeaders="true" showZeros="true" rightToLeft="false" tabSelected="false" showOutlineSymbols="true" defaultGridColor="true" view="normal" topLeftCell="A30" colorId="64" zoomScale="100" zoomScaleNormal="100" zoomScalePageLayoutView="100" workbookViewId="0">
      <selection pane="topLeft" activeCell="B30" activeCellId="0" sqref="B30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56"/>
    <col collapsed="false" customWidth="true" hidden="false" outlineLevel="0" max="2" min="2" style="0" width="15.14"/>
    <col collapsed="false" customWidth="true" hidden="false" outlineLevel="0" max="3" min="3" style="0" width="13"/>
    <col collapsed="false" customWidth="true" hidden="false" outlineLevel="0" max="4" min="4" style="0" width="14.29"/>
    <col collapsed="false" customWidth="true" hidden="false" outlineLevel="0" max="5" min="5" style="0" width="16.85"/>
  </cols>
  <sheetData>
    <row r="3" customFormat="false" ht="27" hidden="false" customHeight="false" outlineLevel="0" collapsed="false">
      <c r="A3" s="200" t="s">
        <v>500</v>
      </c>
      <c r="B3" s="201"/>
      <c r="C3" s="201"/>
      <c r="D3" s="201"/>
    </row>
    <row r="4" customFormat="false" ht="13.5" hidden="false" customHeight="false" outlineLevel="0" collapsed="false">
      <c r="A4" s="200"/>
      <c r="B4" s="201"/>
      <c r="C4" s="201"/>
      <c r="D4" s="201"/>
    </row>
    <row r="5" customFormat="false" ht="13.5" hidden="false" customHeight="false" outlineLevel="0" collapsed="false">
      <c r="A5" s="200" t="s">
        <v>501</v>
      </c>
      <c r="B5" s="201"/>
      <c r="C5" s="201"/>
      <c r="D5" s="201"/>
    </row>
    <row r="6" customFormat="false" ht="15.75" hidden="false" customHeight="false" outlineLevel="0" collapsed="false">
      <c r="A6" s="202"/>
      <c r="B6" s="203"/>
      <c r="C6" s="203"/>
      <c r="D6" s="203"/>
    </row>
    <row r="7" customFormat="false" ht="15.75" hidden="false" customHeight="false" outlineLevel="0" collapsed="false">
      <c r="A7" s="204" t="s">
        <v>502</v>
      </c>
      <c r="B7" s="205" t="s">
        <v>34</v>
      </c>
      <c r="C7" s="205" t="s">
        <v>36</v>
      </c>
      <c r="D7" s="205" t="s">
        <v>503</v>
      </c>
      <c r="E7" s="205" t="s">
        <v>504</v>
      </c>
    </row>
    <row r="8" customFormat="false" ht="15" hidden="false" customHeight="false" outlineLevel="0" collapsed="false">
      <c r="A8" s="206" t="s">
        <v>505</v>
      </c>
      <c r="B8" s="207" t="s">
        <v>506</v>
      </c>
      <c r="C8" s="207" t="s">
        <v>507</v>
      </c>
      <c r="D8" s="207" t="s">
        <v>508</v>
      </c>
      <c r="E8" s="208" t="n">
        <v>4</v>
      </c>
    </row>
    <row r="9" customFormat="false" ht="15" hidden="false" customHeight="false" outlineLevel="0" collapsed="false">
      <c r="A9" s="209" t="s">
        <v>509</v>
      </c>
      <c r="B9" s="210" t="n">
        <f aca="false">SUM(B10+B12+B14+B16+B19+B21+B24+B27)</f>
        <v>1595747.78</v>
      </c>
      <c r="C9" s="210" t="n">
        <f aca="false">SUM(C10+C12+C14+C16+C19+C21+C24+C27)</f>
        <v>1754927.34</v>
      </c>
      <c r="D9" s="210" t="n">
        <f aca="false">SUM(D10+D12+D14+D16+D19+D21+D24+D27)</f>
        <v>1782997.6</v>
      </c>
      <c r="E9" s="211" t="n">
        <f aca="false">SUM(E10+E12+E14+E16+E19+E21+E24+E27)</f>
        <v>1814718.96</v>
      </c>
    </row>
    <row r="10" customFormat="false" ht="15.75" hidden="false" customHeight="false" outlineLevel="0" collapsed="false">
      <c r="A10" s="209" t="s">
        <v>510</v>
      </c>
      <c r="B10" s="210" t="n">
        <f aca="false">SUM(B11)</f>
        <v>126674.95</v>
      </c>
      <c r="C10" s="210" t="n">
        <f aca="false">SUM(C11)</f>
        <v>141217.07</v>
      </c>
      <c r="D10" s="210" t="n">
        <f aca="false">SUM(D11)</f>
        <v>145995.09</v>
      </c>
      <c r="E10" s="211" t="n">
        <f aca="false">SUM(E11)</f>
        <v>152631.23</v>
      </c>
    </row>
    <row r="11" customFormat="false" ht="15" hidden="false" customHeight="false" outlineLevel="0" collapsed="false">
      <c r="A11" s="209" t="s">
        <v>511</v>
      </c>
      <c r="B11" s="210" t="n">
        <v>126674.95</v>
      </c>
      <c r="C11" s="210" t="n">
        <v>141217.07</v>
      </c>
      <c r="D11" s="210" t="n">
        <v>145995.09</v>
      </c>
      <c r="E11" s="211" t="n">
        <v>152631.23</v>
      </c>
    </row>
    <row r="12" customFormat="false" ht="15" hidden="false" customHeight="false" outlineLevel="0" collapsed="false">
      <c r="A12" s="209" t="s">
        <v>512</v>
      </c>
      <c r="B12" s="210" t="n">
        <f aca="false">SUM(B13)</f>
        <v>0</v>
      </c>
      <c r="C12" s="210" t="n">
        <f aca="false">SUM(C13)</f>
        <v>0</v>
      </c>
      <c r="D12" s="210" t="n">
        <f aca="false">SUM(D13)</f>
        <v>0</v>
      </c>
      <c r="E12" s="211" t="n">
        <f aca="false">SUM(E13)</f>
        <v>0</v>
      </c>
    </row>
    <row r="13" customFormat="false" ht="15" hidden="false" customHeight="false" outlineLevel="0" collapsed="false">
      <c r="A13" s="209" t="s">
        <v>513</v>
      </c>
      <c r="B13" s="210" t="n">
        <v>0</v>
      </c>
      <c r="C13" s="210" t="n">
        <v>0</v>
      </c>
      <c r="D13" s="210" t="n">
        <v>0</v>
      </c>
      <c r="E13" s="211" t="n">
        <v>0</v>
      </c>
    </row>
    <row r="14" customFormat="false" ht="15" hidden="false" customHeight="false" outlineLevel="0" collapsed="false">
      <c r="A14" s="209" t="s">
        <v>514</v>
      </c>
      <c r="B14" s="210" t="n">
        <f aca="false">SUM(B15)</f>
        <v>17983.94</v>
      </c>
      <c r="C14" s="210" t="n">
        <f aca="false">SUM(C15)</f>
        <v>20372.95</v>
      </c>
      <c r="D14" s="210" t="n">
        <f aca="false">SUM(D15)</f>
        <v>22534.66</v>
      </c>
      <c r="E14" s="211" t="n">
        <f aca="false">SUM(E15)</f>
        <v>25234.22</v>
      </c>
    </row>
    <row r="15" customFormat="false" ht="15" hidden="false" customHeight="false" outlineLevel="0" collapsed="false">
      <c r="A15" s="209" t="s">
        <v>515</v>
      </c>
      <c r="B15" s="210" t="n">
        <v>17983.94</v>
      </c>
      <c r="C15" s="210" t="n">
        <v>20372.95</v>
      </c>
      <c r="D15" s="210" t="n">
        <v>22534.66</v>
      </c>
      <c r="E15" s="211" t="n">
        <v>25234.22</v>
      </c>
    </row>
    <row r="16" customFormat="false" ht="15" hidden="false" customHeight="false" outlineLevel="0" collapsed="false">
      <c r="A16" s="209" t="s">
        <v>516</v>
      </c>
      <c r="B16" s="210" t="n">
        <f aca="false">SUM(B18+B17)</f>
        <v>1161726.06</v>
      </c>
      <c r="C16" s="210" t="n">
        <f aca="false">SUM(C18+C17)</f>
        <v>1407525.39</v>
      </c>
      <c r="D16" s="210" t="n">
        <f aca="false">SUM(D18+D17)</f>
        <v>1413392.79</v>
      </c>
      <c r="E16" s="211" t="n">
        <f aca="false">SUM(E18+E17)</f>
        <v>1431133.15</v>
      </c>
    </row>
    <row r="17" customFormat="false" ht="15" hidden="false" customHeight="false" outlineLevel="0" collapsed="false">
      <c r="A17" s="209" t="s">
        <v>517</v>
      </c>
      <c r="B17" s="210" t="n">
        <v>540583.32</v>
      </c>
      <c r="C17" s="210" t="n">
        <v>478465.73</v>
      </c>
      <c r="D17" s="210" t="n">
        <v>177926.79</v>
      </c>
      <c r="E17" s="211" t="n">
        <v>201133.15</v>
      </c>
    </row>
    <row r="18" customFormat="false" ht="15" hidden="false" customHeight="false" outlineLevel="0" collapsed="false">
      <c r="A18" s="209" t="s">
        <v>518</v>
      </c>
      <c r="B18" s="210" t="n">
        <v>621142.74</v>
      </c>
      <c r="C18" s="210" t="n">
        <v>929059.66</v>
      </c>
      <c r="D18" s="210" t="n">
        <v>1235466</v>
      </c>
      <c r="E18" s="211" t="n">
        <v>1230000</v>
      </c>
    </row>
    <row r="19" customFormat="false" ht="15" hidden="false" customHeight="false" outlineLevel="0" collapsed="false">
      <c r="A19" s="209" t="s">
        <v>519</v>
      </c>
      <c r="B19" s="210" t="n">
        <f aca="false">SUM(B20)</f>
        <v>126086.67</v>
      </c>
      <c r="C19" s="210" t="n">
        <f aca="false">SUM(C20)</f>
        <v>126086.67</v>
      </c>
      <c r="D19" s="210" t="n">
        <f aca="false">SUM(D20)</f>
        <v>126086.67</v>
      </c>
      <c r="E19" s="211" t="n">
        <f aca="false">SUM(E20)</f>
        <v>126086.67</v>
      </c>
    </row>
    <row r="20" customFormat="false" ht="15" hidden="false" customHeight="false" outlineLevel="0" collapsed="false">
      <c r="A20" s="209" t="s">
        <v>520</v>
      </c>
      <c r="B20" s="210" t="n">
        <v>126086.67</v>
      </c>
      <c r="C20" s="210" t="n">
        <v>126086.67</v>
      </c>
      <c r="D20" s="210" t="n">
        <v>126086.67</v>
      </c>
      <c r="E20" s="210" t="n">
        <v>126086.67</v>
      </c>
    </row>
    <row r="21" customFormat="false" ht="15" hidden="false" customHeight="false" outlineLevel="0" collapsed="false">
      <c r="A21" s="209" t="s">
        <v>521</v>
      </c>
      <c r="B21" s="210" t="n">
        <f aca="false">SUM(B23+B22)</f>
        <v>0</v>
      </c>
      <c r="C21" s="210" t="n">
        <f aca="false">SUM(C23+C22)</f>
        <v>0</v>
      </c>
      <c r="D21" s="210" t="n">
        <f aca="false">SUM(D23+D22)</f>
        <v>0</v>
      </c>
      <c r="E21" s="211" t="n">
        <f aca="false">SUM(E23+E22)</f>
        <v>0</v>
      </c>
    </row>
    <row r="22" customFormat="false" ht="15" hidden="false" customHeight="false" outlineLevel="0" collapsed="false">
      <c r="A22" s="209" t="s">
        <v>522</v>
      </c>
      <c r="B22" s="210" t="n">
        <v>0</v>
      </c>
      <c r="C22" s="210" t="n">
        <v>0</v>
      </c>
      <c r="D22" s="210" t="n">
        <v>0</v>
      </c>
      <c r="E22" s="211" t="n">
        <v>0</v>
      </c>
    </row>
    <row r="23" customFormat="false" ht="15" hidden="false" customHeight="false" outlineLevel="0" collapsed="false">
      <c r="A23" s="209" t="s">
        <v>523</v>
      </c>
      <c r="B23" s="210" t="n">
        <v>0</v>
      </c>
      <c r="C23" s="210" t="n">
        <v>0</v>
      </c>
      <c r="D23" s="210" t="n">
        <v>0</v>
      </c>
      <c r="E23" s="211" t="n">
        <v>0</v>
      </c>
    </row>
    <row r="24" customFormat="false" ht="15" hidden="false" customHeight="false" outlineLevel="0" collapsed="false">
      <c r="A24" s="209" t="s">
        <v>524</v>
      </c>
      <c r="B24" s="210" t="n">
        <v>0</v>
      </c>
      <c r="C24" s="210" t="n">
        <f aca="false">SUM(C25)</f>
        <v>0</v>
      </c>
      <c r="D24" s="210" t="n">
        <f aca="false">SUM(D25)</f>
        <v>0</v>
      </c>
      <c r="E24" s="213"/>
    </row>
    <row r="25" customFormat="false" ht="15" hidden="false" customHeight="false" outlineLevel="0" collapsed="false">
      <c r="A25" s="209" t="s">
        <v>525</v>
      </c>
      <c r="B25" s="210" t="n">
        <v>0</v>
      </c>
      <c r="C25" s="210" t="n">
        <v>0</v>
      </c>
      <c r="D25" s="210" t="n">
        <v>0</v>
      </c>
      <c r="E25" s="211" t="n">
        <v>0</v>
      </c>
    </row>
    <row r="26" customFormat="false" ht="15.75" hidden="false" customHeight="false" outlineLevel="0" collapsed="false">
      <c r="A26" s="214" t="s">
        <v>526</v>
      </c>
      <c r="B26" s="215" t="n">
        <f aca="false">SUM(B27)</f>
        <v>163276.16</v>
      </c>
      <c r="C26" s="215" t="n">
        <f aca="false">SUM(C27)</f>
        <v>59725.26</v>
      </c>
      <c r="D26" s="215" t="n">
        <f aca="false">SUM(D27)</f>
        <v>74988.39</v>
      </c>
      <c r="E26" s="215" t="n">
        <f aca="false">SUM(E27)</f>
        <v>79633.69</v>
      </c>
    </row>
    <row r="27" customFormat="false" ht="15.75" hidden="false" customHeight="false" outlineLevel="0" collapsed="false">
      <c r="A27" s="216" t="s">
        <v>527</v>
      </c>
      <c r="B27" s="217" t="n">
        <v>163276.16</v>
      </c>
      <c r="C27" s="217" t="n">
        <v>59725.26</v>
      </c>
      <c r="D27" s="218" t="n">
        <v>74988.39</v>
      </c>
      <c r="E27" s="219" t="n">
        <v>79633.69</v>
      </c>
    </row>
    <row r="28" customFormat="false" ht="15" hidden="false" customHeight="false" outlineLevel="0" collapsed="false">
      <c r="A28" s="220"/>
      <c r="B28" s="221"/>
      <c r="C28" s="221"/>
      <c r="D28" s="221"/>
    </row>
    <row r="29" customFormat="false" ht="15.75" hidden="false" customHeight="false" outlineLevel="0" collapsed="false">
      <c r="A29" s="222"/>
      <c r="B29" s="223"/>
      <c r="C29" s="223"/>
      <c r="D29" s="223"/>
    </row>
    <row r="30" customFormat="false" ht="15.75" hidden="false" customHeight="false" outlineLevel="0" collapsed="false">
      <c r="A30" s="224" t="s">
        <v>528</v>
      </c>
      <c r="B30" s="210" t="n">
        <f aca="false">SUM(B31+B33+B35+B37+B40+B42+B45+B48)</f>
        <v>1595747.78</v>
      </c>
      <c r="C30" s="210" t="n">
        <f aca="false">SUM(C31+C33+C35+C37+C40+C42+C45+C48)</f>
        <v>1754927.34</v>
      </c>
      <c r="D30" s="210" t="n">
        <f aca="false">SUM(D31+D33+D35+D37+D40+D42+D45+D48)</f>
        <v>1782997.6</v>
      </c>
      <c r="E30" s="211" t="n">
        <f aca="false">SUM(E31+E33+E35+E37+E40+E42+E45+E48)</f>
        <v>1814718.96</v>
      </c>
    </row>
    <row r="31" customFormat="false" ht="15" hidden="false" customHeight="false" outlineLevel="0" collapsed="false">
      <c r="A31" s="209" t="s">
        <v>510</v>
      </c>
      <c r="B31" s="210" t="n">
        <f aca="false">SUM(B32)</f>
        <v>126674.95</v>
      </c>
      <c r="C31" s="210" t="n">
        <f aca="false">SUM(C32)</f>
        <v>141217.07</v>
      </c>
      <c r="D31" s="210" t="n">
        <f aca="false">SUM(D32)</f>
        <v>145995.09</v>
      </c>
      <c r="E31" s="211" t="n">
        <f aca="false">SUM(E32)</f>
        <v>152631.23</v>
      </c>
    </row>
    <row r="32" customFormat="false" ht="15" hidden="false" customHeight="false" outlineLevel="0" collapsed="false">
      <c r="A32" s="209" t="s">
        <v>511</v>
      </c>
      <c r="B32" s="210" t="n">
        <v>126674.95</v>
      </c>
      <c r="C32" s="210" t="n">
        <v>141217.07</v>
      </c>
      <c r="D32" s="210" t="n">
        <v>145995.09</v>
      </c>
      <c r="E32" s="211" t="n">
        <v>152631.23</v>
      </c>
    </row>
    <row r="33" customFormat="false" ht="15" hidden="false" customHeight="false" outlineLevel="0" collapsed="false">
      <c r="A33" s="209" t="s">
        <v>512</v>
      </c>
      <c r="B33" s="210" t="n">
        <f aca="false">SUM(B34)</f>
        <v>0</v>
      </c>
      <c r="C33" s="210" t="n">
        <f aca="false">SUM(C34)</f>
        <v>0</v>
      </c>
      <c r="D33" s="210" t="n">
        <f aca="false">SUM(D34)</f>
        <v>0</v>
      </c>
      <c r="E33" s="211" t="n">
        <f aca="false">SUM(E34)</f>
        <v>0</v>
      </c>
    </row>
    <row r="34" customFormat="false" ht="15" hidden="false" customHeight="false" outlineLevel="0" collapsed="false">
      <c r="A34" s="209" t="s">
        <v>513</v>
      </c>
      <c r="B34" s="210" t="n">
        <v>0</v>
      </c>
      <c r="C34" s="210" t="n">
        <v>0</v>
      </c>
      <c r="D34" s="210" t="n">
        <v>0</v>
      </c>
      <c r="E34" s="211" t="n">
        <v>0</v>
      </c>
    </row>
    <row r="35" customFormat="false" ht="15" hidden="false" customHeight="false" outlineLevel="0" collapsed="false">
      <c r="A35" s="209" t="s">
        <v>514</v>
      </c>
      <c r="B35" s="210" t="n">
        <f aca="false">SUM(B36)</f>
        <v>17983.94</v>
      </c>
      <c r="C35" s="210" t="n">
        <f aca="false">SUM(C36)</f>
        <v>20372.95</v>
      </c>
      <c r="D35" s="210" t="n">
        <f aca="false">SUM(D36)</f>
        <v>22534.66</v>
      </c>
      <c r="E35" s="211" t="n">
        <f aca="false">SUM(E36)</f>
        <v>25234.22</v>
      </c>
    </row>
    <row r="36" customFormat="false" ht="15" hidden="false" customHeight="false" outlineLevel="0" collapsed="false">
      <c r="A36" s="209" t="s">
        <v>515</v>
      </c>
      <c r="B36" s="210" t="n">
        <v>17983.94</v>
      </c>
      <c r="C36" s="210" t="n">
        <v>20372.95</v>
      </c>
      <c r="D36" s="210" t="n">
        <v>22534.66</v>
      </c>
      <c r="E36" s="211" t="n">
        <v>25234.22</v>
      </c>
    </row>
    <row r="37" customFormat="false" ht="15" hidden="false" customHeight="false" outlineLevel="0" collapsed="false">
      <c r="A37" s="209" t="s">
        <v>516</v>
      </c>
      <c r="B37" s="210" t="n">
        <f aca="false">SUM(B39+B38)</f>
        <v>1161726.06</v>
      </c>
      <c r="C37" s="210" t="n">
        <f aca="false">SUM(C39+C38)</f>
        <v>1407525.39</v>
      </c>
      <c r="D37" s="210" t="n">
        <f aca="false">SUM(D39+D38)</f>
        <v>1413392.79</v>
      </c>
      <c r="E37" s="211" t="n">
        <f aca="false">SUM(E39+E38)</f>
        <v>1431133.15</v>
      </c>
    </row>
    <row r="38" customFormat="false" ht="15" hidden="false" customHeight="false" outlineLevel="0" collapsed="false">
      <c r="A38" s="209" t="s">
        <v>517</v>
      </c>
      <c r="B38" s="210" t="n">
        <v>540583.32</v>
      </c>
      <c r="C38" s="210" t="n">
        <v>478465.73</v>
      </c>
      <c r="D38" s="210" t="n">
        <v>177926.79</v>
      </c>
      <c r="E38" s="211" t="n">
        <v>201133.15</v>
      </c>
    </row>
    <row r="39" customFormat="false" ht="15" hidden="false" customHeight="false" outlineLevel="0" collapsed="false">
      <c r="A39" s="209" t="s">
        <v>518</v>
      </c>
      <c r="B39" s="210" t="n">
        <v>621142.74</v>
      </c>
      <c r="C39" s="210" t="n">
        <v>929059.66</v>
      </c>
      <c r="D39" s="210" t="n">
        <v>1235466</v>
      </c>
      <c r="E39" s="211" t="n">
        <v>1230000</v>
      </c>
    </row>
    <row r="40" customFormat="false" ht="15" hidden="false" customHeight="false" outlineLevel="0" collapsed="false">
      <c r="A40" s="209" t="s">
        <v>519</v>
      </c>
      <c r="B40" s="210" t="n">
        <f aca="false">SUM(B41)</f>
        <v>126086.67</v>
      </c>
      <c r="C40" s="210" t="n">
        <f aca="false">SUM(C41)</f>
        <v>126086.67</v>
      </c>
      <c r="D40" s="210" t="n">
        <f aca="false">SUM(D41)</f>
        <v>126086.67</v>
      </c>
      <c r="E40" s="211" t="n">
        <f aca="false">SUM(E41)</f>
        <v>126086.67</v>
      </c>
    </row>
    <row r="41" customFormat="false" ht="15" hidden="false" customHeight="false" outlineLevel="0" collapsed="false">
      <c r="A41" s="209" t="s">
        <v>520</v>
      </c>
      <c r="B41" s="210" t="n">
        <v>126086.67</v>
      </c>
      <c r="C41" s="210" t="n">
        <v>126086.67</v>
      </c>
      <c r="D41" s="210" t="n">
        <v>126086.67</v>
      </c>
      <c r="E41" s="210" t="n">
        <v>126086.67</v>
      </c>
    </row>
    <row r="42" customFormat="false" ht="15" hidden="false" customHeight="false" outlineLevel="0" collapsed="false">
      <c r="A42" s="209" t="s">
        <v>521</v>
      </c>
      <c r="B42" s="210" t="n">
        <f aca="false">SUM(B44+B43)</f>
        <v>0</v>
      </c>
      <c r="C42" s="210" t="n">
        <f aca="false">SUM(C44+C43)</f>
        <v>0</v>
      </c>
      <c r="D42" s="210" t="n">
        <f aca="false">SUM(D44+D43)</f>
        <v>0</v>
      </c>
      <c r="E42" s="211" t="n">
        <f aca="false">SUM(E44+E43)</f>
        <v>0</v>
      </c>
    </row>
    <row r="43" customFormat="false" ht="15" hidden="false" customHeight="false" outlineLevel="0" collapsed="false">
      <c r="A43" s="209" t="s">
        <v>522</v>
      </c>
      <c r="B43" s="210" t="n">
        <v>0</v>
      </c>
      <c r="C43" s="210" t="n">
        <v>0</v>
      </c>
      <c r="D43" s="210" t="n">
        <v>0</v>
      </c>
      <c r="E43" s="211" t="n">
        <v>0</v>
      </c>
    </row>
    <row r="44" customFormat="false" ht="15" hidden="false" customHeight="false" outlineLevel="0" collapsed="false">
      <c r="A44" s="209" t="s">
        <v>523</v>
      </c>
      <c r="B44" s="210" t="n">
        <v>0</v>
      </c>
      <c r="C44" s="210" t="n">
        <v>0</v>
      </c>
      <c r="D44" s="210" t="n">
        <v>0</v>
      </c>
      <c r="E44" s="211" t="n">
        <v>0</v>
      </c>
    </row>
    <row r="45" customFormat="false" ht="15" hidden="false" customHeight="false" outlineLevel="0" collapsed="false">
      <c r="A45" s="209" t="s">
        <v>524</v>
      </c>
      <c r="B45" s="210" t="n">
        <v>0</v>
      </c>
      <c r="C45" s="210" t="n">
        <f aca="false">SUM(C46)</f>
        <v>0</v>
      </c>
      <c r="D45" s="210" t="n">
        <f aca="false">SUM(D46)</f>
        <v>0</v>
      </c>
      <c r="E45" s="213"/>
    </row>
    <row r="46" customFormat="false" ht="15" hidden="false" customHeight="false" outlineLevel="0" collapsed="false">
      <c r="A46" s="209" t="s">
        <v>525</v>
      </c>
      <c r="B46" s="210" t="n">
        <v>0</v>
      </c>
      <c r="C46" s="210" t="n">
        <v>0</v>
      </c>
      <c r="D46" s="210" t="n">
        <v>0</v>
      </c>
      <c r="E46" s="211" t="n">
        <v>0</v>
      </c>
    </row>
    <row r="47" customFormat="false" ht="15.75" hidden="false" customHeight="false" outlineLevel="0" collapsed="false">
      <c r="A47" s="214" t="s">
        <v>526</v>
      </c>
      <c r="B47" s="215" t="n">
        <f aca="false">SUM(B48)</f>
        <v>163276.16</v>
      </c>
      <c r="C47" s="215" t="n">
        <f aca="false">SUM(C48)</f>
        <v>59725.26</v>
      </c>
      <c r="D47" s="215" t="n">
        <f aca="false">SUM(D48)</f>
        <v>74988.39</v>
      </c>
      <c r="E47" s="215" t="n">
        <f aca="false">SUM(E48)</f>
        <v>79633.69</v>
      </c>
    </row>
    <row r="48" customFormat="false" ht="15.75" hidden="false" customHeight="false" outlineLevel="0" collapsed="false">
      <c r="A48" s="216" t="s">
        <v>527</v>
      </c>
      <c r="B48" s="217" t="n">
        <v>163276.16</v>
      </c>
      <c r="C48" s="217" t="n">
        <v>59725.26</v>
      </c>
      <c r="D48" s="218" t="n">
        <v>74988.39</v>
      </c>
      <c r="E48" s="219" t="n">
        <v>79633.69</v>
      </c>
    </row>
    <row r="49" customFormat="false" ht="15" hidden="false" customHeight="false" outlineLevel="0" collapsed="false">
      <c r="B49" s="225"/>
      <c r="C49" s="225"/>
      <c r="D49" s="22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V7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8.6796875" defaultRowHeight="12.75" zeroHeight="false" outlineLevelRow="0" outlineLevelCol="0"/>
  <cols>
    <col collapsed="false" customWidth="true" hidden="false" outlineLevel="0" max="1" min="1" style="36" width="6.29"/>
    <col collapsed="false" customWidth="true" hidden="false" outlineLevel="0" max="2" min="2" style="0" width="4.86"/>
    <col collapsed="false" customWidth="true" hidden="false" outlineLevel="0" max="3" min="3" style="0" width="70.86"/>
    <col collapsed="false" customWidth="true" hidden="true" outlineLevel="0" max="17" min="4" style="0" width="8.86"/>
    <col collapsed="false" customWidth="true" hidden="true" outlineLevel="0" max="18" min="18" style="0" width="11.43"/>
    <col collapsed="false" customWidth="true" hidden="false" outlineLevel="0" max="19" min="19" style="0" width="11.71"/>
    <col collapsed="false" customWidth="true" hidden="false" outlineLevel="0" max="20" min="20" style="7" width="12.29"/>
    <col collapsed="false" customWidth="true" hidden="false" outlineLevel="0" max="21" min="21" style="7" width="12.71"/>
    <col collapsed="false" customWidth="true" hidden="false" outlineLevel="0" max="22" min="22" style="7" width="11.43"/>
  </cols>
  <sheetData>
    <row r="1" customFormat="false" ht="18" hidden="false" customHeight="false" outlineLevel="0" collapsed="false">
      <c r="B1" s="9" t="s">
        <v>529</v>
      </c>
      <c r="C1" s="50"/>
      <c r="D1" s="50"/>
      <c r="E1" s="7"/>
      <c r="F1" s="50"/>
      <c r="G1" s="50"/>
      <c r="H1" s="50"/>
      <c r="I1" s="50"/>
      <c r="J1" s="50"/>
      <c r="K1" s="226"/>
      <c r="L1" s="226"/>
      <c r="M1" s="226"/>
      <c r="N1" s="226"/>
      <c r="O1" s="226"/>
      <c r="P1" s="226"/>
      <c r="Q1" s="226"/>
      <c r="R1" s="226"/>
      <c r="S1" s="226"/>
    </row>
    <row r="2" customFormat="false" ht="12.75" hidden="false" customHeight="false" outlineLevel="0" collapsed="false">
      <c r="B2" s="50"/>
      <c r="C2" s="50"/>
      <c r="D2" s="50"/>
      <c r="E2" s="7"/>
      <c r="F2" s="50"/>
      <c r="G2" s="50"/>
      <c r="H2" s="50"/>
      <c r="I2" s="50"/>
      <c r="J2" s="50"/>
      <c r="K2" s="226"/>
      <c r="L2" s="226"/>
      <c r="M2" s="226"/>
      <c r="N2" s="226"/>
      <c r="O2" s="226"/>
      <c r="P2" s="226"/>
      <c r="Q2" s="226"/>
      <c r="R2" s="226"/>
      <c r="S2" s="226"/>
    </row>
    <row r="3" customFormat="false" ht="12.75" hidden="false" customHeight="false" outlineLevel="0" collapsed="false">
      <c r="B3" s="50"/>
      <c r="C3" s="50"/>
      <c r="D3" s="50"/>
      <c r="E3" s="7"/>
      <c r="F3" s="50"/>
      <c r="G3" s="50"/>
      <c r="H3" s="50"/>
      <c r="I3" s="50"/>
      <c r="J3" s="50"/>
      <c r="K3" s="226"/>
      <c r="L3" s="226"/>
      <c r="M3" s="226"/>
      <c r="N3" s="226"/>
      <c r="O3" s="226"/>
      <c r="P3" s="226"/>
      <c r="Q3" s="226"/>
      <c r="R3" s="226"/>
      <c r="S3" s="226"/>
    </row>
    <row r="4" customFormat="false" ht="18" hidden="false" customHeight="false" outlineLevel="0" collapsed="false">
      <c r="B4" s="50"/>
      <c r="C4" s="9" t="s">
        <v>530</v>
      </c>
      <c r="D4" s="50"/>
      <c r="E4" s="7"/>
      <c r="F4" s="50"/>
      <c r="G4" s="50"/>
      <c r="H4" s="50"/>
      <c r="I4" s="50"/>
      <c r="J4" s="50"/>
      <c r="K4" s="226"/>
      <c r="L4" s="226"/>
      <c r="M4" s="226"/>
      <c r="N4" s="226"/>
      <c r="O4" s="226"/>
      <c r="P4" s="226"/>
      <c r="Q4" s="226"/>
      <c r="R4" s="226"/>
      <c r="S4" s="226"/>
    </row>
    <row r="5" customFormat="false" ht="18" hidden="false" customHeight="false" outlineLevel="0" collapsed="false">
      <c r="B5" s="50"/>
      <c r="C5" s="9"/>
      <c r="D5" s="50"/>
      <c r="E5" s="7"/>
      <c r="F5" s="50"/>
      <c r="G5" s="50"/>
      <c r="H5" s="50"/>
      <c r="I5" s="50"/>
      <c r="J5" s="50"/>
      <c r="K5" s="226"/>
      <c r="L5" s="226"/>
      <c r="M5" s="226"/>
      <c r="N5" s="226"/>
      <c r="O5" s="226"/>
      <c r="P5" s="226"/>
      <c r="Q5" s="226"/>
      <c r="R5" s="226"/>
      <c r="S5" s="226"/>
    </row>
    <row r="6" customFormat="false" ht="18" hidden="false" customHeight="false" outlineLevel="0" collapsed="false">
      <c r="B6" s="50"/>
      <c r="C6" s="9"/>
      <c r="D6" s="50"/>
      <c r="E6" s="7"/>
      <c r="F6" s="50"/>
      <c r="G6" s="50"/>
      <c r="H6" s="50"/>
      <c r="I6" s="50"/>
      <c r="J6" s="50"/>
      <c r="K6" s="226"/>
      <c r="L6" s="226"/>
      <c r="M6" s="226"/>
      <c r="N6" s="226"/>
      <c r="O6" s="226"/>
      <c r="P6" s="226"/>
      <c r="Q6" s="226"/>
      <c r="R6" s="226"/>
      <c r="S6" s="226" t="n">
        <f aca="false">SUM(S11+S26)</f>
        <v>1595747.77357489</v>
      </c>
    </row>
    <row r="7" customFormat="false" ht="18" hidden="false" customHeight="false" outlineLevel="0" collapsed="false">
      <c r="B7" s="50"/>
      <c r="C7" s="9"/>
      <c r="D7" s="50"/>
      <c r="E7" s="7"/>
      <c r="F7" s="50"/>
      <c r="G7" s="50"/>
      <c r="H7" s="50"/>
      <c r="I7" s="50"/>
      <c r="J7" s="50"/>
      <c r="K7" s="226"/>
      <c r="L7" s="226"/>
      <c r="M7" s="226"/>
      <c r="N7" s="226"/>
      <c r="O7" s="226"/>
      <c r="P7" s="226"/>
      <c r="Q7" s="226"/>
      <c r="R7" s="227" t="n">
        <v>7.5345</v>
      </c>
      <c r="S7" s="226"/>
    </row>
    <row r="8" customFormat="false" ht="18" hidden="false" customHeight="false" outlineLevel="0" collapsed="false">
      <c r="B8" s="228" t="s">
        <v>531</v>
      </c>
      <c r="C8" s="9"/>
      <c r="D8" s="229"/>
      <c r="E8" s="7"/>
      <c r="F8" s="229"/>
      <c r="G8" s="229"/>
      <c r="H8" s="229"/>
      <c r="I8" s="229"/>
      <c r="J8" s="229"/>
      <c r="K8" s="226"/>
      <c r="L8" s="226"/>
      <c r="M8" s="226"/>
      <c r="N8" s="226"/>
      <c r="O8" s="226"/>
      <c r="P8" s="226"/>
      <c r="Q8" s="226"/>
      <c r="R8" s="226"/>
      <c r="S8" s="226"/>
    </row>
    <row r="9" customFormat="false" ht="18.75" hidden="false" customHeight="false" outlineLevel="0" collapsed="false">
      <c r="B9" s="230"/>
      <c r="C9" s="231"/>
      <c r="D9" s="50"/>
      <c r="E9" s="7"/>
      <c r="F9" s="50"/>
      <c r="G9" s="50"/>
      <c r="H9" s="50"/>
      <c r="I9" s="50"/>
      <c r="J9" s="50"/>
      <c r="K9" s="226"/>
      <c r="L9" s="226"/>
      <c r="M9" s="226"/>
      <c r="N9" s="226"/>
      <c r="O9" s="226"/>
      <c r="P9" s="226"/>
      <c r="Q9" s="226"/>
      <c r="R9" s="226"/>
      <c r="S9" s="226"/>
    </row>
    <row r="10" customFormat="false" ht="34.5" hidden="false" customHeight="true" outlineLevel="0" collapsed="false">
      <c r="A10" s="232"/>
      <c r="B10" s="11" t="s">
        <v>532</v>
      </c>
      <c r="C10" s="11" t="s">
        <v>533</v>
      </c>
      <c r="D10" s="233" t="s">
        <v>534</v>
      </c>
      <c r="E10" s="233" t="s">
        <v>535</v>
      </c>
      <c r="F10" s="234"/>
      <c r="G10" s="233" t="s">
        <v>536</v>
      </c>
      <c r="H10" s="233" t="s">
        <v>23</v>
      </c>
      <c r="I10" s="233" t="s">
        <v>537</v>
      </c>
      <c r="J10" s="233"/>
      <c r="K10" s="233" t="s">
        <v>538</v>
      </c>
      <c r="L10" s="233" t="s">
        <v>539</v>
      </c>
      <c r="M10" s="235"/>
      <c r="N10" s="236" t="s">
        <v>540</v>
      </c>
      <c r="O10" s="236" t="s">
        <v>541</v>
      </c>
      <c r="P10" s="11" t="s">
        <v>21</v>
      </c>
      <c r="Q10" s="11" t="s">
        <v>33</v>
      </c>
      <c r="R10" s="237" t="s">
        <v>542</v>
      </c>
      <c r="S10" s="11" t="s">
        <v>543</v>
      </c>
      <c r="T10" s="238" t="s">
        <v>544</v>
      </c>
      <c r="U10" s="238" t="s">
        <v>545</v>
      </c>
      <c r="V10" s="238" t="s">
        <v>546</v>
      </c>
    </row>
    <row r="11" customFormat="false" ht="12.75" hidden="false" customHeight="true" outlineLevel="0" collapsed="false">
      <c r="A11" s="239"/>
      <c r="B11" s="240" t="s">
        <v>547</v>
      </c>
      <c r="C11" s="240"/>
      <c r="D11" s="241" t="e">
        <f aca="false">D12+D18</f>
        <v>#REF!</v>
      </c>
      <c r="E11" s="241" t="n">
        <f aca="false">+E12+E18</f>
        <v>848576246</v>
      </c>
      <c r="F11" s="242"/>
      <c r="G11" s="241" t="n">
        <f aca="false">+G12+G18</f>
        <v>848318379</v>
      </c>
      <c r="H11" s="241" t="n">
        <f aca="false">H12+H18</f>
        <v>883743435</v>
      </c>
      <c r="I11" s="243" t="n">
        <f aca="false">+I12+I18</f>
        <v>899427300</v>
      </c>
      <c r="J11" s="243"/>
      <c r="K11" s="241" t="n">
        <f aca="false">+K12+K18</f>
        <v>870731057</v>
      </c>
      <c r="L11" s="241" t="n">
        <f aca="false">L12+L18</f>
        <v>848576246</v>
      </c>
      <c r="M11" s="241" t="n">
        <f aca="false">M12+M18</f>
        <v>0</v>
      </c>
      <c r="N11" s="244" t="n">
        <f aca="false">SUM(F11/E11*100)</f>
        <v>0</v>
      </c>
      <c r="O11" s="244" t="e">
        <f aca="false">SUM(#REF!/F11*100)</f>
        <v>#REF!</v>
      </c>
      <c r="P11" s="241" t="n">
        <f aca="false">+P12+P18</f>
        <v>848318379</v>
      </c>
      <c r="Q11" s="245" t="n">
        <f aca="false">+Q12+Q18</f>
        <v>0</v>
      </c>
      <c r="R11" s="245" t="n">
        <f aca="false">+R12+R18</f>
        <v>10792957.39</v>
      </c>
      <c r="S11" s="245" t="n">
        <f aca="false">SUM(R11/$R$7)</f>
        <v>1432471.61590019</v>
      </c>
      <c r="T11" s="246" t="n">
        <f aca="false">SUM(T12)</f>
        <v>1695202.08</v>
      </c>
      <c r="U11" s="246" t="n">
        <f aca="false">SUM(U12)</f>
        <v>1708009.21</v>
      </c>
      <c r="V11" s="246" t="n">
        <f aca="false">SUM(V12)</f>
        <v>1735085.27</v>
      </c>
    </row>
    <row r="12" customFormat="false" ht="12.75" hidden="false" customHeight="true" outlineLevel="0" collapsed="false">
      <c r="A12" s="247" t="n">
        <v>6</v>
      </c>
      <c r="B12" s="248" t="s">
        <v>548</v>
      </c>
      <c r="C12" s="248"/>
      <c r="D12" s="249" t="e">
        <f aca="false">SUM(#REF!)</f>
        <v>#REF!</v>
      </c>
      <c r="E12" s="249" t="n">
        <v>846971246</v>
      </c>
      <c r="F12" s="250"/>
      <c r="G12" s="249" t="n">
        <v>847118379</v>
      </c>
      <c r="H12" s="249" t="n">
        <v>882533935</v>
      </c>
      <c r="I12" s="251" t="n">
        <v>898217800</v>
      </c>
      <c r="J12" s="251"/>
      <c r="K12" s="249" t="n">
        <v>869221557</v>
      </c>
      <c r="L12" s="249" t="n">
        <v>846971246</v>
      </c>
      <c r="M12" s="252"/>
      <c r="N12" s="253" t="n">
        <f aca="false">SUM(F12/E12*100)</f>
        <v>0</v>
      </c>
      <c r="O12" s="253" t="e">
        <f aca="false">SUM(#REF!/F12*100)</f>
        <v>#REF!</v>
      </c>
      <c r="P12" s="249" t="n">
        <v>847118379</v>
      </c>
      <c r="Q12" s="253" t="n">
        <f aca="false">SUM(Q48)</f>
        <v>0</v>
      </c>
      <c r="R12" s="253" t="n">
        <f aca="false">SUM(R13:R17)</f>
        <v>10792957.39</v>
      </c>
      <c r="S12" s="245" t="n">
        <f aca="false">SUM(R12/$R$7)</f>
        <v>1432471.61590019</v>
      </c>
      <c r="T12" s="254" t="n">
        <f aca="false">SUM(T13:T17)</f>
        <v>1695202.08</v>
      </c>
      <c r="U12" s="254" t="n">
        <f aca="false">SUM(U13:U17)</f>
        <v>1708009.21</v>
      </c>
      <c r="V12" s="254" t="n">
        <f aca="false">SUM(V13:V17)</f>
        <v>1735085.27</v>
      </c>
    </row>
    <row r="13" customFormat="false" ht="12.75" hidden="false" customHeight="false" outlineLevel="0" collapsed="false">
      <c r="A13" s="247" t="s">
        <v>549</v>
      </c>
      <c r="B13" s="248"/>
      <c r="C13" s="248" t="s">
        <v>550</v>
      </c>
      <c r="D13" s="249"/>
      <c r="E13" s="249"/>
      <c r="F13" s="250"/>
      <c r="G13" s="249"/>
      <c r="H13" s="249"/>
      <c r="I13" s="251"/>
      <c r="J13" s="251"/>
      <c r="K13" s="249"/>
      <c r="L13" s="249"/>
      <c r="M13" s="252"/>
      <c r="N13" s="253"/>
      <c r="O13" s="253"/>
      <c r="P13" s="249"/>
      <c r="Q13" s="253"/>
      <c r="R13" s="253" t="n">
        <v>954432.39</v>
      </c>
      <c r="S13" s="245" t="n">
        <f aca="false">SUM(R13/$R$7)</f>
        <v>126674.947242684</v>
      </c>
      <c r="T13" s="254" t="n">
        <v>141217.07</v>
      </c>
      <c r="U13" s="254" t="n">
        <v>145995.09</v>
      </c>
      <c r="V13" s="255" t="n">
        <v>152631.23</v>
      </c>
    </row>
    <row r="14" customFormat="false" ht="12.75" hidden="false" customHeight="false" outlineLevel="0" collapsed="false">
      <c r="A14" s="247" t="s">
        <v>551</v>
      </c>
      <c r="B14" s="248"/>
      <c r="C14" s="248" t="s">
        <v>552</v>
      </c>
      <c r="D14" s="249"/>
      <c r="F14" s="249"/>
      <c r="G14" s="249"/>
      <c r="H14" s="249"/>
      <c r="I14" s="251"/>
      <c r="J14" s="251"/>
      <c r="K14" s="249"/>
      <c r="L14" s="249"/>
      <c r="M14" s="252"/>
      <c r="N14" s="253"/>
      <c r="O14" s="253"/>
      <c r="P14" s="249"/>
      <c r="Q14" s="253"/>
      <c r="R14" s="253" t="n">
        <v>135500</v>
      </c>
      <c r="S14" s="245" t="n">
        <f aca="false">SUM(R14/$R$7)</f>
        <v>17983.9405401818</v>
      </c>
      <c r="T14" s="254" t="n">
        <v>20372.95</v>
      </c>
      <c r="U14" s="254" t="n">
        <v>22534.66</v>
      </c>
      <c r="V14" s="255" t="n">
        <v>25234.22</v>
      </c>
    </row>
    <row r="15" customFormat="false" ht="12.75" hidden="false" customHeight="false" outlineLevel="0" collapsed="false">
      <c r="A15" s="247" t="s">
        <v>553</v>
      </c>
      <c r="B15" s="248"/>
      <c r="C15" s="248" t="s">
        <v>68</v>
      </c>
      <c r="D15" s="249"/>
      <c r="E15" s="249"/>
      <c r="F15" s="250"/>
      <c r="G15" s="249"/>
      <c r="H15" s="249"/>
      <c r="I15" s="251"/>
      <c r="J15" s="251"/>
      <c r="K15" s="249"/>
      <c r="L15" s="249"/>
      <c r="M15" s="252"/>
      <c r="N15" s="253"/>
      <c r="O15" s="253"/>
      <c r="P15" s="249"/>
      <c r="Q15" s="253"/>
      <c r="R15" s="253" t="n">
        <v>4073025</v>
      </c>
      <c r="S15" s="245" t="n">
        <f aca="false">SUM(R15/$R$7)</f>
        <v>540583.316742982</v>
      </c>
      <c r="T15" s="254" t="n">
        <v>478465.73</v>
      </c>
      <c r="U15" s="254" t="n">
        <v>177926.79</v>
      </c>
      <c r="V15" s="255" t="n">
        <v>201133.15</v>
      </c>
    </row>
    <row r="16" customFormat="false" ht="12.75" hidden="false" customHeight="false" outlineLevel="0" collapsed="false">
      <c r="A16" s="247" t="s">
        <v>554</v>
      </c>
      <c r="B16" s="248"/>
      <c r="C16" s="248" t="s">
        <v>555</v>
      </c>
      <c r="D16" s="249"/>
      <c r="E16" s="249"/>
      <c r="F16" s="250"/>
      <c r="G16" s="249"/>
      <c r="H16" s="249"/>
      <c r="I16" s="251"/>
      <c r="J16" s="251"/>
      <c r="K16" s="249"/>
      <c r="L16" s="249"/>
      <c r="M16" s="252"/>
      <c r="N16" s="253"/>
      <c r="O16" s="253"/>
      <c r="P16" s="249"/>
      <c r="Q16" s="253"/>
      <c r="R16" s="253" t="n">
        <v>4680000</v>
      </c>
      <c r="S16" s="245" t="n">
        <f aca="false">SUM(R16/$R$7)</f>
        <v>621142.74338045</v>
      </c>
      <c r="T16" s="254" t="n">
        <v>929059.66</v>
      </c>
      <c r="U16" s="254" t="n">
        <v>1235466</v>
      </c>
      <c r="V16" s="255" t="n">
        <v>1230000</v>
      </c>
    </row>
    <row r="17" customFormat="false" ht="12.75" hidden="false" customHeight="false" outlineLevel="0" collapsed="false">
      <c r="A17" s="247" t="s">
        <v>556</v>
      </c>
      <c r="B17" s="248"/>
      <c r="C17" s="248" t="s">
        <v>557</v>
      </c>
      <c r="D17" s="249"/>
      <c r="E17" s="249"/>
      <c r="F17" s="250"/>
      <c r="G17" s="249"/>
      <c r="H17" s="249"/>
      <c r="I17" s="251"/>
      <c r="J17" s="251"/>
      <c r="K17" s="249"/>
      <c r="L17" s="249"/>
      <c r="M17" s="252"/>
      <c r="N17" s="253"/>
      <c r="O17" s="253"/>
      <c r="P17" s="249"/>
      <c r="Q17" s="253"/>
      <c r="R17" s="253" t="n">
        <v>950000</v>
      </c>
      <c r="S17" s="245" t="n">
        <f aca="false">SUM(R17/$R$7)</f>
        <v>126086.667993895</v>
      </c>
      <c r="T17" s="254" t="n">
        <v>126086.67</v>
      </c>
      <c r="U17" s="254" t="n">
        <v>126086.67</v>
      </c>
      <c r="V17" s="254" t="n">
        <v>126086.67</v>
      </c>
    </row>
    <row r="18" customFormat="false" ht="12.75" hidden="false" customHeight="false" outlineLevel="0" collapsed="false">
      <c r="A18" s="247" t="n">
        <v>7</v>
      </c>
      <c r="B18" s="256" t="s">
        <v>558</v>
      </c>
      <c r="C18" s="256"/>
      <c r="D18" s="249" t="e">
        <f aca="false">SUM(#REF!)</f>
        <v>#REF!</v>
      </c>
      <c r="E18" s="249" t="n">
        <v>1605000</v>
      </c>
      <c r="F18" s="249"/>
      <c r="G18" s="249" t="n">
        <v>1200000</v>
      </c>
      <c r="H18" s="249" t="n">
        <v>1209500</v>
      </c>
      <c r="I18" s="251" t="n">
        <v>1209500</v>
      </c>
      <c r="J18" s="251"/>
      <c r="K18" s="249" t="n">
        <v>1509500</v>
      </c>
      <c r="L18" s="249" t="n">
        <v>1605000</v>
      </c>
      <c r="M18" s="257"/>
      <c r="N18" s="253" t="n">
        <f aca="false">SUM(F18/E18*100)</f>
        <v>0</v>
      </c>
      <c r="O18" s="253" t="e">
        <f aca="false">SUM(#REF!/F18*100)</f>
        <v>#REF!</v>
      </c>
      <c r="P18" s="249" t="n">
        <v>1200000</v>
      </c>
      <c r="Q18" s="253" t="n">
        <v>0</v>
      </c>
      <c r="R18" s="253" t="n">
        <v>0</v>
      </c>
      <c r="S18" s="245" t="n">
        <f aca="false">SUM(R18/$R$7)</f>
        <v>0</v>
      </c>
      <c r="T18" s="254" t="n">
        <v>0</v>
      </c>
      <c r="U18" s="254" t="n">
        <v>0</v>
      </c>
      <c r="V18" s="255" t="n">
        <v>0</v>
      </c>
    </row>
    <row r="19" customFormat="false" ht="12.75" hidden="false" customHeight="false" outlineLevel="0" collapsed="false">
      <c r="A19" s="247"/>
      <c r="B19" s="256" t="s">
        <v>559</v>
      </c>
      <c r="C19" s="256"/>
      <c r="D19" s="249" t="e">
        <f aca="false">+D20+D27</f>
        <v>#REF!</v>
      </c>
      <c r="E19" s="249" t="n">
        <f aca="false">+E20+E27</f>
        <v>833230963</v>
      </c>
      <c r="F19" s="249"/>
      <c r="G19" s="250" t="n">
        <f aca="false">+G20+G27</f>
        <v>829209325</v>
      </c>
      <c r="H19" s="250" t="n">
        <f aca="false">+H20+H27</f>
        <v>876192907</v>
      </c>
      <c r="I19" s="251" t="n">
        <f aca="false">+I20+I27</f>
        <v>891826773</v>
      </c>
      <c r="J19" s="251"/>
      <c r="K19" s="249" t="n">
        <f aca="false">+K20+K27</f>
        <v>889685991</v>
      </c>
      <c r="L19" s="249"/>
      <c r="M19" s="257"/>
      <c r="N19" s="253" t="n">
        <f aca="false">SUM(F19/E19*100)</f>
        <v>0</v>
      </c>
      <c r="O19" s="253" t="e">
        <f aca="false">SUM(#REF!/F19*100)</f>
        <v>#REF!</v>
      </c>
      <c r="P19" s="250" t="n">
        <f aca="false">+P20+P27</f>
        <v>829209325</v>
      </c>
      <c r="Q19" s="254" t="e">
        <f aca="false">+Q20+Q27</f>
        <v>#REF!</v>
      </c>
      <c r="R19" s="258" t="n">
        <f aca="false">SUM(R20+R27)</f>
        <v>12023161.6</v>
      </c>
      <c r="S19" s="245" t="n">
        <f aca="false">SUM(R19/$R$7)</f>
        <v>1595747.77357489</v>
      </c>
      <c r="T19" s="254" t="n">
        <f aca="false">SUM(T20+T27)</f>
        <v>1754927.34</v>
      </c>
      <c r="U19" s="254" t="n">
        <f aca="false">SUM(U20+U27)</f>
        <v>1782997.6</v>
      </c>
      <c r="V19" s="254" t="n">
        <f aca="false">SUM(V20+V27)</f>
        <v>1814718.96</v>
      </c>
    </row>
    <row r="20" customFormat="false" ht="12.75" hidden="false" customHeight="true" outlineLevel="0" collapsed="false">
      <c r="A20" s="247" t="n">
        <v>3</v>
      </c>
      <c r="B20" s="248" t="s">
        <v>560</v>
      </c>
      <c r="C20" s="248"/>
      <c r="D20" s="249" t="e">
        <f aca="false">SUM(#REF!)</f>
        <v>#REF!</v>
      </c>
      <c r="E20" s="249" t="n">
        <v>648268622</v>
      </c>
      <c r="F20" s="249"/>
      <c r="G20" s="249" t="n">
        <v>675584521</v>
      </c>
      <c r="H20" s="259" t="n">
        <v>689315876</v>
      </c>
      <c r="I20" s="251" t="n">
        <v>695070789</v>
      </c>
      <c r="J20" s="251"/>
      <c r="K20" s="249" t="n">
        <v>732676665</v>
      </c>
      <c r="L20" s="259" t="n">
        <v>646768622</v>
      </c>
      <c r="M20" s="257"/>
      <c r="N20" s="253" t="n">
        <f aca="false">SUM(F20/E20*100)</f>
        <v>0</v>
      </c>
      <c r="O20" s="253" t="e">
        <f aca="false">SUM(#REF!/F20*100)</f>
        <v>#REF!</v>
      </c>
      <c r="P20" s="249" t="n">
        <v>675584521</v>
      </c>
      <c r="Q20" s="253" t="n">
        <f aca="false">SUM(Q61)</f>
        <v>0</v>
      </c>
      <c r="R20" s="253" t="n">
        <f aca="false">SUM(R21:R26)</f>
        <v>7513161.6</v>
      </c>
      <c r="S20" s="245" t="n">
        <f aca="false">SUM(R20/$R$7)</f>
        <v>997167.907624925</v>
      </c>
      <c r="T20" s="254" t="n">
        <f aca="false">SUM(T21:T26)</f>
        <v>628774.33</v>
      </c>
      <c r="U20" s="254" t="n">
        <f aca="false">SUM(U21:U26)</f>
        <v>694670.58</v>
      </c>
      <c r="V20" s="254" t="n">
        <f aca="false">SUM(V21:V26)</f>
        <v>680204.4</v>
      </c>
    </row>
    <row r="21" customFormat="false" ht="12.75" hidden="false" customHeight="false" outlineLevel="0" collapsed="false">
      <c r="A21" s="247" t="s">
        <v>549</v>
      </c>
      <c r="B21" s="248"/>
      <c r="C21" s="248" t="s">
        <v>550</v>
      </c>
      <c r="D21" s="249"/>
      <c r="E21" s="249"/>
      <c r="F21" s="249"/>
      <c r="G21" s="249"/>
      <c r="H21" s="259"/>
      <c r="I21" s="251"/>
      <c r="J21" s="251"/>
      <c r="K21" s="249"/>
      <c r="L21" s="259"/>
      <c r="M21" s="257"/>
      <c r="N21" s="253"/>
      <c r="O21" s="253"/>
      <c r="P21" s="249"/>
      <c r="Q21" s="253"/>
      <c r="R21" s="253" t="n">
        <v>954432.39</v>
      </c>
      <c r="S21" s="245" t="n">
        <f aca="false">SUM(R21/$R$7)</f>
        <v>126674.947242684</v>
      </c>
      <c r="T21" s="254" t="n">
        <v>141217.07</v>
      </c>
      <c r="U21" s="254" t="n">
        <v>145995.09</v>
      </c>
      <c r="V21" s="255" t="n">
        <v>152631.23</v>
      </c>
    </row>
    <row r="22" customFormat="false" ht="12.75" hidden="false" customHeight="false" outlineLevel="0" collapsed="false">
      <c r="A22" s="247" t="s">
        <v>551</v>
      </c>
      <c r="B22" s="248"/>
      <c r="C22" s="248" t="s">
        <v>552</v>
      </c>
      <c r="D22" s="249"/>
      <c r="E22" s="249"/>
      <c r="F22" s="249"/>
      <c r="G22" s="249"/>
      <c r="H22" s="259"/>
      <c r="I22" s="251"/>
      <c r="J22" s="251"/>
      <c r="K22" s="249"/>
      <c r="L22" s="259"/>
      <c r="M22" s="257"/>
      <c r="N22" s="253"/>
      <c r="O22" s="253"/>
      <c r="P22" s="249"/>
      <c r="Q22" s="253"/>
      <c r="R22" s="253" t="n">
        <v>75500</v>
      </c>
      <c r="S22" s="245" t="n">
        <f aca="false">SUM(R22/$R$7)</f>
        <v>10020.5720353043</v>
      </c>
      <c r="T22" s="254" t="n">
        <v>11082.35</v>
      </c>
      <c r="U22" s="254" t="n">
        <v>22534.66</v>
      </c>
      <c r="V22" s="255" t="n">
        <v>25234.22</v>
      </c>
    </row>
    <row r="23" customFormat="false" ht="12.75" hidden="false" customHeight="false" outlineLevel="0" collapsed="false">
      <c r="A23" s="247" t="s">
        <v>553</v>
      </c>
      <c r="B23" s="248"/>
      <c r="C23" s="248" t="s">
        <v>68</v>
      </c>
      <c r="D23" s="249"/>
      <c r="E23" s="249"/>
      <c r="F23" s="249"/>
      <c r="G23" s="249"/>
      <c r="H23" s="259"/>
      <c r="I23" s="251"/>
      <c r="J23" s="251"/>
      <c r="K23" s="249"/>
      <c r="L23" s="259"/>
      <c r="M23" s="257"/>
      <c r="N23" s="253"/>
      <c r="O23" s="253"/>
      <c r="P23" s="249"/>
      <c r="Q23" s="253"/>
      <c r="R23" s="253" t="n">
        <v>3623025</v>
      </c>
      <c r="S23" s="245" t="n">
        <f aca="false">SUM(R23/$R$7)</f>
        <v>480858.052956401</v>
      </c>
      <c r="T23" s="254" t="n">
        <v>303935.25</v>
      </c>
      <c r="U23" s="254" t="n">
        <v>172109.44</v>
      </c>
      <c r="V23" s="255" t="n">
        <v>142705.26</v>
      </c>
    </row>
    <row r="24" customFormat="false" ht="12.75" hidden="false" customHeight="false" outlineLevel="0" collapsed="false">
      <c r="A24" s="247" t="s">
        <v>554</v>
      </c>
      <c r="B24" s="248"/>
      <c r="C24" s="248" t="s">
        <v>555</v>
      </c>
      <c r="D24" s="249"/>
      <c r="E24" s="249"/>
      <c r="F24" s="249"/>
      <c r="G24" s="249"/>
      <c r="H24" s="259"/>
      <c r="I24" s="251"/>
      <c r="J24" s="251"/>
      <c r="K24" s="249"/>
      <c r="L24" s="259"/>
      <c r="M24" s="257"/>
      <c r="N24" s="253"/>
      <c r="O24" s="253"/>
      <c r="P24" s="249"/>
      <c r="Q24" s="253"/>
      <c r="R24" s="253" t="n">
        <v>1630000</v>
      </c>
      <c r="S24" s="245" t="n">
        <f aca="false">SUM(R24/$R$7)</f>
        <v>216338.17771584</v>
      </c>
      <c r="T24" s="254" t="n">
        <v>79633.69</v>
      </c>
      <c r="U24" s="254" t="n">
        <v>279043</v>
      </c>
      <c r="V24" s="255" t="n">
        <v>280000</v>
      </c>
    </row>
    <row r="25" customFormat="false" ht="12.75" hidden="false" customHeight="false" outlineLevel="0" collapsed="false">
      <c r="A25" s="247" t="s">
        <v>556</v>
      </c>
      <c r="B25" s="248"/>
      <c r="C25" s="248" t="s">
        <v>557</v>
      </c>
      <c r="D25" s="249"/>
      <c r="E25" s="249"/>
      <c r="F25" s="249"/>
      <c r="G25" s="249"/>
      <c r="H25" s="259"/>
      <c r="I25" s="251"/>
      <c r="J25" s="251"/>
      <c r="K25" s="249"/>
      <c r="L25" s="259"/>
      <c r="M25" s="257"/>
      <c r="N25" s="253"/>
      <c r="O25" s="253"/>
      <c r="P25" s="249"/>
      <c r="Q25" s="253"/>
      <c r="R25" s="253"/>
      <c r="S25" s="245" t="n">
        <f aca="false">SUM(R25/$R$7)</f>
        <v>0</v>
      </c>
      <c r="T25" s="254" t="n">
        <v>33180.71</v>
      </c>
      <c r="U25" s="254" t="n">
        <v>0</v>
      </c>
      <c r="V25" s="255" t="n">
        <v>0</v>
      </c>
    </row>
    <row r="26" customFormat="false" ht="12.75" hidden="false" customHeight="false" outlineLevel="0" collapsed="false">
      <c r="A26" s="247" t="s">
        <v>561</v>
      </c>
      <c r="B26" s="248"/>
      <c r="C26" s="248" t="s">
        <v>126</v>
      </c>
      <c r="D26" s="249"/>
      <c r="E26" s="249"/>
      <c r="F26" s="249"/>
      <c r="G26" s="249"/>
      <c r="H26" s="259"/>
      <c r="I26" s="251"/>
      <c r="J26" s="251"/>
      <c r="K26" s="249"/>
      <c r="L26" s="259"/>
      <c r="M26" s="257"/>
      <c r="N26" s="253"/>
      <c r="O26" s="253"/>
      <c r="P26" s="249"/>
      <c r="Q26" s="253"/>
      <c r="R26" s="253" t="n">
        <v>1230204.21</v>
      </c>
      <c r="S26" s="245" t="n">
        <f aca="false">SUM(R26/$R$7)</f>
        <v>163276.157674696</v>
      </c>
      <c r="T26" s="254" t="n">
        <v>59725.26</v>
      </c>
      <c r="U26" s="254" t="n">
        <v>74988.39</v>
      </c>
      <c r="V26" s="255" t="n">
        <v>79633.69</v>
      </c>
    </row>
    <row r="27" customFormat="false" ht="12.75" hidden="false" customHeight="false" outlineLevel="0" collapsed="false">
      <c r="A27" s="247" t="n">
        <v>4</v>
      </c>
      <c r="B27" s="256" t="s">
        <v>562</v>
      </c>
      <c r="C27" s="256"/>
      <c r="D27" s="249" t="n">
        <f aca="false">SUM(D74)</f>
        <v>0</v>
      </c>
      <c r="E27" s="249" t="n">
        <v>184962341</v>
      </c>
      <c r="F27" s="249"/>
      <c r="G27" s="249" t="n">
        <v>153624804</v>
      </c>
      <c r="H27" s="259" t="n">
        <v>186877031</v>
      </c>
      <c r="I27" s="251" t="n">
        <v>196755984</v>
      </c>
      <c r="J27" s="251"/>
      <c r="K27" s="249" t="n">
        <v>157009326</v>
      </c>
      <c r="L27" s="259" t="n">
        <v>186462341</v>
      </c>
      <c r="M27" s="252"/>
      <c r="N27" s="253" t="n">
        <f aca="false">SUM(F27/E27*100)</f>
        <v>0</v>
      </c>
      <c r="O27" s="253" t="e">
        <f aca="false">SUM(#REF!/F27*100)</f>
        <v>#REF!</v>
      </c>
      <c r="P27" s="249" t="n">
        <v>153624804</v>
      </c>
      <c r="Q27" s="253" t="e">
        <f aca="false">SUM(#REF!)</f>
        <v>#REF!</v>
      </c>
      <c r="R27" s="253" t="n">
        <f aca="false">SUM(R28:R31)</f>
        <v>4510000</v>
      </c>
      <c r="S27" s="245" t="n">
        <f aca="false">SUM(R27/$R$7)</f>
        <v>598579.865949964</v>
      </c>
      <c r="T27" s="254" t="n">
        <f aca="false">SUM(T28:T31)</f>
        <v>1126153.01</v>
      </c>
      <c r="U27" s="254" t="n">
        <f aca="false">SUM(U28:U31)</f>
        <v>1088327.02</v>
      </c>
      <c r="V27" s="254" t="n">
        <f aca="false">SUM(V28:V31)</f>
        <v>1134514.56</v>
      </c>
    </row>
    <row r="28" customFormat="false" ht="12.75" hidden="false" customHeight="false" outlineLevel="0" collapsed="false">
      <c r="A28" s="247" t="s">
        <v>551</v>
      </c>
      <c r="B28" s="248"/>
      <c r="C28" s="248" t="s">
        <v>552</v>
      </c>
      <c r="D28" s="249"/>
      <c r="E28" s="249"/>
      <c r="F28" s="249"/>
      <c r="G28" s="249"/>
      <c r="H28" s="259"/>
      <c r="I28" s="251"/>
      <c r="J28" s="251"/>
      <c r="K28" s="249"/>
      <c r="L28" s="259"/>
      <c r="M28" s="252"/>
      <c r="N28" s="253"/>
      <c r="O28" s="253"/>
      <c r="P28" s="249"/>
      <c r="Q28" s="253"/>
      <c r="R28" s="253" t="n">
        <v>60000</v>
      </c>
      <c r="S28" s="245" t="n">
        <f aca="false">SUM(R28/$R$7)</f>
        <v>7963.36850487756</v>
      </c>
      <c r="T28" s="254" t="n">
        <v>9290.6</v>
      </c>
      <c r="U28" s="254" t="n">
        <v>0</v>
      </c>
      <c r="V28" s="255" t="n">
        <v>0</v>
      </c>
    </row>
    <row r="29" customFormat="false" ht="12.75" hidden="false" customHeight="false" outlineLevel="0" collapsed="false">
      <c r="A29" s="247" t="s">
        <v>553</v>
      </c>
      <c r="B29" s="248"/>
      <c r="C29" s="248" t="s">
        <v>68</v>
      </c>
      <c r="D29" s="249"/>
      <c r="E29" s="249"/>
      <c r="F29" s="249"/>
      <c r="G29" s="249"/>
      <c r="H29" s="259"/>
      <c r="I29" s="251"/>
      <c r="J29" s="251"/>
      <c r="K29" s="249"/>
      <c r="L29" s="259"/>
      <c r="M29" s="252"/>
      <c r="N29" s="253"/>
      <c r="O29" s="253"/>
      <c r="P29" s="249"/>
      <c r="Q29" s="253"/>
      <c r="R29" s="253" t="n">
        <v>450000</v>
      </c>
      <c r="S29" s="245" t="n">
        <f aca="false">SUM(R29/$R$7)</f>
        <v>59725.2637865817</v>
      </c>
      <c r="T29" s="254" t="n">
        <v>174530.48</v>
      </c>
      <c r="U29" s="254" t="n">
        <v>5817.35</v>
      </c>
      <c r="V29" s="255" t="n">
        <v>58427.89</v>
      </c>
    </row>
    <row r="30" customFormat="false" ht="12.75" hidden="false" customHeight="false" outlineLevel="0" collapsed="false">
      <c r="A30" s="247" t="s">
        <v>554</v>
      </c>
      <c r="B30" s="248"/>
      <c r="C30" s="248" t="s">
        <v>555</v>
      </c>
      <c r="D30" s="249"/>
      <c r="E30" s="249"/>
      <c r="F30" s="249"/>
      <c r="G30" s="249"/>
      <c r="H30" s="259"/>
      <c r="I30" s="251"/>
      <c r="J30" s="251"/>
      <c r="K30" s="249"/>
      <c r="L30" s="259"/>
      <c r="M30" s="252"/>
      <c r="N30" s="253"/>
      <c r="O30" s="253"/>
      <c r="P30" s="249"/>
      <c r="Q30" s="253"/>
      <c r="R30" s="253" t="n">
        <v>3050000</v>
      </c>
      <c r="S30" s="245" t="n">
        <f aca="false">SUM(R30/$R$7)</f>
        <v>404804.565664609</v>
      </c>
      <c r="T30" s="254" t="n">
        <v>849425.97</v>
      </c>
      <c r="U30" s="254" t="n">
        <v>956423</v>
      </c>
      <c r="V30" s="255" t="n">
        <v>950000</v>
      </c>
    </row>
    <row r="31" customFormat="false" ht="12.75" hidden="false" customHeight="false" outlineLevel="0" collapsed="false">
      <c r="A31" s="247" t="s">
        <v>556</v>
      </c>
      <c r="B31" s="248"/>
      <c r="C31" s="248" t="s">
        <v>557</v>
      </c>
      <c r="D31" s="249"/>
      <c r="E31" s="249"/>
      <c r="F31" s="249"/>
      <c r="G31" s="249"/>
      <c r="H31" s="259"/>
      <c r="I31" s="251"/>
      <c r="J31" s="251"/>
      <c r="K31" s="249"/>
      <c r="L31" s="259"/>
      <c r="M31" s="252"/>
      <c r="N31" s="253"/>
      <c r="O31" s="253"/>
      <c r="P31" s="249"/>
      <c r="Q31" s="253"/>
      <c r="R31" s="253" t="n">
        <v>950000</v>
      </c>
      <c r="S31" s="245" t="n">
        <f aca="false">SUM(R31/$R$7)</f>
        <v>126086.667993895</v>
      </c>
      <c r="T31" s="254" t="n">
        <v>92905.96</v>
      </c>
      <c r="U31" s="254" t="n">
        <v>126086.67</v>
      </c>
      <c r="V31" s="255" t="n">
        <v>126086.67</v>
      </c>
    </row>
    <row r="32" customFormat="false" ht="13.5" hidden="false" customHeight="false" outlineLevel="0" collapsed="false">
      <c r="A32" s="260"/>
      <c r="B32" s="261"/>
      <c r="C32" s="261" t="s">
        <v>563</v>
      </c>
      <c r="D32" s="262" t="e">
        <f aca="false">+D11-D19</f>
        <v>#REF!</v>
      </c>
      <c r="E32" s="262" t="n">
        <f aca="false">+E11-E19</f>
        <v>15345283</v>
      </c>
      <c r="F32" s="262"/>
      <c r="G32" s="262" t="n">
        <f aca="false">+G11-G19</f>
        <v>19109054</v>
      </c>
      <c r="H32" s="262" t="n">
        <f aca="false">+H11-H19</f>
        <v>7550528</v>
      </c>
      <c r="I32" s="263" t="n">
        <f aca="false">+I11-I19</f>
        <v>7600527</v>
      </c>
      <c r="J32" s="263" t="n">
        <f aca="false">+J11-J19</f>
        <v>0</v>
      </c>
      <c r="K32" s="262" t="n">
        <f aca="false">+K11-K19</f>
        <v>-18954934</v>
      </c>
      <c r="L32" s="262" t="n">
        <f aca="false">+L11-L19</f>
        <v>848576246</v>
      </c>
      <c r="M32" s="264"/>
      <c r="N32" s="265" t="n">
        <f aca="false">SUM(F32/E32*100)</f>
        <v>0</v>
      </c>
      <c r="O32" s="265" t="e">
        <f aca="false">SUM(#REF!/F32*100)</f>
        <v>#REF!</v>
      </c>
      <c r="P32" s="262" t="n">
        <f aca="false">+P11-P19</f>
        <v>19109054</v>
      </c>
      <c r="Q32" s="266" t="e">
        <f aca="false">+Q11-Q19</f>
        <v>#REF!</v>
      </c>
      <c r="R32" s="267" t="n">
        <f aca="false">SUM(R11-R19)</f>
        <v>-1230204.21</v>
      </c>
      <c r="S32" s="245" t="n">
        <f aca="false">SUM(R32/$R$7)</f>
        <v>-163276.157674696</v>
      </c>
      <c r="T32" s="268" t="n">
        <v>-59725.26</v>
      </c>
      <c r="U32" s="268" t="n">
        <f aca="false">SUM(U11-U19)</f>
        <v>-74988.3900000001</v>
      </c>
      <c r="V32" s="268" t="n">
        <f aca="false">SUM(V11-V19)</f>
        <v>-79633.6899999999</v>
      </c>
    </row>
    <row r="33" customFormat="false" ht="13.5" hidden="false" customHeight="false" outlineLevel="0" collapsed="false">
      <c r="A33" s="269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1"/>
      <c r="N33" s="272"/>
      <c r="O33" s="272"/>
      <c r="P33" s="272"/>
      <c r="Q33" s="272"/>
      <c r="R33" s="272"/>
      <c r="S33" s="272"/>
      <c r="T33" s="273"/>
      <c r="U33" s="273"/>
      <c r="V33" s="273"/>
    </row>
    <row r="34" customFormat="false" ht="34.5" hidden="false" customHeight="true" outlineLevel="0" collapsed="false">
      <c r="A34" s="232"/>
      <c r="B34" s="11" t="s">
        <v>532</v>
      </c>
      <c r="C34" s="11" t="s">
        <v>533</v>
      </c>
      <c r="D34" s="233" t="s">
        <v>534</v>
      </c>
      <c r="E34" s="233" t="s">
        <v>535</v>
      </c>
      <c r="F34" s="233"/>
      <c r="G34" s="233" t="s">
        <v>536</v>
      </c>
      <c r="H34" s="233" t="s">
        <v>23</v>
      </c>
      <c r="I34" s="233" t="s">
        <v>537</v>
      </c>
      <c r="J34" s="233"/>
      <c r="K34" s="233" t="s">
        <v>538</v>
      </c>
      <c r="L34" s="233" t="s">
        <v>539</v>
      </c>
      <c r="M34" s="235"/>
      <c r="N34" s="236" t="s">
        <v>540</v>
      </c>
      <c r="O34" s="236" t="s">
        <v>541</v>
      </c>
      <c r="P34" s="11" t="s">
        <v>21</v>
      </c>
      <c r="Q34" s="11" t="s">
        <v>33</v>
      </c>
      <c r="R34" s="237" t="s">
        <v>33</v>
      </c>
      <c r="S34" s="11" t="s">
        <v>543</v>
      </c>
      <c r="T34" s="238" t="s">
        <v>544</v>
      </c>
      <c r="U34" s="238" t="s">
        <v>545</v>
      </c>
      <c r="V34" s="238" t="s">
        <v>546</v>
      </c>
    </row>
    <row r="35" customFormat="false" ht="12.75" hidden="false" customHeight="true" outlineLevel="0" collapsed="false">
      <c r="A35" s="239"/>
      <c r="B35" s="274" t="s">
        <v>564</v>
      </c>
      <c r="C35" s="274"/>
      <c r="D35" s="241"/>
      <c r="E35" s="241" t="n">
        <v>-156114183</v>
      </c>
      <c r="F35" s="275"/>
      <c r="G35" s="241" t="n">
        <v>-205883457</v>
      </c>
      <c r="H35" s="275" t="n">
        <v>-205883457</v>
      </c>
      <c r="I35" s="276" t="n">
        <v>-205883457</v>
      </c>
      <c r="J35" s="276"/>
      <c r="K35" s="241" t="n">
        <v>-205883457</v>
      </c>
      <c r="L35" s="277" t="n">
        <v>-156114183</v>
      </c>
      <c r="M35" s="278"/>
      <c r="N35" s="244" t="n">
        <f aca="false">SUM(F35/E35*100)</f>
        <v>0</v>
      </c>
      <c r="O35" s="244" t="e">
        <f aca="false">SUM(#REF!/F35*100)</f>
        <v>#REF!</v>
      </c>
      <c r="P35" s="241" t="n">
        <v>-205883457</v>
      </c>
      <c r="Q35" s="244" t="n">
        <f aca="false">SUM(Q36)</f>
        <v>0</v>
      </c>
      <c r="R35" s="244" t="n">
        <v>1230204.21</v>
      </c>
      <c r="S35" s="244" t="n">
        <v>163276.16</v>
      </c>
      <c r="T35" s="246" t="n">
        <v>59725.26</v>
      </c>
      <c r="U35" s="246" t="n">
        <v>74988.39</v>
      </c>
      <c r="V35" s="279" t="n">
        <v>79633.69</v>
      </c>
    </row>
    <row r="36" customFormat="false" ht="13.5" hidden="false" customHeight="true" outlineLevel="0" collapsed="false">
      <c r="A36" s="260"/>
      <c r="B36" s="280" t="s">
        <v>565</v>
      </c>
      <c r="C36" s="280"/>
      <c r="D36" s="281" t="n">
        <v>0</v>
      </c>
      <c r="E36" s="281" t="n">
        <v>-13354767</v>
      </c>
      <c r="F36" s="282"/>
      <c r="G36" s="281" t="n">
        <v>-42800528</v>
      </c>
      <c r="H36" s="282" t="n">
        <v>-42800528</v>
      </c>
      <c r="I36" s="263" t="n">
        <v>-42800528</v>
      </c>
      <c r="J36" s="263"/>
      <c r="K36" s="281" t="n">
        <v>-18954934</v>
      </c>
      <c r="L36" s="262" t="n">
        <v>-13354767</v>
      </c>
      <c r="M36" s="264"/>
      <c r="N36" s="265" t="n">
        <f aca="false">SUM(F36/E36*100)</f>
        <v>0</v>
      </c>
      <c r="O36" s="265" t="e">
        <f aca="false">SUM(#REF!/F36*100)</f>
        <v>#REF!</v>
      </c>
      <c r="P36" s="281" t="n">
        <v>-42800528</v>
      </c>
      <c r="Q36" s="265" t="n">
        <f aca="false">SUM(Q77)</f>
        <v>0</v>
      </c>
      <c r="R36" s="265"/>
      <c r="S36" s="265" t="n">
        <v>0</v>
      </c>
      <c r="T36" s="268" t="n">
        <v>0</v>
      </c>
      <c r="U36" s="268" t="n">
        <v>0</v>
      </c>
      <c r="V36" s="283" t="n">
        <v>0</v>
      </c>
    </row>
    <row r="37" customFormat="false" ht="13.5" hidden="false" customHeight="false" outlineLevel="0" collapsed="false">
      <c r="A37" s="269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84"/>
      <c r="N37" s="272"/>
      <c r="O37" s="272"/>
      <c r="P37" s="272"/>
      <c r="Q37" s="272"/>
      <c r="R37" s="272"/>
      <c r="S37" s="272"/>
      <c r="T37" s="273"/>
      <c r="U37" s="273"/>
      <c r="V37" s="273"/>
    </row>
    <row r="38" customFormat="false" ht="34.5" hidden="false" customHeight="true" outlineLevel="0" collapsed="false">
      <c r="A38" s="232"/>
      <c r="B38" s="11" t="s">
        <v>532</v>
      </c>
      <c r="C38" s="11" t="s">
        <v>533</v>
      </c>
      <c r="D38" s="233" t="s">
        <v>534</v>
      </c>
      <c r="E38" s="233" t="s">
        <v>535</v>
      </c>
      <c r="F38" s="233"/>
      <c r="G38" s="233" t="s">
        <v>536</v>
      </c>
      <c r="H38" s="233" t="s">
        <v>23</v>
      </c>
      <c r="I38" s="233" t="s">
        <v>537</v>
      </c>
      <c r="J38" s="233"/>
      <c r="K38" s="233" t="s">
        <v>538</v>
      </c>
      <c r="L38" s="233" t="s">
        <v>539</v>
      </c>
      <c r="M38" s="235"/>
      <c r="N38" s="236" t="s">
        <v>540</v>
      </c>
      <c r="O38" s="236" t="s">
        <v>541</v>
      </c>
      <c r="P38" s="11" t="s">
        <v>21</v>
      </c>
      <c r="Q38" s="11" t="s">
        <v>33</v>
      </c>
      <c r="R38" s="237" t="s">
        <v>33</v>
      </c>
      <c r="S38" s="11" t="s">
        <v>543</v>
      </c>
      <c r="T38" s="238" t="s">
        <v>544</v>
      </c>
      <c r="U38" s="238" t="s">
        <v>545</v>
      </c>
      <c r="V38" s="238" t="s">
        <v>546</v>
      </c>
    </row>
    <row r="39" customFormat="false" ht="12.75" hidden="false" customHeight="true" outlineLevel="0" collapsed="false">
      <c r="A39" s="239" t="n">
        <v>8</v>
      </c>
      <c r="B39" s="240" t="s">
        <v>566</v>
      </c>
      <c r="C39" s="240"/>
      <c r="D39" s="241" t="n">
        <f aca="false">SUM(D104)</f>
        <v>0</v>
      </c>
      <c r="E39" s="241" t="n">
        <f aca="false">SUM(E104)</f>
        <v>0</v>
      </c>
      <c r="F39" s="241"/>
      <c r="G39" s="241" t="n">
        <v>20250000</v>
      </c>
      <c r="H39" s="241" t="n">
        <v>35250000</v>
      </c>
      <c r="I39" s="243" t="n">
        <v>35250000</v>
      </c>
      <c r="J39" s="243"/>
      <c r="K39" s="241" t="n">
        <v>310000</v>
      </c>
      <c r="L39" s="241" t="n">
        <v>3012200</v>
      </c>
      <c r="M39" s="285"/>
      <c r="N39" s="244" t="e">
        <f aca="false">SUM(F39/E39*100)</f>
        <v>#DIV/0!</v>
      </c>
      <c r="O39" s="244" t="e">
        <f aca="false">SUM(#REF!/F39*100)</f>
        <v>#REF!</v>
      </c>
      <c r="P39" s="241" t="n">
        <v>20250000</v>
      </c>
      <c r="Q39" s="244" t="n">
        <v>0</v>
      </c>
      <c r="R39" s="244"/>
      <c r="S39" s="244" t="n">
        <v>0</v>
      </c>
      <c r="T39" s="246" t="n">
        <v>0</v>
      </c>
      <c r="U39" s="246" t="n">
        <v>0</v>
      </c>
      <c r="V39" s="246" t="n">
        <v>0</v>
      </c>
    </row>
    <row r="40" customFormat="false" ht="12.75" hidden="false" customHeight="true" outlineLevel="0" collapsed="false">
      <c r="A40" s="247" t="n">
        <v>5</v>
      </c>
      <c r="B40" s="248" t="s">
        <v>567</v>
      </c>
      <c r="C40" s="248"/>
      <c r="D40" s="249" t="n">
        <f aca="false">SUM(D113)</f>
        <v>0</v>
      </c>
      <c r="E40" s="249" t="n">
        <f aca="false">SUM(E113)</f>
        <v>0</v>
      </c>
      <c r="F40" s="249"/>
      <c r="G40" s="249" t="n">
        <v>0</v>
      </c>
      <c r="H40" s="249" t="n">
        <v>0</v>
      </c>
      <c r="I40" s="251" t="n">
        <f aca="false">SUM(J113)</f>
        <v>0</v>
      </c>
      <c r="J40" s="251"/>
      <c r="K40" s="249" t="n">
        <v>1850000</v>
      </c>
      <c r="L40" s="249" t="n">
        <v>5002716</v>
      </c>
      <c r="M40" s="252"/>
      <c r="N40" s="253" t="e">
        <f aca="false">SUM(F40/E40*100)</f>
        <v>#DIV/0!</v>
      </c>
      <c r="O40" s="253" t="n">
        <v>0</v>
      </c>
      <c r="P40" s="249" t="n">
        <v>0</v>
      </c>
      <c r="Q40" s="253" t="n">
        <v>0</v>
      </c>
      <c r="R40" s="253"/>
      <c r="S40" s="253" t="n">
        <v>0</v>
      </c>
      <c r="T40" s="254" t="n">
        <v>0</v>
      </c>
      <c r="U40" s="254" t="n">
        <v>0</v>
      </c>
      <c r="V40" s="254" t="n">
        <v>0</v>
      </c>
    </row>
    <row r="41" customFormat="false" ht="13.5" hidden="false" customHeight="true" outlineLevel="0" collapsed="false">
      <c r="A41" s="286"/>
      <c r="B41" s="261" t="s">
        <v>568</v>
      </c>
      <c r="C41" s="261"/>
      <c r="D41" s="281" t="n">
        <f aca="false">D39-D40</f>
        <v>0</v>
      </c>
      <c r="E41" s="281" t="n">
        <f aca="false">E39-E40</f>
        <v>0</v>
      </c>
      <c r="F41" s="281"/>
      <c r="G41" s="281" t="n">
        <f aca="false">G39-G40</f>
        <v>20250000</v>
      </c>
      <c r="H41" s="281" t="n">
        <f aca="false">H39-H40</f>
        <v>35250000</v>
      </c>
      <c r="I41" s="287" t="n">
        <f aca="false">I39-I40</f>
        <v>35250000</v>
      </c>
      <c r="J41" s="287"/>
      <c r="K41" s="281" t="n">
        <f aca="false">K39-K40</f>
        <v>-1540000</v>
      </c>
      <c r="L41" s="281" t="n">
        <f aca="false">L39-L40</f>
        <v>-1990516</v>
      </c>
      <c r="M41" s="288"/>
      <c r="N41" s="265" t="e">
        <f aca="false">SUM(F41/E41*100)</f>
        <v>#DIV/0!</v>
      </c>
      <c r="O41" s="265" t="e">
        <f aca="false">SUM(#REF!/F41*100)</f>
        <v>#REF!</v>
      </c>
      <c r="P41" s="281" t="n">
        <f aca="false">P39-P40</f>
        <v>20250000</v>
      </c>
      <c r="Q41" s="281" t="n">
        <f aca="false">Q39-Q40</f>
        <v>0</v>
      </c>
      <c r="R41" s="281" t="n">
        <f aca="false">R39-R40</f>
        <v>0</v>
      </c>
      <c r="S41" s="281" t="n">
        <f aca="false">S39-S40</f>
        <v>0</v>
      </c>
      <c r="T41" s="289" t="n">
        <f aca="false">T39-T40</f>
        <v>0</v>
      </c>
      <c r="U41" s="289" t="n">
        <f aca="false">U39-U40</f>
        <v>0</v>
      </c>
      <c r="V41" s="289" t="n">
        <f aca="false">V39-V40</f>
        <v>0</v>
      </c>
    </row>
    <row r="44" customFormat="false" ht="12.75" hidden="false" customHeight="false" outlineLevel="0" collapsed="false">
      <c r="B44" s="290"/>
      <c r="C44" s="50"/>
      <c r="D44" s="7"/>
      <c r="E44" s="7"/>
      <c r="F44" s="7"/>
      <c r="G44" s="7"/>
      <c r="H44" s="7"/>
      <c r="I44" s="7"/>
      <c r="J44" s="7"/>
      <c r="K44" s="226"/>
      <c r="L44" s="226"/>
      <c r="M44" s="226"/>
      <c r="N44" s="226"/>
      <c r="O44" s="226"/>
      <c r="P44" s="226"/>
      <c r="Q44" s="226"/>
      <c r="R44" s="226"/>
      <c r="S44" s="226"/>
    </row>
    <row r="45" customFormat="false" ht="15.75" hidden="false" customHeight="false" outlineLevel="0" collapsed="false">
      <c r="B45" s="228"/>
      <c r="C45" s="230"/>
      <c r="D45" s="229"/>
      <c r="E45" s="7"/>
      <c r="F45" s="7"/>
      <c r="G45" s="7"/>
      <c r="H45" s="7"/>
      <c r="I45" s="7"/>
      <c r="J45" s="7"/>
      <c r="K45" s="226"/>
      <c r="L45" s="226"/>
      <c r="M45" s="226"/>
      <c r="N45" s="226"/>
      <c r="O45" s="226"/>
      <c r="P45" s="226"/>
      <c r="Q45" s="226"/>
      <c r="R45" s="226"/>
      <c r="S45" s="226"/>
    </row>
    <row r="46" customFormat="false" ht="15.75" hidden="false" customHeight="false" outlineLevel="0" collapsed="false">
      <c r="B46" s="228"/>
      <c r="C46" s="230"/>
      <c r="D46" s="229"/>
      <c r="E46" s="7"/>
      <c r="F46" s="7"/>
      <c r="G46" s="7"/>
      <c r="H46" s="7"/>
      <c r="I46" s="7"/>
      <c r="J46" s="7"/>
      <c r="K46" s="226"/>
      <c r="L46" s="226"/>
      <c r="M46" s="226"/>
      <c r="N46" s="226"/>
      <c r="O46" s="226"/>
      <c r="P46" s="226"/>
      <c r="Q46" s="226"/>
      <c r="R46" s="226"/>
      <c r="S46" s="226"/>
    </row>
    <row r="47" customFormat="false" ht="12.75" hidden="false" customHeight="false" outlineLevel="0" collapsed="false">
      <c r="B47" s="290"/>
      <c r="C47" s="50"/>
      <c r="D47" s="7"/>
      <c r="E47" s="7"/>
      <c r="F47" s="7"/>
      <c r="G47" s="7"/>
      <c r="H47" s="7"/>
      <c r="I47" s="7"/>
      <c r="J47" s="7"/>
      <c r="K47" s="226"/>
      <c r="L47" s="226"/>
      <c r="M47" s="226"/>
      <c r="N47" s="226"/>
      <c r="O47" s="226"/>
      <c r="P47" s="226"/>
      <c r="Q47" s="226"/>
      <c r="R47" s="226"/>
      <c r="S47" s="226"/>
    </row>
    <row r="48" customFormat="false" ht="13.5" hidden="false" customHeight="false" outlineLevel="0" collapsed="false">
      <c r="B48" s="290"/>
      <c r="C48" s="50"/>
      <c r="D48" s="7"/>
      <c r="E48" s="7"/>
      <c r="F48" s="7"/>
      <c r="G48" s="7"/>
      <c r="H48" s="7"/>
      <c r="I48" s="7"/>
      <c r="J48" s="7"/>
      <c r="K48" s="226"/>
      <c r="L48" s="226"/>
      <c r="M48" s="226"/>
      <c r="N48" s="226"/>
      <c r="O48" s="226"/>
      <c r="P48" s="226"/>
      <c r="Q48" s="226"/>
      <c r="R48" s="226"/>
      <c r="S48" s="226"/>
    </row>
    <row r="49" customFormat="false" ht="13.5" hidden="false" customHeight="false" outlineLevel="0" collapsed="false">
      <c r="B49" s="10" t="s">
        <v>532</v>
      </c>
      <c r="C49" s="11" t="s">
        <v>533</v>
      </c>
      <c r="D49" s="291" t="s">
        <v>13</v>
      </c>
      <c r="E49" s="291" t="s">
        <v>15</v>
      </c>
      <c r="F49" s="291" t="s">
        <v>17</v>
      </c>
      <c r="G49" s="291" t="s">
        <v>20</v>
      </c>
      <c r="H49" s="291" t="s">
        <v>13</v>
      </c>
      <c r="I49" s="291" t="s">
        <v>15</v>
      </c>
      <c r="J49" s="291" t="s">
        <v>17</v>
      </c>
      <c r="K49" s="237" t="s">
        <v>20</v>
      </c>
      <c r="L49" s="237" t="s">
        <v>16</v>
      </c>
      <c r="M49" s="237" t="s">
        <v>18</v>
      </c>
      <c r="N49" s="237" t="s">
        <v>21</v>
      </c>
      <c r="O49" s="237" t="s">
        <v>18</v>
      </c>
      <c r="P49" s="237" t="s">
        <v>21</v>
      </c>
      <c r="Q49" s="11" t="s">
        <v>33</v>
      </c>
      <c r="R49" s="11" t="s">
        <v>25</v>
      </c>
      <c r="S49" s="11" t="s">
        <v>543</v>
      </c>
      <c r="T49" s="238" t="s">
        <v>544</v>
      </c>
      <c r="U49" s="238" t="s">
        <v>545</v>
      </c>
      <c r="V49" s="238" t="s">
        <v>546</v>
      </c>
    </row>
    <row r="50" customFormat="false" ht="12.75" hidden="false" customHeight="false" outlineLevel="0" collapsed="false">
      <c r="B50" s="292" t="s">
        <v>569</v>
      </c>
      <c r="C50" s="293"/>
      <c r="D50" s="294"/>
      <c r="E50" s="294"/>
      <c r="F50" s="294"/>
      <c r="G50" s="294"/>
      <c r="H50" s="294"/>
      <c r="I50" s="294"/>
      <c r="J50" s="294"/>
      <c r="K50" s="295"/>
      <c r="L50" s="295"/>
      <c r="M50" s="295"/>
      <c r="N50" s="295"/>
      <c r="O50" s="295"/>
      <c r="P50" s="295"/>
      <c r="Q50" s="295"/>
      <c r="R50" s="295"/>
      <c r="S50" s="295"/>
      <c r="T50" s="294"/>
      <c r="U50" s="294"/>
      <c r="V50" s="296"/>
    </row>
    <row r="51" customFormat="false" ht="12.75" hidden="false" customHeight="false" outlineLevel="0" collapsed="false">
      <c r="B51" s="297" t="s">
        <v>570</v>
      </c>
      <c r="C51" s="298"/>
      <c r="D51" s="299" t="n">
        <v>2151000</v>
      </c>
      <c r="E51" s="299" t="n">
        <v>2703362</v>
      </c>
      <c r="F51" s="299" t="n">
        <v>2619000</v>
      </c>
      <c r="G51" s="299" t="n">
        <v>2709000</v>
      </c>
      <c r="H51" s="299" t="n">
        <v>2151000</v>
      </c>
      <c r="I51" s="299" t="n">
        <v>2703362</v>
      </c>
      <c r="J51" s="299" t="n">
        <v>2619000</v>
      </c>
      <c r="K51" s="300" t="e">
        <f aca="false">SUM(K52+K53+K54+K55)</f>
        <v>#REF!</v>
      </c>
      <c r="L51" s="300" t="e">
        <f aca="false">SUM(L52+L53+L54+L55)</f>
        <v>#REF!</v>
      </c>
      <c r="M51" s="300" t="e">
        <f aca="false">SUM(M52+M53+M54+M55)</f>
        <v>#REF!</v>
      </c>
      <c r="N51" s="300" t="e">
        <f aca="false">SUM(N52+N53+N54+N55)</f>
        <v>#REF!</v>
      </c>
      <c r="O51" s="300" t="e">
        <f aca="false">SUM(O52+O53+O54+O55)</f>
        <v>#REF!</v>
      </c>
      <c r="P51" s="300" t="e">
        <f aca="false">SUM(P52+P53+P54+P55)</f>
        <v>#REF!</v>
      </c>
      <c r="Q51" s="300" t="e">
        <f aca="false">SUM(Q52+Q53+Q54+Q55)</f>
        <v>#REF!</v>
      </c>
      <c r="R51" s="300" t="e">
        <f aca="false">SUM(R52+R53+R54+R55)</f>
        <v>#REF!</v>
      </c>
      <c r="S51" s="300" t="n">
        <f aca="false">SUM(S52:S56)</f>
        <v>1432471.62</v>
      </c>
      <c r="T51" s="300" t="n">
        <f aca="false">SUM(T52:T56)</f>
        <v>1695202.07</v>
      </c>
      <c r="U51" s="300" t="n">
        <f aca="false">SUM(U52:U56)</f>
        <v>1708009.82</v>
      </c>
      <c r="V51" s="301" t="n">
        <f aca="false">SUM(V52:V56)</f>
        <v>1735085.28</v>
      </c>
    </row>
    <row r="52" customFormat="false" ht="12.75" hidden="false" customHeight="false" outlineLevel="0" collapsed="false">
      <c r="B52" s="302" t="s">
        <v>571</v>
      </c>
      <c r="C52" s="45"/>
      <c r="D52" s="46" t="n">
        <v>835000</v>
      </c>
      <c r="E52" s="46" t="n">
        <v>384000</v>
      </c>
      <c r="F52" s="46" t="n">
        <v>480000</v>
      </c>
      <c r="G52" s="46" t="n">
        <v>535000</v>
      </c>
      <c r="H52" s="46" t="n">
        <v>835000</v>
      </c>
      <c r="I52" s="46" t="n">
        <v>384000</v>
      </c>
      <c r="J52" s="46" t="n">
        <v>480000</v>
      </c>
      <c r="K52" s="303" t="e">
        <f aca="false">SUM(#REF!)</f>
        <v>#REF!</v>
      </c>
      <c r="L52" s="303" t="e">
        <f aca="false">SUM(#REF!)</f>
        <v>#REF!</v>
      </c>
      <c r="M52" s="303" t="e">
        <f aca="false">SUM(#REF!)</f>
        <v>#REF!</v>
      </c>
      <c r="N52" s="303" t="e">
        <f aca="false">SUM(#REF!)</f>
        <v>#REF!</v>
      </c>
      <c r="O52" s="303" t="e">
        <f aca="false">SUM(#REF!)</f>
        <v>#REF!</v>
      </c>
      <c r="P52" s="303" t="e">
        <f aca="false">SUM(#REF!)</f>
        <v>#REF!</v>
      </c>
      <c r="Q52" s="303" t="e">
        <f aca="false">SUM(#REF!)</f>
        <v>#REF!</v>
      </c>
      <c r="R52" s="303" t="e">
        <f aca="false">SUM(#REF!)</f>
        <v>#REF!</v>
      </c>
      <c r="S52" s="303" t="n">
        <v>124949.55</v>
      </c>
      <c r="T52" s="46" t="n">
        <v>139358.95</v>
      </c>
      <c r="U52" s="46" t="n">
        <v>145995.09</v>
      </c>
      <c r="V52" s="304" t="n">
        <v>152631.23</v>
      </c>
    </row>
    <row r="53" customFormat="false" ht="12.75" hidden="false" customHeight="false" outlineLevel="0" collapsed="false">
      <c r="B53" s="302" t="n">
        <v>63</v>
      </c>
      <c r="C53" s="45" t="s">
        <v>68</v>
      </c>
      <c r="D53" s="46" t="n">
        <v>810000</v>
      </c>
      <c r="E53" s="46" t="n">
        <v>1672362</v>
      </c>
      <c r="F53" s="46" t="n">
        <v>1418000</v>
      </c>
      <c r="G53" s="46" t="n">
        <v>1450000</v>
      </c>
      <c r="H53" s="46" t="n">
        <v>810000</v>
      </c>
      <c r="I53" s="46" t="n">
        <v>1672362</v>
      </c>
      <c r="J53" s="46" t="n">
        <v>1418000</v>
      </c>
      <c r="K53" s="303" t="e">
        <f aca="false">SUM(#REF!)</f>
        <v>#REF!</v>
      </c>
      <c r="L53" s="303" t="e">
        <f aca="false">SUM(#REF!)</f>
        <v>#REF!</v>
      </c>
      <c r="M53" s="303" t="e">
        <f aca="false">SUM(#REF!)</f>
        <v>#REF!</v>
      </c>
      <c r="N53" s="303" t="e">
        <f aca="false">SUM(#REF!)</f>
        <v>#REF!</v>
      </c>
      <c r="O53" s="303" t="e">
        <f aca="false">SUM(#REF!)</f>
        <v>#REF!</v>
      </c>
      <c r="P53" s="303" t="e">
        <f aca="false">SUM(#REF!)</f>
        <v>#REF!</v>
      </c>
      <c r="Q53" s="303" t="e">
        <f aca="false">SUM(#REF!)</f>
        <v>#REF!</v>
      </c>
      <c r="R53" s="303" t="e">
        <f aca="false">SUM(#REF!)</f>
        <v>#REF!</v>
      </c>
      <c r="S53" s="303" t="n">
        <v>1161726.06</v>
      </c>
      <c r="T53" s="46" t="n">
        <v>1407525.38</v>
      </c>
      <c r="U53" s="46" t="n">
        <v>1413497.91</v>
      </c>
      <c r="V53" s="304" t="n">
        <v>1433406.33</v>
      </c>
    </row>
    <row r="54" customFormat="false" ht="12" hidden="false" customHeight="true" outlineLevel="0" collapsed="false">
      <c r="B54" s="302" t="n">
        <v>64</v>
      </c>
      <c r="C54" s="45" t="s">
        <v>92</v>
      </c>
      <c r="D54" s="46" t="n">
        <v>29000</v>
      </c>
      <c r="E54" s="46" t="n">
        <v>40000</v>
      </c>
      <c r="F54" s="46" t="n">
        <v>41000</v>
      </c>
      <c r="G54" s="46" t="n">
        <v>42000</v>
      </c>
      <c r="H54" s="46" t="n">
        <v>29000</v>
      </c>
      <c r="I54" s="46" t="n">
        <v>40000</v>
      </c>
      <c r="J54" s="46" t="n">
        <v>41000</v>
      </c>
      <c r="K54" s="303" t="e">
        <f aca="false">SUM(#REF!)</f>
        <v>#REF!</v>
      </c>
      <c r="L54" s="303" t="e">
        <f aca="false">SUM(#REF!)</f>
        <v>#REF!</v>
      </c>
      <c r="M54" s="303" t="e">
        <f aca="false">SUM(#REF!)</f>
        <v>#REF!</v>
      </c>
      <c r="N54" s="303" t="e">
        <f aca="false">SUM(#REF!)</f>
        <v>#REF!</v>
      </c>
      <c r="O54" s="303" t="e">
        <f aca="false">SUM(#REF!)</f>
        <v>#REF!</v>
      </c>
      <c r="P54" s="303" t="e">
        <f aca="false">SUM(#REF!)</f>
        <v>#REF!</v>
      </c>
      <c r="Q54" s="303" t="e">
        <f aca="false">SUM(#REF!)</f>
        <v>#REF!</v>
      </c>
      <c r="R54" s="303" t="e">
        <f aca="false">SUM(#REF!)</f>
        <v>#REF!</v>
      </c>
      <c r="S54" s="46" t="n">
        <v>1725.4</v>
      </c>
      <c r="T54" s="46" t="n">
        <v>4114.41</v>
      </c>
      <c r="U54" s="46" t="n">
        <v>4247.13</v>
      </c>
      <c r="V54" s="304" t="n">
        <v>4645.3</v>
      </c>
    </row>
    <row r="55" customFormat="false" ht="12.75" hidden="false" customHeight="false" outlineLevel="0" collapsed="false">
      <c r="B55" s="302" t="n">
        <v>65</v>
      </c>
      <c r="C55" s="45" t="s">
        <v>572</v>
      </c>
      <c r="D55" s="46" t="n">
        <v>477000</v>
      </c>
      <c r="E55" s="46" t="n">
        <v>607000</v>
      </c>
      <c r="F55" s="46" t="n">
        <v>680000</v>
      </c>
      <c r="G55" s="46" t="n">
        <v>682000</v>
      </c>
      <c r="H55" s="46" t="n">
        <v>477000</v>
      </c>
      <c r="I55" s="46" t="n">
        <v>607000</v>
      </c>
      <c r="J55" s="46" t="n">
        <v>680000</v>
      </c>
      <c r="K55" s="303" t="e">
        <f aca="false">SUM(#REF!)</f>
        <v>#REF!</v>
      </c>
      <c r="L55" s="303" t="e">
        <f aca="false">SUM(#REF!)</f>
        <v>#REF!</v>
      </c>
      <c r="M55" s="303" t="e">
        <f aca="false">SUM(#REF!)</f>
        <v>#REF!</v>
      </c>
      <c r="N55" s="303" t="e">
        <f aca="false">SUM(#REF!)</f>
        <v>#REF!</v>
      </c>
      <c r="O55" s="303" t="e">
        <f aca="false">SUM(#REF!)</f>
        <v>#REF!</v>
      </c>
      <c r="P55" s="303" t="e">
        <f aca="false">SUM(#REF!)</f>
        <v>#REF!</v>
      </c>
      <c r="Q55" s="303" t="e">
        <f aca="false">SUM(#REF!)</f>
        <v>#REF!</v>
      </c>
      <c r="R55" s="303" t="e">
        <f aca="false">SUM(#REF!)</f>
        <v>#REF!</v>
      </c>
      <c r="S55" s="303" t="n">
        <v>17983.94</v>
      </c>
      <c r="T55" s="46" t="n">
        <v>18116.66</v>
      </c>
      <c r="U55" s="46" t="n">
        <v>18183.02</v>
      </c>
      <c r="V55" s="304" t="n">
        <v>18315.75</v>
      </c>
    </row>
    <row r="56" customFormat="false" ht="12.75" hidden="false" customHeight="false" outlineLevel="0" collapsed="false">
      <c r="B56" s="302" t="n">
        <v>66</v>
      </c>
      <c r="C56" s="45" t="s">
        <v>573</v>
      </c>
      <c r="D56" s="46"/>
      <c r="E56" s="46"/>
      <c r="F56" s="46"/>
      <c r="G56" s="46"/>
      <c r="H56" s="46"/>
      <c r="I56" s="46"/>
      <c r="J56" s="46"/>
      <c r="K56" s="303"/>
      <c r="L56" s="303"/>
      <c r="M56" s="303"/>
      <c r="N56" s="303"/>
      <c r="O56" s="303"/>
      <c r="P56" s="303"/>
      <c r="Q56" s="303" t="n">
        <f aca="false">SUM(Q57)</f>
        <v>0</v>
      </c>
      <c r="R56" s="303" t="n">
        <f aca="false">SUM(R57)</f>
        <v>0</v>
      </c>
      <c r="S56" s="303" t="n">
        <v>126086.67</v>
      </c>
      <c r="T56" s="303" t="n">
        <v>126086.67</v>
      </c>
      <c r="U56" s="303" t="n">
        <v>126086.67</v>
      </c>
      <c r="V56" s="303" t="n">
        <v>126086.67</v>
      </c>
    </row>
    <row r="57" customFormat="false" ht="12.75" hidden="false" customHeight="false" outlineLevel="0" collapsed="false">
      <c r="B57" s="297" t="n">
        <v>7</v>
      </c>
      <c r="C57" s="298" t="s">
        <v>574</v>
      </c>
      <c r="D57" s="299" t="n">
        <v>0</v>
      </c>
      <c r="E57" s="299" t="n">
        <v>0</v>
      </c>
      <c r="F57" s="299" t="n">
        <v>0</v>
      </c>
      <c r="G57" s="299" t="n">
        <v>0</v>
      </c>
      <c r="H57" s="299" t="n">
        <v>0</v>
      </c>
      <c r="I57" s="299" t="n">
        <v>0</v>
      </c>
      <c r="J57" s="299" t="n">
        <v>0</v>
      </c>
      <c r="K57" s="300" t="n">
        <f aca="false">SUM(K58+K60)</f>
        <v>0</v>
      </c>
      <c r="L57" s="300" t="n">
        <f aca="false">SUM(L58+L60)</f>
        <v>0</v>
      </c>
      <c r="M57" s="300" t="n">
        <f aca="false">SUM(M58+M60)</f>
        <v>0</v>
      </c>
      <c r="N57" s="300" t="n">
        <f aca="false">SUM(N58+N60)</f>
        <v>0</v>
      </c>
      <c r="O57" s="300" t="n">
        <f aca="false">SUM(O58+O60)</f>
        <v>0</v>
      </c>
      <c r="P57" s="300" t="n">
        <f aca="false">SUM(P58+P60)</f>
        <v>0</v>
      </c>
      <c r="Q57" s="300" t="n">
        <f aca="false">SUM(Q58+Q60)</f>
        <v>0</v>
      </c>
      <c r="R57" s="300" t="n">
        <f aca="false">SUM(R58+R60)</f>
        <v>0</v>
      </c>
      <c r="S57" s="300" t="n">
        <f aca="false">SUM(S58+S60)</f>
        <v>0</v>
      </c>
      <c r="T57" s="300" t="n">
        <f aca="false">SUM(T58+T60)</f>
        <v>0</v>
      </c>
      <c r="U57" s="300" t="n">
        <f aca="false">SUM(U58+U60)</f>
        <v>0</v>
      </c>
      <c r="V57" s="301" t="n">
        <f aca="false">SUM(V58+V60)</f>
        <v>0</v>
      </c>
    </row>
    <row r="58" customFormat="false" ht="12.75" hidden="false" customHeight="false" outlineLevel="0" collapsed="false">
      <c r="B58" s="302" t="n">
        <v>71</v>
      </c>
      <c r="C58" s="45" t="s">
        <v>575</v>
      </c>
      <c r="D58" s="46" t="n">
        <v>0</v>
      </c>
      <c r="E58" s="46" t="n">
        <v>0</v>
      </c>
      <c r="F58" s="46"/>
      <c r="G58" s="46"/>
      <c r="H58" s="46" t="n">
        <v>0</v>
      </c>
      <c r="I58" s="46" t="n">
        <v>0</v>
      </c>
      <c r="J58" s="46"/>
      <c r="K58" s="303" t="n">
        <f aca="false">SUM(K59)</f>
        <v>0</v>
      </c>
      <c r="L58" s="303" t="n">
        <f aca="false">SUM(L59)</f>
        <v>0</v>
      </c>
      <c r="M58" s="303" t="n">
        <f aca="false">SUM(M59)</f>
        <v>0</v>
      </c>
      <c r="N58" s="303" t="n">
        <f aca="false">SUM(N59)</f>
        <v>0</v>
      </c>
      <c r="O58" s="303" t="n">
        <f aca="false">SUM(O59)</f>
        <v>0</v>
      </c>
      <c r="P58" s="303" t="n">
        <f aca="false">SUM(P59)</f>
        <v>0</v>
      </c>
      <c r="Q58" s="303" t="n">
        <f aca="false">SUM(Q59)</f>
        <v>0</v>
      </c>
      <c r="R58" s="303" t="n">
        <f aca="false">SUM(R59)</f>
        <v>0</v>
      </c>
      <c r="S58" s="303" t="n">
        <f aca="false">SUM(S59)</f>
        <v>0</v>
      </c>
      <c r="T58" s="46" t="n">
        <v>0</v>
      </c>
      <c r="U58" s="46" t="n">
        <v>0</v>
      </c>
      <c r="V58" s="304" t="n">
        <v>0</v>
      </c>
    </row>
    <row r="59" customFormat="false" ht="12.75" hidden="true" customHeight="false" outlineLevel="0" collapsed="false">
      <c r="B59" s="302" t="n">
        <v>711</v>
      </c>
      <c r="C59" s="45" t="s">
        <v>576</v>
      </c>
      <c r="D59" s="46" t="n">
        <v>0</v>
      </c>
      <c r="E59" s="46" t="n">
        <v>0</v>
      </c>
      <c r="F59" s="46"/>
      <c r="G59" s="46"/>
      <c r="H59" s="46" t="n">
        <v>0</v>
      </c>
      <c r="I59" s="46" t="n">
        <v>0</v>
      </c>
      <c r="J59" s="46"/>
      <c r="K59" s="303"/>
      <c r="L59" s="303"/>
      <c r="M59" s="303"/>
      <c r="N59" s="303"/>
      <c r="O59" s="303" t="n">
        <v>0</v>
      </c>
      <c r="P59" s="303" t="n">
        <v>0</v>
      </c>
      <c r="Q59" s="303" t="n">
        <v>0</v>
      </c>
      <c r="R59" s="303" t="n">
        <v>0</v>
      </c>
      <c r="S59" s="303" t="n">
        <v>0</v>
      </c>
      <c r="T59" s="46"/>
      <c r="U59" s="46"/>
      <c r="V59" s="304"/>
    </row>
    <row r="60" customFormat="false" ht="12.75" hidden="false" customHeight="false" outlineLevel="0" collapsed="false">
      <c r="B60" s="302" t="n">
        <v>72</v>
      </c>
      <c r="C60" s="45" t="s">
        <v>577</v>
      </c>
      <c r="D60" s="46" t="n">
        <v>0</v>
      </c>
      <c r="E60" s="46" t="n">
        <v>0</v>
      </c>
      <c r="F60" s="46"/>
      <c r="G60" s="46"/>
      <c r="H60" s="46" t="n">
        <v>0</v>
      </c>
      <c r="I60" s="46" t="n">
        <v>0</v>
      </c>
      <c r="J60" s="46"/>
      <c r="K60" s="303" t="n">
        <f aca="false">SUM(K61)</f>
        <v>0</v>
      </c>
      <c r="L60" s="303" t="n">
        <f aca="false">SUM(L61)</f>
        <v>0</v>
      </c>
      <c r="M60" s="303" t="n">
        <f aca="false">SUM(M61)</f>
        <v>0</v>
      </c>
      <c r="N60" s="303" t="n">
        <f aca="false">SUM(N61)</f>
        <v>0</v>
      </c>
      <c r="O60" s="303" t="n">
        <f aca="false">SUM(O61)</f>
        <v>0</v>
      </c>
      <c r="P60" s="303" t="n">
        <f aca="false">SUM(P61)</f>
        <v>0</v>
      </c>
      <c r="Q60" s="303" t="n">
        <f aca="false">SUM(Q61)</f>
        <v>0</v>
      </c>
      <c r="R60" s="303" t="n">
        <f aca="false">SUM(R61)</f>
        <v>0</v>
      </c>
      <c r="S60" s="303" t="n">
        <f aca="false">SUM(S61)</f>
        <v>0</v>
      </c>
      <c r="T60" s="46" t="n">
        <v>0</v>
      </c>
      <c r="U60" s="46" t="n">
        <v>0</v>
      </c>
      <c r="V60" s="304" t="n">
        <v>0</v>
      </c>
    </row>
    <row r="61" customFormat="false" ht="12.75" hidden="true" customHeight="false" outlineLevel="0" collapsed="false">
      <c r="B61" s="302" t="n">
        <v>721</v>
      </c>
      <c r="C61" s="45" t="s">
        <v>578</v>
      </c>
      <c r="D61" s="46" t="n">
        <v>0</v>
      </c>
      <c r="E61" s="46" t="n">
        <v>0</v>
      </c>
      <c r="F61" s="46"/>
      <c r="G61" s="46"/>
      <c r="H61" s="46" t="n">
        <v>0</v>
      </c>
      <c r="I61" s="46" t="n">
        <v>0</v>
      </c>
      <c r="J61" s="46"/>
      <c r="K61" s="303"/>
      <c r="L61" s="303"/>
      <c r="M61" s="303"/>
      <c r="N61" s="303"/>
      <c r="O61" s="303" t="n">
        <v>0</v>
      </c>
      <c r="P61" s="303" t="n">
        <v>0</v>
      </c>
      <c r="Q61" s="303" t="n">
        <v>0</v>
      </c>
      <c r="R61" s="303" t="n">
        <v>0</v>
      </c>
      <c r="S61" s="303" t="n">
        <v>0</v>
      </c>
      <c r="T61" s="46"/>
      <c r="U61" s="46"/>
      <c r="V61" s="304"/>
    </row>
    <row r="62" customFormat="false" ht="12.75" hidden="false" customHeight="false" outlineLevel="0" collapsed="false">
      <c r="B62" s="297" t="n">
        <v>3</v>
      </c>
      <c r="C62" s="298" t="s">
        <v>154</v>
      </c>
      <c r="D62" s="299" t="n">
        <v>1320000</v>
      </c>
      <c r="E62" s="299" t="n">
        <v>1873362</v>
      </c>
      <c r="F62" s="299" t="n">
        <v>1449000</v>
      </c>
      <c r="G62" s="299" t="n">
        <v>1486000</v>
      </c>
      <c r="H62" s="299" t="n">
        <v>1320000</v>
      </c>
      <c r="I62" s="299" t="n">
        <v>1873362</v>
      </c>
      <c r="J62" s="299" t="n">
        <v>1449000</v>
      </c>
      <c r="K62" s="300" t="e">
        <f aca="false">SUM(K63+K64+K65+K67+K68)</f>
        <v>#REF!</v>
      </c>
      <c r="L62" s="300" t="e">
        <f aca="false">SUM(L63+L64+L65+L67+L68)</f>
        <v>#REF!</v>
      </c>
      <c r="M62" s="300" t="e">
        <f aca="false">SUM(M63+M64+M65+M67+M68)</f>
        <v>#REF!</v>
      </c>
      <c r="N62" s="300" t="e">
        <f aca="false">SUM(N63+N64+N65+N67+N68)</f>
        <v>#REF!</v>
      </c>
      <c r="O62" s="300" t="e">
        <f aca="false">SUM(O63+O64+O65+O67+O68)</f>
        <v>#REF!</v>
      </c>
      <c r="P62" s="300" t="e">
        <f aca="false">SUM(P63+P64+P65+P67+P68)</f>
        <v>#REF!</v>
      </c>
      <c r="Q62" s="300" t="e">
        <f aca="false">SUM(Q63+Q64+Q65+Q67+Q68)+Q66</f>
        <v>#REF!</v>
      </c>
      <c r="R62" s="300" t="e">
        <f aca="false">SUM(R63+R64+R65+R67+R68)+R66</f>
        <v>#REF!</v>
      </c>
      <c r="S62" s="300" t="n">
        <f aca="false">SUM(S63:S68)</f>
        <v>731722.29</v>
      </c>
      <c r="T62" s="300" t="n">
        <f aca="false">SUM(T63:T68)</f>
        <v>628774.3</v>
      </c>
      <c r="U62" s="300" t="n">
        <f aca="false">SUM(U63:U68)</f>
        <v>648218.21</v>
      </c>
      <c r="V62" s="301" t="n">
        <f aca="false">SUM(V63:V68)</f>
        <v>680204.4</v>
      </c>
    </row>
    <row r="63" customFormat="false" ht="12.75" hidden="false" customHeight="false" outlineLevel="0" collapsed="false">
      <c r="B63" s="302" t="n">
        <v>31</v>
      </c>
      <c r="C63" s="45" t="s">
        <v>181</v>
      </c>
      <c r="D63" s="46" t="n">
        <v>356000</v>
      </c>
      <c r="E63" s="46" t="n">
        <v>398000</v>
      </c>
      <c r="F63" s="46" t="n">
        <v>358000</v>
      </c>
      <c r="G63" s="46" t="n">
        <v>358000</v>
      </c>
      <c r="H63" s="46" t="n">
        <v>356000</v>
      </c>
      <c r="I63" s="46" t="n">
        <v>398000</v>
      </c>
      <c r="J63" s="46" t="n">
        <v>358000</v>
      </c>
      <c r="K63" s="303" t="e">
        <f aca="false">SUM(#REF!)</f>
        <v>#REF!</v>
      </c>
      <c r="L63" s="303" t="e">
        <f aca="false">SUM(#REF!)</f>
        <v>#REF!</v>
      </c>
      <c r="M63" s="303" t="e">
        <f aca="false">SUM(#REF!)</f>
        <v>#REF!</v>
      </c>
      <c r="N63" s="303" t="e">
        <f aca="false">SUM(#REF!)</f>
        <v>#REF!</v>
      </c>
      <c r="O63" s="303" t="e">
        <f aca="false">SUM(#REF!)</f>
        <v>#REF!</v>
      </c>
      <c r="P63" s="303" t="e">
        <f aca="false">SUM(#REF!)</f>
        <v>#REF!</v>
      </c>
      <c r="Q63" s="303" t="e">
        <f aca="false">SUM(#REF!)</f>
        <v>#REF!</v>
      </c>
      <c r="R63" s="303" t="e">
        <f aca="false">SUM(#REF!)</f>
        <v>#REF!</v>
      </c>
      <c r="S63" s="303" t="n">
        <v>213086.47</v>
      </c>
      <c r="T63" s="46" t="n">
        <v>166633.49</v>
      </c>
      <c r="U63" s="46" t="n">
        <v>168292.52</v>
      </c>
      <c r="V63" s="304" t="n">
        <v>170283.37</v>
      </c>
    </row>
    <row r="64" customFormat="false" ht="12.75" hidden="false" customHeight="false" outlineLevel="0" collapsed="false">
      <c r="B64" s="302" t="n">
        <v>32</v>
      </c>
      <c r="C64" s="45" t="s">
        <v>155</v>
      </c>
      <c r="D64" s="46" t="n">
        <v>578000</v>
      </c>
      <c r="E64" s="46" t="n">
        <v>602362</v>
      </c>
      <c r="F64" s="46" t="n">
        <v>625000</v>
      </c>
      <c r="G64" s="46" t="n">
        <v>637000</v>
      </c>
      <c r="H64" s="46" t="n">
        <v>578000</v>
      </c>
      <c r="I64" s="46" t="n">
        <v>602362</v>
      </c>
      <c r="J64" s="46" t="n">
        <v>625000</v>
      </c>
      <c r="K64" s="303" t="e">
        <f aca="false">SUM(#REF!)</f>
        <v>#REF!</v>
      </c>
      <c r="L64" s="303" t="e">
        <f aca="false">SUM(#REF!)</f>
        <v>#REF!</v>
      </c>
      <c r="M64" s="303" t="e">
        <f aca="false">SUM(#REF!)</f>
        <v>#REF!</v>
      </c>
      <c r="N64" s="303" t="e">
        <f aca="false">SUM(#REF!)</f>
        <v>#REF!</v>
      </c>
      <c r="O64" s="303" t="e">
        <f aca="false">SUM(#REF!)</f>
        <v>#REF!</v>
      </c>
      <c r="P64" s="303" t="e">
        <f aca="false">SUM(#REF!)</f>
        <v>#REF!</v>
      </c>
      <c r="Q64" s="303" t="e">
        <f aca="false">SUM(#REF!)</f>
        <v>#REF!</v>
      </c>
      <c r="R64" s="303" t="e">
        <f aca="false">SUM(#REF!)</f>
        <v>#REF!</v>
      </c>
      <c r="S64" s="303" t="n">
        <v>223393.93</v>
      </c>
      <c r="T64" s="46" t="n">
        <v>203663.15</v>
      </c>
      <c r="U64" s="46" t="n">
        <v>199349.66</v>
      </c>
      <c r="V64" s="304" t="n">
        <v>209967.48</v>
      </c>
    </row>
    <row r="65" customFormat="false" ht="12.75" hidden="false" customHeight="false" outlineLevel="0" collapsed="false">
      <c r="B65" s="302" t="n">
        <v>34</v>
      </c>
      <c r="C65" s="45" t="s">
        <v>257</v>
      </c>
      <c r="D65" s="46" t="n">
        <v>23000</v>
      </c>
      <c r="E65" s="46" t="n">
        <v>20000</v>
      </c>
      <c r="F65" s="46" t="n">
        <v>25000</v>
      </c>
      <c r="G65" s="46" t="n">
        <v>25000</v>
      </c>
      <c r="H65" s="46" t="n">
        <v>23000</v>
      </c>
      <c r="I65" s="46" t="n">
        <v>20000</v>
      </c>
      <c r="J65" s="46" t="n">
        <v>25000</v>
      </c>
      <c r="K65" s="303" t="e">
        <f aca="false">SUM(#REF!+#REF!)</f>
        <v>#REF!</v>
      </c>
      <c r="L65" s="303" t="e">
        <f aca="false">SUM(#REF!+#REF!)</f>
        <v>#REF!</v>
      </c>
      <c r="M65" s="303" t="e">
        <f aca="false">SUM(#REF!+#REF!)</f>
        <v>#REF!</v>
      </c>
      <c r="N65" s="303" t="e">
        <f aca="false">SUM(#REF!+#REF!)</f>
        <v>#REF!</v>
      </c>
      <c r="O65" s="303" t="e">
        <f aca="false">SUM(#REF!+#REF!)</f>
        <v>#REF!</v>
      </c>
      <c r="P65" s="303" t="e">
        <f aca="false">SUM(#REF!+#REF!)</f>
        <v>#REF!</v>
      </c>
      <c r="Q65" s="303" t="e">
        <f aca="false">SUM(#REF!+#REF!)</f>
        <v>#REF!</v>
      </c>
      <c r="R65" s="303" t="e">
        <f aca="false">SUM(#REF!+#REF!)</f>
        <v>#REF!</v>
      </c>
      <c r="S65" s="303" t="n">
        <v>2654.46</v>
      </c>
      <c r="T65" s="46" t="n">
        <v>4512.58</v>
      </c>
      <c r="U65" s="46" t="n">
        <v>4645.3</v>
      </c>
      <c r="V65" s="304" t="n">
        <v>4778.02</v>
      </c>
    </row>
    <row r="66" customFormat="false" ht="12.75" hidden="false" customHeight="false" outlineLevel="0" collapsed="false">
      <c r="B66" s="302" t="n">
        <v>36</v>
      </c>
      <c r="C66" s="45" t="s">
        <v>421</v>
      </c>
      <c r="D66" s="46"/>
      <c r="E66" s="46"/>
      <c r="F66" s="46"/>
      <c r="G66" s="46"/>
      <c r="H66" s="46"/>
      <c r="I66" s="46"/>
      <c r="J66" s="46"/>
      <c r="K66" s="303"/>
      <c r="L66" s="303"/>
      <c r="M66" s="303"/>
      <c r="N66" s="303"/>
      <c r="O66" s="303"/>
      <c r="P66" s="303"/>
      <c r="Q66" s="303" t="e">
        <f aca="false">SUM(#REF!)</f>
        <v>#REF!</v>
      </c>
      <c r="R66" s="303" t="e">
        <f aca="false">SUM(#REF!)</f>
        <v>#REF!</v>
      </c>
      <c r="S66" s="303" t="n">
        <v>14334.06</v>
      </c>
      <c r="T66" s="46" t="n">
        <v>12741.39</v>
      </c>
      <c r="U66" s="46" t="n">
        <v>14997.68</v>
      </c>
      <c r="V66" s="304" t="n">
        <v>15661.29</v>
      </c>
    </row>
    <row r="67" customFormat="false" ht="12.75" hidden="false" customHeight="false" outlineLevel="0" collapsed="false">
      <c r="B67" s="302" t="n">
        <v>37</v>
      </c>
      <c r="C67" s="45" t="s">
        <v>579</v>
      </c>
      <c r="D67" s="46" t="n">
        <v>125000</v>
      </c>
      <c r="E67" s="46" t="n">
        <v>152000</v>
      </c>
      <c r="F67" s="46" t="n">
        <v>153000</v>
      </c>
      <c r="G67" s="46" t="n">
        <v>160000</v>
      </c>
      <c r="H67" s="46" t="n">
        <v>125000</v>
      </c>
      <c r="I67" s="46" t="n">
        <v>152000</v>
      </c>
      <c r="J67" s="46" t="n">
        <v>153000</v>
      </c>
      <c r="K67" s="303" t="e">
        <f aca="false">SUM(#REF!)</f>
        <v>#REF!</v>
      </c>
      <c r="L67" s="303" t="e">
        <f aca="false">SUM(#REF!)</f>
        <v>#REF!</v>
      </c>
      <c r="M67" s="303" t="e">
        <f aca="false">SUM(#REF!)</f>
        <v>#REF!</v>
      </c>
      <c r="N67" s="303" t="e">
        <f aca="false">SUM(#REF!)</f>
        <v>#REF!</v>
      </c>
      <c r="O67" s="303" t="e">
        <f aca="false">SUM(#REF!)</f>
        <v>#REF!</v>
      </c>
      <c r="P67" s="303" t="e">
        <f aca="false">SUM(#REF!)</f>
        <v>#REF!</v>
      </c>
      <c r="Q67" s="303" t="e">
        <f aca="false">SUM(#REF!)</f>
        <v>#REF!</v>
      </c>
      <c r="R67" s="303" t="e">
        <f aca="false">SUM(#REF!)</f>
        <v>#REF!</v>
      </c>
      <c r="S67" s="303" t="n">
        <v>73727.53</v>
      </c>
      <c r="T67" s="46" t="n">
        <v>64967.82</v>
      </c>
      <c r="U67" s="46" t="n">
        <v>70343.1</v>
      </c>
      <c r="V67" s="304" t="n">
        <v>73661.18</v>
      </c>
    </row>
    <row r="68" customFormat="false" ht="12.75" hidden="false" customHeight="false" outlineLevel="0" collapsed="false">
      <c r="B68" s="302" t="n">
        <v>38</v>
      </c>
      <c r="C68" s="45" t="s">
        <v>304</v>
      </c>
      <c r="D68" s="46" t="n">
        <v>238000</v>
      </c>
      <c r="E68" s="46" t="n">
        <v>701000</v>
      </c>
      <c r="F68" s="46" t="n">
        <v>288000</v>
      </c>
      <c r="G68" s="46" t="n">
        <v>306000</v>
      </c>
      <c r="H68" s="46" t="n">
        <v>238000</v>
      </c>
      <c r="I68" s="46" t="n">
        <v>701000</v>
      </c>
      <c r="J68" s="46" t="n">
        <v>288000</v>
      </c>
      <c r="K68" s="303" t="e">
        <f aca="false">SUM(#REF!+#REF!)</f>
        <v>#REF!</v>
      </c>
      <c r="L68" s="303" t="e">
        <f aca="false">SUM(#REF!+#REF!)</f>
        <v>#REF!</v>
      </c>
      <c r="M68" s="303" t="e">
        <f aca="false">SUM(#REF!+#REF!)</f>
        <v>#REF!</v>
      </c>
      <c r="N68" s="303" t="e">
        <f aca="false">SUM(#REF!+#REF!)</f>
        <v>#REF!</v>
      </c>
      <c r="O68" s="303" t="e">
        <f aca="false">SUM(#REF!+#REF!)</f>
        <v>#REF!</v>
      </c>
      <c r="P68" s="303" t="e">
        <f aca="false">SUM(#REF!+#REF!)</f>
        <v>#REF!</v>
      </c>
      <c r="Q68" s="303" t="e">
        <f aca="false">SUM(#REF!)</f>
        <v>#REF!</v>
      </c>
      <c r="R68" s="303" t="e">
        <f aca="false">SUM(#REF!)</f>
        <v>#REF!</v>
      </c>
      <c r="S68" s="303" t="n">
        <v>204525.84</v>
      </c>
      <c r="T68" s="46" t="n">
        <v>176255.87</v>
      </c>
      <c r="U68" s="46" t="n">
        <v>190589.95</v>
      </c>
      <c r="V68" s="304" t="n">
        <v>205853.06</v>
      </c>
    </row>
    <row r="69" customFormat="false" ht="12.75" hidden="false" customHeight="false" outlineLevel="0" collapsed="false">
      <c r="B69" s="297" t="n">
        <v>4</v>
      </c>
      <c r="C69" s="298" t="s">
        <v>267</v>
      </c>
      <c r="D69" s="299" t="n">
        <v>831000</v>
      </c>
      <c r="E69" s="299" t="n">
        <v>830000</v>
      </c>
      <c r="F69" s="299" t="n">
        <v>1170000</v>
      </c>
      <c r="G69" s="299" t="n">
        <v>1223000</v>
      </c>
      <c r="H69" s="299" t="n">
        <v>831000</v>
      </c>
      <c r="I69" s="299" t="n">
        <v>830000</v>
      </c>
      <c r="J69" s="299" t="n">
        <v>1170000</v>
      </c>
      <c r="K69" s="300" t="e">
        <f aca="false">SUM(K70,K71)</f>
        <v>#REF!</v>
      </c>
      <c r="L69" s="300" t="e">
        <f aca="false">SUM(L70,L71)</f>
        <v>#REF!</v>
      </c>
      <c r="M69" s="300" t="e">
        <f aca="false">SUM(M70,M71)</f>
        <v>#REF!</v>
      </c>
      <c r="N69" s="300" t="e">
        <f aca="false">SUM(N70,N71)</f>
        <v>#REF!</v>
      </c>
      <c r="O69" s="300" t="e">
        <f aca="false">SUM(O70,O71)</f>
        <v>#REF!</v>
      </c>
      <c r="P69" s="300" t="e">
        <f aca="false">SUM(P70,P71)</f>
        <v>#REF!</v>
      </c>
      <c r="Q69" s="300" t="e">
        <f aca="false">SUM(Q70,Q71)</f>
        <v>#REF!</v>
      </c>
      <c r="R69" s="300" t="e">
        <f aca="false">SUM(R70,R71)</f>
        <v>#REF!</v>
      </c>
      <c r="S69" s="300" t="n">
        <f aca="false">SUM(S70,S71)</f>
        <v>864025.48</v>
      </c>
      <c r="T69" s="300" t="n">
        <f aca="false">SUM(T70,T71)</f>
        <v>1126153.03</v>
      </c>
      <c r="U69" s="300" t="n">
        <f aca="false">SUM(U70,U71)</f>
        <v>1134780</v>
      </c>
      <c r="V69" s="301" t="n">
        <f aca="false">SUM(V70,V71)</f>
        <v>1134514.56</v>
      </c>
    </row>
    <row r="70" customFormat="false" ht="12.75" hidden="false" customHeight="false" outlineLevel="0" collapsed="false">
      <c r="B70" s="302" t="n">
        <v>41</v>
      </c>
      <c r="C70" s="116" t="s">
        <v>269</v>
      </c>
      <c r="D70" s="46"/>
      <c r="E70" s="46"/>
      <c r="F70" s="46"/>
      <c r="G70" s="46"/>
      <c r="H70" s="46"/>
      <c r="I70" s="46"/>
      <c r="J70" s="46"/>
      <c r="K70" s="303" t="n">
        <v>137020</v>
      </c>
      <c r="L70" s="300"/>
      <c r="M70" s="300"/>
      <c r="N70" s="300"/>
      <c r="O70" s="303" t="n">
        <v>100000</v>
      </c>
      <c r="P70" s="303" t="e">
        <f aca="false">SUM(#REF!)</f>
        <v>#REF!</v>
      </c>
      <c r="Q70" s="303" t="e">
        <f aca="false">SUM(#REF!)</f>
        <v>#REF!</v>
      </c>
      <c r="R70" s="303" t="e">
        <f aca="false">SUM(#REF!)</f>
        <v>#REF!</v>
      </c>
      <c r="S70" s="303" t="n">
        <v>0</v>
      </c>
      <c r="T70" s="46"/>
      <c r="U70" s="46"/>
      <c r="V70" s="304"/>
    </row>
    <row r="71" customFormat="false" ht="12.75" hidden="false" customHeight="false" outlineLevel="0" collapsed="false">
      <c r="B71" s="302" t="n">
        <v>42</v>
      </c>
      <c r="C71" s="45" t="s">
        <v>272</v>
      </c>
      <c r="D71" s="46" t="n">
        <v>831000</v>
      </c>
      <c r="E71" s="46" t="n">
        <v>830000</v>
      </c>
      <c r="F71" s="46" t="n">
        <v>1170000</v>
      </c>
      <c r="G71" s="46" t="n">
        <v>1223000</v>
      </c>
      <c r="H71" s="46" t="n">
        <v>831000</v>
      </c>
      <c r="I71" s="46" t="n">
        <v>830000</v>
      </c>
      <c r="J71" s="46" t="n">
        <v>1170000</v>
      </c>
      <c r="K71" s="303" t="e">
        <f aca="false">SUM(#REF!+#REF!+#REF!)</f>
        <v>#REF!</v>
      </c>
      <c r="L71" s="303" t="e">
        <f aca="false">SUM(#REF!+#REF!+#REF!)</f>
        <v>#REF!</v>
      </c>
      <c r="M71" s="303" t="e">
        <f aca="false">SUM(#REF!+#REF!+#REF!)</f>
        <v>#REF!</v>
      </c>
      <c r="N71" s="303" t="e">
        <f aca="false">SUM(#REF!+#REF!+#REF!)</f>
        <v>#REF!</v>
      </c>
      <c r="O71" s="303" t="e">
        <f aca="false">SUM(#REF!+#REF!+#REF!+#REF!)</f>
        <v>#REF!</v>
      </c>
      <c r="P71" s="303" t="e">
        <f aca="false">SUM(#REF!+#REF!+#REF!+#REF!)</f>
        <v>#REF!</v>
      </c>
      <c r="Q71" s="303" t="e">
        <f aca="false">SUM(#REF!+#REF!+#REF!+#REF!)</f>
        <v>#REF!</v>
      </c>
      <c r="R71" s="303" t="e">
        <f aca="false">SUM(#REF!+#REF!+#REF!+#REF!)</f>
        <v>#REF!</v>
      </c>
      <c r="S71" s="303" t="n">
        <v>864025.48</v>
      </c>
      <c r="T71" s="46" t="n">
        <v>1126153.03</v>
      </c>
      <c r="U71" s="46" t="n">
        <v>1134780</v>
      </c>
      <c r="V71" s="304" t="n">
        <v>1134514.56</v>
      </c>
    </row>
    <row r="72" customFormat="false" ht="12.75" hidden="false" customHeight="false" outlineLevel="0" collapsed="false">
      <c r="B72" s="302" t="s">
        <v>580</v>
      </c>
      <c r="C72" s="45"/>
      <c r="D72" s="46"/>
      <c r="E72" s="46"/>
      <c r="F72" s="46"/>
      <c r="G72" s="46"/>
      <c r="H72" s="46"/>
      <c r="I72" s="46"/>
      <c r="J72" s="46"/>
      <c r="K72" s="303"/>
      <c r="L72" s="303"/>
      <c r="M72" s="303"/>
      <c r="N72" s="303"/>
      <c r="O72" s="303"/>
      <c r="P72" s="303"/>
      <c r="Q72" s="303"/>
      <c r="R72" s="303"/>
      <c r="S72" s="303"/>
      <c r="T72" s="46"/>
      <c r="U72" s="46"/>
      <c r="V72" s="304"/>
    </row>
    <row r="73" customFormat="false" ht="12.75" hidden="false" customHeight="false" outlineLevel="0" collapsed="false">
      <c r="B73" s="297" t="n">
        <v>8</v>
      </c>
      <c r="C73" s="298" t="s">
        <v>581</v>
      </c>
      <c r="D73" s="299" t="n">
        <v>0</v>
      </c>
      <c r="E73" s="299" t="n">
        <v>0</v>
      </c>
      <c r="F73" s="299" t="n">
        <v>0</v>
      </c>
      <c r="G73" s="299" t="n">
        <v>0</v>
      </c>
      <c r="H73" s="299" t="n">
        <v>0</v>
      </c>
      <c r="I73" s="299" t="n">
        <v>0</v>
      </c>
      <c r="J73" s="299" t="n">
        <v>0</v>
      </c>
      <c r="K73" s="300" t="n">
        <v>0</v>
      </c>
      <c r="L73" s="300" t="n">
        <v>0</v>
      </c>
      <c r="M73" s="300" t="n">
        <v>0</v>
      </c>
      <c r="N73" s="300" t="n">
        <v>0</v>
      </c>
      <c r="O73" s="300" t="n">
        <v>0</v>
      </c>
      <c r="P73" s="300" t="n">
        <v>0</v>
      </c>
      <c r="Q73" s="300" t="n">
        <v>0</v>
      </c>
      <c r="R73" s="300" t="n">
        <v>0</v>
      </c>
      <c r="S73" s="300" t="n">
        <v>0</v>
      </c>
      <c r="T73" s="300" t="n">
        <v>0</v>
      </c>
      <c r="U73" s="300" t="n">
        <v>0</v>
      </c>
      <c r="V73" s="301" t="n">
        <v>0</v>
      </c>
    </row>
    <row r="74" customFormat="false" ht="12.75" hidden="false" customHeight="false" outlineLevel="0" collapsed="false">
      <c r="B74" s="297" t="n">
        <v>5</v>
      </c>
      <c r="C74" s="298" t="s">
        <v>582</v>
      </c>
      <c r="D74" s="299" t="n">
        <v>0</v>
      </c>
      <c r="E74" s="299" t="n">
        <v>0</v>
      </c>
      <c r="F74" s="299" t="n">
        <v>0</v>
      </c>
      <c r="G74" s="299" t="n">
        <v>0</v>
      </c>
      <c r="H74" s="299" t="n">
        <v>0</v>
      </c>
      <c r="I74" s="299" t="n">
        <v>0</v>
      </c>
      <c r="J74" s="299" t="n">
        <v>0</v>
      </c>
      <c r="K74" s="300" t="n">
        <v>0</v>
      </c>
      <c r="L74" s="300" t="n">
        <v>0</v>
      </c>
      <c r="M74" s="300" t="n">
        <v>0</v>
      </c>
      <c r="N74" s="300" t="n">
        <v>0</v>
      </c>
      <c r="O74" s="300" t="n">
        <v>0</v>
      </c>
      <c r="P74" s="300" t="n">
        <v>0</v>
      </c>
      <c r="Q74" s="300" t="n">
        <v>0</v>
      </c>
      <c r="R74" s="300" t="n">
        <v>0</v>
      </c>
      <c r="S74" s="300" t="n">
        <v>0</v>
      </c>
      <c r="T74" s="300" t="n">
        <v>0</v>
      </c>
      <c r="U74" s="300" t="n">
        <v>0</v>
      </c>
      <c r="V74" s="301" t="n">
        <v>0</v>
      </c>
    </row>
    <row r="75" customFormat="false" ht="12.75" hidden="true" customHeight="false" outlineLevel="0" collapsed="false">
      <c r="B75" s="302"/>
      <c r="C75" s="45"/>
      <c r="D75" s="46"/>
      <c r="E75" s="46"/>
      <c r="F75" s="46"/>
      <c r="G75" s="46"/>
      <c r="H75" s="46"/>
      <c r="I75" s="46"/>
      <c r="J75" s="46"/>
      <c r="K75" s="303"/>
      <c r="L75" s="303"/>
      <c r="M75" s="303"/>
      <c r="N75" s="303"/>
      <c r="O75" s="303"/>
      <c r="P75" s="303"/>
      <c r="Q75" s="303"/>
      <c r="R75" s="303"/>
      <c r="S75" s="303"/>
      <c r="T75" s="46"/>
      <c r="U75" s="46"/>
      <c r="V75" s="304"/>
    </row>
    <row r="76" customFormat="false" ht="12.75" hidden="true" customHeight="false" outlineLevel="0" collapsed="false">
      <c r="B76" s="302"/>
      <c r="C76" s="45"/>
      <c r="D76" s="46"/>
      <c r="E76" s="46"/>
      <c r="F76" s="46"/>
      <c r="G76" s="46"/>
      <c r="H76" s="46"/>
      <c r="I76" s="46"/>
      <c r="J76" s="46"/>
      <c r="K76" s="303"/>
      <c r="L76" s="303"/>
      <c r="M76" s="303"/>
      <c r="N76" s="303"/>
      <c r="O76" s="303"/>
      <c r="P76" s="303"/>
      <c r="Q76" s="303"/>
      <c r="R76" s="303"/>
      <c r="S76" s="303"/>
      <c r="T76" s="46"/>
      <c r="U76" s="46"/>
      <c r="V76" s="304"/>
    </row>
    <row r="77" customFormat="false" ht="12.75" hidden="false" customHeight="false" outlineLevel="0" collapsed="false">
      <c r="B77" s="302" t="s">
        <v>583</v>
      </c>
      <c r="C77" s="45"/>
      <c r="D77" s="46"/>
      <c r="E77" s="46"/>
      <c r="F77" s="46"/>
      <c r="G77" s="46"/>
      <c r="H77" s="46"/>
      <c r="I77" s="46"/>
      <c r="J77" s="46"/>
      <c r="K77" s="303"/>
      <c r="L77" s="303"/>
      <c r="M77" s="303"/>
      <c r="N77" s="303"/>
      <c r="O77" s="303"/>
      <c r="P77" s="303"/>
      <c r="Q77" s="303"/>
      <c r="R77" s="303"/>
      <c r="S77" s="303"/>
      <c r="T77" s="46"/>
      <c r="U77" s="46"/>
      <c r="V77" s="304"/>
    </row>
    <row r="78" customFormat="false" ht="12.75" hidden="false" customHeight="false" outlineLevel="0" collapsed="false">
      <c r="B78" s="297" t="n">
        <v>9</v>
      </c>
      <c r="C78" s="298" t="s">
        <v>584</v>
      </c>
      <c r="D78" s="299" t="n">
        <v>0</v>
      </c>
      <c r="E78" s="299" t="n">
        <v>0</v>
      </c>
      <c r="F78" s="299" t="n">
        <v>0</v>
      </c>
      <c r="G78" s="299" t="n">
        <v>0</v>
      </c>
      <c r="H78" s="299" t="n">
        <v>0</v>
      </c>
      <c r="I78" s="299" t="n">
        <v>0</v>
      </c>
      <c r="J78" s="299" t="n">
        <v>0</v>
      </c>
      <c r="K78" s="300" t="n">
        <v>0</v>
      </c>
      <c r="L78" s="300" t="n">
        <v>0</v>
      </c>
      <c r="M78" s="300" t="n">
        <v>0</v>
      </c>
      <c r="N78" s="300" t="n">
        <v>0</v>
      </c>
      <c r="O78" s="300" t="n">
        <v>0</v>
      </c>
      <c r="P78" s="300" t="e">
        <f aca="false">SUM(P79)</f>
        <v>#REF!</v>
      </c>
      <c r="Q78" s="300" t="e">
        <f aca="false">SUM(Q79)</f>
        <v>#REF!</v>
      </c>
      <c r="R78" s="300" t="e">
        <f aca="false">SUM(R79)</f>
        <v>#REF!</v>
      </c>
      <c r="S78" s="300" t="n">
        <f aca="false">SUM(S79)</f>
        <v>163279.16</v>
      </c>
      <c r="T78" s="300" t="n">
        <f aca="false">SUM(T79)</f>
        <v>59725.26</v>
      </c>
      <c r="U78" s="300" t="n">
        <f aca="false">SUM(U79)</f>
        <v>74988.39</v>
      </c>
      <c r="V78" s="301" t="n">
        <f aca="false">SUM(V79)</f>
        <v>79633.69</v>
      </c>
    </row>
    <row r="79" customFormat="false" ht="13.5" hidden="false" customHeight="false" outlineLevel="0" collapsed="false">
      <c r="B79" s="305" t="n">
        <v>92</v>
      </c>
      <c r="C79" s="67" t="s">
        <v>585</v>
      </c>
      <c r="D79" s="72"/>
      <c r="E79" s="72" t="n">
        <v>0</v>
      </c>
      <c r="F79" s="72"/>
      <c r="G79" s="72"/>
      <c r="H79" s="72"/>
      <c r="I79" s="72" t="n">
        <v>0</v>
      </c>
      <c r="J79" s="72"/>
      <c r="K79" s="306"/>
      <c r="L79" s="306"/>
      <c r="M79" s="306"/>
      <c r="N79" s="306"/>
      <c r="O79" s="306"/>
      <c r="P79" s="306" t="e">
        <f aca="false">SUM(#REF!)</f>
        <v>#REF!</v>
      </c>
      <c r="Q79" s="306" t="e">
        <f aca="false">SUM(#REF!)</f>
        <v>#REF!</v>
      </c>
      <c r="R79" s="306" t="e">
        <f aca="false">SUM(#REF!)</f>
        <v>#REF!</v>
      </c>
      <c r="S79" s="306" t="n">
        <v>163279.16</v>
      </c>
      <c r="T79" s="72" t="n">
        <v>59725.26</v>
      </c>
      <c r="U79" s="72" t="n">
        <v>74988.39</v>
      </c>
      <c r="V79" s="307" t="n">
        <v>79633.69</v>
      </c>
    </row>
  </sheetData>
  <mergeCells count="29">
    <mergeCell ref="I10:J10"/>
    <mergeCell ref="B11:C11"/>
    <mergeCell ref="I11:J11"/>
    <mergeCell ref="B12:C12"/>
    <mergeCell ref="I12:J12"/>
    <mergeCell ref="B18:C18"/>
    <mergeCell ref="I18:J18"/>
    <mergeCell ref="B19:C19"/>
    <mergeCell ref="I19:J19"/>
    <mergeCell ref="K19:L19"/>
    <mergeCell ref="B20:C20"/>
    <mergeCell ref="I20:J20"/>
    <mergeCell ref="B27:C27"/>
    <mergeCell ref="I27:J27"/>
    <mergeCell ref="I32:J32"/>
    <mergeCell ref="B33:L33"/>
    <mergeCell ref="I34:J34"/>
    <mergeCell ref="B35:C35"/>
    <mergeCell ref="I35:J35"/>
    <mergeCell ref="B36:C36"/>
    <mergeCell ref="I36:J36"/>
    <mergeCell ref="B37:L37"/>
    <mergeCell ref="I38:J38"/>
    <mergeCell ref="B39:C39"/>
    <mergeCell ref="I39:J39"/>
    <mergeCell ref="B40:C40"/>
    <mergeCell ref="I40:J40"/>
    <mergeCell ref="B41:C41"/>
    <mergeCell ref="I41:J41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LibreOffice/7.4.1.2$Windows_X86_64 LibreOffice_project/3c58a8f3a960df8bc8fd77b461821e42c061c5f0</Application>
  <AppVersion>15.0000</AppVersion>
  <Company>Vukovarsko-srijemska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2005-11-16T05:49:29Z</dcterms:created>
  <dc:creator>Sandra Adzaga</dc:creator>
  <dc:description/>
  <dc:language>hr-HR</dc:language>
  <cp:lastModifiedBy/>
  <cp:lastPrinted>2023-01-11T09:08:05Z</cp:lastPrinted>
  <dcterms:modified xsi:type="dcterms:W3CDTF">2023-09-08T07:49:35Z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