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SAŽETAK" sheetId="1" state="visible" r:id="rId2"/>
    <sheet name="Račun prih i rash" sheetId="2" state="visible" r:id="rId3"/>
    <sheet name="IZVORI" sheetId="3" state="visible" r:id="rId4"/>
    <sheet name="funkcijska klas" sheetId="4" state="visible" r:id="rId5"/>
    <sheet name="2023 (2)" sheetId="5" state="hidden" r:id="rId6"/>
    <sheet name="posebni dio" sheetId="6" state="visible" r:id="rId7"/>
    <sheet name="List1" sheetId="7" state="hidden" r:id="rId8"/>
    <sheet name="PRIHODI 2023" sheetId="8" state="hidden" r:id="rId9"/>
  </sheets>
  <definedNames>
    <definedName function="false" hidden="false" localSheetId="7" name="_xlnm.Print_Area" vbProcedure="false">'PRIHODI 2023'!$A$4:$BH$95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<sst xmlns="http://schemas.openxmlformats.org/spreadsheetml/2006/main" count="2724" uniqueCount="621">
  <si>
    <t xml:space="preserve">OPĆINA NEGOSLAVCI</t>
  </si>
  <si>
    <t xml:space="preserve">II IZMJENE I DOPUNE PRORAČUNA OPĆINE NEGOSLAVCI ZA 2023. GODINU   </t>
  </si>
  <si>
    <t xml:space="preserve">I OPĆI DIO</t>
  </si>
  <si>
    <t xml:space="preserve">A) SAŽETAK RAČUNA PRIHODA I RASHODA</t>
  </si>
  <si>
    <t xml:space="preserve">BR.</t>
  </si>
  <si>
    <t xml:space="preserve">VRSTA PRIHODA /IZDATAKA</t>
  </si>
  <si>
    <t xml:space="preserve">IZVRŠENJE 2017</t>
  </si>
  <si>
    <t xml:space="preserve">PLAN 2018</t>
  </si>
  <si>
    <t xml:space="preserve">PLAN 2019</t>
  </si>
  <si>
    <t xml:space="preserve">I REBALANS</t>
  </si>
  <si>
    <t xml:space="preserve">II REBALANS</t>
  </si>
  <si>
    <t xml:space="preserve">III REBALANS</t>
  </si>
  <si>
    <t xml:space="preserve">II REBALANS 2018</t>
  </si>
  <si>
    <t xml:space="preserve">INDEKS 19/18</t>
  </si>
  <si>
    <t xml:space="preserve">INDEKS 20/19</t>
  </si>
  <si>
    <t xml:space="preserve">2019.</t>
  </si>
  <si>
    <t xml:space="preserve">2022.</t>
  </si>
  <si>
    <t xml:space="preserve">2022. KN</t>
  </si>
  <si>
    <t xml:space="preserve">2023. EUR</t>
  </si>
  <si>
    <t xml:space="preserve">2023.</t>
  </si>
  <si>
    <t xml:space="preserve">NOVI PLAN 2023.</t>
  </si>
  <si>
    <t xml:space="preserve">PRIHODI UKUPNO</t>
  </si>
  <si>
    <t xml:space="preserve">PRIHODI POSLOVANJA</t>
  </si>
  <si>
    <t xml:space="preserve">Izvor 01</t>
  </si>
  <si>
    <t xml:space="preserve">Opći prihodi</t>
  </si>
  <si>
    <t xml:space="preserve">Izvor 43</t>
  </si>
  <si>
    <t xml:space="preserve">Prihodi za posebne namjene</t>
  </si>
  <si>
    <t xml:space="preserve">Izvor 52</t>
  </si>
  <si>
    <t xml:space="preserve">Pomoći</t>
  </si>
  <si>
    <t xml:space="preserve">Izvor 53</t>
  </si>
  <si>
    <t xml:space="preserve">EU pomoći</t>
  </si>
  <si>
    <t xml:space="preserve">Izvor 61</t>
  </si>
  <si>
    <t xml:space="preserve">Donacije</t>
  </si>
  <si>
    <t xml:space="preserve">PRIHODI OD PRODAJE NEFINANCIJSKE IMOVINE</t>
  </si>
  <si>
    <t xml:space="preserve">RASHODI UKUPNO</t>
  </si>
  <si>
    <t xml:space="preserve">RASHODI  POSLOVANJA</t>
  </si>
  <si>
    <t xml:space="preserve">Izvor 91</t>
  </si>
  <si>
    <t xml:space="preserve">Višak prihoda</t>
  </si>
  <si>
    <t xml:space="preserve">RASHODI ZA NABAVU NEFINANCIJSKE IMOVINE</t>
  </si>
  <si>
    <t xml:space="preserve">VIŠAK/MANJAK</t>
  </si>
  <si>
    <t xml:space="preserve">B) SAŽETAK RAČUNA FINANCIRANJA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</si>
  <si>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</si>
  <si>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</si>
  <si>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</si>
  <si>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C) PRENESENI VIŠAK ILI PRENESENI MANJAK</t>
  </si>
  <si>
    <t xml:space="preserve">UKUPAN DONOS VIŠKA/MANJKA IZ PRETHODNE(IH) GODINA</t>
  </si>
  <si>
    <t xml:space="preserve">VIŠAK/MANJAK IZ PRETHODNE(IH) GODINE KOJI ĆE SE POKRITI/RASPOREDITI</t>
  </si>
  <si>
    <t xml:space="preserve">D) VIŠEGODIŠNJI PLAN URAVNOTEŽENJA PRENESENI VIŠAK ILI PRENESENI MANJAK</t>
  </si>
  <si>
    <t xml:space="preserve">PRIJENOS VIŠKA/MANJKA IZ PRETHODNE GODINE</t>
  </si>
  <si>
    <t xml:space="preserve">VIŠAK/MANJAK IZ PRETHODNE GODINE KOJI ĆE SE RASPOREDITI/POKRITI</t>
  </si>
  <si>
    <t xml:space="preserve">VIŠAK /MANJAK TEKUĆE GODINE</t>
  </si>
  <si>
    <t xml:space="preserve">PRIJENOS VIŠKA /MANJKA U SLJEDEĆE RAZDOBLJE</t>
  </si>
  <si>
    <t xml:space="preserve">PRIHODI I RASHODI POSLOVANJA PREMA EKONOMSKOJ KLASIFIKACIJI</t>
  </si>
  <si>
    <t xml:space="preserve">2014.</t>
  </si>
  <si>
    <t xml:space="preserve">2015.</t>
  </si>
  <si>
    <t xml:space="preserve">2016.</t>
  </si>
  <si>
    <t xml:space="preserve">2017.</t>
  </si>
  <si>
    <t xml:space="preserve">IZVRŠENJE I-VI</t>
  </si>
  <si>
    <t xml:space="preserve">2018.</t>
  </si>
  <si>
    <t xml:space="preserve">REBALANS</t>
  </si>
  <si>
    <t xml:space="preserve">A. RAČUN PRIHODA IRASHODA</t>
  </si>
  <si>
    <t xml:space="preserve">6.        Prihodi poslovanja</t>
  </si>
  <si>
    <t xml:space="preserve">61       Prihodi od poreza</t>
  </si>
  <si>
    <t xml:space="preserve">Prihodi od imovine</t>
  </si>
  <si>
    <t xml:space="preserve">Prihodi od administrativnih pristojbi i po posebnim propisima</t>
  </si>
  <si>
    <t xml:space="preserve">Prihodi od prodaje proizvoda i usluga i prihodi od donacija</t>
  </si>
  <si>
    <t xml:space="preserve">Prihodi od prodaje nefinancijske imovine</t>
  </si>
  <si>
    <t xml:space="preserve">Prihodi od prodaje neproizvedene imovine</t>
  </si>
  <si>
    <t xml:space="preserve">Prihodi od prodaje materijalne imovine</t>
  </si>
  <si>
    <t xml:space="preserve">Prihodi od prodaje  proizvedene dugotrajne imovine</t>
  </si>
  <si>
    <t xml:space="preserve">Prihodi od prodaje građevinskih objekata</t>
  </si>
  <si>
    <t xml:space="preserve">Rashodi poslovanja</t>
  </si>
  <si>
    <t xml:space="preserve">Rashodi za zaposlene</t>
  </si>
  <si>
    <t xml:space="preserve">Materijalni rashodi</t>
  </si>
  <si>
    <t xml:space="preserve">Financijski rashodi</t>
  </si>
  <si>
    <t xml:space="preserve">Tekuće pomoći proračunima</t>
  </si>
  <si>
    <t xml:space="preserve">Naknade građanima i kužćanstvima na temelju osiguranja</t>
  </si>
  <si>
    <t xml:space="preserve">Ostali rashodi</t>
  </si>
  <si>
    <t xml:space="preserve">Rashodi za nabavu nefinancijske imovine</t>
  </si>
  <si>
    <t xml:space="preserve">Kupovina zemljišta</t>
  </si>
  <si>
    <t xml:space="preserve">Rashodi za nabavu proizvedene dugotrajne imovine</t>
  </si>
  <si>
    <t xml:space="preserve">Dodatna ulaganja na građevinskim objektima</t>
  </si>
  <si>
    <t xml:space="preserve">B. RAČUN ZADUŽIVANJA/FINANCIRANJA</t>
  </si>
  <si>
    <t xml:space="preserve">Primici od financiranja imovine i zaduživanja</t>
  </si>
  <si>
    <t xml:space="preserve">Izdaci za financijsku imovinu i otplate zajmova</t>
  </si>
  <si>
    <t xml:space="preserve">C. RASPOLOŽIVA SREDSTVA IZ PRETHODNIH GODINA (VIŠAK PRIHODA I REZERVIRANJA)</t>
  </si>
  <si>
    <t xml:space="preserve">Vlastiti izvori</t>
  </si>
  <si>
    <t xml:space="preserve">Rezultat poslovanja</t>
  </si>
  <si>
    <t xml:space="preserve">III IZMJENE I DOPUNE PRORAČUNA OPĆINE NEGOSLAVCI  ZA 2023. GODINU </t>
  </si>
  <si>
    <t xml:space="preserve">PRIHODI I RASHDI PREMA IZVORIMA FINANCIRANJA</t>
  </si>
  <si>
    <t xml:space="preserve">Račun / opis</t>
  </si>
  <si>
    <t xml:space="preserve">PLAN 2022. </t>
  </si>
  <si>
    <t xml:space="preserve">PLAN 2023.</t>
  </si>
  <si>
    <t xml:space="preserve">PLAN 2024.</t>
  </si>
  <si>
    <t xml:space="preserve">PLAN 2023. </t>
  </si>
  <si>
    <t xml:space="preserve">PLAN 2025. </t>
  </si>
  <si>
    <t xml:space="preserve">PLAN 2026. </t>
  </si>
  <si>
    <t xml:space="preserve">PRIHODI I RASHODI PREMA IZVORIMA FINANCIRANJA</t>
  </si>
  <si>
    <t xml:space="preserve">1</t>
  </si>
  <si>
    <t xml:space="preserve">2</t>
  </si>
  <si>
    <t xml:space="preserve">3</t>
  </si>
  <si>
    <t xml:space="preserve"> SVEUKUPNI PRIHODI</t>
  </si>
  <si>
    <t xml:space="preserve">Izvor 1. Opći prihodi i primici</t>
  </si>
  <si>
    <t xml:space="preserve">Izvor 1.1. Opći prihodi i primici</t>
  </si>
  <si>
    <t xml:space="preserve">Izvor 3. Vlastiti prihodi</t>
  </si>
  <si>
    <t xml:space="preserve">Izvor 3.1. Vlastiti prihodi</t>
  </si>
  <si>
    <t xml:space="preserve">Izvor 4. Prihodi za posebne namjene</t>
  </si>
  <si>
    <t xml:space="preserve">Izvor 4.3. Prihodi od nefinancijske imovine</t>
  </si>
  <si>
    <t xml:space="preserve">Izvor 5. Pomoći</t>
  </si>
  <si>
    <t xml:space="preserve">Izvor 5.2. Ostale pomoći</t>
  </si>
  <si>
    <t xml:space="preserve">Izvor 5.3. Pomoći EU</t>
  </si>
  <si>
    <t xml:space="preserve">Izvor 6. Donacije</t>
  </si>
  <si>
    <t xml:space="preserve">Izvor 6.1. Donacije</t>
  </si>
  <si>
    <t xml:space="preserve">Izvor 7. Prihodi od prodaje nefinancijske imovine</t>
  </si>
  <si>
    <t xml:space="preserve">Izvor 7.1. Prihodi od prodaje ili zamjene nefinancijske imovine</t>
  </si>
  <si>
    <t xml:space="preserve">Izvor 7.2. Prih.od pro.nef. imovine i nad. štete s osnova osig. PK</t>
  </si>
  <si>
    <t xml:space="preserve">Izvor 8. Namjenski primici</t>
  </si>
  <si>
    <t xml:space="preserve">Izvor 8.1. Namjenski primici</t>
  </si>
  <si>
    <t xml:space="preserve">Izvor 9. Višak prihoda</t>
  </si>
  <si>
    <t xml:space="preserve">Izvor 9.1. Višak prihoda</t>
  </si>
  <si>
    <t xml:space="preserve"> SVEUKUPNI RASHODI</t>
  </si>
  <si>
    <t xml:space="preserve">RASHODI</t>
  </si>
  <si>
    <t xml:space="preserve">II POSEBNI DIO</t>
  </si>
  <si>
    <t xml:space="preserve">Šifra </t>
  </si>
  <si>
    <t xml:space="preserve">IZVORI</t>
  </si>
  <si>
    <t xml:space="preserve">BROJ RČ</t>
  </si>
  <si>
    <t xml:space="preserve">VRSTA RASHODA I IZDATAKA</t>
  </si>
  <si>
    <t xml:space="preserve">2012.</t>
  </si>
  <si>
    <t xml:space="preserve">2013.</t>
  </si>
  <si>
    <t xml:space="preserve">PROCJENA 2013</t>
  </si>
  <si>
    <t xml:space="preserve">PROCJENA </t>
  </si>
  <si>
    <t xml:space="preserve">PROCJENA 2015.</t>
  </si>
  <si>
    <t xml:space="preserve">Indeks 16/15</t>
  </si>
  <si>
    <t xml:space="preserve">2020. </t>
  </si>
  <si>
    <t xml:space="preserve">izvršenje I-VI</t>
  </si>
  <si>
    <t xml:space="preserve">POVEĆANJE</t>
  </si>
  <si>
    <t xml:space="preserve">SMANJENJE</t>
  </si>
  <si>
    <t xml:space="preserve">REBALANS 2020</t>
  </si>
  <si>
    <t xml:space="preserve">IZVRŠENJE</t>
  </si>
  <si>
    <t xml:space="preserve">PLAN 2021.</t>
  </si>
  <si>
    <t xml:space="preserve">PLAN 2022.</t>
  </si>
  <si>
    <t xml:space="preserve">PLAN 2022. EUR</t>
  </si>
  <si>
    <t xml:space="preserve">PLAN 2023. EUR</t>
  </si>
  <si>
    <t xml:space="preserve">POVEČANJE</t>
  </si>
  <si>
    <t xml:space="preserve">NOVI PLAN</t>
  </si>
  <si>
    <t xml:space="preserve">izvršenje </t>
  </si>
  <si>
    <t xml:space="preserve">vp</t>
  </si>
  <si>
    <t xml:space="preserve">UKUPNO RASHODI I IZDACI</t>
  </si>
  <si>
    <t xml:space="preserve">RAZDJEL </t>
  </si>
  <si>
    <t xml:space="preserve">001  OPĆINSKO VIJEĆE I OPĆINSKI NAČELNIK I TIJELA SAMOUPRAVE</t>
  </si>
  <si>
    <t xml:space="preserve">Glava 001 01</t>
  </si>
  <si>
    <t xml:space="preserve">Općinsko vijeće</t>
  </si>
  <si>
    <t xml:space="preserve">P1001</t>
  </si>
  <si>
    <t xml:space="preserve">Program 01: Donošenje akata i mjera iz djelokruga predstavničkog, izvršnog tijela</t>
  </si>
  <si>
    <t xml:space="preserve">A1001 01</t>
  </si>
  <si>
    <t xml:space="preserve">Aktivnost:</t>
  </si>
  <si>
    <t xml:space="preserve">Redovni rad Općinskog vijeća</t>
  </si>
  <si>
    <t xml:space="preserve">Funkcijska klasifikacija: 0111  Izvršna i zakonodavna tijela</t>
  </si>
  <si>
    <t xml:space="preserve">Izvor</t>
  </si>
  <si>
    <t xml:space="preserve">1.1.</t>
  </si>
  <si>
    <t xml:space="preserve">Prihodi od poreza</t>
  </si>
  <si>
    <t xml:space="preserve">Ostali nespomenuti rashodi poslovanja</t>
  </si>
  <si>
    <t xml:space="preserve">Naknade za rad predstavničkih tijela</t>
  </si>
  <si>
    <t xml:space="preserve">Naknade članovima povjerenstva</t>
  </si>
  <si>
    <t xml:space="preserve">Lokalni izbori - izbori nacionalnih manjina</t>
  </si>
  <si>
    <t xml:space="preserve">Premije osiguranja imovine</t>
  </si>
  <si>
    <t xml:space="preserve">A1001 02</t>
  </si>
  <si>
    <t xml:space="preserve">Potpora radu političkih stranaka</t>
  </si>
  <si>
    <t xml:space="preserve">Donacije i ostali rashodi</t>
  </si>
  <si>
    <t xml:space="preserve">Tekuće donacije</t>
  </si>
  <si>
    <t xml:space="preserve">Tekuće donacije u novcu - političkim strankama</t>
  </si>
  <si>
    <t xml:space="preserve">Glava 001 03</t>
  </si>
  <si>
    <t xml:space="preserve">Jedinstveni upravni odjel</t>
  </si>
  <si>
    <t xml:space="preserve">P1002</t>
  </si>
  <si>
    <t xml:space="preserve">Program 02:</t>
  </si>
  <si>
    <t xml:space="preserve">Donošenje i provedba akata i mjera iz djelokruga</t>
  </si>
  <si>
    <t xml:space="preserve">A1002 01</t>
  </si>
  <si>
    <t xml:space="preserve">Administrativno, tehničko i stručno osoblje</t>
  </si>
  <si>
    <t xml:space="preserve">Izvor  </t>
  </si>
  <si>
    <t xml:space="preserve">5.2.</t>
  </si>
  <si>
    <t xml:space="preserve">5.3.</t>
  </si>
  <si>
    <t xml:space="preserve">Pomoći EU</t>
  </si>
  <si>
    <t xml:space="preserve">4.3.</t>
  </si>
  <si>
    <t xml:space="preserve">Namjenski prihodi</t>
  </si>
  <si>
    <t xml:space="preserve">6.1.</t>
  </si>
  <si>
    <t xml:space="preserve">Donacije </t>
  </si>
  <si>
    <t xml:space="preserve">01</t>
  </si>
  <si>
    <t xml:space="preserve">Plaće</t>
  </si>
  <si>
    <t xml:space="preserve">Plaće za redovni rad</t>
  </si>
  <si>
    <t xml:space="preserve">Plaće za javne radove</t>
  </si>
  <si>
    <t xml:space="preserve">Ostali rashodi za zaposlene</t>
  </si>
  <si>
    <t xml:space="preserve">Ostali rashodi za zaposlene JR</t>
  </si>
  <si>
    <t xml:space="preserve">Osiguranje zaposlenih</t>
  </si>
  <si>
    <t xml:space="preserve">Topli obrok</t>
  </si>
  <si>
    <t xml:space="preserve">Doprinosi na plaće</t>
  </si>
  <si>
    <t xml:space="preserve">Doprinosi za zdravstveno osiguranje</t>
  </si>
  <si>
    <t xml:space="preserve">Doprinosi za zdravstveno osiguranje JR</t>
  </si>
  <si>
    <t xml:space="preserve">01,43,52,53</t>
  </si>
  <si>
    <t xml:space="preserve">Naknade troškova zaposlenima (službeni put)</t>
  </si>
  <si>
    <t xml:space="preserve">Dnevnice za službeni put</t>
  </si>
  <si>
    <t xml:space="preserve">Naknada za prijevoz u zemlji</t>
  </si>
  <si>
    <t xml:space="preserve">Naknade za prijevoz na posao i s posla</t>
  </si>
  <si>
    <t xml:space="preserve">Naknade za prijevoz na posao i s posla JR</t>
  </si>
  <si>
    <t xml:space="preserve">Stručno usavršavanje zaposlenika</t>
  </si>
  <si>
    <t xml:space="preserve">Rashodi za materijal i energiju</t>
  </si>
  <si>
    <t xml:space="preserve">Uredski materijal</t>
  </si>
  <si>
    <t xml:space="preserve">Materijal i sredstva za čišćenje</t>
  </si>
  <si>
    <t xml:space="preserve">Literatura</t>
  </si>
  <si>
    <t xml:space="preserve">Energija - javna rasvjeta</t>
  </si>
  <si>
    <t xml:space="preserve">Plin - lož ulje</t>
  </si>
  <si>
    <t xml:space="preserve">Motorni benzin sl. auto</t>
  </si>
  <si>
    <t xml:space="preserve">Motorni benzin - kosačice</t>
  </si>
  <si>
    <t xml:space="preserve">Motorni benzin - traktor</t>
  </si>
  <si>
    <t xml:space="preserve">Sitan inventar i auto gume</t>
  </si>
  <si>
    <t xml:space="preserve">Zaštitna oprema - maske COVID 19</t>
  </si>
  <si>
    <t xml:space="preserve">Službena i radna odjeća</t>
  </si>
  <si>
    <t xml:space="preserve">Rashodi za usluge</t>
  </si>
  <si>
    <t xml:space="preserve">Usuge telefona</t>
  </si>
  <si>
    <t xml:space="preserve">Poštarina</t>
  </si>
  <si>
    <t xml:space="preserve">Usluge tek. i invest.održavanja građevinskih objekata</t>
  </si>
  <si>
    <t xml:space="preserve">Usluge tek. i invest. održavanja septičke jame</t>
  </si>
  <si>
    <t xml:space="preserve">Tekuće održavanje cesta</t>
  </si>
  <si>
    <t xml:space="preserve">Usluge tek. i invest.održavanja postrojenja i opreme</t>
  </si>
  <si>
    <t xml:space="preserve">Usluge tek. i invest.održavanja prijevoznih sredstava</t>
  </si>
  <si>
    <t xml:space="preserve">Tekuće održavanje javnih površina</t>
  </si>
  <si>
    <t xml:space="preserve">Usluge čišćenjadivljih deponija</t>
  </si>
  <si>
    <t xml:space="preserve">Usluge čišćenja</t>
  </si>
  <si>
    <t xml:space="preserve">Hortikultura</t>
  </si>
  <si>
    <t xml:space="preserve">Aerofotogrametrijsko snimanje polj. Zemljišta </t>
  </si>
  <si>
    <t xml:space="preserve">Najam reciklažnog dvorišta</t>
  </si>
  <si>
    <t xml:space="preserve">Najam opreme - fotokopirni</t>
  </si>
  <si>
    <t xml:space="preserve">Usluge promidžbe i informiranja</t>
  </si>
  <si>
    <t xml:space="preserve">Objava oglasa</t>
  </si>
  <si>
    <t xml:space="preserve">Održavanje WEB stranice</t>
  </si>
  <si>
    <t xml:space="preserve">Iznošenje i odvoz smeća</t>
  </si>
  <si>
    <t xml:space="preserve">Utrošena voda</t>
  </si>
  <si>
    <t xml:space="preserve">Deratizacija </t>
  </si>
  <si>
    <t xml:space="preserve">Dezinsekcija komaraca i stršljenova</t>
  </si>
  <si>
    <t xml:space="preserve">Animalni otpad</t>
  </si>
  <si>
    <t xml:space="preserve">WIFI - optima</t>
  </si>
  <si>
    <t xml:space="preserve">Liječnički pregledi</t>
  </si>
  <si>
    <t xml:space="preserve">Troškovi zaštite životinja</t>
  </si>
  <si>
    <t xml:space="preserve">Ugovori o djelu</t>
  </si>
  <si>
    <t xml:space="preserve">Izrada projektnih dokumentacija</t>
  </si>
  <si>
    <t xml:space="preserve">Izrada procjene rizika</t>
  </si>
  <si>
    <t xml:space="preserve">Istražni radovi - odvodnja i pro.</t>
  </si>
  <si>
    <t xml:space="preserve">Program zaštite divljači</t>
  </si>
  <si>
    <t xml:space="preserve">Srategija razvoja općine</t>
  </si>
  <si>
    <t xml:space="preserve">Strategija upravljanja imovinom</t>
  </si>
  <si>
    <t xml:space="preserve">Ostale intelektualne usluge</t>
  </si>
  <si>
    <t xml:space="preserve">Arhiv</t>
  </si>
  <si>
    <t xml:space="preserve">Računalne usluge</t>
  </si>
  <si>
    <t xml:space="preserve">1% prihoda od poreza na dohodak</t>
  </si>
  <si>
    <t xml:space="preserve">Grafičke i tiskarske usluge</t>
  </si>
  <si>
    <t xml:space="preserve">Usluge pri registarciji prijev. Sred.</t>
  </si>
  <si>
    <t xml:space="preserve">Ostale nespomenute usluge - analiza polj. zemljišta</t>
  </si>
  <si>
    <t xml:space="preserve">Reprezentacija</t>
  </si>
  <si>
    <t xml:space="preserve">Naknada zbog nezapošljavanja invalida</t>
  </si>
  <si>
    <t xml:space="preserve">Naknada za smanjenje miješanog otpada</t>
  </si>
  <si>
    <t xml:space="preserve">Vijenci, cvijeće, svijeće</t>
  </si>
  <si>
    <t xml:space="preserve">Sredstva za realizaciju EU projekata</t>
  </si>
  <si>
    <t xml:space="preserve">A1002 02</t>
  </si>
  <si>
    <t xml:space="preserve">Bankarske usluge i usluge platnog prometa</t>
  </si>
  <si>
    <t xml:space="preserve">Ostali financijski rashodi</t>
  </si>
  <si>
    <t xml:space="preserve">Bankarske usluge, usluge platnog prometa i Fine</t>
  </si>
  <si>
    <t xml:space="preserve">Hrvatska pošta - uslge naplate</t>
  </si>
  <si>
    <t xml:space="preserve">5% državni proračun</t>
  </si>
  <si>
    <t xml:space="preserve">K1002 01</t>
  </si>
  <si>
    <t xml:space="preserve">Kapitalni projekt</t>
  </si>
  <si>
    <t xml:space="preserve">Nabava dugotrajne imovine</t>
  </si>
  <si>
    <t xml:space="preserve">Donacija</t>
  </si>
  <si>
    <t xml:space="preserve">9.1.</t>
  </si>
  <si>
    <t xml:space="preserve">Zemljište </t>
  </si>
  <si>
    <t xml:space="preserve">04</t>
  </si>
  <si>
    <t xml:space="preserve">Zemljište - za potrebe Općine</t>
  </si>
  <si>
    <t xml:space="preserve">5.2.,5.3.,6.1.,9.1.</t>
  </si>
  <si>
    <t xml:space="preserve">Postrojenja i oprema</t>
  </si>
  <si>
    <t xml:space="preserve">Računala i računalna oprema</t>
  </si>
  <si>
    <t xml:space="preserve">Uredski namještaj</t>
  </si>
  <si>
    <t xml:space="preserve">Ostala uredska oprema</t>
  </si>
  <si>
    <t xml:space="preserve">TV prijemnik</t>
  </si>
  <si>
    <t xml:space="preserve">Oprema za grijanje i hlađenje</t>
  </si>
  <si>
    <t xml:space="preserve">Sportska oprema</t>
  </si>
  <si>
    <t xml:space="preserve">Video nazdzor</t>
  </si>
  <si>
    <t xml:space="preserve">Uređaji</t>
  </si>
  <si>
    <t xml:space="preserve">Dječje igralište</t>
  </si>
  <si>
    <t xml:space="preserve">Urbano komunalna oprema</t>
  </si>
  <si>
    <t xml:space="preserve">Nematerijalna proizvedena imovina</t>
  </si>
  <si>
    <t xml:space="preserve">Računalni program</t>
  </si>
  <si>
    <t xml:space="preserve">Projektne dokumentacije</t>
  </si>
  <si>
    <t xml:space="preserve">Prostorni plan</t>
  </si>
  <si>
    <t xml:space="preserve">P 1003</t>
  </si>
  <si>
    <t xml:space="preserve">Program 03:</t>
  </si>
  <si>
    <t xml:space="preserve">Protupožarna i civilna zaštita</t>
  </si>
  <si>
    <t xml:space="preserve">A1003 01</t>
  </si>
  <si>
    <t xml:space="preserve">Protupožarna zaštita</t>
  </si>
  <si>
    <t xml:space="preserve">Funkcijska klasifikacija: 0320 Usluge protupožarne zaštite</t>
  </si>
  <si>
    <t xml:space="preserve">A1003 02</t>
  </si>
  <si>
    <t xml:space="preserve">Civilna zaštita</t>
  </si>
  <si>
    <t xml:space="preserve">Funkcijska organizacija: 0360 Rashodi za javni red i sigurnost</t>
  </si>
  <si>
    <t xml:space="preserve">Namjnski prihodi</t>
  </si>
  <si>
    <t xml:space="preserve">P1004</t>
  </si>
  <si>
    <t xml:space="preserve">Program 04:</t>
  </si>
  <si>
    <t xml:space="preserve">Javne potrebe u obrazovanju općine Negoslavci</t>
  </si>
  <si>
    <t xml:space="preserve">A1004 01</t>
  </si>
  <si>
    <t xml:space="preserve">Predškola</t>
  </si>
  <si>
    <t xml:space="preserve">Funkcijska klasifikacija: 0912 Predškolsko obrazovanje</t>
  </si>
  <si>
    <t xml:space="preserve">Dopnacija</t>
  </si>
  <si>
    <t xml:space="preserve">Troškovi cijene programa - vrtić</t>
  </si>
  <si>
    <t xml:space="preserve">Tekuće donacije - Predškola</t>
  </si>
  <si>
    <t xml:space="preserve">Obuća za djecu u vrtiću</t>
  </si>
  <si>
    <t xml:space="preserve">Pribor, bojanke i dr. predškola</t>
  </si>
  <si>
    <t xml:space="preserve">Tekuće donacije - Predškola-prehrana</t>
  </si>
  <si>
    <t xml:space="preserve">A1004 02</t>
  </si>
  <si>
    <t xml:space="preserve">Sufinan.javnog prijevoza srednješk.učenika</t>
  </si>
  <si>
    <t xml:space="preserve">Funkcijska kklasifikacija: 092 Srednješkolsko obrazovanje</t>
  </si>
  <si>
    <t xml:space="preserve">Naknade građanima i kućanstvima</t>
  </si>
  <si>
    <t xml:space="preserve">Ostale naknada građanima i kućanstvima</t>
  </si>
  <si>
    <t xml:space="preserve">Prijevoz učenika</t>
  </si>
  <si>
    <t xml:space="preserve">A1004 03</t>
  </si>
  <si>
    <t xml:space="preserve">Osnovno školstvo</t>
  </si>
  <si>
    <t xml:space="preserve">Funkcijska klasifikacija: 0913 Osnovnoškolsko obrazovanje</t>
  </si>
  <si>
    <t xml:space="preserve">Tekuće pomoći -OŠ</t>
  </si>
  <si>
    <t xml:space="preserve">Tekuće pomoći -OŠ prehrana učenika</t>
  </si>
  <si>
    <t xml:space="preserve">Sufinanciranje školske prehrane</t>
  </si>
  <si>
    <t xml:space="preserve">Sufinanciranje ekskurzije učenicima</t>
  </si>
  <si>
    <t xml:space="preserve">1.1,4.3,9.1.</t>
  </si>
  <si>
    <t xml:space="preserve">Radne bilježnice za učenike</t>
  </si>
  <si>
    <t xml:space="preserve">Škola plivanja</t>
  </si>
  <si>
    <t xml:space="preserve">Ostale naknade u naravi</t>
  </si>
  <si>
    <t xml:space="preserve">Obuća za učenike OŠ</t>
  </si>
  <si>
    <t xml:space="preserve">P1005</t>
  </si>
  <si>
    <t xml:space="preserve">Program 05:</t>
  </si>
  <si>
    <t xml:space="preserve">Održavanje objekat i uređaja kom. infrastrukture</t>
  </si>
  <si>
    <t xml:space="preserve">K1005 01</t>
  </si>
  <si>
    <t xml:space="preserve">Održavanje komunalne infrastrukture</t>
  </si>
  <si>
    <t xml:space="preserve">Funkcijska klasifikacija: 0660 Rashodi vezani uz stan.i kom.po</t>
  </si>
  <si>
    <t xml:space="preserve">Investicijsko održavanje svlačionica NK Negoslavci</t>
  </si>
  <si>
    <t xml:space="preserve">4.3,5.3,6.1,9.1.</t>
  </si>
  <si>
    <t xml:space="preserve">Rashodi za dodatna ulaganja na nefinacijskoj imovini</t>
  </si>
  <si>
    <t xml:space="preserve">Ostali građevinski objekti Dom kulture</t>
  </si>
  <si>
    <t xml:space="preserve">Sanacija pješačkih staza - PORLZ</t>
  </si>
  <si>
    <t xml:space="preserve">Renoviranje etno kuće - Dom kulture</t>
  </si>
  <si>
    <t xml:space="preserve">Uređenje NK Negoslavci - obnova svlačionica</t>
  </si>
  <si>
    <t xml:space="preserve">Uređenje malonogometnog igrališta</t>
  </si>
  <si>
    <t xml:space="preserve">Uređenje groblja (parking i ograda-Minist. Polj.)</t>
  </si>
  <si>
    <t xml:space="preserve">K1005 02</t>
  </si>
  <si>
    <t xml:space="preserve">Kapitalni projekt: Obnova centra općine</t>
  </si>
  <si>
    <t xml:space="preserve">Funkcijska klasifikacija: 0660 Rashodi vezani uz stan.i kom. Pogod.</t>
  </si>
  <si>
    <t xml:space="preserve">5.3,6.1.</t>
  </si>
  <si>
    <t xml:space="preserve">Rahodi za nabavu proizdene dugotrajne imovine</t>
  </si>
  <si>
    <t xml:space="preserve">Građevinski objekti</t>
  </si>
  <si>
    <t xml:space="preserve">Centar općine PPNM</t>
  </si>
  <si>
    <t xml:space="preserve">Uređenje centra - faza II PPNM</t>
  </si>
  <si>
    <t xml:space="preserve">Uređenje Lovačkog doma</t>
  </si>
  <si>
    <t xml:space="preserve">A1005 01</t>
  </si>
  <si>
    <t xml:space="preserve">Materijal i dijelovi za održavanje javne rasvjete</t>
  </si>
  <si>
    <t xml:space="preserve">Funkcijska klasifikacija: 0640 Ulična rasvjeta</t>
  </si>
  <si>
    <t xml:space="preserve">4.3,9.1.</t>
  </si>
  <si>
    <t xml:space="preserve">Rashodi za materijal i energijau</t>
  </si>
  <si>
    <t xml:space="preserve">Materijal za održavanje javne rasvjete</t>
  </si>
  <si>
    <t xml:space="preserve">Usluge tek.i inves.održavanja javne rasvjete</t>
  </si>
  <si>
    <t xml:space="preserve">P1006</t>
  </si>
  <si>
    <t xml:space="preserve">Program 06:</t>
  </si>
  <si>
    <t xml:space="preserve">Izgradnja objekata i urđ. Komunalne infrastr.i opremanje</t>
  </si>
  <si>
    <t xml:space="preserve">K1006 01</t>
  </si>
  <si>
    <t xml:space="preserve">Izgradnja plinovoda, vodovoda i kanla.</t>
  </si>
  <si>
    <t xml:space="preserve">5.3,9.1.</t>
  </si>
  <si>
    <t xml:space="preserve">Izgradnja nerazvrstanih cesta</t>
  </si>
  <si>
    <t xml:space="preserve">Izgradnja parkinga PORLZ</t>
  </si>
  <si>
    <t xml:space="preserve">Plinovod, vodovod i kanalizacije </t>
  </si>
  <si>
    <t xml:space="preserve">Divlja deponija GRABOVO</t>
  </si>
  <si>
    <t xml:space="preserve">Izgradnja dječjeg vrtića</t>
  </si>
  <si>
    <t xml:space="preserve">Javna rasvjeta</t>
  </si>
  <si>
    <t xml:space="preserve">K1006 02</t>
  </si>
  <si>
    <t xml:space="preserve">Opremanje komunalnom opremom</t>
  </si>
  <si>
    <t xml:space="preserve">Pomoći </t>
  </si>
  <si>
    <t xml:space="preserve">Edukacija - komunalni otpad</t>
  </si>
  <si>
    <t xml:space="preserve">Oprema za odlaganje komunalnog otpada</t>
  </si>
  <si>
    <t xml:space="preserve">Oprema - trimeri</t>
  </si>
  <si>
    <t xml:space="preserve">P1007 </t>
  </si>
  <si>
    <t xml:space="preserve">Program 07</t>
  </si>
  <si>
    <t xml:space="preserve">Program javnih potreba u so. skrbi općine Neg.</t>
  </si>
  <si>
    <t xml:space="preserve">A1007 01</t>
  </si>
  <si>
    <t xml:space="preserve">Pomoć u novcu pojedincima i obiteljima</t>
  </si>
  <si>
    <t xml:space="preserve">Funkcijska klasifikacija: 1070 - Socijalna pomoć stanovništvu …</t>
  </si>
  <si>
    <t xml:space="preserve">Ostale naknade građanima i kućanstvima</t>
  </si>
  <si>
    <t xml:space="preserve">Pomoć obiteljima i kućanstvima</t>
  </si>
  <si>
    <t xml:space="preserve">Pomoć i njega u kući - jednokratne pomoći</t>
  </si>
  <si>
    <t xml:space="preserve">Jednokratne pomoći umirovljenicima</t>
  </si>
  <si>
    <t xml:space="preserve">Paketi za potrebite</t>
  </si>
  <si>
    <t xml:space="preserve">Sufinanciranje prijevoza građana</t>
  </si>
  <si>
    <t xml:space="preserve">A1007 02</t>
  </si>
  <si>
    <t xml:space="preserve">Pomoć u novcu pojedincima i obit. - đaci i paketići</t>
  </si>
  <si>
    <t xml:space="preserve">Pomoć obiteljima za đake prvake</t>
  </si>
  <si>
    <t xml:space="preserve">Sportska nagrada</t>
  </si>
  <si>
    <t xml:space="preserve">Ostale naknade - dječji paketići</t>
  </si>
  <si>
    <t xml:space="preserve">K1007 01</t>
  </si>
  <si>
    <t xml:space="preserve">Kapitalni projekt: Energetska učinkovitost u zgradarstvu</t>
  </si>
  <si>
    <t xml:space="preserve">Funkcijska klasifikacija: 1070 -  pomoć stanovništvu …</t>
  </si>
  <si>
    <t xml:space="preserve">Kapitalne donacije</t>
  </si>
  <si>
    <t xml:space="preserve">Kapitalne pomoći za obnovu građ. Objekata</t>
  </si>
  <si>
    <t xml:space="preserve">A1007 03</t>
  </si>
  <si>
    <t xml:space="preserve">Crveni križ</t>
  </si>
  <si>
    <t xml:space="preserve">Tekuće donacija Crveni križ</t>
  </si>
  <si>
    <t xml:space="preserve">P1008</t>
  </si>
  <si>
    <t xml:space="preserve">Program 08:</t>
  </si>
  <si>
    <t xml:space="preserve">Program javnih potreba u kulturi</t>
  </si>
  <si>
    <t xml:space="preserve">A1008 01</t>
  </si>
  <si>
    <t xml:space="preserve">Vjerske zajednice - pomoć u radu</t>
  </si>
  <si>
    <t xml:space="preserve">Funkcijska klasifikacija: 0840 Religijske i druge službe zajednice</t>
  </si>
  <si>
    <t xml:space="preserve">5.2,9.1.</t>
  </si>
  <si>
    <t xml:space="preserve">Tekuće donacije vjerskim zajednicama</t>
  </si>
  <si>
    <t xml:space="preserve">Tekuće donacije ostalim vjerskim zajednicama</t>
  </si>
  <si>
    <t xml:space="preserve">Kapitalne donacije vjerskim zajednicama</t>
  </si>
  <si>
    <t xml:space="preserve">A1008 02</t>
  </si>
  <si>
    <t xml:space="preserve">Djelatnost kulturno-umjetničkih društava</t>
  </si>
  <si>
    <t xml:space="preserve">Funkcijska klasifikacija: 0820 - Službe kulture</t>
  </si>
  <si>
    <t xml:space="preserve">Tekuće donacije SKD</t>
  </si>
  <si>
    <t xml:space="preserve">A1008 03</t>
  </si>
  <si>
    <t xml:space="preserve">Kulturne manifestacije</t>
  </si>
  <si>
    <t xml:space="preserve">Tekuće donacija za kulturne manifestacije</t>
  </si>
  <si>
    <t xml:space="preserve">A1008 04</t>
  </si>
  <si>
    <t xml:space="preserve">Zajedničko veće općina</t>
  </si>
  <si>
    <t xml:space="preserve">Tekuće donacije za rad ZVO</t>
  </si>
  <si>
    <t xml:space="preserve">A1008 05</t>
  </si>
  <si>
    <t xml:space="preserve">Udruge </t>
  </si>
  <si>
    <t xml:space="preserve">Tekuće pomoći VSŽ</t>
  </si>
  <si>
    <t xml:space="preserve">Tekuće pomoći proračunskim korisnicima</t>
  </si>
  <si>
    <t xml:space="preserve">Tekuće pomoći - BIBLIOBUS</t>
  </si>
  <si>
    <t xml:space="preserve">Tekuće donacije LAG Srijem</t>
  </si>
  <si>
    <t xml:space="preserve">Tekuće donacije nacionalnim manjinama</t>
  </si>
  <si>
    <t xml:space="preserve">Tekuće donacije LD FAZAN</t>
  </si>
  <si>
    <t xml:space="preserve">Tekuće donacije ŠRU DOBRA VODA</t>
  </si>
  <si>
    <t xml:space="preserve">Tekuće donacije UŽ NEGOSLAVČANKE</t>
  </si>
  <si>
    <t xml:space="preserve">Tekuće donacije UMIROVLJ.SREMAC</t>
  </si>
  <si>
    <t xml:space="preserve">Tekuće donacije VSŽ </t>
  </si>
  <si>
    <t xml:space="preserve">Tekuće donacije Glas potrošača</t>
  </si>
  <si>
    <t xml:space="preserve">Tekuće donacija ostalim neprofitnim organizacijama</t>
  </si>
  <si>
    <t xml:space="preserve">Projekt prekogranične suradnje IPA (projekt centar)</t>
  </si>
  <si>
    <t xml:space="preserve">P1009</t>
  </si>
  <si>
    <t xml:space="preserve">Program 09:</t>
  </si>
  <si>
    <t xml:space="preserve">Javne potrebe u športu</t>
  </si>
  <si>
    <t xml:space="preserve">A1009 01</t>
  </si>
  <si>
    <t xml:space="preserve">Aktinost:</t>
  </si>
  <si>
    <t xml:space="preserve">Tekuće donacije sportskim udrugama</t>
  </si>
  <si>
    <t xml:space="preserve">Funkcijska klasifikacija: 0810 Službe rekreacije i sporta</t>
  </si>
  <si>
    <t xml:space="preserve">Tekuće donacije športskim organizacijama </t>
  </si>
  <si>
    <t xml:space="preserve">Tekuće donacije šahovski klub</t>
  </si>
  <si>
    <t xml:space="preserve">Tekuće donacije za sportske manifestacije</t>
  </si>
  <si>
    <t xml:space="preserve">P1010</t>
  </si>
  <si>
    <t xml:space="preserve">Program 10:</t>
  </si>
  <si>
    <t xml:space="preserve">Demografske mjere Općine Negoslavci</t>
  </si>
  <si>
    <t xml:space="preserve">A1010 01</t>
  </si>
  <si>
    <t xml:space="preserve">Funkcijska klasifikacija: 0620 Razvoj zajednice</t>
  </si>
  <si>
    <t xml:space="preserve">Pomoć za novorođeno dijete</t>
  </si>
  <si>
    <t xml:space="preserve">Stipendije i školarine</t>
  </si>
  <si>
    <t xml:space="preserve">Naknade za pomoć mladim obiteljima</t>
  </si>
  <si>
    <t xml:space="preserve">Kapitalne pomoći</t>
  </si>
  <si>
    <t xml:space="preserve">Naknade za pomoć poduzetnicima na području Općine</t>
  </si>
  <si>
    <t xml:space="preserve">P1011</t>
  </si>
  <si>
    <t xml:space="preserve">Program 11:</t>
  </si>
  <si>
    <t xml:space="preserve">Program "Zaželi"</t>
  </si>
  <si>
    <t xml:space="preserve">A1011 01</t>
  </si>
  <si>
    <t xml:space="preserve">Aktinost: </t>
  </si>
  <si>
    <t xml:space="preserve">Rashodi za zaposlene-javni radovi</t>
  </si>
  <si>
    <t xml:space="preserve">.</t>
  </si>
  <si>
    <t xml:space="preserve">Plaća za zaposlene Zaželi</t>
  </si>
  <si>
    <t xml:space="preserve">Regres</t>
  </si>
  <si>
    <t xml:space="preserve">Prijevoz na službenom putu</t>
  </si>
  <si>
    <t xml:space="preserve">Privatni automobil u službene svrhe</t>
  </si>
  <si>
    <t xml:space="preserve">Kućanske i osnovne higijenske potrepštine</t>
  </si>
  <si>
    <t xml:space="preserve">Promičbeni mateijral</t>
  </si>
  <si>
    <t xml:space="preserve">Laboratorijske usluge</t>
  </si>
  <si>
    <t xml:space="preserve">R</t>
  </si>
  <si>
    <t xml:space="preserve">P</t>
  </si>
  <si>
    <t xml:space="preserve">RASHODI POSLOVANJA PREMA FUNKCIJSKOJ KLASIFIKACIJI</t>
  </si>
  <si>
    <t xml:space="preserve">Funkcijska klasifikacija</t>
  </si>
  <si>
    <t xml:space="preserve"> NOVI PLAN 2022.</t>
  </si>
  <si>
    <t xml:space="preserve">PLAN 2024. EUR</t>
  </si>
  <si>
    <t xml:space="preserve">PLAN 2025. EUR</t>
  </si>
  <si>
    <t xml:space="preserve">0111</t>
  </si>
  <si>
    <t xml:space="preserve">Izvršna i zakonodavna tijela</t>
  </si>
  <si>
    <t xml:space="preserve">0320</t>
  </si>
  <si>
    <t xml:space="preserve">Usluge protupožarne zaštite</t>
  </si>
  <si>
    <t xml:space="preserve">0360</t>
  </si>
  <si>
    <t xml:space="preserve">Rashodi za javni red i sigurnost</t>
  </si>
  <si>
    <t xml:space="preserve">0620</t>
  </si>
  <si>
    <t xml:space="preserve">Razvoj zajednice</t>
  </si>
  <si>
    <t xml:space="preserve">0640</t>
  </si>
  <si>
    <t xml:space="preserve">Ulična rasvjeta</t>
  </si>
  <si>
    <t xml:space="preserve">0660</t>
  </si>
  <si>
    <t xml:space="preserve">Rashodi vezani uz stanovanje i komunalnu infrastrukturu</t>
  </si>
  <si>
    <t xml:space="preserve">0810</t>
  </si>
  <si>
    <t xml:space="preserve">Službe rekreacije i sporta</t>
  </si>
  <si>
    <t xml:space="preserve">0820</t>
  </si>
  <si>
    <t xml:space="preserve">Službe kulture</t>
  </si>
  <si>
    <t xml:space="preserve">0840</t>
  </si>
  <si>
    <t xml:space="preserve">Religijske i druge službe zajednice</t>
  </si>
  <si>
    <t xml:space="preserve">0912</t>
  </si>
  <si>
    <t xml:space="preserve">Predškolsko obrazovanje</t>
  </si>
  <si>
    <t xml:space="preserve">0913</t>
  </si>
  <si>
    <t xml:space="preserve">Osnovnoškolsko obrazovanje</t>
  </si>
  <si>
    <t xml:space="preserve">0920</t>
  </si>
  <si>
    <t xml:space="preserve">Srednješkoslko obraovanje</t>
  </si>
  <si>
    <t xml:space="preserve">Socijalna pomoć stanovništvu</t>
  </si>
  <si>
    <t xml:space="preserve">UKUPNO</t>
  </si>
  <si>
    <t xml:space="preserve">PLAN 2026. EUR</t>
  </si>
  <si>
    <t xml:space="preserve">PRORAČUN OPĆINE NEGOSLAVCI ZA 024. GODINU I PROJEKIJE ZA 2025. I 2026. GODINU</t>
  </si>
  <si>
    <t xml:space="preserve">OPĆINA TORDINCI</t>
  </si>
  <si>
    <t xml:space="preserve">PRIHODI</t>
  </si>
  <si>
    <t xml:space="preserve">02</t>
  </si>
  <si>
    <t xml:space="preserve">03</t>
  </si>
  <si>
    <t xml:space="preserve">05</t>
  </si>
  <si>
    <t xml:space="preserve">06</t>
  </si>
  <si>
    <t xml:space="preserve">07</t>
  </si>
  <si>
    <t xml:space="preserve">OS.RAČUN</t>
  </si>
  <si>
    <t xml:space="preserve">PROCJENA 2014</t>
  </si>
  <si>
    <t xml:space="preserve">5/4</t>
  </si>
  <si>
    <t xml:space="preserve">2020.</t>
  </si>
  <si>
    <t xml:space="preserve">REBALANS 2020.</t>
  </si>
  <si>
    <t xml:space="preserve">IZVRŠENJE I-VIII</t>
  </si>
  <si>
    <t xml:space="preserve">%</t>
  </si>
  <si>
    <t xml:space="preserve">PLAN 2024. KN </t>
  </si>
  <si>
    <t xml:space="preserve">IZVRŠENJE I - VIII</t>
  </si>
  <si>
    <t xml:space="preserve">PLAN 2025. KN </t>
  </si>
  <si>
    <t xml:space="preserve">POVEĆANJE </t>
  </si>
  <si>
    <t xml:space="preserve">PLAN 2023</t>
  </si>
  <si>
    <t xml:space="preserve">izvršenje</t>
  </si>
  <si>
    <t xml:space="preserve">UKUPNO PRORAČUN</t>
  </si>
  <si>
    <t xml:space="preserve">Prihodi poslovanja</t>
  </si>
  <si>
    <t xml:space="preserve">Porez i prirez na dohodak</t>
  </si>
  <si>
    <t xml:space="preserve">Porez i prirez na dohodak od nesamostalnog rada </t>
  </si>
  <si>
    <t xml:space="preserve">Porez i prirez na dohodak od nesamostalnog rada i dr.</t>
  </si>
  <si>
    <t xml:space="preserve">Porez na dohodak po osnovi kamata</t>
  </si>
  <si>
    <t xml:space="preserve">Porez na dohodak - fiskalno izravnanje</t>
  </si>
  <si>
    <t xml:space="preserve">Porez na dohodak od obrta i slobodnih zanimanja</t>
  </si>
  <si>
    <t xml:space="preserve">Porez i prirez na dohodak od drugih sam. djelatnosti</t>
  </si>
  <si>
    <t xml:space="preserve">Porez i prirez na dohodak od imovine i imovinskih prava</t>
  </si>
  <si>
    <t xml:space="preserve">Porez i prirez na dohodak od kapitala </t>
  </si>
  <si>
    <t xml:space="preserve">Porez i prirez na dohodak od dividendi i udjela u dobiti</t>
  </si>
  <si>
    <t xml:space="preserve"> </t>
  </si>
  <si>
    <t xml:space="preserve">Povrat poreza po godišnjoj prijavi</t>
  </si>
  <si>
    <t xml:space="preserve">Porez na imovinu</t>
  </si>
  <si>
    <t xml:space="preserve">Povremeni porezi na imovinu</t>
  </si>
  <si>
    <t xml:space="preserve">Porez na promet nekretnina</t>
  </si>
  <si>
    <t xml:space="preserve">Porezi na robu i usluge</t>
  </si>
  <si>
    <t xml:space="preserve">Porez na promet</t>
  </si>
  <si>
    <t xml:space="preserve">Posebni porezi na promet i potrošnju</t>
  </si>
  <si>
    <t xml:space="preserve">Porez na korištenje dobara ili izvođenje kativnosti</t>
  </si>
  <si>
    <t xml:space="preserve">Porez na tvrtku odnosno naziv tvrtke</t>
  </si>
  <si>
    <t xml:space="preserve">5.2.,5.3.</t>
  </si>
  <si>
    <t xml:space="preserve">Pomoći iz proračuna</t>
  </si>
  <si>
    <t xml:space="preserve">Tekuće pomoći iz proračuna</t>
  </si>
  <si>
    <t xml:space="preserve">Tekuće pomoći iz državnog proračuna - komp. Mjere</t>
  </si>
  <si>
    <t xml:space="preserve">Tekuće pomoći iz državnog proračuna - fiskal.izravnanje</t>
  </si>
  <si>
    <t xml:space="preserve">Tekuće pomoći iz drž. Prorač.- fiskal.izravnanje-VRTIĆ</t>
  </si>
  <si>
    <t xml:space="preserve">Tekuće pomoći Ministarstvo rada …. (ogrjev)</t>
  </si>
  <si>
    <t xml:space="preserve">Tekuće pomoći iz državnog proračuna -MDOMSP</t>
  </si>
  <si>
    <t xml:space="preserve">ZA PLAĆE VASPUTAČIĆA VRTIĆ</t>
  </si>
  <si>
    <t xml:space="preserve">Tekuće pomoći iz županijskog proračuna</t>
  </si>
  <si>
    <t xml:space="preserve">Kapitalne pomoći iz proračuna</t>
  </si>
  <si>
    <t xml:space="preserve">Kapitalne pomoći Minist. regionalnog razvoja-ceste</t>
  </si>
  <si>
    <t xml:space="preserve">ERAZVRSTANE CESTE</t>
  </si>
  <si>
    <t xml:space="preserve">Kapitalne pomoći PPNM - centar naselja</t>
  </si>
  <si>
    <t xml:space="preserve">CENTAR</t>
  </si>
  <si>
    <t xml:space="preserve">Kapitalne pomoći SNV - videonadzor</t>
  </si>
  <si>
    <t xml:space="preserve">Kapitalne pomoći Ministarstvo graditeljstva - JR</t>
  </si>
  <si>
    <t xml:space="preserve">Kapitalne pomoći - Ministarstvo reg.razvoja PORLZ</t>
  </si>
  <si>
    <t xml:space="preserve">CESTORAD</t>
  </si>
  <si>
    <t xml:space="preserve">PARKIRAL.</t>
  </si>
  <si>
    <t xml:space="preserve">Kapitalne pomoći VSŽ</t>
  </si>
  <si>
    <t xml:space="preserve">Pomoći od ostal. Subjekata unutar općeg proračuna</t>
  </si>
  <si>
    <t xml:space="preserve">Tekuće pomoći HZZ</t>
  </si>
  <si>
    <t xml:space="preserve">Kapitalne pomoći -Fond za zaštitu okoliša</t>
  </si>
  <si>
    <t xml:space="preserve">KANTE KIMPOSTERI</t>
  </si>
  <si>
    <t xml:space="preserve">Kapitalne pomoći ŽUC</t>
  </si>
  <si>
    <t xml:space="preserve">PARKING</t>
  </si>
  <si>
    <t xml:space="preserve">Izvor 5.3.</t>
  </si>
  <si>
    <t xml:space="preserve">Pomoći temeljem prijenosa EU sredstava</t>
  </si>
  <si>
    <t xml:space="preserve">Projekt EU - Izgradnja dječjeg vrtića</t>
  </si>
  <si>
    <t xml:space="preserve">Projekt Prekogranična suradnja</t>
  </si>
  <si>
    <t xml:space="preserve">Agencija - Projekt LAG - dječje igralište</t>
  </si>
  <si>
    <t xml:space="preserve">Izvor 1.1.</t>
  </si>
  <si>
    <t xml:space="preserve">Prihodi od kamata</t>
  </si>
  <si>
    <t xml:space="preserve">Prihodi od nefinancijske imovine</t>
  </si>
  <si>
    <t xml:space="preserve">Naknade za koncesije </t>
  </si>
  <si>
    <t xml:space="preserve">Naknada za dimlnjačarsku koncesiju i ostale</t>
  </si>
  <si>
    <t xml:space="preserve">DIMNJ</t>
  </si>
  <si>
    <t xml:space="preserve">Koncesija za površinu</t>
  </si>
  <si>
    <t xml:space="preserve">Naknada za koncesiju zbrinjavanja otpada</t>
  </si>
  <si>
    <t xml:space="preserve">Naknada za koncesiju - plin, nafta</t>
  </si>
  <si>
    <t xml:space="preserve">Prihodi od iznajmljivanja imovine</t>
  </si>
  <si>
    <t xml:space="preserve">Prihodi od zakupa polj. Zemlj.</t>
  </si>
  <si>
    <t xml:space="preserve">Naknada za javne površine - HT</t>
  </si>
  <si>
    <t xml:space="preserve">Spomenička renta</t>
  </si>
  <si>
    <t xml:space="preserve">Zakup javnih površina</t>
  </si>
  <si>
    <t xml:space="preserve">Zakup poslovnog prostora</t>
  </si>
  <si>
    <t xml:space="preserve">Ostali prihodi od zakupa</t>
  </si>
  <si>
    <t xml:space="preserve">Ostali prihodi od imovine - Ilić šumarsvo</t>
  </si>
  <si>
    <t xml:space="preserve">1.1.,4.3.</t>
  </si>
  <si>
    <t xml:space="preserve">Prihodi od prodaje roba i usluga</t>
  </si>
  <si>
    <t xml:space="preserve">Administrativni (upravne) pristojbe</t>
  </si>
  <si>
    <t xml:space="preserve">Županijske, gradske i druge naknade</t>
  </si>
  <si>
    <t xml:space="preserve">Gradske i općinske upravne pristojbe</t>
  </si>
  <si>
    <t xml:space="preserve">Ostale naknade (naknada za grobno mjesto)</t>
  </si>
  <si>
    <t xml:space="preserve">Naknada za ugovorenu služnost</t>
  </si>
  <si>
    <t xml:space="preserve">Naknada za zadr. Nezakon. Izgradnje</t>
  </si>
  <si>
    <t xml:space="preserve">Izvor 4.3.</t>
  </si>
  <si>
    <t xml:space="preserve">Prihodi po posebnim propisima</t>
  </si>
  <si>
    <t xml:space="preserve">Vodni doprinos</t>
  </si>
  <si>
    <t xml:space="preserve">Ostali nespomenuti prihodi</t>
  </si>
  <si>
    <t xml:space="preserve">Ostali prihodi - Croatia osiguranje</t>
  </si>
  <si>
    <t xml:space="preserve">Komunalni doprinosi i druge naknade</t>
  </si>
  <si>
    <t xml:space="preserve">Komunalni doprinosi</t>
  </si>
  <si>
    <t xml:space="preserve">Komunalne naknade</t>
  </si>
  <si>
    <t xml:space="preserve">Prihodi od donacija</t>
  </si>
  <si>
    <t xml:space="preserve">Izvor 6.3</t>
  </si>
  <si>
    <t xml:space="preserve">Prihodi od doacija od prav.i fiz. osoba izvan proračuna</t>
  </si>
  <si>
    <t xml:space="preserve">Fond - Novi Sad</t>
  </si>
  <si>
    <t xml:space="preserve">Kapitalne donacije ZVO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</si>
</sst>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;[RED]#,##0.00"/>
    <numFmt numFmtId="166" formatCode="#,##0.00"/>
    <numFmt numFmtId="167" formatCode="0.000000;[RED]0.000000"/>
    <numFmt numFmtId="168" formatCode="#,##0"/>
    <numFmt numFmtId="169" formatCode="#,##0\ _k_n;[RED]#,##0\ _k_n"/>
    <numFmt numFmtId="170" formatCode="#,##0.0000000;[RED]#,##0.0000000"/>
    <numFmt numFmtId="171" formatCode="d/mmm"/>
    <numFmt numFmtId="172" formatCode="@"/>
    <numFmt numFmtId="173" formatCode="0;[RED]0"/>
  </numFmts>
  <fonts count="30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S Sans Serif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 val="true"/>
      <sz val="1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 val="true"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 val="true"/>
      <sz val="9"/>
      <name val="Arial"/>
      <family val="2"/>
      <charset val="238"/>
    </font>
    <font>
      <b val="true"/>
      <sz val="9"/>
      <color rgb="FF000000"/>
      <name val="Arial Narrow"/>
      <family val="2"/>
      <charset val="238"/>
    </font>
    <font>
      <b val="true"/>
      <sz val="10"/>
      <color rgb="FF000000"/>
      <name val="Times New Roman"/>
      <family val="1"/>
      <charset val="238"/>
    </font>
    <font>
      <b val="true"/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i val="true"/>
      <sz val="9"/>
      <name val="Arial"/>
      <family val="2"/>
      <charset val="238"/>
    </font>
    <font>
      <b val="true"/>
      <i val="true"/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0"/>
      <name val="Arial"/>
      <family val="2"/>
      <charset val="1"/>
    </font>
    <font>
      <b val="true"/>
      <sz val="9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5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0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8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0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9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2" fillId="0" borderId="8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3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8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0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11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1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10" fillId="0" borderId="1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3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3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1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0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0" xfId="2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0" xfId="2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8" fontId="10" fillId="0" borderId="0" xfId="2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8" fontId="13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0" xfId="2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13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1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0" borderId="1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0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4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0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10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0" borderId="5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10" fillId="0" borderId="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0" fillId="0" borderId="5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13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11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1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0" xfId="2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13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13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10" fillId="0" borderId="1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10" fillId="0" borderId="13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3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7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17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0" fillId="0" borderId="17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2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2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0" fillId="0" borderId="2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20" fillId="0" borderId="3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20" fillId="0" borderId="19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0" fillId="0" borderId="4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0" fillId="0" borderId="5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2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0" fillId="0" borderId="8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0" fillId="0" borderId="9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0" fillId="0" borderId="21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0" fillId="0" borderId="0" xfId="22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6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1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21" fillId="0" borderId="11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0" fillId="0" borderId="11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2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20" fillId="0" borderId="0" xfId="22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22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6" fontId="6" fillId="0" borderId="0" xfId="22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0" fillId="0" borderId="2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0" fillId="0" borderId="3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4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0" fillId="0" borderId="5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0" fillId="0" borderId="6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4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4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4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3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4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4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4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4" fillId="4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4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4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4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4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2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6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6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4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6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2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4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4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4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7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7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4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5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4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4" fillId="4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5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4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8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9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9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29" fillId="4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4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7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7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7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7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4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4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4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6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6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6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5" fillId="6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6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4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4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4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8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Obično 2" xfId="20"/>
    <cellStyle name="Obično 3" xfId="21"/>
    <cellStyle name="Obično 3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W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6.29"/>
    <col collapsed="false" customWidth="true" hidden="false" outlineLevel="0" max="2" min="2" style="0" width="4.86"/>
    <col collapsed="false" customWidth="true" hidden="false" outlineLevel="0" max="3" min="3" style="0" width="70.86"/>
    <col collapsed="false" customWidth="true" hidden="true" outlineLevel="0" max="17" min="4" style="0" width="8.86"/>
    <col collapsed="false" customWidth="true" hidden="true" outlineLevel="0" max="18" min="18" style="0" width="11.43"/>
    <col collapsed="false" customWidth="true" hidden="true" outlineLevel="0" max="19" min="19" style="0" width="11.71"/>
    <col collapsed="false" customWidth="true" hidden="true" outlineLevel="0" max="20" min="20" style="2" width="12.29"/>
    <col collapsed="false" customWidth="true" hidden="false" outlineLevel="0" max="21" min="21" style="2" width="12.71"/>
    <col collapsed="false" customWidth="true" hidden="false" outlineLevel="0" max="22" min="22" style="3" width="12.42"/>
    <col collapsed="false" customWidth="true" hidden="false" outlineLevel="0" max="23" min="23" style="0" width="15.14"/>
  </cols>
  <sheetData>
    <row r="1" customFormat="false" ht="18" hidden="false" customHeight="false" outlineLevel="0" collapsed="false">
      <c r="B1" s="4" t="s">
        <v>0</v>
      </c>
      <c r="C1" s="5"/>
      <c r="D1" s="5"/>
      <c r="E1" s="2"/>
      <c r="F1" s="5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</row>
    <row r="2" customFormat="false" ht="12.75" hidden="false" customHeight="false" outlineLevel="0" collapsed="false">
      <c r="B2" s="5"/>
      <c r="C2" s="5"/>
      <c r="D2" s="5"/>
      <c r="E2" s="2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</row>
    <row r="3" customFormat="false" ht="12.75" hidden="false" customHeight="false" outlineLevel="0" collapsed="false">
      <c r="B3" s="5"/>
      <c r="C3" s="5"/>
      <c r="D3" s="5"/>
      <c r="E3" s="2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</row>
    <row r="4" customFormat="false" ht="18" hidden="false" customHeight="false" outlineLevel="0" collapsed="false">
      <c r="B4" s="5"/>
      <c r="C4" s="4" t="s">
        <v>1</v>
      </c>
      <c r="D4" s="5"/>
      <c r="E4" s="2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</row>
    <row r="5" customFormat="false" ht="18" hidden="false" customHeight="false" outlineLevel="0" collapsed="false">
      <c r="B5" s="5"/>
      <c r="C5" s="4"/>
      <c r="D5" s="5"/>
      <c r="E5" s="2"/>
      <c r="F5" s="5"/>
      <c r="G5" s="5"/>
      <c r="H5" s="5"/>
      <c r="I5" s="5"/>
      <c r="J5" s="5"/>
      <c r="K5" s="6"/>
      <c r="L5" s="6"/>
      <c r="M5" s="6"/>
      <c r="N5" s="6"/>
      <c r="O5" s="6"/>
      <c r="P5" s="6"/>
      <c r="Q5" s="6"/>
      <c r="R5" s="6"/>
      <c r="S5" s="6"/>
    </row>
    <row r="6" customFormat="false" ht="18" hidden="false" customHeight="false" outlineLevel="0" collapsed="false">
      <c r="B6" s="5"/>
      <c r="C6" s="4"/>
      <c r="D6" s="5"/>
      <c r="E6" s="2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W6" s="3"/>
    </row>
    <row r="7" customFormat="false" ht="18" hidden="false" customHeight="false" outlineLevel="0" collapsed="false">
      <c r="B7" s="5"/>
      <c r="C7" s="4"/>
      <c r="D7" s="5"/>
      <c r="E7" s="2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7" t="n">
        <v>7.5345</v>
      </c>
      <c r="S7" s="6"/>
    </row>
    <row r="8" customFormat="false" ht="18" hidden="false" customHeight="false" outlineLevel="0" collapsed="false">
      <c r="B8" s="8" t="s">
        <v>2</v>
      </c>
      <c r="C8" s="4"/>
      <c r="D8" s="9"/>
      <c r="E8" s="2"/>
      <c r="F8" s="9"/>
      <c r="G8" s="9"/>
      <c r="H8" s="9"/>
      <c r="I8" s="9"/>
      <c r="J8" s="9"/>
      <c r="K8" s="6"/>
      <c r="L8" s="6"/>
      <c r="M8" s="6"/>
      <c r="N8" s="6"/>
      <c r="O8" s="6"/>
      <c r="P8" s="6"/>
      <c r="Q8" s="6"/>
      <c r="R8" s="6"/>
      <c r="S8" s="6"/>
    </row>
    <row r="9" customFormat="false" ht="18" hidden="false" customHeight="false" outlineLevel="0" collapsed="false">
      <c r="B9" s="8"/>
      <c r="C9" s="4"/>
      <c r="D9" s="9"/>
      <c r="E9" s="2"/>
      <c r="F9" s="9"/>
      <c r="G9" s="9"/>
      <c r="H9" s="9"/>
      <c r="I9" s="9"/>
      <c r="J9" s="9"/>
      <c r="K9" s="6"/>
      <c r="L9" s="6"/>
      <c r="M9" s="6"/>
      <c r="N9" s="6"/>
      <c r="O9" s="6"/>
      <c r="P9" s="6"/>
      <c r="Q9" s="6"/>
      <c r="R9" s="6"/>
      <c r="S9" s="6"/>
    </row>
    <row r="10" customFormat="false" ht="18" hidden="false" customHeight="false" outlineLevel="0" collapsed="false">
      <c r="B10" s="8" t="s">
        <v>3</v>
      </c>
      <c r="C10" s="4"/>
      <c r="D10" s="9"/>
      <c r="E10" s="2"/>
      <c r="F10" s="9"/>
      <c r="G10" s="9"/>
      <c r="H10" s="9"/>
      <c r="I10" s="9"/>
      <c r="J10" s="9"/>
      <c r="K10" s="6"/>
      <c r="L10" s="6"/>
      <c r="M10" s="6"/>
      <c r="N10" s="6"/>
      <c r="O10" s="6"/>
      <c r="P10" s="6"/>
      <c r="Q10" s="6"/>
      <c r="R10" s="6"/>
      <c r="S10" s="6"/>
    </row>
    <row r="11" customFormat="false" ht="18" hidden="false" customHeight="false" outlineLevel="0" collapsed="false">
      <c r="B11" s="8"/>
      <c r="C11" s="4"/>
      <c r="D11" s="9"/>
      <c r="E11" s="2"/>
      <c r="F11" s="9"/>
      <c r="G11" s="9"/>
      <c r="H11" s="9"/>
      <c r="I11" s="9"/>
      <c r="J11" s="9"/>
      <c r="K11" s="6"/>
      <c r="L11" s="6"/>
      <c r="M11" s="6"/>
      <c r="N11" s="6"/>
      <c r="O11" s="6"/>
      <c r="P11" s="6"/>
      <c r="Q11" s="6"/>
      <c r="R11" s="6"/>
      <c r="S11" s="6"/>
    </row>
    <row r="12" customFormat="false" ht="18.75" hidden="false" customHeight="false" outlineLevel="0" collapsed="false">
      <c r="B12" s="10"/>
      <c r="C12" s="11"/>
      <c r="D12" s="5"/>
      <c r="E12" s="2"/>
      <c r="F12" s="5"/>
      <c r="G12" s="5"/>
      <c r="H12" s="5"/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</row>
    <row r="13" customFormat="false" ht="34.5" hidden="false" customHeight="true" outlineLevel="0" collapsed="false">
      <c r="A13" s="12"/>
      <c r="B13" s="13" t="s">
        <v>4</v>
      </c>
      <c r="C13" s="13" t="s">
        <v>5</v>
      </c>
      <c r="D13" s="14" t="s">
        <v>6</v>
      </c>
      <c r="E13" s="14" t="s">
        <v>7</v>
      </c>
      <c r="F13" s="15"/>
      <c r="G13" s="14" t="s">
        <v>8</v>
      </c>
      <c r="H13" s="14" t="s">
        <v>9</v>
      </c>
      <c r="I13" s="14" t="s">
        <v>10</v>
      </c>
      <c r="J13" s="14"/>
      <c r="K13" s="14" t="s">
        <v>11</v>
      </c>
      <c r="L13" s="14" t="s">
        <v>12</v>
      </c>
      <c r="M13" s="16"/>
      <c r="N13" s="17" t="s">
        <v>13</v>
      </c>
      <c r="O13" s="17" t="s">
        <v>14</v>
      </c>
      <c r="P13" s="13" t="s">
        <v>15</v>
      </c>
      <c r="Q13" s="13" t="s">
        <v>16</v>
      </c>
      <c r="R13" s="18" t="s">
        <v>17</v>
      </c>
      <c r="S13" s="13" t="s">
        <v>16</v>
      </c>
      <c r="T13" s="19" t="s">
        <v>18</v>
      </c>
      <c r="U13" s="19" t="s">
        <v>19</v>
      </c>
      <c r="V13" s="20" t="s">
        <v>20</v>
      </c>
    </row>
    <row r="14" customFormat="false" ht="12.75" hidden="false" customHeight="true" outlineLevel="0" collapsed="false">
      <c r="A14" s="21"/>
      <c r="B14" s="22" t="s">
        <v>21</v>
      </c>
      <c r="C14" s="22"/>
      <c r="D14" s="23" t="e">
        <f aca="false">D15+D21</f>
        <v>#REF!</v>
      </c>
      <c r="E14" s="23" t="n">
        <f aca="false">+E15+E21</f>
        <v>848576246</v>
      </c>
      <c r="F14" s="24"/>
      <c r="G14" s="23" t="n">
        <f aca="false">+G15+G21</f>
        <v>848318379</v>
      </c>
      <c r="H14" s="23" t="n">
        <f aca="false">H15+H21</f>
        <v>883743435</v>
      </c>
      <c r="I14" s="25" t="n">
        <f aca="false">+I15+I21</f>
        <v>899427300</v>
      </c>
      <c r="J14" s="25"/>
      <c r="K14" s="23" t="n">
        <f aca="false">+K15+K21</f>
        <v>870731057</v>
      </c>
      <c r="L14" s="23" t="n">
        <f aca="false">L15+L21</f>
        <v>848576246</v>
      </c>
      <c r="M14" s="23" t="n">
        <f aca="false">M15+M21</f>
        <v>0</v>
      </c>
      <c r="N14" s="26" t="n">
        <f aca="false">SUM(F14/E14*100)</f>
        <v>0</v>
      </c>
      <c r="O14" s="26" t="e">
        <f aca="false">SUM(#REF!/F14*100)</f>
        <v>#REF!</v>
      </c>
      <c r="P14" s="23" t="n">
        <f aca="false">+P15+P21</f>
        <v>848318379</v>
      </c>
      <c r="Q14" s="27" t="e">
        <f aca="false">+Q15+Q21</f>
        <v>#REF!</v>
      </c>
      <c r="R14" s="27" t="n">
        <f aca="false">+R15+R21</f>
        <v>10792957.39</v>
      </c>
      <c r="S14" s="27" t="n">
        <f aca="false">SUM(R14/$R$7)</f>
        <v>1432471.61590019</v>
      </c>
      <c r="T14" s="28" t="n">
        <f aca="false">SUM(T15)</f>
        <v>1695202.08</v>
      </c>
      <c r="U14" s="28" t="n">
        <f aca="false">SUM(U15)</f>
        <v>1935430.43</v>
      </c>
      <c r="V14" s="29" t="n">
        <f aca="false">SUM(V15)</f>
        <v>885813.06</v>
      </c>
    </row>
    <row r="15" customFormat="false" ht="12.75" hidden="false" customHeight="true" outlineLevel="0" collapsed="false">
      <c r="A15" s="30" t="n">
        <v>6</v>
      </c>
      <c r="B15" s="31" t="s">
        <v>22</v>
      </c>
      <c r="C15" s="31"/>
      <c r="D15" s="32" t="e">
        <f aca="false">SUM(#REF!)</f>
        <v>#REF!</v>
      </c>
      <c r="E15" s="32" t="n">
        <v>846971246</v>
      </c>
      <c r="F15" s="33"/>
      <c r="G15" s="32" t="n">
        <v>847118379</v>
      </c>
      <c r="H15" s="32" t="n">
        <v>882533935</v>
      </c>
      <c r="I15" s="34" t="n">
        <v>898217800</v>
      </c>
      <c r="J15" s="34"/>
      <c r="K15" s="32" t="n">
        <v>869221557</v>
      </c>
      <c r="L15" s="32" t="n">
        <v>846971246</v>
      </c>
      <c r="M15" s="35"/>
      <c r="N15" s="36" t="n">
        <f aca="false">SUM(F15/E15*100)</f>
        <v>0</v>
      </c>
      <c r="O15" s="36" t="e">
        <f aca="false">SUM(#REF!/F15*100)</f>
        <v>#REF!</v>
      </c>
      <c r="P15" s="32" t="n">
        <v>847118379</v>
      </c>
      <c r="Q15" s="36" t="e">
        <f aca="false">SUM(#REF!)</f>
        <v>#REF!</v>
      </c>
      <c r="R15" s="36" t="n">
        <f aca="false">SUM(R16:R20)</f>
        <v>10792957.39</v>
      </c>
      <c r="S15" s="37" t="n">
        <f aca="false">SUM(R15/$R$7)</f>
        <v>1432471.61590019</v>
      </c>
      <c r="T15" s="38" t="n">
        <f aca="false">SUM(T16:T20)</f>
        <v>1695202.08</v>
      </c>
      <c r="U15" s="38" t="n">
        <f aca="false">SUM(U16:U20)</f>
        <v>1935430.43</v>
      </c>
      <c r="V15" s="39" t="n">
        <v>885813.06</v>
      </c>
    </row>
    <row r="16" customFormat="false" ht="12.75" hidden="true" customHeight="false" outlineLevel="0" collapsed="false">
      <c r="A16" s="30" t="s">
        <v>23</v>
      </c>
      <c r="B16" s="31"/>
      <c r="C16" s="31" t="s">
        <v>24</v>
      </c>
      <c r="D16" s="32"/>
      <c r="E16" s="32"/>
      <c r="F16" s="33"/>
      <c r="G16" s="32"/>
      <c r="H16" s="32"/>
      <c r="I16" s="34"/>
      <c r="J16" s="34"/>
      <c r="K16" s="32"/>
      <c r="L16" s="32"/>
      <c r="M16" s="35"/>
      <c r="N16" s="36"/>
      <c r="O16" s="36"/>
      <c r="P16" s="32"/>
      <c r="Q16" s="36"/>
      <c r="R16" s="36" t="n">
        <v>954432.39</v>
      </c>
      <c r="S16" s="37" t="n">
        <f aca="false">SUM(R16/$R$7)</f>
        <v>126674.947242684</v>
      </c>
      <c r="T16" s="38" t="n">
        <v>141217.07</v>
      </c>
      <c r="U16" s="38" t="n">
        <v>206486.74</v>
      </c>
      <c r="V16" s="39"/>
    </row>
    <row r="17" customFormat="false" ht="12.75" hidden="true" customHeight="false" outlineLevel="0" collapsed="false">
      <c r="A17" s="30" t="s">
        <v>25</v>
      </c>
      <c r="B17" s="31"/>
      <c r="C17" s="31" t="s">
        <v>26</v>
      </c>
      <c r="D17" s="32"/>
      <c r="E17" s="40"/>
      <c r="F17" s="32"/>
      <c r="G17" s="32"/>
      <c r="H17" s="32"/>
      <c r="I17" s="34"/>
      <c r="J17" s="34"/>
      <c r="K17" s="32"/>
      <c r="L17" s="32"/>
      <c r="M17" s="35"/>
      <c r="N17" s="36"/>
      <c r="O17" s="36"/>
      <c r="P17" s="32"/>
      <c r="Q17" s="36"/>
      <c r="R17" s="36" t="n">
        <v>135500</v>
      </c>
      <c r="S17" s="37" t="n">
        <f aca="false">SUM(R17/$R$7)</f>
        <v>17983.9405401818</v>
      </c>
      <c r="T17" s="38" t="n">
        <v>20372.95</v>
      </c>
      <c r="U17" s="38" t="n">
        <v>16441.27</v>
      </c>
      <c r="V17" s="39"/>
    </row>
    <row r="18" customFormat="false" ht="12.75" hidden="true" customHeight="false" outlineLevel="0" collapsed="false">
      <c r="A18" s="30" t="s">
        <v>27</v>
      </c>
      <c r="B18" s="31"/>
      <c r="C18" s="31" t="s">
        <v>28</v>
      </c>
      <c r="D18" s="32"/>
      <c r="E18" s="32"/>
      <c r="F18" s="33"/>
      <c r="G18" s="32"/>
      <c r="H18" s="32"/>
      <c r="I18" s="34"/>
      <c r="J18" s="34"/>
      <c r="K18" s="32"/>
      <c r="L18" s="32"/>
      <c r="M18" s="35"/>
      <c r="N18" s="36"/>
      <c r="O18" s="36"/>
      <c r="P18" s="32"/>
      <c r="Q18" s="36"/>
      <c r="R18" s="36" t="n">
        <v>4073025</v>
      </c>
      <c r="S18" s="37" t="n">
        <f aca="false">SUM(R18/$R$7)</f>
        <v>540583.316742982</v>
      </c>
      <c r="T18" s="38" t="n">
        <v>478465.73</v>
      </c>
      <c r="U18" s="38" t="n">
        <v>495193.45</v>
      </c>
      <c r="V18" s="39"/>
    </row>
    <row r="19" customFormat="false" ht="12.75" hidden="true" customHeight="false" outlineLevel="0" collapsed="false">
      <c r="A19" s="30" t="s">
        <v>29</v>
      </c>
      <c r="B19" s="31"/>
      <c r="C19" s="31" t="s">
        <v>30</v>
      </c>
      <c r="D19" s="32"/>
      <c r="E19" s="32"/>
      <c r="F19" s="33"/>
      <c r="G19" s="32"/>
      <c r="H19" s="32"/>
      <c r="I19" s="34"/>
      <c r="J19" s="34"/>
      <c r="K19" s="32"/>
      <c r="L19" s="32"/>
      <c r="M19" s="35"/>
      <c r="N19" s="36"/>
      <c r="O19" s="36"/>
      <c r="P19" s="32"/>
      <c r="Q19" s="36"/>
      <c r="R19" s="36" t="n">
        <v>4680000</v>
      </c>
      <c r="S19" s="37" t="n">
        <f aca="false">SUM(R19/$R$7)</f>
        <v>621142.74338045</v>
      </c>
      <c r="T19" s="38" t="n">
        <v>929059.66</v>
      </c>
      <c r="U19" s="38" t="n">
        <v>1086308.97</v>
      </c>
      <c r="V19" s="39"/>
    </row>
    <row r="20" customFormat="false" ht="12.75" hidden="true" customHeight="false" outlineLevel="0" collapsed="false">
      <c r="A20" s="30" t="s">
        <v>31</v>
      </c>
      <c r="B20" s="31"/>
      <c r="C20" s="31" t="s">
        <v>32</v>
      </c>
      <c r="D20" s="32"/>
      <c r="E20" s="32"/>
      <c r="F20" s="33"/>
      <c r="G20" s="32"/>
      <c r="H20" s="32"/>
      <c r="I20" s="34"/>
      <c r="J20" s="34"/>
      <c r="K20" s="32"/>
      <c r="L20" s="32"/>
      <c r="M20" s="35"/>
      <c r="N20" s="36"/>
      <c r="O20" s="36"/>
      <c r="P20" s="32"/>
      <c r="Q20" s="36"/>
      <c r="R20" s="36" t="n">
        <v>950000</v>
      </c>
      <c r="S20" s="37" t="n">
        <f aca="false">SUM(R20/$R$7)</f>
        <v>126086.667993895</v>
      </c>
      <c r="T20" s="38" t="n">
        <v>126086.67</v>
      </c>
      <c r="U20" s="38" t="n">
        <v>131000</v>
      </c>
      <c r="V20" s="41"/>
    </row>
    <row r="21" customFormat="false" ht="12.75" hidden="false" customHeight="false" outlineLevel="0" collapsed="false">
      <c r="A21" s="30" t="n">
        <v>7</v>
      </c>
      <c r="B21" s="42" t="s">
        <v>33</v>
      </c>
      <c r="C21" s="42"/>
      <c r="D21" s="32" t="e">
        <f aca="false">SUM(#REF!)</f>
        <v>#REF!</v>
      </c>
      <c r="E21" s="32" t="n">
        <v>1605000</v>
      </c>
      <c r="F21" s="32"/>
      <c r="G21" s="32" t="n">
        <v>1200000</v>
      </c>
      <c r="H21" s="32" t="n">
        <v>1209500</v>
      </c>
      <c r="I21" s="34" t="n">
        <v>1209500</v>
      </c>
      <c r="J21" s="34"/>
      <c r="K21" s="32" t="n">
        <v>1509500</v>
      </c>
      <c r="L21" s="32" t="n">
        <v>1605000</v>
      </c>
      <c r="M21" s="43"/>
      <c r="N21" s="36" t="n">
        <f aca="false">SUM(F21/E21*100)</f>
        <v>0</v>
      </c>
      <c r="O21" s="36" t="e">
        <f aca="false">SUM(#REF!/F21*100)</f>
        <v>#REF!</v>
      </c>
      <c r="P21" s="32" t="n">
        <v>1200000</v>
      </c>
      <c r="Q21" s="36" t="n">
        <v>0</v>
      </c>
      <c r="R21" s="36" t="n">
        <v>0</v>
      </c>
      <c r="S21" s="37" t="n">
        <f aca="false">SUM(R21/$R$7)</f>
        <v>0</v>
      </c>
      <c r="T21" s="38" t="n">
        <v>0</v>
      </c>
      <c r="U21" s="38" t="n">
        <v>0</v>
      </c>
      <c r="V21" s="39" t="n">
        <v>0</v>
      </c>
    </row>
    <row r="22" customFormat="false" ht="12.75" hidden="false" customHeight="false" outlineLevel="0" collapsed="false">
      <c r="A22" s="30"/>
      <c r="B22" s="42" t="s">
        <v>34</v>
      </c>
      <c r="C22" s="42"/>
      <c r="D22" s="32" t="e">
        <f aca="false">+D23+D30</f>
        <v>#REF!</v>
      </c>
      <c r="E22" s="32" t="n">
        <f aca="false">+E23+E30</f>
        <v>833230963</v>
      </c>
      <c r="F22" s="32"/>
      <c r="G22" s="33" t="n">
        <f aca="false">+G23+G30</f>
        <v>829209325</v>
      </c>
      <c r="H22" s="33" t="n">
        <f aca="false">+H23+H30</f>
        <v>876192907</v>
      </c>
      <c r="I22" s="34" t="n">
        <f aca="false">+I23+I30</f>
        <v>891826773</v>
      </c>
      <c r="J22" s="34"/>
      <c r="K22" s="32" t="n">
        <f aca="false">+K23+K30</f>
        <v>889685991</v>
      </c>
      <c r="L22" s="32"/>
      <c r="M22" s="43"/>
      <c r="N22" s="36" t="n">
        <f aca="false">SUM(F22/E22*100)</f>
        <v>0</v>
      </c>
      <c r="O22" s="36" t="e">
        <f aca="false">SUM(#REF!/F22*100)</f>
        <v>#REF!</v>
      </c>
      <c r="P22" s="33" t="n">
        <f aca="false">+P23+P30</f>
        <v>829209325</v>
      </c>
      <c r="Q22" s="38" t="e">
        <f aca="false">+Q23+Q30</f>
        <v>#REF!</v>
      </c>
      <c r="R22" s="44" t="n">
        <f aca="false">SUM(R23+R30)</f>
        <v>12023161.6</v>
      </c>
      <c r="S22" s="37" t="n">
        <f aca="false">SUM(R22/$R$7)</f>
        <v>1595747.77357489</v>
      </c>
      <c r="T22" s="38" t="n">
        <f aca="false">SUM(T23+T30)</f>
        <v>1754927.34</v>
      </c>
      <c r="U22" s="38" t="n">
        <f aca="false">SUM(U23+U30)</f>
        <v>2066801.9</v>
      </c>
      <c r="V22" s="45" t="n">
        <f aca="false">SUM(V23+V30)</f>
        <v>1017184.53</v>
      </c>
    </row>
    <row r="23" customFormat="false" ht="12.75" hidden="false" customHeight="true" outlineLevel="0" collapsed="false">
      <c r="A23" s="30" t="n">
        <v>3</v>
      </c>
      <c r="B23" s="31" t="s">
        <v>35</v>
      </c>
      <c r="C23" s="31"/>
      <c r="D23" s="32" t="e">
        <f aca="false">SUM(#REF!)</f>
        <v>#REF!</v>
      </c>
      <c r="E23" s="32" t="n">
        <v>648268622</v>
      </c>
      <c r="F23" s="32"/>
      <c r="G23" s="32" t="n">
        <v>675584521</v>
      </c>
      <c r="H23" s="46" t="n">
        <v>689315876</v>
      </c>
      <c r="I23" s="34" t="n">
        <v>695070789</v>
      </c>
      <c r="J23" s="34"/>
      <c r="K23" s="32" t="n">
        <v>732676665</v>
      </c>
      <c r="L23" s="46" t="n">
        <v>646768622</v>
      </c>
      <c r="M23" s="43"/>
      <c r="N23" s="36" t="n">
        <f aca="false">SUM(F23/E23*100)</f>
        <v>0</v>
      </c>
      <c r="O23" s="36" t="e">
        <f aca="false">SUM(#REF!/F23*100)</f>
        <v>#REF!</v>
      </c>
      <c r="P23" s="32" t="n">
        <v>675584521</v>
      </c>
      <c r="Q23" s="36" t="e">
        <f aca="false">SUM(#REF!)</f>
        <v>#REF!</v>
      </c>
      <c r="R23" s="36" t="n">
        <f aca="false">SUM(R24:R29)</f>
        <v>7513161.6</v>
      </c>
      <c r="S23" s="37" t="n">
        <f aca="false">SUM(R23/$R$7)</f>
        <v>997167.907624925</v>
      </c>
      <c r="T23" s="38" t="n">
        <f aca="false">SUM(T24:T29)</f>
        <v>628774.33</v>
      </c>
      <c r="U23" s="38" t="n">
        <f aca="false">SUM(U24:U29)</f>
        <v>829541.89</v>
      </c>
      <c r="V23" s="39" t="n">
        <v>701834.45</v>
      </c>
    </row>
    <row r="24" customFormat="false" ht="12.75" hidden="true" customHeight="false" outlineLevel="0" collapsed="false">
      <c r="A24" s="30" t="s">
        <v>23</v>
      </c>
      <c r="B24" s="31"/>
      <c r="C24" s="31" t="s">
        <v>24</v>
      </c>
      <c r="D24" s="32"/>
      <c r="E24" s="32"/>
      <c r="F24" s="32"/>
      <c r="G24" s="32"/>
      <c r="H24" s="46"/>
      <c r="I24" s="34"/>
      <c r="J24" s="34"/>
      <c r="K24" s="32"/>
      <c r="L24" s="46"/>
      <c r="M24" s="43"/>
      <c r="N24" s="36"/>
      <c r="O24" s="36"/>
      <c r="P24" s="32"/>
      <c r="Q24" s="36"/>
      <c r="R24" s="36" t="n">
        <v>954432.39</v>
      </c>
      <c r="S24" s="37" t="n">
        <f aca="false">SUM(R24/$R$7)</f>
        <v>126674.947242684</v>
      </c>
      <c r="T24" s="38" t="n">
        <v>141217.07</v>
      </c>
      <c r="U24" s="38" t="n">
        <v>206486.74</v>
      </c>
      <c r="V24" s="39"/>
    </row>
    <row r="25" customFormat="false" ht="12.75" hidden="true" customHeight="false" outlineLevel="0" collapsed="false">
      <c r="A25" s="30" t="s">
        <v>25</v>
      </c>
      <c r="B25" s="31"/>
      <c r="C25" s="31" t="s">
        <v>26</v>
      </c>
      <c r="D25" s="32"/>
      <c r="E25" s="32"/>
      <c r="F25" s="32"/>
      <c r="G25" s="32"/>
      <c r="H25" s="46"/>
      <c r="I25" s="34"/>
      <c r="J25" s="34"/>
      <c r="K25" s="32"/>
      <c r="L25" s="46"/>
      <c r="M25" s="43"/>
      <c r="N25" s="36"/>
      <c r="O25" s="36"/>
      <c r="P25" s="32"/>
      <c r="Q25" s="36"/>
      <c r="R25" s="36" t="n">
        <v>75500</v>
      </c>
      <c r="S25" s="37" t="n">
        <f aca="false">SUM(R25/$R$7)</f>
        <v>10020.5720353043</v>
      </c>
      <c r="T25" s="38" t="n">
        <v>11082.35</v>
      </c>
      <c r="U25" s="38" t="n">
        <v>7090.91</v>
      </c>
      <c r="V25" s="39"/>
    </row>
    <row r="26" customFormat="false" ht="12.75" hidden="true" customHeight="false" outlineLevel="0" collapsed="false">
      <c r="A26" s="30" t="s">
        <v>27</v>
      </c>
      <c r="B26" s="31"/>
      <c r="C26" s="31" t="s">
        <v>28</v>
      </c>
      <c r="D26" s="32"/>
      <c r="E26" s="32"/>
      <c r="F26" s="32"/>
      <c r="G26" s="32"/>
      <c r="H26" s="46"/>
      <c r="I26" s="34"/>
      <c r="J26" s="34"/>
      <c r="K26" s="32"/>
      <c r="L26" s="46"/>
      <c r="M26" s="43"/>
      <c r="N26" s="36"/>
      <c r="O26" s="36"/>
      <c r="P26" s="32"/>
      <c r="Q26" s="36"/>
      <c r="R26" s="36" t="n">
        <v>3623025</v>
      </c>
      <c r="S26" s="37" t="n">
        <f aca="false">SUM(R26/$R$7)</f>
        <v>480858.052956401</v>
      </c>
      <c r="T26" s="38" t="n">
        <v>303935.25</v>
      </c>
      <c r="U26" s="38" t="n">
        <v>454823.71</v>
      </c>
      <c r="V26" s="39"/>
    </row>
    <row r="27" customFormat="false" ht="12.75" hidden="true" customHeight="false" outlineLevel="0" collapsed="false">
      <c r="A27" s="30" t="s">
        <v>29</v>
      </c>
      <c r="B27" s="31"/>
      <c r="C27" s="31" t="s">
        <v>30</v>
      </c>
      <c r="D27" s="32"/>
      <c r="E27" s="32"/>
      <c r="F27" s="32"/>
      <c r="G27" s="32"/>
      <c r="H27" s="46"/>
      <c r="I27" s="34"/>
      <c r="J27" s="34"/>
      <c r="K27" s="32"/>
      <c r="L27" s="46"/>
      <c r="M27" s="43"/>
      <c r="N27" s="36"/>
      <c r="O27" s="36"/>
      <c r="P27" s="32"/>
      <c r="Q27" s="36"/>
      <c r="R27" s="36" t="n">
        <v>1630000</v>
      </c>
      <c r="S27" s="37" t="n">
        <f aca="false">SUM(R27/$R$7)</f>
        <v>216338.17771584</v>
      </c>
      <c r="T27" s="38" t="n">
        <v>79633.69</v>
      </c>
      <c r="U27" s="38" t="n">
        <v>109272.21</v>
      </c>
      <c r="V27" s="39"/>
    </row>
    <row r="28" customFormat="false" ht="12.75" hidden="true" customHeight="false" outlineLevel="0" collapsed="false">
      <c r="A28" s="30" t="s">
        <v>31</v>
      </c>
      <c r="B28" s="31"/>
      <c r="C28" s="31" t="s">
        <v>32</v>
      </c>
      <c r="D28" s="32"/>
      <c r="E28" s="32"/>
      <c r="F28" s="32"/>
      <c r="G28" s="32"/>
      <c r="H28" s="46"/>
      <c r="I28" s="34"/>
      <c r="J28" s="34"/>
      <c r="K28" s="32"/>
      <c r="L28" s="46"/>
      <c r="M28" s="43"/>
      <c r="N28" s="36"/>
      <c r="O28" s="36"/>
      <c r="P28" s="32"/>
      <c r="Q28" s="36"/>
      <c r="R28" s="36"/>
      <c r="S28" s="37" t="n">
        <f aca="false">SUM(R28/$R$7)</f>
        <v>0</v>
      </c>
      <c r="T28" s="38" t="n">
        <v>33180.71</v>
      </c>
      <c r="U28" s="38" t="n">
        <v>0</v>
      </c>
      <c r="V28" s="39"/>
    </row>
    <row r="29" customFormat="false" ht="12.75" hidden="true" customHeight="false" outlineLevel="0" collapsed="false">
      <c r="A29" s="30" t="s">
        <v>36</v>
      </c>
      <c r="B29" s="31"/>
      <c r="C29" s="31" t="s">
        <v>37</v>
      </c>
      <c r="D29" s="32"/>
      <c r="E29" s="32"/>
      <c r="F29" s="32"/>
      <c r="G29" s="32"/>
      <c r="H29" s="46"/>
      <c r="I29" s="34"/>
      <c r="J29" s="34"/>
      <c r="K29" s="32"/>
      <c r="L29" s="46"/>
      <c r="M29" s="43"/>
      <c r="N29" s="36"/>
      <c r="O29" s="36"/>
      <c r="P29" s="32"/>
      <c r="Q29" s="36"/>
      <c r="R29" s="36" t="n">
        <v>1230204.21</v>
      </c>
      <c r="S29" s="37" t="n">
        <f aca="false">SUM(R29/$R$7)</f>
        <v>163276.157674696</v>
      </c>
      <c r="T29" s="38" t="n">
        <v>59725.26</v>
      </c>
      <c r="U29" s="38" t="n">
        <v>51868.32</v>
      </c>
      <c r="V29" s="39"/>
    </row>
    <row r="30" customFormat="false" ht="12.75" hidden="false" customHeight="false" outlineLevel="0" collapsed="false">
      <c r="A30" s="30" t="n">
        <v>4</v>
      </c>
      <c r="B30" s="42" t="s">
        <v>38</v>
      </c>
      <c r="C30" s="42"/>
      <c r="D30" s="32" t="e">
        <f aca="false">SUM(#REF!)</f>
        <v>#REF!</v>
      </c>
      <c r="E30" s="32" t="n">
        <v>184962341</v>
      </c>
      <c r="F30" s="32"/>
      <c r="G30" s="32" t="n">
        <v>153624804</v>
      </c>
      <c r="H30" s="46" t="n">
        <v>186877031</v>
      </c>
      <c r="I30" s="34" t="n">
        <v>196755984</v>
      </c>
      <c r="J30" s="34"/>
      <c r="K30" s="32" t="n">
        <v>157009326</v>
      </c>
      <c r="L30" s="46" t="n">
        <v>186462341</v>
      </c>
      <c r="M30" s="35"/>
      <c r="N30" s="36" t="n">
        <f aca="false">SUM(F30/E30*100)</f>
        <v>0</v>
      </c>
      <c r="O30" s="36" t="e">
        <f aca="false">SUM(#REF!/F30*100)</f>
        <v>#REF!</v>
      </c>
      <c r="P30" s="32" t="n">
        <v>153624804</v>
      </c>
      <c r="Q30" s="36" t="e">
        <f aca="false">SUM(#REF!)</f>
        <v>#REF!</v>
      </c>
      <c r="R30" s="36" t="n">
        <f aca="false">SUM(R31:R34)</f>
        <v>4510000</v>
      </c>
      <c r="S30" s="37" t="n">
        <f aca="false">SUM(R30/$R$7)</f>
        <v>598579.865949964</v>
      </c>
      <c r="T30" s="38" t="n">
        <f aca="false">SUM(T31:T34)</f>
        <v>1126153.01</v>
      </c>
      <c r="U30" s="38" t="n">
        <f aca="false">SUM(U31:U35)</f>
        <v>1237260.01</v>
      </c>
      <c r="V30" s="39" t="n">
        <v>315350.08</v>
      </c>
    </row>
    <row r="31" customFormat="false" ht="12.75" hidden="true" customHeight="false" outlineLevel="0" collapsed="false">
      <c r="A31" s="30" t="s">
        <v>25</v>
      </c>
      <c r="B31" s="31"/>
      <c r="C31" s="31" t="s">
        <v>26</v>
      </c>
      <c r="D31" s="32"/>
      <c r="E31" s="32"/>
      <c r="F31" s="32"/>
      <c r="G31" s="32"/>
      <c r="H31" s="46"/>
      <c r="I31" s="34"/>
      <c r="J31" s="34"/>
      <c r="K31" s="32"/>
      <c r="L31" s="46"/>
      <c r="M31" s="35"/>
      <c r="N31" s="36"/>
      <c r="O31" s="36"/>
      <c r="P31" s="32"/>
      <c r="Q31" s="36"/>
      <c r="R31" s="36" t="n">
        <v>60000</v>
      </c>
      <c r="S31" s="37" t="n">
        <f aca="false">SUM(R31/$R$7)</f>
        <v>7963.36850487756</v>
      </c>
      <c r="T31" s="38" t="n">
        <v>9290.6</v>
      </c>
      <c r="U31" s="38" t="n">
        <v>9350.36</v>
      </c>
      <c r="V31" s="39"/>
    </row>
    <row r="32" customFormat="false" ht="12.75" hidden="true" customHeight="false" outlineLevel="0" collapsed="false">
      <c r="A32" s="30" t="s">
        <v>27</v>
      </c>
      <c r="B32" s="31"/>
      <c r="C32" s="31" t="s">
        <v>28</v>
      </c>
      <c r="D32" s="32"/>
      <c r="E32" s="32"/>
      <c r="F32" s="32"/>
      <c r="G32" s="32"/>
      <c r="H32" s="46"/>
      <c r="I32" s="34"/>
      <c r="J32" s="34"/>
      <c r="K32" s="32"/>
      <c r="L32" s="46"/>
      <c r="M32" s="35"/>
      <c r="N32" s="36"/>
      <c r="O32" s="36"/>
      <c r="P32" s="32"/>
      <c r="Q32" s="36"/>
      <c r="R32" s="36" t="n">
        <v>450000</v>
      </c>
      <c r="S32" s="37" t="n">
        <f aca="false">SUM(R32/$R$7)</f>
        <v>59725.2637865817</v>
      </c>
      <c r="T32" s="38" t="n">
        <v>174530.48</v>
      </c>
      <c r="U32" s="38" t="n">
        <v>40369.74</v>
      </c>
      <c r="V32" s="39"/>
    </row>
    <row r="33" customFormat="false" ht="12.75" hidden="true" customHeight="false" outlineLevel="0" collapsed="false">
      <c r="A33" s="30" t="s">
        <v>29</v>
      </c>
      <c r="B33" s="31"/>
      <c r="C33" s="31" t="s">
        <v>30</v>
      </c>
      <c r="D33" s="32"/>
      <c r="E33" s="32"/>
      <c r="F33" s="32"/>
      <c r="G33" s="32"/>
      <c r="H33" s="46"/>
      <c r="I33" s="34"/>
      <c r="J33" s="34"/>
      <c r="K33" s="32"/>
      <c r="L33" s="46"/>
      <c r="M33" s="35"/>
      <c r="N33" s="36"/>
      <c r="O33" s="36"/>
      <c r="P33" s="32"/>
      <c r="Q33" s="36"/>
      <c r="R33" s="36" t="n">
        <v>3050000</v>
      </c>
      <c r="S33" s="37" t="n">
        <f aca="false">SUM(R33/$R$7)</f>
        <v>404804.565664609</v>
      </c>
      <c r="T33" s="38" t="n">
        <v>849425.97</v>
      </c>
      <c r="U33" s="38" t="n">
        <v>977036.76</v>
      </c>
      <c r="V33" s="39"/>
    </row>
    <row r="34" customFormat="false" ht="12.75" hidden="true" customHeight="false" outlineLevel="0" collapsed="false">
      <c r="A34" s="30" t="s">
        <v>31</v>
      </c>
      <c r="B34" s="31"/>
      <c r="C34" s="31" t="s">
        <v>32</v>
      </c>
      <c r="D34" s="32"/>
      <c r="E34" s="32"/>
      <c r="F34" s="32"/>
      <c r="G34" s="32"/>
      <c r="H34" s="46"/>
      <c r="I34" s="34"/>
      <c r="J34" s="34"/>
      <c r="K34" s="32"/>
      <c r="L34" s="46"/>
      <c r="M34" s="35"/>
      <c r="N34" s="36"/>
      <c r="O34" s="36"/>
      <c r="P34" s="32"/>
      <c r="Q34" s="36"/>
      <c r="R34" s="36" t="n">
        <v>950000</v>
      </c>
      <c r="S34" s="37" t="n">
        <f aca="false">SUM(R34/$R$7)</f>
        <v>126086.667993895</v>
      </c>
      <c r="T34" s="38" t="n">
        <v>92905.96</v>
      </c>
      <c r="U34" s="38" t="n">
        <v>131000</v>
      </c>
      <c r="V34" s="39"/>
    </row>
    <row r="35" customFormat="false" ht="12.75" hidden="true" customHeight="false" outlineLevel="0" collapsed="false">
      <c r="A35" s="30" t="s">
        <v>36</v>
      </c>
      <c r="B35" s="31"/>
      <c r="C35" s="31" t="s">
        <v>37</v>
      </c>
      <c r="D35" s="32"/>
      <c r="E35" s="32"/>
      <c r="F35" s="32"/>
      <c r="G35" s="32"/>
      <c r="H35" s="46"/>
      <c r="I35" s="34"/>
      <c r="J35" s="34"/>
      <c r="K35" s="32"/>
      <c r="L35" s="46"/>
      <c r="M35" s="35"/>
      <c r="N35" s="36"/>
      <c r="O35" s="36"/>
      <c r="P35" s="32"/>
      <c r="Q35" s="36"/>
      <c r="R35" s="36"/>
      <c r="S35" s="37"/>
      <c r="T35" s="38"/>
      <c r="U35" s="38" t="n">
        <v>79503.15</v>
      </c>
      <c r="V35" s="39"/>
    </row>
    <row r="36" customFormat="false" ht="13.5" hidden="false" customHeight="false" outlineLevel="0" collapsed="false">
      <c r="A36" s="47"/>
      <c r="B36" s="48"/>
      <c r="C36" s="48" t="s">
        <v>39</v>
      </c>
      <c r="D36" s="49" t="e">
        <f aca="false">+D14-D22</f>
        <v>#REF!</v>
      </c>
      <c r="E36" s="49" t="n">
        <f aca="false">+E14-E22</f>
        <v>15345283</v>
      </c>
      <c r="F36" s="49"/>
      <c r="G36" s="49" t="n">
        <f aca="false">+G14-G22</f>
        <v>19109054</v>
      </c>
      <c r="H36" s="49" t="n">
        <f aca="false">+H14-H22</f>
        <v>7550528</v>
      </c>
      <c r="I36" s="50" t="n">
        <f aca="false">+I14-I22</f>
        <v>7600527</v>
      </c>
      <c r="J36" s="50" t="n">
        <f aca="false">+J14-J22</f>
        <v>0</v>
      </c>
      <c r="K36" s="49" t="n">
        <f aca="false">+K14-K22</f>
        <v>-18954934</v>
      </c>
      <c r="L36" s="49" t="n">
        <f aca="false">+L14-L22</f>
        <v>848576246</v>
      </c>
      <c r="M36" s="51"/>
      <c r="N36" s="52" t="n">
        <f aca="false">SUM(F36/E36*100)</f>
        <v>0</v>
      </c>
      <c r="O36" s="52" t="e">
        <f aca="false">SUM(#REF!/F36*100)</f>
        <v>#REF!</v>
      </c>
      <c r="P36" s="49" t="n">
        <f aca="false">+P14-P22</f>
        <v>19109054</v>
      </c>
      <c r="Q36" s="53" t="e">
        <f aca="false">+Q14-Q22</f>
        <v>#REF!</v>
      </c>
      <c r="R36" s="54" t="n">
        <f aca="false">SUM(R14-R22)</f>
        <v>-1230204.21</v>
      </c>
      <c r="S36" s="55" t="n">
        <f aca="false">SUM(R36/$R$7)</f>
        <v>-163276.157674696</v>
      </c>
      <c r="T36" s="56" t="n">
        <v>-59725.26</v>
      </c>
      <c r="U36" s="56" t="n">
        <v>-131371.47</v>
      </c>
      <c r="V36" s="56" t="n">
        <v>-131371.47</v>
      </c>
    </row>
    <row r="37" customFormat="false" ht="12.75" hidden="false" customHeight="false" outlineLevel="0" collapsed="false">
      <c r="A37" s="57"/>
      <c r="B37" s="58"/>
      <c r="C37" s="58"/>
      <c r="D37" s="59"/>
      <c r="E37" s="59"/>
      <c r="F37" s="59"/>
      <c r="G37" s="59"/>
      <c r="H37" s="59"/>
      <c r="I37" s="60"/>
      <c r="J37" s="60"/>
      <c r="K37" s="59"/>
      <c r="L37" s="59"/>
      <c r="M37" s="61"/>
      <c r="N37" s="62"/>
      <c r="O37" s="62"/>
      <c r="P37" s="59"/>
      <c r="Q37" s="63"/>
      <c r="R37" s="64"/>
      <c r="S37" s="65"/>
      <c r="T37" s="66"/>
      <c r="U37" s="66"/>
      <c r="V37" s="67"/>
    </row>
    <row r="38" customFormat="false" ht="18" hidden="false" customHeight="false" outlineLevel="0" collapsed="false">
      <c r="A38" s="57"/>
      <c r="B38" s="8" t="s">
        <v>40</v>
      </c>
      <c r="C38" s="4"/>
      <c r="D38" s="59"/>
      <c r="E38" s="59"/>
      <c r="F38" s="59"/>
      <c r="G38" s="59"/>
      <c r="H38" s="59"/>
      <c r="I38" s="60"/>
      <c r="J38" s="60"/>
      <c r="K38" s="59"/>
      <c r="L38" s="59"/>
      <c r="M38" s="61"/>
      <c r="N38" s="62"/>
      <c r="O38" s="62"/>
      <c r="P38" s="59"/>
      <c r="Q38" s="63"/>
      <c r="R38" s="64"/>
      <c r="S38" s="65"/>
      <c r="T38" s="66"/>
      <c r="U38" s="66"/>
      <c r="V38" s="67"/>
    </row>
    <row r="39" customFormat="false" ht="18.75" hidden="false" customHeight="false" outlineLevel="0" collapsed="false">
      <c r="A39" s="57"/>
      <c r="B39" s="8"/>
      <c r="C39" s="4"/>
      <c r="D39" s="59"/>
      <c r="E39" s="59"/>
      <c r="F39" s="59"/>
      <c r="G39" s="59"/>
      <c r="H39" s="59"/>
      <c r="I39" s="60"/>
      <c r="J39" s="60"/>
      <c r="K39" s="59"/>
      <c r="L39" s="59"/>
      <c r="M39" s="61"/>
      <c r="N39" s="62"/>
      <c r="O39" s="62"/>
      <c r="P39" s="59"/>
      <c r="Q39" s="63"/>
      <c r="R39" s="64"/>
      <c r="S39" s="65"/>
      <c r="T39" s="66"/>
      <c r="U39" s="66"/>
      <c r="V39" s="67"/>
    </row>
    <row r="40" customFormat="false" ht="34.5" hidden="false" customHeight="true" outlineLevel="0" collapsed="false">
      <c r="A40" s="12"/>
      <c r="B40" s="13" t="s">
        <v>4</v>
      </c>
      <c r="C40" s="13" t="s">
        <v>5</v>
      </c>
      <c r="D40" s="14" t="s">
        <v>6</v>
      </c>
      <c r="E40" s="14" t="s">
        <v>7</v>
      </c>
      <c r="F40" s="14"/>
      <c r="G40" s="14" t="s">
        <v>8</v>
      </c>
      <c r="H40" s="14" t="s">
        <v>9</v>
      </c>
      <c r="I40" s="14" t="s">
        <v>10</v>
      </c>
      <c r="J40" s="14"/>
      <c r="K40" s="14" t="s">
        <v>11</v>
      </c>
      <c r="L40" s="14" t="s">
        <v>12</v>
      </c>
      <c r="M40" s="16"/>
      <c r="N40" s="17" t="s">
        <v>13</v>
      </c>
      <c r="O40" s="17" t="s">
        <v>14</v>
      </c>
      <c r="P40" s="13" t="s">
        <v>15</v>
      </c>
      <c r="Q40" s="13" t="s">
        <v>16</v>
      </c>
      <c r="R40" s="18" t="s">
        <v>16</v>
      </c>
      <c r="S40" s="13" t="s">
        <v>16</v>
      </c>
      <c r="T40" s="19" t="s">
        <v>18</v>
      </c>
      <c r="U40" s="19" t="s">
        <v>19</v>
      </c>
      <c r="V40" s="20" t="s">
        <v>20</v>
      </c>
    </row>
    <row r="41" customFormat="false" ht="12.75" hidden="false" customHeight="true" outlineLevel="0" collapsed="false">
      <c r="A41" s="21" t="n">
        <v>8</v>
      </c>
      <c r="B41" s="22" t="s">
        <v>41</v>
      </c>
      <c r="C41" s="22"/>
      <c r="D41" s="23" t="n">
        <f aca="false">SUM(D71)</f>
        <v>0</v>
      </c>
      <c r="E41" s="23" t="n">
        <f aca="false">SUM(E71)</f>
        <v>0</v>
      </c>
      <c r="F41" s="23"/>
      <c r="G41" s="23" t="n">
        <v>20250000</v>
      </c>
      <c r="H41" s="23" t="n">
        <v>35250000</v>
      </c>
      <c r="I41" s="25" t="n">
        <v>35250000</v>
      </c>
      <c r="J41" s="25"/>
      <c r="K41" s="23" t="n">
        <v>310000</v>
      </c>
      <c r="L41" s="23" t="n">
        <v>3012200</v>
      </c>
      <c r="M41" s="68"/>
      <c r="N41" s="26" t="e">
        <f aca="false">SUM(F41/E41*100)</f>
        <v>#DIV/0!</v>
      </c>
      <c r="O41" s="26" t="e">
        <f aca="false">SUM(#REF!/F41*100)</f>
        <v>#REF!</v>
      </c>
      <c r="P41" s="23" t="n">
        <v>20250000</v>
      </c>
      <c r="Q41" s="26" t="n">
        <v>0</v>
      </c>
      <c r="R41" s="26"/>
      <c r="S41" s="26" t="n">
        <v>0</v>
      </c>
      <c r="T41" s="28" t="n">
        <v>0</v>
      </c>
      <c r="U41" s="28" t="n">
        <v>0</v>
      </c>
      <c r="V41" s="69" t="n">
        <v>0</v>
      </c>
      <c r="W41" s="5"/>
    </row>
    <row r="42" customFormat="false" ht="12.75" hidden="false" customHeight="true" outlineLevel="0" collapsed="false">
      <c r="A42" s="30" t="n">
        <v>5</v>
      </c>
      <c r="B42" s="31" t="s">
        <v>42</v>
      </c>
      <c r="C42" s="31"/>
      <c r="D42" s="32" t="n">
        <f aca="false">SUM(D80)</f>
        <v>0</v>
      </c>
      <c r="E42" s="32" t="n">
        <f aca="false">SUM(E80)</f>
        <v>0</v>
      </c>
      <c r="F42" s="32"/>
      <c r="G42" s="32" t="n">
        <v>0</v>
      </c>
      <c r="H42" s="32" t="n">
        <v>0</v>
      </c>
      <c r="I42" s="34" t="n">
        <f aca="false">SUM(J80)</f>
        <v>0</v>
      </c>
      <c r="J42" s="34"/>
      <c r="K42" s="32" t="n">
        <v>1850000</v>
      </c>
      <c r="L42" s="32" t="n">
        <v>5002716</v>
      </c>
      <c r="M42" s="35"/>
      <c r="N42" s="36" t="e">
        <f aca="false">SUM(F42/E42*100)</f>
        <v>#DIV/0!</v>
      </c>
      <c r="O42" s="36" t="n">
        <v>0</v>
      </c>
      <c r="P42" s="32" t="n">
        <v>0</v>
      </c>
      <c r="Q42" s="36" t="n">
        <v>0</v>
      </c>
      <c r="R42" s="36"/>
      <c r="S42" s="36" t="n">
        <v>0</v>
      </c>
      <c r="T42" s="38" t="n">
        <v>0</v>
      </c>
      <c r="U42" s="38" t="n">
        <v>0</v>
      </c>
      <c r="V42" s="39" t="n">
        <v>0</v>
      </c>
    </row>
    <row r="43" customFormat="false" ht="13.5" hidden="false" customHeight="true" outlineLevel="0" collapsed="false">
      <c r="A43" s="70"/>
      <c r="B43" s="48" t="s">
        <v>43</v>
      </c>
      <c r="C43" s="48"/>
      <c r="D43" s="71" t="n">
        <f aca="false">D41-D42</f>
        <v>0</v>
      </c>
      <c r="E43" s="71" t="n">
        <f aca="false">E41-E42</f>
        <v>0</v>
      </c>
      <c r="F43" s="71"/>
      <c r="G43" s="71" t="n">
        <f aca="false">G41-G42</f>
        <v>20250000</v>
      </c>
      <c r="H43" s="71" t="n">
        <f aca="false">H41-H42</f>
        <v>35250000</v>
      </c>
      <c r="I43" s="72" t="n">
        <f aca="false">I41-I42</f>
        <v>35250000</v>
      </c>
      <c r="J43" s="72"/>
      <c r="K43" s="71" t="n">
        <f aca="false">K41-K42</f>
        <v>-1540000</v>
      </c>
      <c r="L43" s="71" t="n">
        <f aca="false">L41-L42</f>
        <v>-1990516</v>
      </c>
      <c r="M43" s="73"/>
      <c r="N43" s="52" t="e">
        <f aca="false">SUM(F43/E43*100)</f>
        <v>#DIV/0!</v>
      </c>
      <c r="O43" s="52" t="e">
        <f aca="false">SUM(#REF!/F43*100)</f>
        <v>#REF!</v>
      </c>
      <c r="P43" s="71" t="n">
        <f aca="false">P41-P42</f>
        <v>20250000</v>
      </c>
      <c r="Q43" s="71" t="n">
        <f aca="false">Q41-Q42</f>
        <v>0</v>
      </c>
      <c r="R43" s="71" t="n">
        <f aca="false">R41-R42</f>
        <v>0</v>
      </c>
      <c r="S43" s="71" t="n">
        <f aca="false">S41-S42</f>
        <v>0</v>
      </c>
      <c r="T43" s="55" t="n">
        <f aca="false">T41-T42</f>
        <v>0</v>
      </c>
      <c r="U43" s="55" t="n">
        <f aca="false">U41-U42</f>
        <v>0</v>
      </c>
      <c r="V43" s="74" t="n">
        <v>0</v>
      </c>
    </row>
    <row r="44" customFormat="false" ht="12.75" hidden="false" customHeight="false" outlineLevel="0" collapsed="false">
      <c r="A44" s="75"/>
      <c r="B44" s="58"/>
      <c r="C44" s="58"/>
      <c r="D44" s="76"/>
      <c r="E44" s="76"/>
      <c r="F44" s="76"/>
      <c r="G44" s="76"/>
      <c r="H44" s="76"/>
      <c r="I44" s="77"/>
      <c r="J44" s="77"/>
      <c r="K44" s="76"/>
      <c r="L44" s="76"/>
      <c r="M44" s="78"/>
      <c r="N44" s="62"/>
      <c r="O44" s="62"/>
      <c r="P44" s="76"/>
      <c r="Q44" s="76"/>
      <c r="R44" s="76"/>
      <c r="S44" s="76"/>
      <c r="T44" s="65"/>
      <c r="U44" s="65"/>
      <c r="V44" s="67"/>
    </row>
    <row r="45" customFormat="false" ht="18" hidden="false" customHeight="false" outlineLevel="0" collapsed="false">
      <c r="A45" s="57"/>
      <c r="B45" s="8" t="s">
        <v>44</v>
      </c>
      <c r="C45" s="4"/>
      <c r="D45" s="59"/>
      <c r="E45" s="59"/>
      <c r="F45" s="59"/>
      <c r="G45" s="59"/>
      <c r="H45" s="59"/>
      <c r="I45" s="60"/>
      <c r="J45" s="60"/>
      <c r="K45" s="59"/>
      <c r="L45" s="59"/>
      <c r="M45" s="61"/>
      <c r="N45" s="62"/>
      <c r="O45" s="62"/>
      <c r="P45" s="59"/>
      <c r="Q45" s="63"/>
      <c r="R45" s="64"/>
      <c r="S45" s="65"/>
      <c r="T45" s="66"/>
      <c r="U45" s="66"/>
      <c r="V45" s="67"/>
    </row>
    <row r="46" customFormat="false" ht="13.5" hidden="false" customHeight="false" outlineLevel="0" collapsed="false">
      <c r="A46" s="57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61"/>
      <c r="N46" s="62"/>
      <c r="O46" s="62"/>
      <c r="P46" s="62"/>
      <c r="Q46" s="62"/>
      <c r="R46" s="62"/>
      <c r="S46" s="62"/>
      <c r="T46" s="66"/>
      <c r="U46" s="66"/>
    </row>
    <row r="47" customFormat="false" ht="34.5" hidden="false" customHeight="true" outlineLevel="0" collapsed="false">
      <c r="A47" s="12"/>
      <c r="B47" s="13" t="s">
        <v>4</v>
      </c>
      <c r="C47" s="13" t="s">
        <v>5</v>
      </c>
      <c r="D47" s="14" t="s">
        <v>6</v>
      </c>
      <c r="E47" s="14" t="s">
        <v>7</v>
      </c>
      <c r="F47" s="14"/>
      <c r="G47" s="14" t="s">
        <v>8</v>
      </c>
      <c r="H47" s="14" t="s">
        <v>9</v>
      </c>
      <c r="I47" s="14" t="s">
        <v>10</v>
      </c>
      <c r="J47" s="14"/>
      <c r="K47" s="14" t="s">
        <v>11</v>
      </c>
      <c r="L47" s="14" t="s">
        <v>12</v>
      </c>
      <c r="M47" s="16"/>
      <c r="N47" s="17" t="s">
        <v>13</v>
      </c>
      <c r="O47" s="17" t="s">
        <v>14</v>
      </c>
      <c r="P47" s="13" t="s">
        <v>15</v>
      </c>
      <c r="Q47" s="13" t="s">
        <v>16</v>
      </c>
      <c r="R47" s="18" t="s">
        <v>16</v>
      </c>
      <c r="S47" s="13" t="s">
        <v>16</v>
      </c>
      <c r="T47" s="19" t="s">
        <v>18</v>
      </c>
      <c r="U47" s="19" t="s">
        <v>19</v>
      </c>
      <c r="V47" s="20" t="s">
        <v>20</v>
      </c>
    </row>
    <row r="48" customFormat="false" ht="12.75" hidden="false" customHeight="true" outlineLevel="0" collapsed="false">
      <c r="A48" s="21"/>
      <c r="B48" s="80" t="s">
        <v>45</v>
      </c>
      <c r="C48" s="80"/>
      <c r="D48" s="23"/>
      <c r="E48" s="23" t="n">
        <v>-156114183</v>
      </c>
      <c r="F48" s="81"/>
      <c r="G48" s="23" t="n">
        <v>-205883457</v>
      </c>
      <c r="H48" s="81" t="n">
        <v>-205883457</v>
      </c>
      <c r="I48" s="82" t="n">
        <v>-205883457</v>
      </c>
      <c r="J48" s="82"/>
      <c r="K48" s="23" t="n">
        <v>-205883457</v>
      </c>
      <c r="L48" s="83" t="n">
        <v>-156114183</v>
      </c>
      <c r="M48" s="84"/>
      <c r="N48" s="26" t="n">
        <f aca="false">SUM(F48/E48*100)</f>
        <v>0</v>
      </c>
      <c r="O48" s="26" t="e">
        <f aca="false">SUM(#REF!/F48*100)</f>
        <v>#REF!</v>
      </c>
      <c r="P48" s="23" t="n">
        <v>-205883457</v>
      </c>
      <c r="Q48" s="26" t="e">
        <f aca="false">SUM(Q49)</f>
        <v>#REF!</v>
      </c>
      <c r="R48" s="26" t="n">
        <v>1230204.21</v>
      </c>
      <c r="S48" s="85" t="n">
        <v>163276.16</v>
      </c>
      <c r="T48" s="28" t="n">
        <v>59725.26</v>
      </c>
      <c r="U48" s="28" t="n">
        <v>131371.47</v>
      </c>
      <c r="V48" s="86" t="n">
        <v>131371.47</v>
      </c>
    </row>
    <row r="49" customFormat="false" ht="13.5" hidden="false" customHeight="true" outlineLevel="0" collapsed="false">
      <c r="A49" s="47"/>
      <c r="B49" s="87" t="s">
        <v>46</v>
      </c>
      <c r="C49" s="87"/>
      <c r="D49" s="71" t="n">
        <v>0</v>
      </c>
      <c r="E49" s="71" t="n">
        <v>-13354767</v>
      </c>
      <c r="F49" s="88"/>
      <c r="G49" s="71" t="n">
        <v>-42800528</v>
      </c>
      <c r="H49" s="88" t="n">
        <v>-42800528</v>
      </c>
      <c r="I49" s="50" t="n">
        <v>-42800528</v>
      </c>
      <c r="J49" s="50"/>
      <c r="K49" s="71" t="n">
        <v>-18954934</v>
      </c>
      <c r="L49" s="49" t="n">
        <v>-13354767</v>
      </c>
      <c r="M49" s="51"/>
      <c r="N49" s="52" t="n">
        <f aca="false">SUM(F49/E49*100)</f>
        <v>0</v>
      </c>
      <c r="O49" s="52" t="e">
        <f aca="false">SUM(#REF!/F49*100)</f>
        <v>#REF!</v>
      </c>
      <c r="P49" s="71" t="n">
        <v>-42800528</v>
      </c>
      <c r="Q49" s="52" t="e">
        <f aca="false">SUM(#REF!)</f>
        <v>#REF!</v>
      </c>
      <c r="R49" s="52"/>
      <c r="S49" s="52" t="n">
        <v>0</v>
      </c>
      <c r="T49" s="56" t="n">
        <v>0</v>
      </c>
      <c r="U49" s="56" t="n">
        <v>0</v>
      </c>
      <c r="V49" s="89" t="n">
        <v>0</v>
      </c>
    </row>
    <row r="50" customFormat="false" ht="13.5" hidden="false" customHeight="false" outlineLevel="0" collapsed="false">
      <c r="A50" s="57"/>
      <c r="B50" s="90"/>
      <c r="C50" s="90"/>
      <c r="D50" s="91"/>
      <c r="E50" s="91"/>
      <c r="F50" s="92"/>
      <c r="G50" s="91"/>
      <c r="H50" s="92"/>
      <c r="I50" s="93"/>
      <c r="J50" s="93"/>
      <c r="K50" s="91"/>
      <c r="L50" s="94"/>
      <c r="M50" s="61"/>
      <c r="N50" s="62"/>
      <c r="O50" s="62"/>
      <c r="P50" s="76"/>
      <c r="Q50" s="62"/>
      <c r="R50" s="62"/>
      <c r="S50" s="62"/>
      <c r="T50" s="66"/>
      <c r="U50" s="66"/>
    </row>
    <row r="51" customFormat="false" ht="18.75" hidden="false" customHeight="false" outlineLevel="0" collapsed="false">
      <c r="A51" s="57"/>
      <c r="B51" s="8" t="s">
        <v>47</v>
      </c>
      <c r="C51" s="4"/>
      <c r="D51" s="91"/>
      <c r="E51" s="91"/>
      <c r="F51" s="92"/>
      <c r="G51" s="91"/>
      <c r="H51" s="92"/>
      <c r="I51" s="93"/>
      <c r="J51" s="93"/>
      <c r="K51" s="91"/>
      <c r="L51" s="94"/>
      <c r="M51" s="61"/>
      <c r="N51" s="62"/>
      <c r="O51" s="62"/>
      <c r="P51" s="76"/>
      <c r="Q51" s="62"/>
      <c r="R51" s="62"/>
      <c r="S51" s="62"/>
      <c r="T51" s="66"/>
      <c r="U51" s="66"/>
    </row>
    <row r="52" customFormat="false" ht="13.5" hidden="false" customHeight="false" outlineLevel="0" collapsed="false">
      <c r="A52" s="57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95"/>
      <c r="N52" s="62"/>
      <c r="O52" s="62"/>
      <c r="P52" s="62"/>
      <c r="Q52" s="62"/>
      <c r="R52" s="62"/>
      <c r="S52" s="62"/>
      <c r="T52" s="66"/>
      <c r="U52" s="66"/>
    </row>
    <row r="53" customFormat="false" ht="34.5" hidden="false" customHeight="true" outlineLevel="0" collapsed="false">
      <c r="A53" s="96"/>
      <c r="B53" s="97" t="s">
        <v>4</v>
      </c>
      <c r="C53" s="97" t="s">
        <v>5</v>
      </c>
      <c r="D53" s="98" t="s">
        <v>6</v>
      </c>
      <c r="E53" s="98" t="s">
        <v>7</v>
      </c>
      <c r="F53" s="98"/>
      <c r="G53" s="98" t="s">
        <v>8</v>
      </c>
      <c r="H53" s="98" t="s">
        <v>9</v>
      </c>
      <c r="I53" s="98" t="s">
        <v>10</v>
      </c>
      <c r="J53" s="98"/>
      <c r="K53" s="98" t="s">
        <v>11</v>
      </c>
      <c r="L53" s="98" t="s">
        <v>12</v>
      </c>
      <c r="M53" s="99"/>
      <c r="N53" s="100" t="s">
        <v>13</v>
      </c>
      <c r="O53" s="100" t="s">
        <v>14</v>
      </c>
      <c r="P53" s="97" t="s">
        <v>15</v>
      </c>
      <c r="Q53" s="97" t="s">
        <v>16</v>
      </c>
      <c r="R53" s="101" t="s">
        <v>16</v>
      </c>
      <c r="S53" s="13" t="s">
        <v>16</v>
      </c>
      <c r="T53" s="19" t="s">
        <v>18</v>
      </c>
      <c r="U53" s="19" t="s">
        <v>19</v>
      </c>
      <c r="V53" s="20" t="s">
        <v>20</v>
      </c>
    </row>
    <row r="54" customFormat="false" ht="12.75" hidden="false" customHeight="true" outlineLevel="0" collapsed="false">
      <c r="A54" s="102"/>
      <c r="B54" s="103" t="s">
        <v>48</v>
      </c>
      <c r="C54" s="103"/>
      <c r="D54" s="104" t="n">
        <f aca="false">SUM(D83)</f>
        <v>0</v>
      </c>
      <c r="E54" s="104" t="n">
        <f aca="false">SUM(E83)</f>
        <v>0</v>
      </c>
      <c r="F54" s="104"/>
      <c r="G54" s="104" t="n">
        <v>20250000</v>
      </c>
      <c r="H54" s="104" t="n">
        <v>35250000</v>
      </c>
      <c r="I54" s="105" t="n">
        <v>35250000</v>
      </c>
      <c r="J54" s="105"/>
      <c r="K54" s="104" t="n">
        <v>310000</v>
      </c>
      <c r="L54" s="104" t="n">
        <v>3012200</v>
      </c>
      <c r="M54" s="106"/>
      <c r="N54" s="107" t="e">
        <f aca="false">SUM(F54/E54*100)</f>
        <v>#DIV/0!</v>
      </c>
      <c r="O54" s="107" t="e">
        <f aca="false">SUM(#REF!/F54*100)</f>
        <v>#REF!</v>
      </c>
      <c r="P54" s="104" t="n">
        <v>20250000</v>
      </c>
      <c r="Q54" s="107" t="n">
        <v>0</v>
      </c>
      <c r="R54" s="107"/>
      <c r="S54" s="108" t="n">
        <v>0</v>
      </c>
      <c r="T54" s="109" t="n">
        <v>0</v>
      </c>
      <c r="U54" s="109" t="n">
        <v>0</v>
      </c>
      <c r="V54" s="110" t="n">
        <v>0</v>
      </c>
    </row>
    <row r="55" customFormat="false" ht="12.75" hidden="false" customHeight="true" outlineLevel="0" collapsed="false">
      <c r="A55" s="30"/>
      <c r="B55" s="31" t="s">
        <v>49</v>
      </c>
      <c r="C55" s="31"/>
      <c r="D55" s="32" t="n">
        <f aca="false">SUM(D92)</f>
        <v>0</v>
      </c>
      <c r="E55" s="32" t="n">
        <f aca="false">SUM(E92)</f>
        <v>0</v>
      </c>
      <c r="F55" s="32"/>
      <c r="G55" s="32" t="n">
        <v>0</v>
      </c>
      <c r="H55" s="32" t="n">
        <v>0</v>
      </c>
      <c r="I55" s="34" t="n">
        <f aca="false">SUM(J92)</f>
        <v>0</v>
      </c>
      <c r="J55" s="34"/>
      <c r="K55" s="32" t="n">
        <v>1850000</v>
      </c>
      <c r="L55" s="32" t="n">
        <v>5002716</v>
      </c>
      <c r="M55" s="111"/>
      <c r="N55" s="112" t="e">
        <f aca="false">SUM(F55/E55*100)</f>
        <v>#DIV/0!</v>
      </c>
      <c r="O55" s="112" t="n">
        <v>0</v>
      </c>
      <c r="P55" s="32" t="n">
        <v>0</v>
      </c>
      <c r="Q55" s="112" t="n">
        <v>0</v>
      </c>
      <c r="R55" s="112"/>
      <c r="S55" s="36" t="n">
        <v>0</v>
      </c>
      <c r="T55" s="38" t="n">
        <v>0</v>
      </c>
      <c r="U55" s="38" t="n">
        <v>0</v>
      </c>
      <c r="V55" s="39" t="n">
        <v>0</v>
      </c>
    </row>
    <row r="56" customFormat="false" ht="12.75" hidden="false" customHeight="true" outlineLevel="0" collapsed="false">
      <c r="A56" s="113"/>
      <c r="B56" s="31" t="s">
        <v>50</v>
      </c>
      <c r="C56" s="31"/>
      <c r="D56" s="32" t="n">
        <f aca="false">D54-D55</f>
        <v>0</v>
      </c>
      <c r="E56" s="32" t="n">
        <f aca="false">E54-E55</f>
        <v>0</v>
      </c>
      <c r="F56" s="32"/>
      <c r="G56" s="32" t="n">
        <f aca="false">G54-G55</f>
        <v>20250000</v>
      </c>
      <c r="H56" s="32" t="n">
        <f aca="false">H54-H55</f>
        <v>35250000</v>
      </c>
      <c r="I56" s="34" t="n">
        <f aca="false">I54-I55</f>
        <v>35250000</v>
      </c>
      <c r="J56" s="34"/>
      <c r="K56" s="32" t="n">
        <f aca="false">K54-K55</f>
        <v>-1540000</v>
      </c>
      <c r="L56" s="32" t="n">
        <f aca="false">L54-L55</f>
        <v>-1990516</v>
      </c>
      <c r="M56" s="114"/>
      <c r="N56" s="112" t="e">
        <f aca="false">SUM(F56/E56*100)</f>
        <v>#DIV/0!</v>
      </c>
      <c r="O56" s="112" t="e">
        <f aca="false">SUM(#REF!/F56*100)</f>
        <v>#REF!</v>
      </c>
      <c r="P56" s="32" t="n">
        <f aca="false">P54-P55</f>
        <v>20250000</v>
      </c>
      <c r="Q56" s="32" t="n">
        <f aca="false">Q54-Q55</f>
        <v>0</v>
      </c>
      <c r="R56" s="32" t="n">
        <f aca="false">R54-R55</f>
        <v>0</v>
      </c>
      <c r="S56" s="32" t="n">
        <f aca="false">S54-S55</f>
        <v>0</v>
      </c>
      <c r="T56" s="37" t="n">
        <f aca="false">T54-T55</f>
        <v>0</v>
      </c>
      <c r="U56" s="37" t="n">
        <f aca="false">U54-U55</f>
        <v>0</v>
      </c>
      <c r="V56" s="39" t="n">
        <v>0</v>
      </c>
    </row>
    <row r="57" customFormat="false" ht="13.5" hidden="false" customHeight="false" outlineLevel="0" collapsed="false">
      <c r="A57" s="115"/>
      <c r="B57" s="116" t="s">
        <v>51</v>
      </c>
      <c r="C57" s="116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71"/>
      <c r="T57" s="55"/>
      <c r="U57" s="55"/>
      <c r="V57" s="74"/>
    </row>
    <row r="58" customFormat="false" ht="12.75" hidden="false" customHeight="false" outlineLevel="0" collapsed="false">
      <c r="B58" s="118"/>
      <c r="C58" s="118"/>
    </row>
    <row r="59" customFormat="false" ht="12.75" hidden="false" customHeight="false" outlineLevel="0" collapsed="false">
      <c r="B59" s="119"/>
      <c r="C59" s="5"/>
      <c r="D59" s="2"/>
      <c r="E59" s="2"/>
      <c r="F59" s="2"/>
      <c r="G59" s="2"/>
      <c r="H59" s="2"/>
      <c r="I59" s="2"/>
      <c r="J59" s="2"/>
      <c r="K59" s="6"/>
      <c r="L59" s="6"/>
      <c r="M59" s="6"/>
      <c r="N59" s="6"/>
      <c r="O59" s="6"/>
      <c r="P59" s="6"/>
      <c r="Q59" s="6"/>
      <c r="R59" s="6"/>
      <c r="S59" s="6"/>
    </row>
    <row r="60" customFormat="false" ht="15.75" hidden="false" customHeight="false" outlineLevel="0" collapsed="false">
      <c r="B60" s="8"/>
      <c r="C60" s="10"/>
      <c r="D60" s="9"/>
      <c r="E60" s="2"/>
      <c r="F60" s="2"/>
      <c r="G60" s="2"/>
      <c r="H60" s="2"/>
      <c r="I60" s="2"/>
      <c r="J60" s="2"/>
      <c r="K60" s="6"/>
      <c r="L60" s="6"/>
      <c r="M60" s="6"/>
      <c r="N60" s="6"/>
      <c r="O60" s="6"/>
      <c r="P60" s="6"/>
      <c r="Q60" s="6"/>
      <c r="R60" s="6"/>
      <c r="S60" s="6"/>
    </row>
  </sheetData>
  <mergeCells count="36">
    <mergeCell ref="I13:J13"/>
    <mergeCell ref="B14:C14"/>
    <mergeCell ref="I14:J14"/>
    <mergeCell ref="B15:C15"/>
    <mergeCell ref="I15:J15"/>
    <mergeCell ref="B21:C21"/>
    <mergeCell ref="I21:J21"/>
    <mergeCell ref="B22:C22"/>
    <mergeCell ref="I22:J22"/>
    <mergeCell ref="K22:L22"/>
    <mergeCell ref="B23:C23"/>
    <mergeCell ref="I23:J23"/>
    <mergeCell ref="B30:C30"/>
    <mergeCell ref="I30:J30"/>
    <mergeCell ref="I36:J36"/>
    <mergeCell ref="I40:J40"/>
    <mergeCell ref="B41:C41"/>
    <mergeCell ref="I41:J41"/>
    <mergeCell ref="B42:C42"/>
    <mergeCell ref="I42:J42"/>
    <mergeCell ref="B43:C43"/>
    <mergeCell ref="I43:J43"/>
    <mergeCell ref="B46:L46"/>
    <mergeCell ref="I47:J47"/>
    <mergeCell ref="B48:C48"/>
    <mergeCell ref="I48:J48"/>
    <mergeCell ref="B49:C49"/>
    <mergeCell ref="I49:J49"/>
    <mergeCell ref="B52:L52"/>
    <mergeCell ref="I53:J53"/>
    <mergeCell ref="B54:C54"/>
    <mergeCell ref="I54:J54"/>
    <mergeCell ref="B55:C55"/>
    <mergeCell ref="I55:J55"/>
    <mergeCell ref="B56:C56"/>
    <mergeCell ref="I56:J56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2" man="true" max="16383" min="0"/>
  </rowBreaks>
  <colBreaks count="1" manualBreakCount="1">
    <brk id="20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V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6.29"/>
    <col collapsed="false" customWidth="true" hidden="false" outlineLevel="0" max="2" min="2" style="0" width="4.86"/>
    <col collapsed="false" customWidth="true" hidden="false" outlineLevel="0" max="3" min="3" style="0" width="70.86"/>
    <col collapsed="false" customWidth="true" hidden="true" outlineLevel="0" max="17" min="4" style="0" width="8.86"/>
    <col collapsed="false" customWidth="true" hidden="true" outlineLevel="0" max="18" min="18" style="0" width="11.43"/>
    <col collapsed="false" customWidth="true" hidden="true" outlineLevel="0" max="19" min="19" style="0" width="11.71"/>
    <col collapsed="false" customWidth="true" hidden="true" outlineLevel="0" max="20" min="20" style="2" width="12.29"/>
    <col collapsed="false" customWidth="true" hidden="false" outlineLevel="0" max="21" min="21" style="2" width="12.71"/>
    <col collapsed="false" customWidth="true" hidden="false" outlineLevel="0" max="22" min="22" style="3" width="12.42"/>
    <col collapsed="false" customWidth="true" hidden="false" outlineLevel="0" max="23" min="23" style="0" width="15.14"/>
  </cols>
  <sheetData>
    <row r="1" customFormat="false" ht="15.75" hidden="false" customHeight="false" outlineLevel="0" collapsed="false">
      <c r="B1" s="8"/>
      <c r="C1" s="10"/>
      <c r="D1" s="9"/>
      <c r="E1" s="2"/>
      <c r="F1" s="2"/>
      <c r="G1" s="2"/>
      <c r="H1" s="2"/>
      <c r="I1" s="2"/>
      <c r="J1" s="2"/>
      <c r="K1" s="6"/>
      <c r="L1" s="6"/>
      <c r="M1" s="6"/>
      <c r="N1" s="6"/>
      <c r="O1" s="6"/>
      <c r="P1" s="6"/>
      <c r="Q1" s="6"/>
      <c r="R1" s="6"/>
      <c r="S1" s="6"/>
    </row>
    <row r="2" customFormat="false" ht="15.75" hidden="false" customHeight="false" outlineLevel="0" collapsed="false">
      <c r="B2" s="8"/>
      <c r="C2" s="10" t="s">
        <v>52</v>
      </c>
      <c r="D2" s="9"/>
      <c r="E2" s="2"/>
      <c r="F2" s="2"/>
      <c r="G2" s="2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6"/>
    </row>
    <row r="3" customFormat="false" ht="12.75" hidden="false" customHeight="false" outlineLevel="0" collapsed="false">
      <c r="B3" s="119"/>
      <c r="C3" s="5"/>
      <c r="D3" s="2"/>
      <c r="E3" s="2"/>
      <c r="F3" s="2"/>
      <c r="G3" s="2"/>
      <c r="H3" s="2"/>
      <c r="I3" s="2"/>
      <c r="J3" s="2"/>
      <c r="K3" s="6"/>
      <c r="L3" s="6"/>
      <c r="M3" s="6"/>
      <c r="N3" s="6"/>
      <c r="O3" s="6"/>
      <c r="P3" s="6"/>
      <c r="Q3" s="6"/>
      <c r="R3" s="6"/>
      <c r="S3" s="6"/>
    </row>
    <row r="4" customFormat="false" ht="13.5" hidden="false" customHeight="false" outlineLevel="0" collapsed="false">
      <c r="B4" s="119"/>
      <c r="C4" s="5"/>
      <c r="D4" s="2"/>
      <c r="E4" s="2"/>
      <c r="F4" s="2"/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</row>
    <row r="5" customFormat="false" ht="26.25" hidden="false" customHeight="false" outlineLevel="0" collapsed="false">
      <c r="B5" s="120" t="s">
        <v>4</v>
      </c>
      <c r="C5" s="13" t="s">
        <v>5</v>
      </c>
      <c r="D5" s="121" t="s">
        <v>53</v>
      </c>
      <c r="E5" s="121" t="s">
        <v>54</v>
      </c>
      <c r="F5" s="121" t="s">
        <v>55</v>
      </c>
      <c r="G5" s="121" t="s">
        <v>56</v>
      </c>
      <c r="H5" s="121" t="s">
        <v>53</v>
      </c>
      <c r="I5" s="121" t="s">
        <v>54</v>
      </c>
      <c r="J5" s="121" t="s">
        <v>55</v>
      </c>
      <c r="K5" s="18" t="s">
        <v>56</v>
      </c>
      <c r="L5" s="18" t="s">
        <v>57</v>
      </c>
      <c r="M5" s="18" t="s">
        <v>58</v>
      </c>
      <c r="N5" s="18" t="s">
        <v>15</v>
      </c>
      <c r="O5" s="18" t="s">
        <v>58</v>
      </c>
      <c r="P5" s="18" t="s">
        <v>15</v>
      </c>
      <c r="Q5" s="13" t="s">
        <v>16</v>
      </c>
      <c r="R5" s="13" t="s">
        <v>59</v>
      </c>
      <c r="S5" s="13" t="s">
        <v>16</v>
      </c>
      <c r="T5" s="19" t="s">
        <v>18</v>
      </c>
      <c r="U5" s="19" t="s">
        <v>19</v>
      </c>
      <c r="V5" s="20" t="s">
        <v>20</v>
      </c>
    </row>
    <row r="6" customFormat="false" ht="12.75" hidden="false" customHeight="false" outlineLevel="0" collapsed="false">
      <c r="B6" s="122" t="s">
        <v>60</v>
      </c>
      <c r="C6" s="123"/>
      <c r="D6" s="124"/>
      <c r="E6" s="124"/>
      <c r="F6" s="124"/>
      <c r="G6" s="124"/>
      <c r="H6" s="124"/>
      <c r="I6" s="124"/>
      <c r="J6" s="124"/>
      <c r="K6" s="125"/>
      <c r="L6" s="125"/>
      <c r="M6" s="125"/>
      <c r="N6" s="125"/>
      <c r="O6" s="125"/>
      <c r="P6" s="125"/>
      <c r="Q6" s="125"/>
      <c r="R6" s="125"/>
      <c r="S6" s="125"/>
      <c r="T6" s="124"/>
      <c r="U6" s="124"/>
      <c r="V6" s="126"/>
    </row>
    <row r="7" customFormat="false" ht="12.75" hidden="false" customHeight="false" outlineLevel="0" collapsed="false">
      <c r="B7" s="127" t="s">
        <v>61</v>
      </c>
      <c r="C7" s="128"/>
      <c r="D7" s="129" t="n">
        <v>2151000</v>
      </c>
      <c r="E7" s="129" t="n">
        <v>2703362</v>
      </c>
      <c r="F7" s="129" t="n">
        <v>2619000</v>
      </c>
      <c r="G7" s="129" t="n">
        <v>2709000</v>
      </c>
      <c r="H7" s="129" t="n">
        <v>2151000</v>
      </c>
      <c r="I7" s="129" t="n">
        <v>2703362</v>
      </c>
      <c r="J7" s="129" t="n">
        <v>2619000</v>
      </c>
      <c r="K7" s="130" t="e">
        <f aca="false">SUM(K8+K9+K10+K11)</f>
        <v>#REF!</v>
      </c>
      <c r="L7" s="130" t="e">
        <f aca="false">SUM(L8+L9+L10+L11)</f>
        <v>#REF!</v>
      </c>
      <c r="M7" s="130" t="e">
        <f aca="false">SUM(M8+M9+M10+M11)</f>
        <v>#REF!</v>
      </c>
      <c r="N7" s="130" t="e">
        <f aca="false">SUM(N8+N9+N10+N11)</f>
        <v>#REF!</v>
      </c>
      <c r="O7" s="130" t="e">
        <f aca="false">SUM(O8+O9+O10+O11)</f>
        <v>#REF!</v>
      </c>
      <c r="P7" s="130" t="e">
        <f aca="false">SUM(P8+P9+P10+P11)</f>
        <v>#REF!</v>
      </c>
      <c r="Q7" s="130" t="e">
        <f aca="false">SUM(Q8+Q9+Q10+Q11)</f>
        <v>#REF!</v>
      </c>
      <c r="R7" s="130" t="e">
        <f aca="false">SUM(R8+R9+R10+R11)</f>
        <v>#REF!</v>
      </c>
      <c r="S7" s="130" t="n">
        <f aca="false">SUM(S8:S12)</f>
        <v>1432471.62</v>
      </c>
      <c r="T7" s="130" t="n">
        <f aca="false">SUM(T8:T12)</f>
        <v>1695202.07</v>
      </c>
      <c r="U7" s="130" t="n">
        <f aca="false">SUM(U8:U12)</f>
        <v>1935430.43</v>
      </c>
      <c r="V7" s="131" t="n">
        <f aca="false">SUM(V8:V12)</f>
        <v>2077930</v>
      </c>
    </row>
    <row r="8" customFormat="false" ht="12.75" hidden="false" customHeight="false" outlineLevel="0" collapsed="false">
      <c r="B8" s="132" t="s">
        <v>62</v>
      </c>
      <c r="C8" s="133"/>
      <c r="D8" s="134" t="n">
        <v>835000</v>
      </c>
      <c r="E8" s="134" t="n">
        <v>384000</v>
      </c>
      <c r="F8" s="134" t="n">
        <v>480000</v>
      </c>
      <c r="G8" s="134" t="n">
        <v>535000</v>
      </c>
      <c r="H8" s="134" t="n">
        <v>835000</v>
      </c>
      <c r="I8" s="134" t="n">
        <v>384000</v>
      </c>
      <c r="J8" s="134" t="n">
        <v>480000</v>
      </c>
      <c r="K8" s="135" t="e">
        <f aca="false">SUM(#REF!)</f>
        <v>#REF!</v>
      </c>
      <c r="L8" s="135" t="e">
        <f aca="false">SUM(#REF!)</f>
        <v>#REF!</v>
      </c>
      <c r="M8" s="135" t="e">
        <f aca="false">SUM(#REF!)</f>
        <v>#REF!</v>
      </c>
      <c r="N8" s="135" t="e">
        <f aca="false">SUM(#REF!)</f>
        <v>#REF!</v>
      </c>
      <c r="O8" s="135" t="e">
        <f aca="false">SUM(#REF!)</f>
        <v>#REF!</v>
      </c>
      <c r="P8" s="135" t="e">
        <f aca="false">SUM(#REF!)</f>
        <v>#REF!</v>
      </c>
      <c r="Q8" s="135" t="e">
        <f aca="false">SUM(#REF!)</f>
        <v>#REF!</v>
      </c>
      <c r="R8" s="135" t="e">
        <f aca="false">SUM(#REF!)</f>
        <v>#REF!</v>
      </c>
      <c r="S8" s="135" t="n">
        <v>124949.55</v>
      </c>
      <c r="T8" s="134" t="n">
        <v>139358.95</v>
      </c>
      <c r="U8" s="134" t="n">
        <v>200553.46</v>
      </c>
      <c r="V8" s="136" t="n">
        <v>253000</v>
      </c>
    </row>
    <row r="9" customFormat="false" ht="12.75" hidden="false" customHeight="false" outlineLevel="0" collapsed="false">
      <c r="B9" s="132" t="n">
        <v>63</v>
      </c>
      <c r="C9" s="133" t="s">
        <v>28</v>
      </c>
      <c r="D9" s="134" t="n">
        <v>810000</v>
      </c>
      <c r="E9" s="134" t="n">
        <v>1672362</v>
      </c>
      <c r="F9" s="134" t="n">
        <v>1418000</v>
      </c>
      <c r="G9" s="134" t="n">
        <v>1450000</v>
      </c>
      <c r="H9" s="134" t="n">
        <v>810000</v>
      </c>
      <c r="I9" s="134" t="n">
        <v>1672362</v>
      </c>
      <c r="J9" s="134" t="n">
        <v>1418000</v>
      </c>
      <c r="K9" s="135" t="e">
        <f aca="false">SUM(#REF!)</f>
        <v>#REF!</v>
      </c>
      <c r="L9" s="135" t="e">
        <f aca="false">SUM(#REF!)</f>
        <v>#REF!</v>
      </c>
      <c r="M9" s="135" t="e">
        <f aca="false">SUM(#REF!)</f>
        <v>#REF!</v>
      </c>
      <c r="N9" s="135" t="e">
        <f aca="false">SUM(#REF!)</f>
        <v>#REF!</v>
      </c>
      <c r="O9" s="135" t="e">
        <f aca="false">SUM(#REF!)</f>
        <v>#REF!</v>
      </c>
      <c r="P9" s="135" t="e">
        <f aca="false">SUM(#REF!)</f>
        <v>#REF!</v>
      </c>
      <c r="Q9" s="135" t="e">
        <f aca="false">SUM(#REF!)</f>
        <v>#REF!</v>
      </c>
      <c r="R9" s="135" t="e">
        <f aca="false">SUM(#REF!)</f>
        <v>#REF!</v>
      </c>
      <c r="S9" s="135" t="n">
        <v>1161726.06</v>
      </c>
      <c r="T9" s="134" t="n">
        <v>1407525.38</v>
      </c>
      <c r="U9" s="134" t="n">
        <v>1581502.41</v>
      </c>
      <c r="V9" s="136" t="n">
        <v>1699930</v>
      </c>
    </row>
    <row r="10" customFormat="false" ht="12" hidden="false" customHeight="true" outlineLevel="0" collapsed="false">
      <c r="B10" s="132" t="n">
        <v>64</v>
      </c>
      <c r="C10" s="133" t="s">
        <v>63</v>
      </c>
      <c r="D10" s="134" t="n">
        <v>29000</v>
      </c>
      <c r="E10" s="134" t="n">
        <v>40000</v>
      </c>
      <c r="F10" s="134" t="n">
        <v>41000</v>
      </c>
      <c r="G10" s="134" t="n">
        <v>42000</v>
      </c>
      <c r="H10" s="134" t="n">
        <v>29000</v>
      </c>
      <c r="I10" s="134" t="n">
        <v>40000</v>
      </c>
      <c r="J10" s="134" t="n">
        <v>41000</v>
      </c>
      <c r="K10" s="135" t="e">
        <f aca="false">SUM(#REF!)</f>
        <v>#REF!</v>
      </c>
      <c r="L10" s="135" t="e">
        <f aca="false">SUM(#REF!)</f>
        <v>#REF!</v>
      </c>
      <c r="M10" s="135" t="e">
        <f aca="false">SUM(#REF!)</f>
        <v>#REF!</v>
      </c>
      <c r="N10" s="135" t="e">
        <f aca="false">SUM(#REF!)</f>
        <v>#REF!</v>
      </c>
      <c r="O10" s="135" t="e">
        <f aca="false">SUM(#REF!)</f>
        <v>#REF!</v>
      </c>
      <c r="P10" s="135" t="e">
        <f aca="false">SUM(#REF!)</f>
        <v>#REF!</v>
      </c>
      <c r="Q10" s="135" t="e">
        <f aca="false">SUM(#REF!)</f>
        <v>#REF!</v>
      </c>
      <c r="R10" s="135" t="e">
        <f aca="false">SUM(#REF!)</f>
        <v>#REF!</v>
      </c>
      <c r="S10" s="134" t="n">
        <v>1725.4</v>
      </c>
      <c r="T10" s="134" t="n">
        <v>4114.41</v>
      </c>
      <c r="U10" s="134" t="n">
        <v>4648.62</v>
      </c>
      <c r="V10" s="136" t="n">
        <v>5000</v>
      </c>
    </row>
    <row r="11" customFormat="false" ht="12.75" hidden="false" customHeight="false" outlineLevel="0" collapsed="false">
      <c r="B11" s="132" t="n">
        <v>65</v>
      </c>
      <c r="C11" s="133" t="s">
        <v>64</v>
      </c>
      <c r="D11" s="134" t="n">
        <v>477000</v>
      </c>
      <c r="E11" s="134" t="n">
        <v>607000</v>
      </c>
      <c r="F11" s="134" t="n">
        <v>680000</v>
      </c>
      <c r="G11" s="134" t="n">
        <v>682000</v>
      </c>
      <c r="H11" s="134" t="n">
        <v>477000</v>
      </c>
      <c r="I11" s="134" t="n">
        <v>607000</v>
      </c>
      <c r="J11" s="134" t="n">
        <v>680000</v>
      </c>
      <c r="K11" s="135" t="e">
        <f aca="false">SUM(#REF!)</f>
        <v>#REF!</v>
      </c>
      <c r="L11" s="135" t="e">
        <f aca="false">SUM(#REF!)</f>
        <v>#REF!</v>
      </c>
      <c r="M11" s="135" t="e">
        <f aca="false">SUM(#REF!)</f>
        <v>#REF!</v>
      </c>
      <c r="N11" s="135" t="e">
        <f aca="false">SUM(#REF!)</f>
        <v>#REF!</v>
      </c>
      <c r="O11" s="135" t="e">
        <f aca="false">SUM(#REF!)</f>
        <v>#REF!</v>
      </c>
      <c r="P11" s="135" t="e">
        <f aca="false">SUM(#REF!)</f>
        <v>#REF!</v>
      </c>
      <c r="Q11" s="135" t="e">
        <f aca="false">SUM(#REF!)</f>
        <v>#REF!</v>
      </c>
      <c r="R11" s="135" t="e">
        <f aca="false">SUM(#REF!)</f>
        <v>#REF!</v>
      </c>
      <c r="S11" s="135" t="n">
        <v>17983.94</v>
      </c>
      <c r="T11" s="134" t="n">
        <v>18116.66</v>
      </c>
      <c r="U11" s="134" t="n">
        <v>17725.94</v>
      </c>
      <c r="V11" s="136" t="n">
        <v>20000</v>
      </c>
    </row>
    <row r="12" customFormat="false" ht="12.75" hidden="false" customHeight="false" outlineLevel="0" collapsed="false">
      <c r="B12" s="132" t="n">
        <v>66</v>
      </c>
      <c r="C12" s="133" t="s">
        <v>65</v>
      </c>
      <c r="D12" s="134"/>
      <c r="E12" s="134"/>
      <c r="F12" s="134"/>
      <c r="G12" s="134"/>
      <c r="H12" s="134"/>
      <c r="I12" s="134"/>
      <c r="J12" s="134"/>
      <c r="K12" s="135"/>
      <c r="L12" s="135"/>
      <c r="M12" s="135"/>
      <c r="N12" s="135"/>
      <c r="O12" s="135"/>
      <c r="P12" s="135"/>
      <c r="Q12" s="135" t="n">
        <f aca="false">SUM(Q13)</f>
        <v>0</v>
      </c>
      <c r="R12" s="135" t="n">
        <f aca="false">SUM(R13)</f>
        <v>0</v>
      </c>
      <c r="S12" s="135" t="n">
        <v>126086.67</v>
      </c>
      <c r="T12" s="135" t="n">
        <v>126086.67</v>
      </c>
      <c r="U12" s="135" t="n">
        <v>131000</v>
      </c>
      <c r="V12" s="136" t="n">
        <v>100000</v>
      </c>
    </row>
    <row r="13" customFormat="false" ht="12.75" hidden="false" customHeight="false" outlineLevel="0" collapsed="false">
      <c r="B13" s="127" t="n">
        <v>7</v>
      </c>
      <c r="C13" s="128" t="s">
        <v>66</v>
      </c>
      <c r="D13" s="129" t="n">
        <v>0</v>
      </c>
      <c r="E13" s="129" t="n">
        <v>0</v>
      </c>
      <c r="F13" s="129" t="n">
        <v>0</v>
      </c>
      <c r="G13" s="129" t="n">
        <v>0</v>
      </c>
      <c r="H13" s="129" t="n">
        <v>0</v>
      </c>
      <c r="I13" s="129" t="n">
        <v>0</v>
      </c>
      <c r="J13" s="129" t="n">
        <v>0</v>
      </c>
      <c r="K13" s="130" t="n">
        <f aca="false">SUM(K14+K16)</f>
        <v>0</v>
      </c>
      <c r="L13" s="130" t="n">
        <f aca="false">SUM(L14+L16)</f>
        <v>0</v>
      </c>
      <c r="M13" s="130" t="n">
        <f aca="false">SUM(M14+M16)</f>
        <v>0</v>
      </c>
      <c r="N13" s="130" t="n">
        <f aca="false">SUM(N14+N16)</f>
        <v>0</v>
      </c>
      <c r="O13" s="130" t="n">
        <f aca="false">SUM(O14+O16)</f>
        <v>0</v>
      </c>
      <c r="P13" s="130" t="n">
        <f aca="false">SUM(P14+P16)</f>
        <v>0</v>
      </c>
      <c r="Q13" s="130" t="n">
        <f aca="false">SUM(Q14+Q16)</f>
        <v>0</v>
      </c>
      <c r="R13" s="130" t="n">
        <f aca="false">SUM(R14+R16)</f>
        <v>0</v>
      </c>
      <c r="S13" s="130" t="n">
        <f aca="false">SUM(S14+S16)</f>
        <v>0</v>
      </c>
      <c r="T13" s="130" t="n">
        <f aca="false">SUM(T14+T16)</f>
        <v>0</v>
      </c>
      <c r="U13" s="130" t="n">
        <f aca="false">SUM(U14+U16)</f>
        <v>0</v>
      </c>
      <c r="V13" s="131" t="n">
        <f aca="false">SUM(V14+V16)</f>
        <v>0</v>
      </c>
    </row>
    <row r="14" customFormat="false" ht="12.75" hidden="false" customHeight="false" outlineLevel="0" collapsed="false">
      <c r="B14" s="132" t="n">
        <v>71</v>
      </c>
      <c r="C14" s="133" t="s">
        <v>67</v>
      </c>
      <c r="D14" s="134" t="n">
        <v>0</v>
      </c>
      <c r="E14" s="134" t="n">
        <v>0</v>
      </c>
      <c r="F14" s="134"/>
      <c r="G14" s="134"/>
      <c r="H14" s="134" t="n">
        <v>0</v>
      </c>
      <c r="I14" s="134" t="n">
        <v>0</v>
      </c>
      <c r="J14" s="134"/>
      <c r="K14" s="135" t="n">
        <f aca="false">SUM(K15)</f>
        <v>0</v>
      </c>
      <c r="L14" s="135" t="n">
        <f aca="false">SUM(L15)</f>
        <v>0</v>
      </c>
      <c r="M14" s="135" t="n">
        <f aca="false">SUM(M15)</f>
        <v>0</v>
      </c>
      <c r="N14" s="135" t="n">
        <f aca="false">SUM(N15)</f>
        <v>0</v>
      </c>
      <c r="O14" s="135" t="n">
        <f aca="false">SUM(O15)</f>
        <v>0</v>
      </c>
      <c r="P14" s="135" t="n">
        <f aca="false">SUM(P15)</f>
        <v>0</v>
      </c>
      <c r="Q14" s="135" t="n">
        <f aca="false">SUM(Q15)</f>
        <v>0</v>
      </c>
      <c r="R14" s="135" t="n">
        <f aca="false">SUM(R15)</f>
        <v>0</v>
      </c>
      <c r="S14" s="135" t="n">
        <f aca="false">SUM(S15)</f>
        <v>0</v>
      </c>
      <c r="T14" s="134" t="n">
        <v>0</v>
      </c>
      <c r="U14" s="134" t="n">
        <v>0</v>
      </c>
      <c r="V14" s="136" t="n">
        <v>0</v>
      </c>
    </row>
    <row r="15" customFormat="false" ht="12.75" hidden="true" customHeight="false" outlineLevel="0" collapsed="false">
      <c r="B15" s="132" t="n">
        <v>711</v>
      </c>
      <c r="C15" s="133" t="s">
        <v>68</v>
      </c>
      <c r="D15" s="134" t="n">
        <v>0</v>
      </c>
      <c r="E15" s="134" t="n">
        <v>0</v>
      </c>
      <c r="F15" s="134"/>
      <c r="G15" s="134"/>
      <c r="H15" s="134" t="n">
        <v>0</v>
      </c>
      <c r="I15" s="134" t="n">
        <v>0</v>
      </c>
      <c r="J15" s="134"/>
      <c r="K15" s="135"/>
      <c r="L15" s="135"/>
      <c r="M15" s="135"/>
      <c r="N15" s="135"/>
      <c r="O15" s="135" t="n">
        <v>0</v>
      </c>
      <c r="P15" s="135" t="n">
        <v>0</v>
      </c>
      <c r="Q15" s="135" t="n">
        <v>0</v>
      </c>
      <c r="R15" s="135" t="n">
        <v>0</v>
      </c>
      <c r="S15" s="135" t="n">
        <v>0</v>
      </c>
      <c r="T15" s="134"/>
      <c r="U15" s="134"/>
      <c r="V15" s="136"/>
    </row>
    <row r="16" customFormat="false" ht="12.75" hidden="false" customHeight="false" outlineLevel="0" collapsed="false">
      <c r="B16" s="132" t="n">
        <v>72</v>
      </c>
      <c r="C16" s="133" t="s">
        <v>69</v>
      </c>
      <c r="D16" s="134" t="n">
        <v>0</v>
      </c>
      <c r="E16" s="134" t="n">
        <v>0</v>
      </c>
      <c r="F16" s="134"/>
      <c r="G16" s="134"/>
      <c r="H16" s="134" t="n">
        <v>0</v>
      </c>
      <c r="I16" s="134" t="n">
        <v>0</v>
      </c>
      <c r="J16" s="134"/>
      <c r="K16" s="135" t="n">
        <f aca="false">SUM(K17)</f>
        <v>0</v>
      </c>
      <c r="L16" s="135" t="n">
        <f aca="false">SUM(L17)</f>
        <v>0</v>
      </c>
      <c r="M16" s="135" t="n">
        <f aca="false">SUM(M17)</f>
        <v>0</v>
      </c>
      <c r="N16" s="135" t="n">
        <f aca="false">SUM(N17)</f>
        <v>0</v>
      </c>
      <c r="O16" s="135" t="n">
        <f aca="false">SUM(O17)</f>
        <v>0</v>
      </c>
      <c r="P16" s="135" t="n">
        <f aca="false">SUM(P17)</f>
        <v>0</v>
      </c>
      <c r="Q16" s="135" t="n">
        <f aca="false">SUM(Q17)</f>
        <v>0</v>
      </c>
      <c r="R16" s="135" t="n">
        <f aca="false">SUM(R17)</f>
        <v>0</v>
      </c>
      <c r="S16" s="135" t="n">
        <f aca="false">SUM(S17)</f>
        <v>0</v>
      </c>
      <c r="T16" s="134" t="n">
        <v>0</v>
      </c>
      <c r="U16" s="134" t="n">
        <v>0</v>
      </c>
      <c r="V16" s="136" t="n">
        <v>0</v>
      </c>
    </row>
    <row r="17" customFormat="false" ht="12.75" hidden="true" customHeight="false" outlineLevel="0" collapsed="false">
      <c r="B17" s="132" t="n">
        <v>721</v>
      </c>
      <c r="C17" s="133" t="s">
        <v>70</v>
      </c>
      <c r="D17" s="134" t="n">
        <v>0</v>
      </c>
      <c r="E17" s="134" t="n">
        <v>0</v>
      </c>
      <c r="F17" s="134"/>
      <c r="G17" s="134"/>
      <c r="H17" s="134" t="n">
        <v>0</v>
      </c>
      <c r="I17" s="134" t="n">
        <v>0</v>
      </c>
      <c r="J17" s="134"/>
      <c r="K17" s="135"/>
      <c r="L17" s="135"/>
      <c r="M17" s="135"/>
      <c r="N17" s="135"/>
      <c r="O17" s="135" t="n">
        <v>0</v>
      </c>
      <c r="P17" s="135" t="n">
        <v>0</v>
      </c>
      <c r="Q17" s="135" t="n">
        <v>0</v>
      </c>
      <c r="R17" s="135" t="n">
        <v>0</v>
      </c>
      <c r="S17" s="135" t="n">
        <v>0</v>
      </c>
      <c r="T17" s="134"/>
      <c r="U17" s="134"/>
      <c r="V17" s="136"/>
    </row>
    <row r="18" customFormat="false" ht="12.75" hidden="false" customHeight="false" outlineLevel="0" collapsed="false">
      <c r="B18" s="127" t="n">
        <v>3</v>
      </c>
      <c r="C18" s="128" t="s">
        <v>71</v>
      </c>
      <c r="D18" s="129" t="n">
        <v>1320000</v>
      </c>
      <c r="E18" s="129" t="n">
        <v>1873362</v>
      </c>
      <c r="F18" s="129" t="n">
        <v>1449000</v>
      </c>
      <c r="G18" s="129" t="n">
        <v>1486000</v>
      </c>
      <c r="H18" s="129" t="n">
        <v>1320000</v>
      </c>
      <c r="I18" s="129" t="n">
        <v>1873362</v>
      </c>
      <c r="J18" s="129" t="n">
        <v>1449000</v>
      </c>
      <c r="K18" s="130" t="e">
        <f aca="false">SUM(K19+K20+K21+K23+K24)</f>
        <v>#REF!</v>
      </c>
      <c r="L18" s="130" t="e">
        <f aca="false">SUM(L19+L20+L21+L23+L24)</f>
        <v>#REF!</v>
      </c>
      <c r="M18" s="130" t="e">
        <f aca="false">SUM(M19+M20+M21+M23+M24)</f>
        <v>#REF!</v>
      </c>
      <c r="N18" s="130" t="e">
        <f aca="false">SUM(N19+N20+N21+N23+N24)</f>
        <v>#REF!</v>
      </c>
      <c r="O18" s="130" t="e">
        <f aca="false">SUM(O19+O20+O21+O23+O24)</f>
        <v>#REF!</v>
      </c>
      <c r="P18" s="130" t="e">
        <f aca="false">SUM(P19+P20+P21+P23+P24)</f>
        <v>#REF!</v>
      </c>
      <c r="Q18" s="130" t="e">
        <f aca="false">SUM(Q19+Q20+Q21+Q23+Q24)+Q22</f>
        <v>#REF!</v>
      </c>
      <c r="R18" s="130" t="e">
        <f aca="false">SUM(R19+R20+R21+R23+R24)+R22</f>
        <v>#REF!</v>
      </c>
      <c r="S18" s="130" t="n">
        <f aca="false">SUM(S19:S24)</f>
        <v>731722.29</v>
      </c>
      <c r="T18" s="130" t="n">
        <f aca="false">SUM(T19:T24)</f>
        <v>628774.3</v>
      </c>
      <c r="U18" s="130" t="n">
        <f aca="false">SUM(U19:U24)</f>
        <v>762965.49</v>
      </c>
      <c r="V18" s="131" t="n">
        <f aca="false">SUM(V19:V24)</f>
        <v>701834.45</v>
      </c>
    </row>
    <row r="19" customFormat="false" ht="12.75" hidden="false" customHeight="false" outlineLevel="0" collapsed="false">
      <c r="B19" s="132" t="n">
        <v>31</v>
      </c>
      <c r="C19" s="133" t="s">
        <v>72</v>
      </c>
      <c r="D19" s="134" t="n">
        <v>356000</v>
      </c>
      <c r="E19" s="134" t="n">
        <v>398000</v>
      </c>
      <c r="F19" s="134" t="n">
        <v>358000</v>
      </c>
      <c r="G19" s="134" t="n">
        <v>358000</v>
      </c>
      <c r="H19" s="134" t="n">
        <v>356000</v>
      </c>
      <c r="I19" s="134" t="n">
        <v>398000</v>
      </c>
      <c r="J19" s="134" t="n">
        <v>358000</v>
      </c>
      <c r="K19" s="135" t="e">
        <f aca="false">SUM(#REF!)</f>
        <v>#REF!</v>
      </c>
      <c r="L19" s="135" t="e">
        <f aca="false">SUM(#REF!)</f>
        <v>#REF!</v>
      </c>
      <c r="M19" s="135" t="e">
        <f aca="false">SUM(#REF!)</f>
        <v>#REF!</v>
      </c>
      <c r="N19" s="135" t="e">
        <f aca="false">SUM(#REF!)</f>
        <v>#REF!</v>
      </c>
      <c r="O19" s="135" t="e">
        <f aca="false">SUM(#REF!)</f>
        <v>#REF!</v>
      </c>
      <c r="P19" s="135" t="e">
        <f aca="false">SUM(#REF!)</f>
        <v>#REF!</v>
      </c>
      <c r="Q19" s="135" t="e">
        <f aca="false">SUM(#REF!)</f>
        <v>#REF!</v>
      </c>
      <c r="R19" s="135" t="e">
        <f aca="false">SUM(#REF!)</f>
        <v>#REF!</v>
      </c>
      <c r="S19" s="135" t="n">
        <v>213086.47</v>
      </c>
      <c r="T19" s="134" t="n">
        <v>166633.49</v>
      </c>
      <c r="U19" s="134" t="n">
        <v>202697.6</v>
      </c>
      <c r="V19" s="136" t="n">
        <v>199955.41</v>
      </c>
    </row>
    <row r="20" customFormat="false" ht="12.75" hidden="false" customHeight="false" outlineLevel="0" collapsed="false">
      <c r="B20" s="132" t="n">
        <v>32</v>
      </c>
      <c r="C20" s="133" t="s">
        <v>73</v>
      </c>
      <c r="D20" s="134" t="n">
        <v>578000</v>
      </c>
      <c r="E20" s="134" t="n">
        <v>602362</v>
      </c>
      <c r="F20" s="134" t="n">
        <v>625000</v>
      </c>
      <c r="G20" s="134" t="n">
        <v>637000</v>
      </c>
      <c r="H20" s="134" t="n">
        <v>578000</v>
      </c>
      <c r="I20" s="134" t="n">
        <v>602362</v>
      </c>
      <c r="J20" s="134" t="n">
        <v>625000</v>
      </c>
      <c r="K20" s="135" t="e">
        <f aca="false">SUM(#REF!)</f>
        <v>#REF!</v>
      </c>
      <c r="L20" s="135" t="e">
        <f aca="false">SUM(#REF!)</f>
        <v>#REF!</v>
      </c>
      <c r="M20" s="135" t="e">
        <f aca="false">SUM(#REF!)</f>
        <v>#REF!</v>
      </c>
      <c r="N20" s="135" t="e">
        <f aca="false">SUM(#REF!)</f>
        <v>#REF!</v>
      </c>
      <c r="O20" s="135" t="e">
        <f aca="false">SUM(#REF!)</f>
        <v>#REF!</v>
      </c>
      <c r="P20" s="135" t="e">
        <f aca="false">SUM(#REF!)</f>
        <v>#REF!</v>
      </c>
      <c r="Q20" s="135" t="e">
        <f aca="false">SUM(#REF!)</f>
        <v>#REF!</v>
      </c>
      <c r="R20" s="135" t="e">
        <f aca="false">SUM(#REF!)</f>
        <v>#REF!</v>
      </c>
      <c r="S20" s="135" t="n">
        <v>223393.93</v>
      </c>
      <c r="T20" s="134" t="n">
        <v>203663.15</v>
      </c>
      <c r="U20" s="134" t="n">
        <v>320822.2</v>
      </c>
      <c r="V20" s="136" t="n">
        <v>249119.95</v>
      </c>
    </row>
    <row r="21" customFormat="false" ht="12.75" hidden="false" customHeight="false" outlineLevel="0" collapsed="false">
      <c r="B21" s="132" t="n">
        <v>34</v>
      </c>
      <c r="C21" s="133" t="s">
        <v>74</v>
      </c>
      <c r="D21" s="134" t="n">
        <v>23000</v>
      </c>
      <c r="E21" s="134" t="n">
        <v>20000</v>
      </c>
      <c r="F21" s="134" t="n">
        <v>25000</v>
      </c>
      <c r="G21" s="134" t="n">
        <v>25000</v>
      </c>
      <c r="H21" s="134" t="n">
        <v>23000</v>
      </c>
      <c r="I21" s="134" t="n">
        <v>20000</v>
      </c>
      <c r="J21" s="134" t="n">
        <v>25000</v>
      </c>
      <c r="K21" s="135" t="e">
        <f aca="false">SUM(#REF!+#REF!)</f>
        <v>#REF!</v>
      </c>
      <c r="L21" s="135" t="e">
        <f aca="false">SUM(#REF!+#REF!)</f>
        <v>#REF!</v>
      </c>
      <c r="M21" s="135" t="e">
        <f aca="false">SUM(#REF!+#REF!)</f>
        <v>#REF!</v>
      </c>
      <c r="N21" s="135" t="e">
        <f aca="false">SUM(#REF!+#REF!)</f>
        <v>#REF!</v>
      </c>
      <c r="O21" s="135" t="e">
        <f aca="false">SUM(#REF!+#REF!)</f>
        <v>#REF!</v>
      </c>
      <c r="P21" s="135" t="e">
        <f aca="false">SUM(#REF!+#REF!)</f>
        <v>#REF!</v>
      </c>
      <c r="Q21" s="135" t="e">
        <f aca="false">SUM(#REF!+#REF!)</f>
        <v>#REF!</v>
      </c>
      <c r="R21" s="135" t="e">
        <f aca="false">SUM(#REF!+#REF!)</f>
        <v>#REF!</v>
      </c>
      <c r="S21" s="135" t="n">
        <v>2654.46</v>
      </c>
      <c r="T21" s="134" t="n">
        <v>4512.58</v>
      </c>
      <c r="U21" s="134" t="n">
        <v>5512.58</v>
      </c>
      <c r="V21" s="136" t="n">
        <v>4312.58</v>
      </c>
    </row>
    <row r="22" customFormat="false" ht="12.75" hidden="false" customHeight="false" outlineLevel="0" collapsed="false">
      <c r="B22" s="132" t="n">
        <v>36</v>
      </c>
      <c r="C22" s="133" t="s">
        <v>75</v>
      </c>
      <c r="D22" s="134"/>
      <c r="E22" s="134"/>
      <c r="F22" s="134"/>
      <c r="G22" s="134"/>
      <c r="H22" s="134"/>
      <c r="I22" s="134"/>
      <c r="J22" s="134"/>
      <c r="K22" s="135"/>
      <c r="L22" s="135"/>
      <c r="M22" s="135"/>
      <c r="N22" s="135"/>
      <c r="O22" s="135"/>
      <c r="P22" s="135"/>
      <c r="Q22" s="135" t="e">
        <f aca="false">SUM(#REF!)</f>
        <v>#REF!</v>
      </c>
      <c r="R22" s="135" t="e">
        <f aca="false">SUM(#REF!)</f>
        <v>#REF!</v>
      </c>
      <c r="S22" s="135" t="n">
        <v>14334.06</v>
      </c>
      <c r="T22" s="134" t="n">
        <v>12741.39</v>
      </c>
      <c r="U22" s="134" t="n">
        <v>13445.05</v>
      </c>
      <c r="V22" s="136" t="n">
        <v>32797.19</v>
      </c>
    </row>
    <row r="23" customFormat="false" ht="12.75" hidden="false" customHeight="false" outlineLevel="0" collapsed="false">
      <c r="B23" s="132" t="n">
        <v>37</v>
      </c>
      <c r="C23" s="133" t="s">
        <v>76</v>
      </c>
      <c r="D23" s="134" t="n">
        <v>125000</v>
      </c>
      <c r="E23" s="134" t="n">
        <v>152000</v>
      </c>
      <c r="F23" s="134" t="n">
        <v>153000</v>
      </c>
      <c r="G23" s="134" t="n">
        <v>160000</v>
      </c>
      <c r="H23" s="134" t="n">
        <v>125000</v>
      </c>
      <c r="I23" s="134" t="n">
        <v>152000</v>
      </c>
      <c r="J23" s="134" t="n">
        <v>153000</v>
      </c>
      <c r="K23" s="135" t="e">
        <f aca="false">SUM(#REF!)</f>
        <v>#REF!</v>
      </c>
      <c r="L23" s="135" t="e">
        <f aca="false">SUM(#REF!)</f>
        <v>#REF!</v>
      </c>
      <c r="M23" s="135" t="e">
        <f aca="false">SUM(#REF!)</f>
        <v>#REF!</v>
      </c>
      <c r="N23" s="135" t="e">
        <f aca="false">SUM(#REF!)</f>
        <v>#REF!</v>
      </c>
      <c r="O23" s="135" t="e">
        <f aca="false">SUM(#REF!)</f>
        <v>#REF!</v>
      </c>
      <c r="P23" s="135" t="e">
        <f aca="false">SUM(#REF!)</f>
        <v>#REF!</v>
      </c>
      <c r="Q23" s="135" t="e">
        <f aca="false">SUM(#REF!)</f>
        <v>#REF!</v>
      </c>
      <c r="R23" s="135" t="e">
        <f aca="false">SUM(#REF!)</f>
        <v>#REF!</v>
      </c>
      <c r="S23" s="135" t="n">
        <v>73727.53</v>
      </c>
      <c r="T23" s="134" t="n">
        <v>64967.82</v>
      </c>
      <c r="U23" s="134" t="n">
        <v>44232.17</v>
      </c>
      <c r="V23" s="136" t="n">
        <v>63890.96</v>
      </c>
    </row>
    <row r="24" customFormat="false" ht="12.75" hidden="false" customHeight="false" outlineLevel="0" collapsed="false">
      <c r="B24" s="132" t="n">
        <v>38</v>
      </c>
      <c r="C24" s="133" t="s">
        <v>77</v>
      </c>
      <c r="D24" s="134" t="n">
        <v>238000</v>
      </c>
      <c r="E24" s="134" t="n">
        <v>701000</v>
      </c>
      <c r="F24" s="134" t="n">
        <v>288000</v>
      </c>
      <c r="G24" s="134" t="n">
        <v>306000</v>
      </c>
      <c r="H24" s="134" t="n">
        <v>238000</v>
      </c>
      <c r="I24" s="134" t="n">
        <v>701000</v>
      </c>
      <c r="J24" s="134" t="n">
        <v>288000</v>
      </c>
      <c r="K24" s="135" t="e">
        <f aca="false">SUM(#REF!+#REF!)</f>
        <v>#REF!</v>
      </c>
      <c r="L24" s="135" t="e">
        <f aca="false">SUM(#REF!+#REF!)</f>
        <v>#REF!</v>
      </c>
      <c r="M24" s="135" t="e">
        <f aca="false">SUM(#REF!+#REF!)</f>
        <v>#REF!</v>
      </c>
      <c r="N24" s="135" t="e">
        <f aca="false">SUM(#REF!+#REF!)</f>
        <v>#REF!</v>
      </c>
      <c r="O24" s="135" t="e">
        <f aca="false">SUM(#REF!+#REF!)</f>
        <v>#REF!</v>
      </c>
      <c r="P24" s="135" t="e">
        <f aca="false">SUM(#REF!+#REF!)</f>
        <v>#REF!</v>
      </c>
      <c r="Q24" s="135" t="e">
        <f aca="false">SUM(#REF!)</f>
        <v>#REF!</v>
      </c>
      <c r="R24" s="135" t="e">
        <f aca="false">SUM(#REF!)</f>
        <v>#REF!</v>
      </c>
      <c r="S24" s="135" t="n">
        <v>204525.84</v>
      </c>
      <c r="T24" s="134" t="n">
        <v>176255.87</v>
      </c>
      <c r="U24" s="134" t="n">
        <v>176255.89</v>
      </c>
      <c r="V24" s="136" t="n">
        <v>151758.36</v>
      </c>
    </row>
    <row r="25" customFormat="false" ht="12.75" hidden="false" customHeight="false" outlineLevel="0" collapsed="false">
      <c r="B25" s="127" t="n">
        <v>4</v>
      </c>
      <c r="C25" s="128" t="s">
        <v>78</v>
      </c>
      <c r="D25" s="129" t="n">
        <v>831000</v>
      </c>
      <c r="E25" s="129" t="n">
        <v>830000</v>
      </c>
      <c r="F25" s="129" t="n">
        <v>1170000</v>
      </c>
      <c r="G25" s="129" t="n">
        <v>1223000</v>
      </c>
      <c r="H25" s="129" t="n">
        <v>831000</v>
      </c>
      <c r="I25" s="129" t="n">
        <v>830000</v>
      </c>
      <c r="J25" s="129" t="n">
        <v>1170000</v>
      </c>
      <c r="K25" s="130" t="e">
        <f aca="false">SUM(K26,K27)</f>
        <v>#REF!</v>
      </c>
      <c r="L25" s="130" t="e">
        <f aca="false">SUM(L26,L27)</f>
        <v>#REF!</v>
      </c>
      <c r="M25" s="130" t="e">
        <f aca="false">SUM(M26,M27)</f>
        <v>#REF!</v>
      </c>
      <c r="N25" s="130" t="e">
        <f aca="false">SUM(N26,N27)</f>
        <v>#REF!</v>
      </c>
      <c r="O25" s="130" t="e">
        <f aca="false">SUM(O26,O27)</f>
        <v>#REF!</v>
      </c>
      <c r="P25" s="130" t="e">
        <f aca="false">SUM(P26,P27)</f>
        <v>#REF!</v>
      </c>
      <c r="Q25" s="130" t="e">
        <f aca="false">SUM(Q26,Q27)</f>
        <v>#REF!</v>
      </c>
      <c r="R25" s="130" t="e">
        <f aca="false">SUM(R26,R27)</f>
        <v>#REF!</v>
      </c>
      <c r="S25" s="130" t="n">
        <f aca="false">SUM(S26,S27)</f>
        <v>864025.48</v>
      </c>
      <c r="T25" s="130" t="n">
        <f aca="false">SUM(T26,T27)</f>
        <v>1126153.03</v>
      </c>
      <c r="U25" s="130" t="n">
        <f aca="false">SUM(U26,U27)</f>
        <v>1281804.45</v>
      </c>
      <c r="V25" s="131" t="n">
        <f aca="false">SUM(V27:V28)</f>
        <v>315350.08</v>
      </c>
    </row>
    <row r="26" customFormat="false" ht="12.75" hidden="false" customHeight="false" outlineLevel="0" collapsed="false">
      <c r="B26" s="132" t="n">
        <v>41</v>
      </c>
      <c r="C26" s="137" t="s">
        <v>79</v>
      </c>
      <c r="D26" s="134"/>
      <c r="E26" s="134"/>
      <c r="F26" s="134"/>
      <c r="G26" s="134"/>
      <c r="H26" s="134"/>
      <c r="I26" s="134"/>
      <c r="J26" s="134"/>
      <c r="K26" s="135" t="n">
        <v>137020</v>
      </c>
      <c r="L26" s="130"/>
      <c r="M26" s="130"/>
      <c r="N26" s="130"/>
      <c r="O26" s="135" t="n">
        <v>100000</v>
      </c>
      <c r="P26" s="135" t="e">
        <f aca="false">SUM(#REF!)</f>
        <v>#REF!</v>
      </c>
      <c r="Q26" s="135" t="e">
        <f aca="false">SUM(#REF!)</f>
        <v>#REF!</v>
      </c>
      <c r="R26" s="135" t="e">
        <f aca="false">SUM(#REF!)</f>
        <v>#REF!</v>
      </c>
      <c r="S26" s="135" t="n">
        <v>0</v>
      </c>
      <c r="T26" s="134"/>
      <c r="U26" s="134"/>
      <c r="V26" s="136"/>
    </row>
    <row r="27" customFormat="false" ht="12.75" hidden="false" customHeight="false" outlineLevel="0" collapsed="false">
      <c r="B27" s="132" t="n">
        <v>42</v>
      </c>
      <c r="C27" s="133" t="s">
        <v>80</v>
      </c>
      <c r="D27" s="134" t="n">
        <v>831000</v>
      </c>
      <c r="E27" s="134" t="n">
        <v>830000</v>
      </c>
      <c r="F27" s="134" t="n">
        <v>1170000</v>
      </c>
      <c r="G27" s="134" t="n">
        <v>1223000</v>
      </c>
      <c r="H27" s="134" t="n">
        <v>831000</v>
      </c>
      <c r="I27" s="134" t="n">
        <v>830000</v>
      </c>
      <c r="J27" s="134" t="n">
        <v>1170000</v>
      </c>
      <c r="K27" s="135" t="e">
        <f aca="false">SUM(#REF!+#REF!+#REF!)</f>
        <v>#REF!</v>
      </c>
      <c r="L27" s="135" t="e">
        <f aca="false">SUM(#REF!+#REF!+#REF!)</f>
        <v>#REF!</v>
      </c>
      <c r="M27" s="135" t="e">
        <f aca="false">SUM(#REF!+#REF!+#REF!)</f>
        <v>#REF!</v>
      </c>
      <c r="N27" s="135" t="e">
        <f aca="false">SUM(#REF!+#REF!+#REF!)</f>
        <v>#REF!</v>
      </c>
      <c r="O27" s="135" t="e">
        <f aca="false">SUM(#REF!+#REF!+#REF!+#REF!)</f>
        <v>#REF!</v>
      </c>
      <c r="P27" s="135" t="e">
        <f aca="false">SUM(#REF!+#REF!+#REF!+#REF!)</f>
        <v>#REF!</v>
      </c>
      <c r="Q27" s="135" t="e">
        <f aca="false">SUM(#REF!+#REF!+#REF!+#REF!)</f>
        <v>#REF!</v>
      </c>
      <c r="R27" s="135" t="e">
        <f aca="false">SUM(#REF!+#REF!+#REF!+#REF!)</f>
        <v>#REF!</v>
      </c>
      <c r="S27" s="135" t="n">
        <v>864025.48</v>
      </c>
      <c r="T27" s="134" t="n">
        <v>1126153.03</v>
      </c>
      <c r="U27" s="134" t="n">
        <v>1281804.45</v>
      </c>
      <c r="V27" s="136" t="n">
        <v>169878.77</v>
      </c>
    </row>
    <row r="28" customFormat="false" ht="12.75" hidden="false" customHeight="false" outlineLevel="0" collapsed="false">
      <c r="B28" s="132" t="n">
        <v>45</v>
      </c>
      <c r="C28" s="133" t="s">
        <v>81</v>
      </c>
      <c r="D28" s="134"/>
      <c r="E28" s="134"/>
      <c r="F28" s="134"/>
      <c r="G28" s="134"/>
      <c r="H28" s="134"/>
      <c r="I28" s="134"/>
      <c r="J28" s="134"/>
      <c r="K28" s="135"/>
      <c r="L28" s="135"/>
      <c r="M28" s="135"/>
      <c r="N28" s="135"/>
      <c r="O28" s="135"/>
      <c r="P28" s="135"/>
      <c r="Q28" s="135"/>
      <c r="R28" s="135"/>
      <c r="S28" s="135"/>
      <c r="T28" s="134"/>
      <c r="U28" s="134"/>
      <c r="V28" s="136" t="n">
        <v>145471.31</v>
      </c>
    </row>
    <row r="29" customFormat="false" ht="12.75" hidden="false" customHeight="false" outlineLevel="0" collapsed="false">
      <c r="B29" s="132" t="s">
        <v>82</v>
      </c>
      <c r="C29" s="133"/>
      <c r="D29" s="134"/>
      <c r="E29" s="134"/>
      <c r="F29" s="134"/>
      <c r="G29" s="134"/>
      <c r="H29" s="134"/>
      <c r="I29" s="134"/>
      <c r="J29" s="134"/>
      <c r="K29" s="135"/>
      <c r="L29" s="135"/>
      <c r="M29" s="135"/>
      <c r="N29" s="135"/>
      <c r="O29" s="135"/>
      <c r="P29" s="135"/>
      <c r="Q29" s="135"/>
      <c r="R29" s="135"/>
      <c r="S29" s="135"/>
      <c r="T29" s="134"/>
      <c r="U29" s="134"/>
      <c r="V29" s="136"/>
    </row>
    <row r="30" customFormat="false" ht="12.75" hidden="false" customHeight="false" outlineLevel="0" collapsed="false">
      <c r="B30" s="127" t="n">
        <v>8</v>
      </c>
      <c r="C30" s="128" t="s">
        <v>83</v>
      </c>
      <c r="D30" s="129" t="n">
        <v>0</v>
      </c>
      <c r="E30" s="129" t="n">
        <v>0</v>
      </c>
      <c r="F30" s="129" t="n">
        <v>0</v>
      </c>
      <c r="G30" s="129" t="n">
        <v>0</v>
      </c>
      <c r="H30" s="129" t="n">
        <v>0</v>
      </c>
      <c r="I30" s="129" t="n">
        <v>0</v>
      </c>
      <c r="J30" s="129" t="n">
        <v>0</v>
      </c>
      <c r="K30" s="130" t="n">
        <v>0</v>
      </c>
      <c r="L30" s="130" t="n">
        <v>0</v>
      </c>
      <c r="M30" s="130" t="n">
        <v>0</v>
      </c>
      <c r="N30" s="130" t="n">
        <v>0</v>
      </c>
      <c r="O30" s="130" t="n">
        <v>0</v>
      </c>
      <c r="P30" s="130" t="n">
        <v>0</v>
      </c>
      <c r="Q30" s="130" t="n">
        <v>0</v>
      </c>
      <c r="R30" s="130" t="n">
        <v>0</v>
      </c>
      <c r="S30" s="130" t="n">
        <v>0</v>
      </c>
      <c r="T30" s="130" t="n">
        <v>0</v>
      </c>
      <c r="U30" s="130" t="n">
        <v>0</v>
      </c>
      <c r="V30" s="138" t="n">
        <v>0</v>
      </c>
    </row>
    <row r="31" customFormat="false" ht="12.75" hidden="false" customHeight="false" outlineLevel="0" collapsed="false">
      <c r="B31" s="127" t="n">
        <v>5</v>
      </c>
      <c r="C31" s="128" t="s">
        <v>84</v>
      </c>
      <c r="D31" s="129" t="n">
        <v>0</v>
      </c>
      <c r="E31" s="129" t="n">
        <v>0</v>
      </c>
      <c r="F31" s="129" t="n">
        <v>0</v>
      </c>
      <c r="G31" s="129" t="n">
        <v>0</v>
      </c>
      <c r="H31" s="129" t="n">
        <v>0</v>
      </c>
      <c r="I31" s="129" t="n">
        <v>0</v>
      </c>
      <c r="J31" s="129" t="n">
        <v>0</v>
      </c>
      <c r="K31" s="130" t="n">
        <v>0</v>
      </c>
      <c r="L31" s="130" t="n">
        <v>0</v>
      </c>
      <c r="M31" s="130" t="n">
        <v>0</v>
      </c>
      <c r="N31" s="130" t="n">
        <v>0</v>
      </c>
      <c r="O31" s="130" t="n">
        <v>0</v>
      </c>
      <c r="P31" s="130" t="n">
        <v>0</v>
      </c>
      <c r="Q31" s="130" t="n">
        <v>0</v>
      </c>
      <c r="R31" s="130" t="n">
        <v>0</v>
      </c>
      <c r="S31" s="130" t="n">
        <v>0</v>
      </c>
      <c r="T31" s="130" t="n">
        <v>0</v>
      </c>
      <c r="U31" s="130" t="n">
        <v>0</v>
      </c>
      <c r="V31" s="138" t="n">
        <v>0</v>
      </c>
    </row>
    <row r="32" customFormat="false" ht="12.75" hidden="true" customHeight="false" outlineLevel="0" collapsed="false">
      <c r="B32" s="132"/>
      <c r="C32" s="133"/>
      <c r="D32" s="134"/>
      <c r="E32" s="134"/>
      <c r="F32" s="134"/>
      <c r="G32" s="134"/>
      <c r="H32" s="134"/>
      <c r="I32" s="134"/>
      <c r="J32" s="134"/>
      <c r="K32" s="135"/>
      <c r="L32" s="135"/>
      <c r="M32" s="135"/>
      <c r="N32" s="135"/>
      <c r="O32" s="135"/>
      <c r="P32" s="135"/>
      <c r="Q32" s="135"/>
      <c r="R32" s="135"/>
      <c r="S32" s="135"/>
      <c r="T32" s="134"/>
      <c r="U32" s="134"/>
      <c r="V32" s="136"/>
    </row>
    <row r="33" customFormat="false" ht="12.75" hidden="true" customHeight="false" outlineLevel="0" collapsed="false">
      <c r="B33" s="132"/>
      <c r="C33" s="133"/>
      <c r="D33" s="134"/>
      <c r="E33" s="134"/>
      <c r="F33" s="134"/>
      <c r="G33" s="134"/>
      <c r="H33" s="134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4"/>
      <c r="U33" s="134"/>
      <c r="V33" s="136"/>
    </row>
    <row r="34" customFormat="false" ht="12.75" hidden="false" customHeight="false" outlineLevel="0" collapsed="false">
      <c r="B34" s="132" t="s">
        <v>85</v>
      </c>
      <c r="C34" s="133"/>
      <c r="D34" s="134"/>
      <c r="E34" s="134"/>
      <c r="F34" s="134"/>
      <c r="G34" s="134"/>
      <c r="H34" s="134"/>
      <c r="I34" s="134"/>
      <c r="J34" s="134"/>
      <c r="K34" s="135"/>
      <c r="L34" s="135"/>
      <c r="M34" s="135"/>
      <c r="N34" s="135"/>
      <c r="O34" s="135"/>
      <c r="P34" s="135"/>
      <c r="Q34" s="135"/>
      <c r="R34" s="135"/>
      <c r="S34" s="135"/>
      <c r="T34" s="134"/>
      <c r="U34" s="134"/>
      <c r="V34" s="136"/>
    </row>
    <row r="35" customFormat="false" ht="12.75" hidden="false" customHeight="false" outlineLevel="0" collapsed="false">
      <c r="B35" s="127" t="n">
        <v>9</v>
      </c>
      <c r="C35" s="128" t="s">
        <v>86</v>
      </c>
      <c r="D35" s="129" t="n">
        <v>0</v>
      </c>
      <c r="E35" s="129" t="n">
        <v>0</v>
      </c>
      <c r="F35" s="129" t="n">
        <v>0</v>
      </c>
      <c r="G35" s="129" t="n">
        <v>0</v>
      </c>
      <c r="H35" s="129" t="n">
        <v>0</v>
      </c>
      <c r="I35" s="129" t="n">
        <v>0</v>
      </c>
      <c r="J35" s="129" t="n">
        <v>0</v>
      </c>
      <c r="K35" s="130" t="n">
        <v>0</v>
      </c>
      <c r="L35" s="130" t="n">
        <v>0</v>
      </c>
      <c r="M35" s="130" t="n">
        <v>0</v>
      </c>
      <c r="N35" s="130" t="n">
        <v>0</v>
      </c>
      <c r="O35" s="130" t="n">
        <v>0</v>
      </c>
      <c r="P35" s="130" t="e">
        <f aca="false">SUM(P36)</f>
        <v>#REF!</v>
      </c>
      <c r="Q35" s="130" t="e">
        <f aca="false">SUM(Q36)</f>
        <v>#REF!</v>
      </c>
      <c r="R35" s="130" t="e">
        <f aca="false">SUM(R36)</f>
        <v>#REF!</v>
      </c>
      <c r="S35" s="130" t="n">
        <f aca="false">SUM(S36)</f>
        <v>163279.16</v>
      </c>
      <c r="T35" s="130" t="n">
        <f aca="false">SUM(T36)</f>
        <v>59725.26</v>
      </c>
      <c r="U35" s="130" t="n">
        <f aca="false">SUM(U36)</f>
        <v>131371.47</v>
      </c>
      <c r="V35" s="130" t="n">
        <f aca="false">SUM(V36)</f>
        <v>131371.47</v>
      </c>
    </row>
    <row r="36" customFormat="false" ht="13.5" hidden="false" customHeight="false" outlineLevel="0" collapsed="false">
      <c r="B36" s="139" t="n">
        <v>92</v>
      </c>
      <c r="C36" s="117" t="s">
        <v>87</v>
      </c>
      <c r="D36" s="140"/>
      <c r="E36" s="140" t="n">
        <v>0</v>
      </c>
      <c r="F36" s="140"/>
      <c r="G36" s="140"/>
      <c r="H36" s="140"/>
      <c r="I36" s="140" t="n">
        <v>0</v>
      </c>
      <c r="J36" s="140"/>
      <c r="K36" s="141"/>
      <c r="L36" s="141"/>
      <c r="M36" s="141"/>
      <c r="N36" s="141"/>
      <c r="O36" s="141"/>
      <c r="P36" s="141" t="e">
        <f aca="false">SUM(#REF!)</f>
        <v>#REF!</v>
      </c>
      <c r="Q36" s="141" t="e">
        <f aca="false">SUM(#REF!)</f>
        <v>#REF!</v>
      </c>
      <c r="R36" s="141" t="e">
        <f aca="false">SUM(#REF!)</f>
        <v>#REF!</v>
      </c>
      <c r="S36" s="141" t="n">
        <v>163279.16</v>
      </c>
      <c r="T36" s="140" t="n">
        <v>59725.26</v>
      </c>
      <c r="U36" s="140" t="n">
        <v>131371.47</v>
      </c>
      <c r="V36" s="142" t="n">
        <v>131371.47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20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I48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F49" activeCellId="0" sqref="F49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60.15"/>
    <col collapsed="false" customWidth="true" hidden="true" outlineLevel="0" max="2" min="2" style="0" width="15.14"/>
    <col collapsed="false" customWidth="true" hidden="true" outlineLevel="0" max="3" min="3" style="0" width="13"/>
    <col collapsed="false" customWidth="true" hidden="true" outlineLevel="0" max="4" min="4" style="0" width="14.29"/>
    <col collapsed="false" customWidth="true" hidden="false" outlineLevel="0" max="5" min="5" style="0" width="16.85"/>
    <col collapsed="false" customWidth="true" hidden="false" outlineLevel="0" max="6" min="6" style="3" width="13.57"/>
    <col collapsed="false" customWidth="true" hidden="true" outlineLevel="0" max="7" min="7" style="3" width="11.85"/>
    <col collapsed="false" customWidth="true" hidden="true" outlineLevel="0" max="8" min="8" style="3" width="12.29"/>
  </cols>
  <sheetData>
    <row r="3" customFormat="false" ht="13.5" hidden="false" customHeight="false" outlineLevel="0" collapsed="false">
      <c r="A3" s="143" t="s">
        <v>88</v>
      </c>
      <c r="B3" s="144"/>
      <c r="C3" s="144"/>
      <c r="D3" s="144"/>
    </row>
    <row r="4" customFormat="false" ht="13.5" hidden="false" customHeight="false" outlineLevel="0" collapsed="false">
      <c r="A4" s="143"/>
      <c r="B4" s="144"/>
      <c r="C4" s="144"/>
      <c r="D4" s="144"/>
    </row>
    <row r="5" customFormat="false" ht="13.5" hidden="false" customHeight="false" outlineLevel="0" collapsed="false">
      <c r="A5" s="143" t="s">
        <v>89</v>
      </c>
      <c r="B5" s="144"/>
      <c r="C5" s="144"/>
      <c r="D5" s="144"/>
    </row>
    <row r="6" customFormat="false" ht="15.75" hidden="false" customHeight="false" outlineLevel="0" collapsed="false">
      <c r="A6" s="145"/>
      <c r="B6" s="146"/>
      <c r="C6" s="146"/>
      <c r="D6" s="146"/>
    </row>
    <row r="7" customFormat="false" ht="30.75" hidden="false" customHeight="false" outlineLevel="0" collapsed="false">
      <c r="A7" s="147" t="s">
        <v>90</v>
      </c>
      <c r="B7" s="148" t="s">
        <v>91</v>
      </c>
      <c r="C7" s="148" t="s">
        <v>92</v>
      </c>
      <c r="D7" s="148" t="s">
        <v>93</v>
      </c>
      <c r="E7" s="148" t="s">
        <v>94</v>
      </c>
      <c r="F7" s="149" t="s">
        <v>20</v>
      </c>
      <c r="G7" s="150" t="s">
        <v>95</v>
      </c>
      <c r="H7" s="148" t="s">
        <v>96</v>
      </c>
    </row>
    <row r="8" customFormat="false" ht="15" hidden="false" customHeight="false" outlineLevel="0" collapsed="false">
      <c r="A8" s="151" t="s">
        <v>97</v>
      </c>
      <c r="B8" s="152" t="s">
        <v>98</v>
      </c>
      <c r="C8" s="152" t="s">
        <v>99</v>
      </c>
      <c r="D8" s="152" t="s">
        <v>100</v>
      </c>
      <c r="E8" s="153" t="n">
        <v>1</v>
      </c>
      <c r="F8" s="154" t="n">
        <v>2</v>
      </c>
      <c r="G8" s="155"/>
      <c r="H8" s="126"/>
    </row>
    <row r="9" customFormat="false" ht="15" hidden="false" customHeight="false" outlineLevel="0" collapsed="false">
      <c r="A9" s="156" t="s">
        <v>101</v>
      </c>
      <c r="B9" s="157" t="n">
        <f aca="false">SUM(B10+B12+B14+B16+B19+B21+B24+B27)</f>
        <v>1595747.78</v>
      </c>
      <c r="C9" s="157" t="n">
        <f aca="false">SUM(C10+C12+C14+C16+C19+C21+C24+C27)</f>
        <v>1754927.34</v>
      </c>
      <c r="D9" s="157" t="n">
        <f aca="false">SUM(D10+D12+D14+D16+D19+D21+D24+D27)</f>
        <v>1782997.6</v>
      </c>
      <c r="E9" s="157" t="n">
        <f aca="false">SUM(E10+E12+E14+E16+E19+E21+E24+E27)</f>
        <v>2066801.9</v>
      </c>
      <c r="F9" s="158" t="n">
        <f aca="false">SUM(F10+F12+F14+F16+F19+F21+F24+F27)</f>
        <v>1017184.53</v>
      </c>
      <c r="G9" s="159" t="n">
        <f aca="false">SUM(G10+G12+G14+G16+G19+G21+G24+G27)</f>
        <v>2101930</v>
      </c>
      <c r="H9" s="158" t="n">
        <f aca="false">SUM(H10+H12+H14+H16+H19+H21+H24+H27)</f>
        <v>2077930</v>
      </c>
    </row>
    <row r="10" customFormat="false" ht="15" hidden="false" customHeight="false" outlineLevel="0" collapsed="false">
      <c r="A10" s="156" t="s">
        <v>102</v>
      </c>
      <c r="B10" s="157" t="n">
        <f aca="false">SUM(B11)</f>
        <v>126674.95</v>
      </c>
      <c r="C10" s="157" t="n">
        <f aca="false">SUM(C11)</f>
        <v>141217.07</v>
      </c>
      <c r="D10" s="157" t="n">
        <f aca="false">SUM(D11)</f>
        <v>145995.09</v>
      </c>
      <c r="E10" s="157" t="n">
        <f aca="false">SUM(E11)</f>
        <v>206486.74</v>
      </c>
      <c r="F10" s="158" t="n">
        <f aca="false">SUM(F11)</f>
        <v>193111.08</v>
      </c>
      <c r="G10" s="159" t="n">
        <f aca="false">SUM(G11)</f>
        <v>257000</v>
      </c>
      <c r="H10" s="158" t="n">
        <f aca="false">SUM(H11)</f>
        <v>260000</v>
      </c>
    </row>
    <row r="11" customFormat="false" ht="15" hidden="false" customHeight="false" outlineLevel="0" collapsed="false">
      <c r="A11" s="156" t="s">
        <v>103</v>
      </c>
      <c r="B11" s="157" t="n">
        <v>126674.95</v>
      </c>
      <c r="C11" s="157" t="n">
        <v>141217.07</v>
      </c>
      <c r="D11" s="157" t="n">
        <v>145995.09</v>
      </c>
      <c r="E11" s="157" t="n">
        <v>206486.74</v>
      </c>
      <c r="F11" s="160" t="n">
        <v>193111.08</v>
      </c>
      <c r="G11" s="161" t="n">
        <v>257000</v>
      </c>
      <c r="H11" s="160" t="n">
        <v>260000</v>
      </c>
      <c r="I11" s="162"/>
    </row>
    <row r="12" customFormat="false" ht="15" hidden="false" customHeight="false" outlineLevel="0" collapsed="false">
      <c r="A12" s="156" t="s">
        <v>104</v>
      </c>
      <c r="B12" s="157" t="n">
        <f aca="false">SUM(B13)</f>
        <v>0</v>
      </c>
      <c r="C12" s="157" t="n">
        <f aca="false">SUM(C13)</f>
        <v>0</v>
      </c>
      <c r="D12" s="157" t="n">
        <f aca="false">SUM(D13)</f>
        <v>0</v>
      </c>
      <c r="E12" s="157" t="n">
        <f aca="false">SUM(E13)</f>
        <v>0</v>
      </c>
      <c r="F12" s="158" t="n">
        <f aca="false">SUM(F13)</f>
        <v>0</v>
      </c>
      <c r="G12" s="159" t="n">
        <f aca="false">SUM(G13)</f>
        <v>0</v>
      </c>
      <c r="H12" s="158" t="n">
        <f aca="false">SUM(H13)</f>
        <v>0</v>
      </c>
    </row>
    <row r="13" customFormat="false" ht="15" hidden="false" customHeight="false" outlineLevel="0" collapsed="false">
      <c r="A13" s="156" t="s">
        <v>105</v>
      </c>
      <c r="B13" s="157" t="n">
        <v>0</v>
      </c>
      <c r="C13" s="157" t="n">
        <v>0</v>
      </c>
      <c r="D13" s="157" t="n">
        <v>0</v>
      </c>
      <c r="E13" s="157" t="n">
        <v>0</v>
      </c>
      <c r="F13" s="160" t="n">
        <v>0</v>
      </c>
      <c r="G13" s="161" t="n">
        <v>0</v>
      </c>
      <c r="H13" s="160" t="n">
        <v>0</v>
      </c>
    </row>
    <row r="14" customFormat="false" ht="15" hidden="false" customHeight="false" outlineLevel="0" collapsed="false">
      <c r="A14" s="156" t="s">
        <v>106</v>
      </c>
      <c r="B14" s="157" t="n">
        <f aca="false">SUM(B15)</f>
        <v>17983.94</v>
      </c>
      <c r="C14" s="157" t="n">
        <f aca="false">SUM(C15)</f>
        <v>20372.95</v>
      </c>
      <c r="D14" s="157" t="n">
        <f aca="false">SUM(D15)</f>
        <v>22534.66</v>
      </c>
      <c r="E14" s="157" t="n">
        <f aca="false">SUM(E15)</f>
        <v>16441.27</v>
      </c>
      <c r="F14" s="158" t="n">
        <f aca="false">SUM(F15)</f>
        <v>21692.72</v>
      </c>
      <c r="G14" s="159" t="n">
        <f aca="false">SUM(G15)</f>
        <v>17500</v>
      </c>
      <c r="H14" s="158" t="n">
        <f aca="false">SUM(H15)</f>
        <v>18000</v>
      </c>
    </row>
    <row r="15" customFormat="false" ht="15" hidden="false" customHeight="false" outlineLevel="0" collapsed="false">
      <c r="A15" s="156" t="s">
        <v>107</v>
      </c>
      <c r="B15" s="157" t="n">
        <v>17983.94</v>
      </c>
      <c r="C15" s="157" t="n">
        <v>20372.95</v>
      </c>
      <c r="D15" s="157" t="n">
        <v>22534.66</v>
      </c>
      <c r="E15" s="157" t="n">
        <v>16441.27</v>
      </c>
      <c r="F15" s="160" t="n">
        <v>21692.72</v>
      </c>
      <c r="G15" s="161" t="n">
        <v>17500</v>
      </c>
      <c r="H15" s="160" t="n">
        <v>18000</v>
      </c>
    </row>
    <row r="16" customFormat="false" ht="15" hidden="false" customHeight="false" outlineLevel="0" collapsed="false">
      <c r="A16" s="156" t="s">
        <v>108</v>
      </c>
      <c r="B16" s="157" t="n">
        <f aca="false">SUM(B18+B17)</f>
        <v>1161726.06</v>
      </c>
      <c r="C16" s="157" t="n">
        <f aca="false">SUM(C18+C17)</f>
        <v>1407525.39</v>
      </c>
      <c r="D16" s="157" t="n">
        <f aca="false">SUM(D18+D17)</f>
        <v>1413392.79</v>
      </c>
      <c r="E16" s="157" t="n">
        <f aca="false">SUM(E18+E17)</f>
        <v>1581502.42</v>
      </c>
      <c r="F16" s="158" t="n">
        <f aca="false">SUM(F18+F17)</f>
        <v>497774.26</v>
      </c>
      <c r="G16" s="159" t="n">
        <f aca="false">SUM(G18+G17)</f>
        <v>1727430</v>
      </c>
      <c r="H16" s="158" t="n">
        <f aca="false">SUM(H18+H17)</f>
        <v>1699930</v>
      </c>
    </row>
    <row r="17" customFormat="false" ht="15" hidden="false" customHeight="false" outlineLevel="0" collapsed="false">
      <c r="A17" s="156" t="s">
        <v>109</v>
      </c>
      <c r="B17" s="157" t="n">
        <v>540583.32</v>
      </c>
      <c r="C17" s="157" t="n">
        <v>478465.73</v>
      </c>
      <c r="D17" s="157" t="n">
        <v>177926.79</v>
      </c>
      <c r="E17" s="157" t="n">
        <v>495193.45</v>
      </c>
      <c r="F17" s="160" t="n">
        <v>435374.26</v>
      </c>
      <c r="G17" s="161" t="n">
        <v>421430</v>
      </c>
      <c r="H17" s="160" t="n">
        <v>393930</v>
      </c>
    </row>
    <row r="18" customFormat="false" ht="15" hidden="false" customHeight="false" outlineLevel="0" collapsed="false">
      <c r="A18" s="156" t="s">
        <v>110</v>
      </c>
      <c r="B18" s="157" t="n">
        <v>621142.74</v>
      </c>
      <c r="C18" s="157" t="n">
        <v>929059.66</v>
      </c>
      <c r="D18" s="157" t="n">
        <v>1235466</v>
      </c>
      <c r="E18" s="157" t="n">
        <v>1086308.97</v>
      </c>
      <c r="F18" s="160" t="n">
        <v>62400</v>
      </c>
      <c r="G18" s="161" t="n">
        <v>1306000</v>
      </c>
      <c r="H18" s="160" t="n">
        <v>1306000</v>
      </c>
    </row>
    <row r="19" customFormat="false" ht="15" hidden="false" customHeight="false" outlineLevel="0" collapsed="false">
      <c r="A19" s="156" t="s">
        <v>111</v>
      </c>
      <c r="B19" s="157" t="n">
        <f aca="false">SUM(B20)</f>
        <v>126086.67</v>
      </c>
      <c r="C19" s="157" t="n">
        <f aca="false">SUM(C20)</f>
        <v>126086.67</v>
      </c>
      <c r="D19" s="157" t="n">
        <f aca="false">SUM(D20)</f>
        <v>126086.67</v>
      </c>
      <c r="E19" s="157" t="n">
        <f aca="false">SUM(E20)</f>
        <v>131000</v>
      </c>
      <c r="F19" s="158" t="n">
        <f aca="false">SUM(F20)</f>
        <v>173235</v>
      </c>
      <c r="G19" s="159" t="n">
        <f aca="false">SUM(G20)</f>
        <v>100000</v>
      </c>
      <c r="H19" s="158" t="n">
        <f aca="false">SUM(H20)</f>
        <v>100000</v>
      </c>
    </row>
    <row r="20" customFormat="false" ht="15" hidden="false" customHeight="false" outlineLevel="0" collapsed="false">
      <c r="A20" s="156" t="s">
        <v>112</v>
      </c>
      <c r="B20" s="157" t="n">
        <v>126086.67</v>
      </c>
      <c r="C20" s="157" t="n">
        <v>126086.67</v>
      </c>
      <c r="D20" s="157" t="n">
        <v>126086.67</v>
      </c>
      <c r="E20" s="157" t="n">
        <v>131000</v>
      </c>
      <c r="F20" s="160" t="n">
        <v>173235</v>
      </c>
      <c r="G20" s="161" t="n">
        <v>100000</v>
      </c>
      <c r="H20" s="160" t="n">
        <v>100000</v>
      </c>
    </row>
    <row r="21" customFormat="false" ht="15" hidden="false" customHeight="false" outlineLevel="0" collapsed="false">
      <c r="A21" s="156" t="s">
        <v>113</v>
      </c>
      <c r="B21" s="157" t="n">
        <f aca="false">SUM(B23+B22)</f>
        <v>0</v>
      </c>
      <c r="C21" s="157" t="n">
        <f aca="false">SUM(C23+C22)</f>
        <v>0</v>
      </c>
      <c r="D21" s="157" t="n">
        <f aca="false">SUM(D23+D22)</f>
        <v>0</v>
      </c>
      <c r="E21" s="157" t="n">
        <f aca="false">SUM(E23+E22)</f>
        <v>0</v>
      </c>
      <c r="F21" s="158" t="n">
        <f aca="false">SUM(F23+F22)</f>
        <v>0</v>
      </c>
      <c r="G21" s="159" t="n">
        <f aca="false">SUM(G23+G22)</f>
        <v>0</v>
      </c>
      <c r="H21" s="158" t="n">
        <f aca="false">SUM(H23+H22)</f>
        <v>0</v>
      </c>
    </row>
    <row r="22" customFormat="false" ht="15" hidden="false" customHeight="false" outlineLevel="0" collapsed="false">
      <c r="A22" s="156" t="s">
        <v>114</v>
      </c>
      <c r="B22" s="157" t="n">
        <v>0</v>
      </c>
      <c r="C22" s="157" t="n">
        <v>0</v>
      </c>
      <c r="D22" s="157" t="n">
        <v>0</v>
      </c>
      <c r="E22" s="157" t="n">
        <v>0</v>
      </c>
      <c r="F22" s="160" t="n">
        <v>0</v>
      </c>
      <c r="G22" s="161" t="n">
        <v>0</v>
      </c>
      <c r="H22" s="160" t="n">
        <v>0</v>
      </c>
    </row>
    <row r="23" customFormat="false" ht="15" hidden="false" customHeight="false" outlineLevel="0" collapsed="false">
      <c r="A23" s="156" t="s">
        <v>115</v>
      </c>
      <c r="B23" s="157" t="n">
        <v>0</v>
      </c>
      <c r="C23" s="157" t="n">
        <v>0</v>
      </c>
      <c r="D23" s="157" t="n">
        <v>0</v>
      </c>
      <c r="E23" s="157" t="n">
        <v>0</v>
      </c>
      <c r="F23" s="160" t="n">
        <v>0</v>
      </c>
      <c r="G23" s="161" t="n">
        <v>0</v>
      </c>
      <c r="H23" s="160" t="n">
        <v>0</v>
      </c>
    </row>
    <row r="24" customFormat="false" ht="15" hidden="false" customHeight="false" outlineLevel="0" collapsed="false">
      <c r="A24" s="156" t="s">
        <v>116</v>
      </c>
      <c r="B24" s="157" t="n">
        <v>0</v>
      </c>
      <c r="C24" s="157" t="n">
        <f aca="false">SUM(C25)</f>
        <v>0</v>
      </c>
      <c r="D24" s="157" t="n">
        <f aca="false">SUM(D25)</f>
        <v>0</v>
      </c>
      <c r="E24" s="163" t="n">
        <f aca="false">SUM(E25)</f>
        <v>0</v>
      </c>
      <c r="F24" s="164" t="n">
        <f aca="false">SUM(F25)</f>
        <v>0</v>
      </c>
      <c r="G24" s="165" t="n">
        <f aca="false">SUM(G25)</f>
        <v>0</v>
      </c>
      <c r="H24" s="164" t="n">
        <f aca="false">SUM(H25)</f>
        <v>0</v>
      </c>
    </row>
    <row r="25" customFormat="false" ht="15" hidden="false" customHeight="false" outlineLevel="0" collapsed="false">
      <c r="A25" s="156" t="s">
        <v>117</v>
      </c>
      <c r="B25" s="157" t="n">
        <v>0</v>
      </c>
      <c r="C25" s="157" t="n">
        <v>0</v>
      </c>
      <c r="D25" s="157" t="n">
        <v>0</v>
      </c>
      <c r="E25" s="157" t="n">
        <v>0</v>
      </c>
      <c r="F25" s="160" t="n">
        <v>0</v>
      </c>
      <c r="G25" s="161"/>
      <c r="H25" s="160" t="n">
        <v>0</v>
      </c>
    </row>
    <row r="26" customFormat="false" ht="15" hidden="false" customHeight="false" outlineLevel="0" collapsed="false">
      <c r="A26" s="156" t="s">
        <v>118</v>
      </c>
      <c r="B26" s="157" t="n">
        <f aca="false">SUM(B27)</f>
        <v>163276.16</v>
      </c>
      <c r="C26" s="157" t="n">
        <f aca="false">SUM(C27)</f>
        <v>59725.26</v>
      </c>
      <c r="D26" s="157" t="n">
        <f aca="false">SUM(D27)</f>
        <v>74988.39</v>
      </c>
      <c r="E26" s="157" t="n">
        <f aca="false">SUM(E27)</f>
        <v>131371.47</v>
      </c>
      <c r="F26" s="158" t="n">
        <f aca="false">SUM(F27)</f>
        <v>131371.47</v>
      </c>
      <c r="G26" s="159" t="n">
        <f aca="false">SUM(G27)</f>
        <v>0</v>
      </c>
      <c r="H26" s="158" t="n">
        <f aca="false">SUM(H27)</f>
        <v>0</v>
      </c>
    </row>
    <row r="27" customFormat="false" ht="15.75" hidden="false" customHeight="false" outlineLevel="0" collapsed="false">
      <c r="A27" s="166" t="s">
        <v>119</v>
      </c>
      <c r="B27" s="167" t="n">
        <v>163276.16</v>
      </c>
      <c r="C27" s="167" t="n">
        <v>59725.26</v>
      </c>
      <c r="D27" s="167" t="n">
        <v>74988.39</v>
      </c>
      <c r="E27" s="168" t="n">
        <v>131371.47</v>
      </c>
      <c r="F27" s="89" t="n">
        <v>131371.47</v>
      </c>
      <c r="G27" s="169"/>
      <c r="H27" s="89"/>
    </row>
    <row r="28" customFormat="false" ht="15" hidden="false" customHeight="false" outlineLevel="0" collapsed="false">
      <c r="A28" s="170"/>
      <c r="B28" s="171"/>
      <c r="C28" s="171"/>
      <c r="D28" s="171"/>
    </row>
    <row r="29" customFormat="false" ht="15.75" hidden="false" customHeight="false" outlineLevel="0" collapsed="false">
      <c r="A29" s="172"/>
      <c r="B29" s="173"/>
      <c r="C29" s="173"/>
      <c r="D29" s="173"/>
    </row>
    <row r="30" customFormat="false" ht="15.75" hidden="false" customHeight="false" outlineLevel="0" collapsed="false">
      <c r="A30" s="174" t="s">
        <v>120</v>
      </c>
      <c r="B30" s="175" t="n">
        <f aca="false">SUM(B31+B33+B35+B37+B40+B42+B45+B48)</f>
        <v>1595747.78</v>
      </c>
      <c r="C30" s="175" t="n">
        <f aca="false">SUM(C31+C33+C35+C37+C40+C42+C45+C48)</f>
        <v>1754927.34</v>
      </c>
      <c r="D30" s="175" t="n">
        <f aca="false">SUM(D31+D33+D35+D37+D40+D42+D45+D48)</f>
        <v>1782997.6</v>
      </c>
      <c r="E30" s="175" t="n">
        <f aca="false">SUM(E31+E33+E35+E37+E40+E42+E45+E48)</f>
        <v>2066801.9</v>
      </c>
      <c r="F30" s="175" t="n">
        <f aca="false">SUM(F31+F33+F35+F37+F40+F42+F45+F48)</f>
        <v>1017184.53</v>
      </c>
      <c r="G30" s="175" t="n">
        <f aca="false">SUM(G31+G33+G35+G37+G40+G42+G45+G48)</f>
        <v>2101930</v>
      </c>
      <c r="H30" s="176" t="n">
        <f aca="false">SUM(H31+H33+H35+H37+H40+H42+H45+H48)</f>
        <v>2077930</v>
      </c>
    </row>
    <row r="31" customFormat="false" ht="15" hidden="false" customHeight="false" outlineLevel="0" collapsed="false">
      <c r="A31" s="177" t="s">
        <v>102</v>
      </c>
      <c r="B31" s="178" t="n">
        <f aca="false">SUM(B32)</f>
        <v>126674.95</v>
      </c>
      <c r="C31" s="178" t="n">
        <f aca="false">SUM(C32)</f>
        <v>141217.07</v>
      </c>
      <c r="D31" s="178" t="n">
        <f aca="false">SUM(D32)</f>
        <v>145995.09</v>
      </c>
      <c r="E31" s="178" t="n">
        <f aca="false">SUM(E32)</f>
        <v>206486.74</v>
      </c>
      <c r="F31" s="178" t="n">
        <f aca="false">SUM(F32)</f>
        <v>193111.08</v>
      </c>
      <c r="G31" s="178" t="n">
        <f aca="false">SUM(G32)</f>
        <v>257000</v>
      </c>
      <c r="H31" s="179" t="n">
        <f aca="false">SUM(H32)</f>
        <v>260000</v>
      </c>
    </row>
    <row r="32" customFormat="false" ht="15" hidden="false" customHeight="false" outlineLevel="0" collapsed="false">
      <c r="A32" s="156" t="s">
        <v>103</v>
      </c>
      <c r="B32" s="157" t="n">
        <v>126674.95</v>
      </c>
      <c r="C32" s="157" t="n">
        <v>141217.07</v>
      </c>
      <c r="D32" s="157" t="n">
        <v>145995.09</v>
      </c>
      <c r="E32" s="157" t="n">
        <v>206486.74</v>
      </c>
      <c r="F32" s="180" t="n">
        <v>193111.08</v>
      </c>
      <c r="G32" s="180" t="n">
        <v>257000</v>
      </c>
      <c r="H32" s="160" t="n">
        <v>260000</v>
      </c>
    </row>
    <row r="33" customFormat="false" ht="15" hidden="false" customHeight="false" outlineLevel="0" collapsed="false">
      <c r="A33" s="156" t="s">
        <v>104</v>
      </c>
      <c r="B33" s="157" t="n">
        <f aca="false">SUM(B34)</f>
        <v>0</v>
      </c>
      <c r="C33" s="157" t="n">
        <f aca="false">SUM(C34)</f>
        <v>0</v>
      </c>
      <c r="D33" s="157" t="n">
        <f aca="false">SUM(D34)</f>
        <v>0</v>
      </c>
      <c r="E33" s="157" t="n">
        <f aca="false">SUM(E34)</f>
        <v>0</v>
      </c>
      <c r="F33" s="157" t="n">
        <f aca="false">SUM(F34)</f>
        <v>0</v>
      </c>
      <c r="G33" s="157" t="n">
        <f aca="false">SUM(G34)</f>
        <v>0</v>
      </c>
      <c r="H33" s="158" t="n">
        <f aca="false">SUM(H34)</f>
        <v>0</v>
      </c>
    </row>
    <row r="34" customFormat="false" ht="15" hidden="false" customHeight="false" outlineLevel="0" collapsed="false">
      <c r="A34" s="156" t="s">
        <v>105</v>
      </c>
      <c r="B34" s="157" t="n">
        <v>0</v>
      </c>
      <c r="C34" s="157" t="n">
        <v>0</v>
      </c>
      <c r="D34" s="157" t="n">
        <v>0</v>
      </c>
      <c r="E34" s="157" t="n">
        <v>0</v>
      </c>
      <c r="F34" s="180" t="n">
        <v>0</v>
      </c>
      <c r="G34" s="180" t="n">
        <v>0</v>
      </c>
      <c r="H34" s="160" t="n">
        <v>0</v>
      </c>
    </row>
    <row r="35" customFormat="false" ht="15" hidden="false" customHeight="false" outlineLevel="0" collapsed="false">
      <c r="A35" s="156" t="s">
        <v>106</v>
      </c>
      <c r="B35" s="157" t="n">
        <f aca="false">SUM(B36)</f>
        <v>17983.94</v>
      </c>
      <c r="C35" s="157" t="n">
        <f aca="false">SUM(C36)</f>
        <v>20372.95</v>
      </c>
      <c r="D35" s="157" t="n">
        <f aca="false">SUM(D36)</f>
        <v>22534.66</v>
      </c>
      <c r="E35" s="157" t="n">
        <f aca="false">SUM(E36)</f>
        <v>16441.27</v>
      </c>
      <c r="F35" s="157" t="n">
        <f aca="false">SUM(F36)</f>
        <v>21692.72</v>
      </c>
      <c r="G35" s="157" t="n">
        <f aca="false">SUM(G36)</f>
        <v>17500</v>
      </c>
      <c r="H35" s="158" t="n">
        <f aca="false">SUM(H36)</f>
        <v>18000</v>
      </c>
    </row>
    <row r="36" customFormat="false" ht="15" hidden="false" customHeight="false" outlineLevel="0" collapsed="false">
      <c r="A36" s="156" t="s">
        <v>107</v>
      </c>
      <c r="B36" s="157" t="n">
        <v>17983.94</v>
      </c>
      <c r="C36" s="157" t="n">
        <v>20372.95</v>
      </c>
      <c r="D36" s="157" t="n">
        <v>22534.66</v>
      </c>
      <c r="E36" s="157" t="n">
        <v>16441.27</v>
      </c>
      <c r="F36" s="180" t="n">
        <v>21692.72</v>
      </c>
      <c r="G36" s="180" t="n">
        <v>17500</v>
      </c>
      <c r="H36" s="160" t="n">
        <v>18000</v>
      </c>
    </row>
    <row r="37" customFormat="false" ht="15" hidden="false" customHeight="false" outlineLevel="0" collapsed="false">
      <c r="A37" s="156" t="s">
        <v>108</v>
      </c>
      <c r="B37" s="157" t="n">
        <f aca="false">SUM(B39+B38)</f>
        <v>1161726.06</v>
      </c>
      <c r="C37" s="157" t="n">
        <f aca="false">SUM(C39+C38)</f>
        <v>1407525.39</v>
      </c>
      <c r="D37" s="157" t="n">
        <f aca="false">SUM(D39+D38)</f>
        <v>1413392.79</v>
      </c>
      <c r="E37" s="157" t="n">
        <f aca="false">SUM(E39+E38)</f>
        <v>1581502.42</v>
      </c>
      <c r="F37" s="157" t="n">
        <f aca="false">SUM(F39+F38)</f>
        <v>497774.26</v>
      </c>
      <c r="G37" s="157" t="n">
        <f aca="false">SUM(G39+G38)</f>
        <v>1727430</v>
      </c>
      <c r="H37" s="158" t="n">
        <f aca="false">SUM(H39+H38)</f>
        <v>1699930</v>
      </c>
    </row>
    <row r="38" customFormat="false" ht="15" hidden="false" customHeight="false" outlineLevel="0" collapsed="false">
      <c r="A38" s="156" t="s">
        <v>109</v>
      </c>
      <c r="B38" s="157" t="n">
        <v>540583.32</v>
      </c>
      <c r="C38" s="157" t="n">
        <v>478465.73</v>
      </c>
      <c r="D38" s="157" t="n">
        <v>177926.79</v>
      </c>
      <c r="E38" s="157" t="n">
        <v>495193.45</v>
      </c>
      <c r="F38" s="180" t="n">
        <v>435374.26</v>
      </c>
      <c r="G38" s="180" t="n">
        <v>421430</v>
      </c>
      <c r="H38" s="160" t="n">
        <v>393930</v>
      </c>
    </row>
    <row r="39" customFormat="false" ht="15" hidden="false" customHeight="false" outlineLevel="0" collapsed="false">
      <c r="A39" s="156" t="s">
        <v>110</v>
      </c>
      <c r="B39" s="157" t="n">
        <v>621142.74</v>
      </c>
      <c r="C39" s="157" t="n">
        <v>929059.66</v>
      </c>
      <c r="D39" s="157" t="n">
        <v>1235466</v>
      </c>
      <c r="E39" s="157" t="n">
        <v>1086308.97</v>
      </c>
      <c r="F39" s="180" t="n">
        <v>62400</v>
      </c>
      <c r="G39" s="180" t="n">
        <v>1306000</v>
      </c>
      <c r="H39" s="160" t="n">
        <v>1306000</v>
      </c>
    </row>
    <row r="40" customFormat="false" ht="15" hidden="false" customHeight="false" outlineLevel="0" collapsed="false">
      <c r="A40" s="156" t="s">
        <v>111</v>
      </c>
      <c r="B40" s="157" t="n">
        <f aca="false">SUM(B41)</f>
        <v>126086.67</v>
      </c>
      <c r="C40" s="157" t="n">
        <f aca="false">SUM(C41)</f>
        <v>126086.67</v>
      </c>
      <c r="D40" s="157" t="n">
        <f aca="false">SUM(D41)</f>
        <v>126086.67</v>
      </c>
      <c r="E40" s="157" t="n">
        <f aca="false">SUM(E41)</f>
        <v>131000</v>
      </c>
      <c r="F40" s="157" t="n">
        <f aca="false">SUM(F41)</f>
        <v>173235</v>
      </c>
      <c r="G40" s="157" t="n">
        <f aca="false">SUM(G41)</f>
        <v>100000</v>
      </c>
      <c r="H40" s="158" t="n">
        <f aca="false">SUM(H41)</f>
        <v>100000</v>
      </c>
    </row>
    <row r="41" customFormat="false" ht="15" hidden="false" customHeight="false" outlineLevel="0" collapsed="false">
      <c r="A41" s="156" t="s">
        <v>112</v>
      </c>
      <c r="B41" s="157" t="n">
        <v>126086.67</v>
      </c>
      <c r="C41" s="157" t="n">
        <v>126086.67</v>
      </c>
      <c r="D41" s="157" t="n">
        <v>126086.67</v>
      </c>
      <c r="E41" s="157" t="n">
        <v>131000</v>
      </c>
      <c r="F41" s="180" t="n">
        <v>173235</v>
      </c>
      <c r="G41" s="180" t="n">
        <v>100000</v>
      </c>
      <c r="H41" s="160" t="n">
        <v>100000</v>
      </c>
    </row>
    <row r="42" customFormat="false" ht="15" hidden="false" customHeight="false" outlineLevel="0" collapsed="false">
      <c r="A42" s="156" t="s">
        <v>113</v>
      </c>
      <c r="B42" s="157" t="n">
        <f aca="false">SUM(B44+B43)</f>
        <v>0</v>
      </c>
      <c r="C42" s="157" t="n">
        <f aca="false">SUM(C44+C43)</f>
        <v>0</v>
      </c>
      <c r="D42" s="157" t="n">
        <f aca="false">SUM(D44+D43)</f>
        <v>0</v>
      </c>
      <c r="E42" s="157" t="n">
        <f aca="false">SUM(E44+E43)</f>
        <v>0</v>
      </c>
      <c r="F42" s="157" t="n">
        <f aca="false">SUM(F44+F43)</f>
        <v>0</v>
      </c>
      <c r="G42" s="157" t="n">
        <f aca="false">SUM(G44+G43)</f>
        <v>0</v>
      </c>
      <c r="H42" s="158" t="n">
        <f aca="false">SUM(H44+H43)</f>
        <v>0</v>
      </c>
    </row>
    <row r="43" customFormat="false" ht="15" hidden="false" customHeight="false" outlineLevel="0" collapsed="false">
      <c r="A43" s="156" t="s">
        <v>114</v>
      </c>
      <c r="B43" s="157" t="n">
        <v>0</v>
      </c>
      <c r="C43" s="157" t="n">
        <v>0</v>
      </c>
      <c r="D43" s="157" t="n">
        <v>0</v>
      </c>
      <c r="E43" s="157" t="n">
        <v>0</v>
      </c>
      <c r="F43" s="180" t="n">
        <v>0</v>
      </c>
      <c r="G43" s="180" t="n">
        <v>0</v>
      </c>
      <c r="H43" s="160" t="n">
        <v>0</v>
      </c>
    </row>
    <row r="44" customFormat="false" ht="15" hidden="false" customHeight="false" outlineLevel="0" collapsed="false">
      <c r="A44" s="156" t="s">
        <v>115</v>
      </c>
      <c r="B44" s="157" t="n">
        <v>0</v>
      </c>
      <c r="C44" s="157" t="n">
        <v>0</v>
      </c>
      <c r="D44" s="157" t="n">
        <v>0</v>
      </c>
      <c r="E44" s="157" t="n">
        <v>0</v>
      </c>
      <c r="F44" s="180" t="n">
        <v>0</v>
      </c>
      <c r="G44" s="180" t="n">
        <v>0</v>
      </c>
      <c r="H44" s="160" t="n">
        <v>0</v>
      </c>
    </row>
    <row r="45" customFormat="false" ht="15" hidden="false" customHeight="false" outlineLevel="0" collapsed="false">
      <c r="A45" s="156" t="s">
        <v>116</v>
      </c>
      <c r="B45" s="157" t="n">
        <v>0</v>
      </c>
      <c r="C45" s="157" t="n">
        <f aca="false">SUM(C46)</f>
        <v>0</v>
      </c>
      <c r="D45" s="157" t="n">
        <f aca="false">SUM(D46)</f>
        <v>0</v>
      </c>
      <c r="E45" s="163" t="n">
        <f aca="false">SUM(E46)</f>
        <v>0</v>
      </c>
      <c r="F45" s="163" t="n">
        <f aca="false">SUM(F46)</f>
        <v>0</v>
      </c>
      <c r="G45" s="163" t="n">
        <f aca="false">SUM(G46)</f>
        <v>0</v>
      </c>
      <c r="H45" s="164" t="n">
        <f aca="false">SUM(H46)</f>
        <v>0</v>
      </c>
    </row>
    <row r="46" customFormat="false" ht="15" hidden="false" customHeight="false" outlineLevel="0" collapsed="false">
      <c r="A46" s="156" t="s">
        <v>117</v>
      </c>
      <c r="B46" s="157" t="n">
        <v>0</v>
      </c>
      <c r="C46" s="157" t="n">
        <v>0</v>
      </c>
      <c r="D46" s="157" t="n">
        <v>0</v>
      </c>
      <c r="E46" s="157" t="n">
        <v>0</v>
      </c>
      <c r="F46" s="180" t="n">
        <v>0</v>
      </c>
      <c r="G46" s="180"/>
      <c r="H46" s="160" t="n">
        <v>0</v>
      </c>
    </row>
    <row r="47" customFormat="false" ht="15" hidden="false" customHeight="false" outlineLevel="0" collapsed="false">
      <c r="A47" s="156" t="s">
        <v>118</v>
      </c>
      <c r="B47" s="157" t="n">
        <f aca="false">SUM(B48)</f>
        <v>163276.16</v>
      </c>
      <c r="C47" s="157" t="n">
        <f aca="false">SUM(C48)</f>
        <v>59725.26</v>
      </c>
      <c r="D47" s="157" t="n">
        <f aca="false">SUM(D48)</f>
        <v>74988.39</v>
      </c>
      <c r="E47" s="157" t="n">
        <f aca="false">SUM(E48)</f>
        <v>131371.47</v>
      </c>
      <c r="F47" s="157" t="n">
        <f aca="false">SUM(F48)</f>
        <v>131371.47</v>
      </c>
      <c r="G47" s="157" t="n">
        <f aca="false">SUM(G48)</f>
        <v>0</v>
      </c>
      <c r="H47" s="158" t="n">
        <f aca="false">SUM(H48)</f>
        <v>0</v>
      </c>
    </row>
    <row r="48" customFormat="false" ht="15.75" hidden="false" customHeight="false" outlineLevel="0" collapsed="false">
      <c r="A48" s="166" t="s">
        <v>119</v>
      </c>
      <c r="B48" s="167" t="n">
        <v>163276.16</v>
      </c>
      <c r="C48" s="167" t="n">
        <v>59725.26</v>
      </c>
      <c r="D48" s="167" t="n">
        <v>74988.39</v>
      </c>
      <c r="E48" s="168" t="n">
        <v>131371.47</v>
      </c>
      <c r="F48" s="181" t="n">
        <v>131371.47</v>
      </c>
      <c r="G48" s="181"/>
      <c r="H48" s="89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I447"/>
  <sheetViews>
    <sheetView showFormulas="false" showGridLines="true" showRowColHeaders="true" showZeros="true" rightToLeft="false" tabSelected="false" showOutlineSymbols="true" defaultGridColor="true" view="normal" topLeftCell="A424" colorId="64" zoomScale="100" zoomScaleNormal="100" zoomScalePageLayoutView="130" workbookViewId="0">
      <selection pane="topLeft" activeCell="J448" activeCellId="0" sqref="J448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6"/>
    <col collapsed="false" customWidth="true" hidden="true" outlineLevel="0" max="8" min="3" style="0" width="11.53"/>
    <col collapsed="false" customWidth="true" hidden="false" outlineLevel="0" max="9" min="9" style="0" width="15"/>
    <col collapsed="false" customWidth="true" hidden="false" outlineLevel="0" max="10" min="10" style="0" width="43.71"/>
    <col collapsed="false" customWidth="true" hidden="true" outlineLevel="0" max="24" min="11" style="0" width="8.86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182" width="13.86"/>
    <col collapsed="false" customWidth="true" hidden="true" outlineLevel="0" max="35" min="35" style="182" width="15.42"/>
    <col collapsed="false" customWidth="true" hidden="true" outlineLevel="0" max="36" min="36" style="3" width="14.29"/>
    <col collapsed="false" customWidth="true" hidden="true" outlineLevel="0" max="37" min="37" style="182" width="13.57"/>
    <col collapsed="false" customWidth="true" hidden="true" outlineLevel="0" max="39" min="38" style="182" width="12.71"/>
    <col collapsed="false" customWidth="true" hidden="true" outlineLevel="0" max="41" min="40" style="0" width="18.14"/>
    <col collapsed="false" customWidth="true" hidden="true" outlineLevel="0" max="48" min="42" style="3" width="14.42"/>
    <col collapsed="false" customWidth="true" hidden="false" outlineLevel="0" max="49" min="49" style="3" width="14.29"/>
    <col collapsed="false" customWidth="true" hidden="true" outlineLevel="0" max="50" min="50" style="183" width="15.85"/>
    <col collapsed="false" customWidth="true" hidden="true" outlineLevel="0" max="51" min="51" style="3" width="15.71"/>
    <col collapsed="false" customWidth="true" hidden="true" outlineLevel="0" max="52" min="52" style="3" width="13.57"/>
    <col collapsed="false" customWidth="true" hidden="false" outlineLevel="0" max="53" min="53" style="3" width="14.14"/>
    <col collapsed="false" customWidth="true" hidden="true" outlineLevel="0" max="54" min="54" style="3" width="15.29"/>
    <col collapsed="false" customWidth="true" hidden="true" outlineLevel="0" max="55" min="55" style="3" width="16"/>
    <col collapsed="false" customWidth="true" hidden="true" outlineLevel="0" max="56" min="56" style="3" width="13.57"/>
    <col collapsed="false" customWidth="true" hidden="true" outlineLevel="0" max="57" min="57" style="3" width="11.71"/>
    <col collapsed="false" customWidth="true" hidden="true" outlineLevel="0" max="58" min="58" style="3" width="14.29"/>
    <col collapsed="false" customWidth="true" hidden="true" outlineLevel="0" max="59" min="59" style="3" width="13.29"/>
    <col collapsed="false" customWidth="true" hidden="false" outlineLevel="0" max="60" min="60" style="3" width="12.29"/>
    <col collapsed="false" customWidth="true" hidden="false" outlineLevel="0" max="61" min="61" style="0" width="14.29"/>
  </cols>
  <sheetData>
    <row r="1" customFormat="false" ht="12.75" hidden="true" customHeight="false" outlineLevel="0" collapsed="false">
      <c r="A1" s="184" t="s">
        <v>121</v>
      </c>
      <c r="B1" s="185"/>
      <c r="C1" s="185"/>
      <c r="D1" s="185"/>
      <c r="E1" s="185"/>
      <c r="F1" s="185"/>
      <c r="G1" s="185"/>
      <c r="H1" s="185"/>
      <c r="I1" s="184"/>
      <c r="J1" s="186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6"/>
      <c r="W1" s="186"/>
      <c r="X1" s="182"/>
      <c r="Y1" s="182"/>
      <c r="Z1" s="182"/>
      <c r="AA1" s="182"/>
      <c r="AB1" s="182"/>
      <c r="AC1" s="182"/>
      <c r="AD1" s="182"/>
      <c r="AE1" s="182"/>
      <c r="AF1" s="182"/>
      <c r="AG1" s="187"/>
    </row>
    <row r="2" customFormat="false" ht="12.75" hidden="true" customHeight="false" outlineLevel="0" collapsed="false">
      <c r="A2" s="184" t="s">
        <v>122</v>
      </c>
      <c r="B2" s="185"/>
      <c r="C2" s="185"/>
      <c r="D2" s="185"/>
      <c r="E2" s="185"/>
      <c r="F2" s="185"/>
      <c r="G2" s="185"/>
      <c r="H2" s="185"/>
      <c r="I2" s="184"/>
      <c r="J2" s="186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6"/>
      <c r="W2" s="186"/>
      <c r="X2" s="182"/>
      <c r="Y2" s="182"/>
      <c r="Z2" s="182"/>
      <c r="AA2" s="182"/>
      <c r="AB2" s="182"/>
      <c r="AC2" s="182"/>
      <c r="AD2" s="182"/>
      <c r="AE2" s="182"/>
      <c r="AF2" s="182"/>
      <c r="AG2" s="187"/>
      <c r="AN2" s="188" t="n">
        <v>7.5345</v>
      </c>
      <c r="AO2" s="3"/>
    </row>
    <row r="3" customFormat="false" ht="13.5" hidden="true" customHeight="false" outlineLevel="0" collapsed="false">
      <c r="A3" s="186"/>
      <c r="B3" s="185"/>
      <c r="C3" s="185"/>
      <c r="D3" s="185"/>
      <c r="E3" s="185"/>
      <c r="F3" s="185"/>
      <c r="G3" s="185"/>
      <c r="H3" s="185"/>
      <c r="I3" s="189"/>
      <c r="J3" s="186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6"/>
      <c r="W3" s="186"/>
      <c r="X3" s="182"/>
      <c r="Y3" s="182"/>
      <c r="Z3" s="182"/>
      <c r="AA3" s="182"/>
      <c r="AB3" s="182"/>
      <c r="AC3" s="182"/>
      <c r="AD3" s="182"/>
      <c r="AE3" s="182"/>
      <c r="AF3" s="182"/>
      <c r="AG3" s="187"/>
      <c r="AO3" s="190" t="n">
        <v>1595747.78</v>
      </c>
      <c r="AP3" s="190" t="e">
        <f aca="false">#REF!</f>
        <v>#REF!</v>
      </c>
      <c r="AQ3" s="190" t="e">
        <f aca="false">#REF!</f>
        <v>#REF!</v>
      </c>
      <c r="AR3" s="190"/>
      <c r="AS3" s="190"/>
      <c r="AT3" s="190"/>
      <c r="AU3" s="190"/>
      <c r="AV3" s="190"/>
      <c r="AW3" s="190"/>
      <c r="AX3" s="191"/>
      <c r="AY3" s="190"/>
      <c r="AZ3" s="190"/>
      <c r="BA3" s="190"/>
    </row>
    <row r="4" customFormat="false" ht="25.5" hidden="true" customHeight="false" outlineLevel="0" collapsed="false">
      <c r="A4" s="192" t="s">
        <v>123</v>
      </c>
      <c r="B4" s="193" t="s">
        <v>124</v>
      </c>
      <c r="C4" s="193" t="n">
        <v>2</v>
      </c>
      <c r="D4" s="193" t="n">
        <v>3</v>
      </c>
      <c r="E4" s="193" t="n">
        <v>4</v>
      </c>
      <c r="F4" s="193" t="n">
        <v>5</v>
      </c>
      <c r="G4" s="193" t="n">
        <v>6</v>
      </c>
      <c r="H4" s="193" t="n">
        <v>7</v>
      </c>
      <c r="I4" s="194" t="s">
        <v>125</v>
      </c>
      <c r="J4" s="194" t="s">
        <v>126</v>
      </c>
      <c r="K4" s="195" t="s">
        <v>127</v>
      </c>
      <c r="L4" s="195" t="s">
        <v>128</v>
      </c>
      <c r="M4" s="196" t="s">
        <v>129</v>
      </c>
      <c r="N4" s="195" t="s">
        <v>53</v>
      </c>
      <c r="O4" s="195" t="s">
        <v>130</v>
      </c>
      <c r="P4" s="195" t="s">
        <v>54</v>
      </c>
      <c r="Q4" s="195" t="s">
        <v>131</v>
      </c>
      <c r="R4" s="195" t="s">
        <v>57</v>
      </c>
      <c r="S4" s="195" t="s">
        <v>55</v>
      </c>
      <c r="T4" s="195" t="s">
        <v>57</v>
      </c>
      <c r="U4" s="195" t="s">
        <v>58</v>
      </c>
      <c r="V4" s="197" t="s">
        <v>132</v>
      </c>
      <c r="W4" s="197" t="s">
        <v>56</v>
      </c>
      <c r="X4" s="198" t="s">
        <v>58</v>
      </c>
      <c r="Y4" s="198" t="s">
        <v>15</v>
      </c>
      <c r="Z4" s="198" t="s">
        <v>15</v>
      </c>
      <c r="AA4" s="198" t="s">
        <v>133</v>
      </c>
      <c r="AB4" s="198" t="s">
        <v>134</v>
      </c>
      <c r="AC4" s="198" t="s">
        <v>59</v>
      </c>
      <c r="AD4" s="198"/>
      <c r="AE4" s="199" t="s">
        <v>135</v>
      </c>
      <c r="AF4" s="199" t="s">
        <v>136</v>
      </c>
      <c r="AG4" s="200" t="s">
        <v>137</v>
      </c>
      <c r="AH4" s="198" t="s">
        <v>138</v>
      </c>
      <c r="AI4" s="198" t="s">
        <v>139</v>
      </c>
      <c r="AJ4" s="198" t="s">
        <v>57</v>
      </c>
      <c r="AK4" s="198" t="s">
        <v>16</v>
      </c>
      <c r="AL4" s="198" t="s">
        <v>135</v>
      </c>
      <c r="AM4" s="198" t="s">
        <v>136</v>
      </c>
      <c r="AN4" s="198" t="s">
        <v>140</v>
      </c>
      <c r="AO4" s="198" t="s">
        <v>141</v>
      </c>
      <c r="AP4" s="198" t="s">
        <v>92</v>
      </c>
      <c r="AQ4" s="198"/>
      <c r="AR4" s="198" t="s">
        <v>142</v>
      </c>
      <c r="AS4" s="198" t="s">
        <v>138</v>
      </c>
      <c r="AT4" s="198" t="s">
        <v>138</v>
      </c>
      <c r="AU4" s="198" t="s">
        <v>143</v>
      </c>
      <c r="AV4" s="198" t="s">
        <v>136</v>
      </c>
      <c r="AW4" s="198" t="s">
        <v>144</v>
      </c>
      <c r="AX4" s="201" t="s">
        <v>145</v>
      </c>
      <c r="AY4" s="202" t="s">
        <v>135</v>
      </c>
      <c r="AZ4" s="202" t="s">
        <v>136</v>
      </c>
      <c r="BA4" s="203" t="s">
        <v>144</v>
      </c>
      <c r="BB4" s="3" t="n">
        <v>1.1</v>
      </c>
      <c r="BC4" s="3" t="n">
        <v>43</v>
      </c>
      <c r="BD4" s="3" t="n">
        <v>52</v>
      </c>
      <c r="BE4" s="3" t="n">
        <v>53</v>
      </c>
      <c r="BF4" s="3" t="n">
        <v>61</v>
      </c>
      <c r="BG4" s="3" t="s">
        <v>146</v>
      </c>
    </row>
    <row r="5" customFormat="false" ht="12.75" hidden="true" customHeight="false" outlineLevel="0" collapsed="false">
      <c r="A5" s="204"/>
      <c r="B5" s="205"/>
      <c r="C5" s="205"/>
      <c r="D5" s="205"/>
      <c r="E5" s="205"/>
      <c r="F5" s="205"/>
      <c r="G5" s="205"/>
      <c r="H5" s="205"/>
      <c r="I5" s="206" t="s">
        <v>147</v>
      </c>
      <c r="J5" s="137"/>
      <c r="K5" s="207" t="e">
        <f aca="false">SUM(K6)</f>
        <v>#REF!</v>
      </c>
      <c r="L5" s="207" t="e">
        <f aca="false">SUM(L6)</f>
        <v>#REF!</v>
      </c>
      <c r="M5" s="207" t="e">
        <f aca="false">SUM(M6)</f>
        <v>#REF!</v>
      </c>
      <c r="N5" s="207" t="e">
        <f aca="false">SUM(N6)</f>
        <v>#REF!</v>
      </c>
      <c r="O5" s="207" t="e">
        <f aca="false">SUM(O6)</f>
        <v>#REF!</v>
      </c>
      <c r="P5" s="207" t="e">
        <f aca="false">SUM(P6)</f>
        <v>#REF!</v>
      </c>
      <c r="Q5" s="207" t="e">
        <f aca="false">SUM(Q6)</f>
        <v>#REF!</v>
      </c>
      <c r="R5" s="207" t="e">
        <f aca="false">SUM(R6)</f>
        <v>#REF!</v>
      </c>
      <c r="S5" s="207" t="e">
        <f aca="false">SUM(S6)</f>
        <v>#REF!</v>
      </c>
      <c r="T5" s="207" t="e">
        <f aca="false">SUM(T6)</f>
        <v>#REF!</v>
      </c>
      <c r="U5" s="207" t="e">
        <f aca="false">SUM(U6)</f>
        <v>#REF!</v>
      </c>
      <c r="V5" s="207" t="e">
        <f aca="false">SUM(V6)</f>
        <v>#DIV/0!</v>
      </c>
      <c r="W5" s="207" t="e">
        <f aca="false">SUM(W6)</f>
        <v>#REF!</v>
      </c>
      <c r="X5" s="207" t="e">
        <f aca="false">SUM(X6)</f>
        <v>#REF!</v>
      </c>
      <c r="Y5" s="207" t="e">
        <f aca="false">SUM(Y6)</f>
        <v>#REF!</v>
      </c>
      <c r="Z5" s="207" t="e">
        <f aca="false">SUM(Z6)</f>
        <v>#REF!</v>
      </c>
      <c r="AA5" s="207" t="e">
        <f aca="false">SUM(AA6)</f>
        <v>#REF!</v>
      </c>
      <c r="AB5" s="207" t="e">
        <f aca="false">SUM(AB6)</f>
        <v>#REF!</v>
      </c>
      <c r="AC5" s="207" t="e">
        <f aca="false">SUM(AC6)</f>
        <v>#REF!</v>
      </c>
      <c r="AD5" s="207" t="e">
        <f aca="false">SUM(AD6)</f>
        <v>#REF!</v>
      </c>
      <c r="AE5" s="207" t="e">
        <f aca="false">SUM(AE6)</f>
        <v>#REF!</v>
      </c>
      <c r="AF5" s="207" t="e">
        <f aca="false">SUM(AF6)</f>
        <v>#REF!</v>
      </c>
      <c r="AG5" s="207" t="e">
        <f aca="false">SUM(AG6)</f>
        <v>#REF!</v>
      </c>
      <c r="AH5" s="207" t="e">
        <f aca="false">SUM(AH6)</f>
        <v>#REF!</v>
      </c>
      <c r="AI5" s="207" t="e">
        <f aca="false">SUM(AI6)</f>
        <v>#REF!</v>
      </c>
      <c r="AJ5" s="207" t="e">
        <f aca="false">SUM(AJ6)</f>
        <v>#REF!</v>
      </c>
      <c r="AK5" s="207" t="e">
        <f aca="false">SUM(AK6)</f>
        <v>#REF!</v>
      </c>
      <c r="AL5" s="207" t="e">
        <f aca="false">SUM(AL6)</f>
        <v>#REF!</v>
      </c>
      <c r="AM5" s="207" t="e">
        <f aca="false">SUM(AM6)</f>
        <v>#REF!</v>
      </c>
      <c r="AN5" s="207" t="e">
        <f aca="false">SUM(AN6)</f>
        <v>#REF!</v>
      </c>
      <c r="AO5" s="207" t="n">
        <v>1595747.78</v>
      </c>
      <c r="AP5" s="207" t="n">
        <f aca="false">SUM(AP6)</f>
        <v>13222500</v>
      </c>
      <c r="AQ5" s="207" t="n">
        <f aca="false">SUM(AQ6)</f>
        <v>0</v>
      </c>
      <c r="AR5" s="207" t="n">
        <f aca="false">SUM(AR6)</f>
        <v>1754927.33426239</v>
      </c>
      <c r="AS5" s="207" t="n">
        <f aca="false">SUM(AS6)</f>
        <v>0</v>
      </c>
      <c r="AT5" s="207" t="n">
        <f aca="false">SUM(AT6)</f>
        <v>464153.35</v>
      </c>
      <c r="AU5" s="207" t="n">
        <f aca="false">SUM(AU6)</f>
        <v>384219.67</v>
      </c>
      <c r="AV5" s="207" t="n">
        <f aca="false">SUM(AV6)</f>
        <v>72345.1</v>
      </c>
      <c r="AW5" s="207" t="n">
        <f aca="false">SUM(AW6)</f>
        <v>2066801.90426239</v>
      </c>
      <c r="AX5" s="208" t="n">
        <f aca="false">SUM(AX6)</f>
        <v>803493.3</v>
      </c>
      <c r="AY5" s="207" t="n">
        <f aca="false">SUM(AY6)</f>
        <v>116345.44</v>
      </c>
      <c r="AZ5" s="207" t="n">
        <f aca="false">SUM(AZ6)</f>
        <v>1165962.82</v>
      </c>
      <c r="BA5" s="207" t="n">
        <f aca="false">SUM(BA6)</f>
        <v>1017184.53079435</v>
      </c>
    </row>
    <row r="6" customFormat="false" ht="12.75" hidden="true" customHeight="false" outlineLevel="0" collapsed="false">
      <c r="A6" s="204"/>
      <c r="B6" s="205"/>
      <c r="C6" s="205"/>
      <c r="D6" s="205"/>
      <c r="E6" s="205"/>
      <c r="F6" s="205"/>
      <c r="G6" s="205"/>
      <c r="H6" s="205"/>
      <c r="I6" s="206" t="s">
        <v>148</v>
      </c>
      <c r="J6" s="137" t="s">
        <v>149</v>
      </c>
      <c r="K6" s="207" t="e">
        <f aca="false">SUM(K7+#REF!+K26)</f>
        <v>#REF!</v>
      </c>
      <c r="L6" s="207" t="e">
        <f aca="false">SUM(L7+#REF!+L26)</f>
        <v>#REF!</v>
      </c>
      <c r="M6" s="207" t="e">
        <f aca="false">SUM(M7+#REF!+M26)</f>
        <v>#REF!</v>
      </c>
      <c r="N6" s="207" t="e">
        <f aca="false">SUM(N7+N26)</f>
        <v>#REF!</v>
      </c>
      <c r="O6" s="207" t="e">
        <f aca="false">SUM(O7+O26)</f>
        <v>#REF!</v>
      </c>
      <c r="P6" s="207" t="e">
        <f aca="false">SUM(P7+P26)</f>
        <v>#REF!</v>
      </c>
      <c r="Q6" s="207" t="e">
        <f aca="false">SUM(Q7+Q26)</f>
        <v>#REF!</v>
      </c>
      <c r="R6" s="207" t="e">
        <f aca="false">SUM(R7+R26)</f>
        <v>#REF!</v>
      </c>
      <c r="S6" s="207" t="e">
        <f aca="false">SUM(S7+S26)</f>
        <v>#REF!</v>
      </c>
      <c r="T6" s="207" t="e">
        <f aca="false">SUM(T7+T26)</f>
        <v>#REF!</v>
      </c>
      <c r="U6" s="207" t="e">
        <f aca="false">SUM(U7+U26)</f>
        <v>#REF!</v>
      </c>
      <c r="V6" s="207" t="e">
        <f aca="false">SUM(V7+V26)</f>
        <v>#DIV/0!</v>
      </c>
      <c r="W6" s="207" t="e">
        <f aca="false">SUM(W7+W26)</f>
        <v>#REF!</v>
      </c>
      <c r="X6" s="207" t="e">
        <f aca="false">SUM(X7+X26)</f>
        <v>#REF!</v>
      </c>
      <c r="Y6" s="207" t="e">
        <f aca="false">SUM(Y7+Y26)</f>
        <v>#REF!</v>
      </c>
      <c r="Z6" s="207" t="e">
        <f aca="false">SUM(Z7+Z26)</f>
        <v>#REF!</v>
      </c>
      <c r="AA6" s="207" t="e">
        <f aca="false">SUM(AA7+AA26)</f>
        <v>#REF!</v>
      </c>
      <c r="AB6" s="207" t="e">
        <f aca="false">SUM(AB7+AB26)</f>
        <v>#REF!</v>
      </c>
      <c r="AC6" s="207" t="e">
        <f aca="false">SUM(AC7+AC26)</f>
        <v>#REF!</v>
      </c>
      <c r="AD6" s="207" t="e">
        <f aca="false">SUM(AD7+AD26)</f>
        <v>#REF!</v>
      </c>
      <c r="AE6" s="207" t="e">
        <f aca="false">SUM(AE7+AE26)</f>
        <v>#REF!</v>
      </c>
      <c r="AF6" s="207" t="e">
        <f aca="false">SUM(AF7+AF26)</f>
        <v>#REF!</v>
      </c>
      <c r="AG6" s="207" t="e">
        <f aca="false">SUM(AG7+AG26)</f>
        <v>#REF!</v>
      </c>
      <c r="AH6" s="207" t="e">
        <f aca="false">SUM(AH7+AH26)</f>
        <v>#REF!</v>
      </c>
      <c r="AI6" s="207" t="e">
        <f aca="false">SUM(AI7+AI26)</f>
        <v>#REF!</v>
      </c>
      <c r="AJ6" s="207" t="e">
        <f aca="false">SUM(AJ7+AJ26)</f>
        <v>#REF!</v>
      </c>
      <c r="AK6" s="207" t="e">
        <f aca="false">SUM(AK7+AK26)</f>
        <v>#REF!</v>
      </c>
      <c r="AL6" s="207" t="e">
        <f aca="false">SUM(AL7+AL26)</f>
        <v>#REF!</v>
      </c>
      <c r="AM6" s="207" t="e">
        <f aca="false">SUM(AM7+AM26)</f>
        <v>#REF!</v>
      </c>
      <c r="AN6" s="207" t="e">
        <f aca="false">SUM(AN7+AN26)</f>
        <v>#REF!</v>
      </c>
      <c r="AO6" s="207" t="n">
        <f aca="false">SUM(AO7+AO26)</f>
        <v>1589775.24719623</v>
      </c>
      <c r="AP6" s="207" t="n">
        <f aca="false">SUM(AP7+AP26)</f>
        <v>13222500</v>
      </c>
      <c r="AQ6" s="207" t="n">
        <f aca="false">SUM(AQ7+AQ26)</f>
        <v>0</v>
      </c>
      <c r="AR6" s="207" t="n">
        <f aca="false">SUM(AR7+AR26)</f>
        <v>1754927.33426239</v>
      </c>
      <c r="AS6" s="207" t="n">
        <f aca="false">SUM(AS7+AS26)</f>
        <v>0</v>
      </c>
      <c r="AT6" s="207" t="n">
        <f aca="false">SUM(AT7+AT26)</f>
        <v>464153.35</v>
      </c>
      <c r="AU6" s="207" t="n">
        <f aca="false">SUM(AU7+AU26)</f>
        <v>384219.67</v>
      </c>
      <c r="AV6" s="207" t="n">
        <f aca="false">SUM(AV7+AV26)</f>
        <v>72345.1</v>
      </c>
      <c r="AW6" s="207" t="n">
        <f aca="false">SUM(AW7+AW26)</f>
        <v>2066801.90426239</v>
      </c>
      <c r="AX6" s="208" t="n">
        <f aca="false">SUM(AX7+AX26)</f>
        <v>803493.3</v>
      </c>
      <c r="AY6" s="207" t="n">
        <f aca="false">SUM(AY7+AY26)</f>
        <v>116345.44</v>
      </c>
      <c r="AZ6" s="207" t="n">
        <f aca="false">SUM(AZ7+AZ26)</f>
        <v>1165962.82</v>
      </c>
      <c r="BA6" s="207" t="n">
        <f aca="false">SUM(BA7+BA26)</f>
        <v>1017184.53079435</v>
      </c>
    </row>
    <row r="7" customFormat="false" ht="12.75" hidden="true" customHeight="false" outlineLevel="0" collapsed="false">
      <c r="A7" s="209"/>
      <c r="B7" s="210"/>
      <c r="C7" s="210"/>
      <c r="D7" s="210"/>
      <c r="E7" s="210"/>
      <c r="F7" s="210"/>
      <c r="G7" s="210"/>
      <c r="H7" s="210"/>
      <c r="I7" s="211" t="s">
        <v>150</v>
      </c>
      <c r="J7" s="212" t="s">
        <v>151</v>
      </c>
      <c r="K7" s="213" t="e">
        <f aca="false">SUM(K8)</f>
        <v>#REF!</v>
      </c>
      <c r="L7" s="213" t="e">
        <f aca="false">SUM(L8)</f>
        <v>#REF!</v>
      </c>
      <c r="M7" s="213" t="e">
        <f aca="false">SUM(M8)</f>
        <v>#REF!</v>
      </c>
      <c r="N7" s="213" t="n">
        <f aca="false">SUM(N8)</f>
        <v>128000</v>
      </c>
      <c r="O7" s="213" t="n">
        <f aca="false">SUM(O8)</f>
        <v>128000</v>
      </c>
      <c r="P7" s="213" t="n">
        <f aca="false">SUM(P8)</f>
        <v>128000</v>
      </c>
      <c r="Q7" s="213" t="n">
        <f aca="false">SUM(Q8)</f>
        <v>128000</v>
      </c>
      <c r="R7" s="213" t="n">
        <f aca="false">SUM(R8)</f>
        <v>67838.38</v>
      </c>
      <c r="S7" s="213" t="n">
        <f aca="false">SUM(S8)</f>
        <v>135000</v>
      </c>
      <c r="T7" s="213" t="n">
        <f aca="false">SUM(T8)</f>
        <v>46004.14</v>
      </c>
      <c r="U7" s="213" t="n">
        <f aca="false">SUM(U8)</f>
        <v>0</v>
      </c>
      <c r="V7" s="213" t="n">
        <f aca="false">SUM(V8)</f>
        <v>946.666666666667</v>
      </c>
      <c r="W7" s="213" t="n">
        <f aca="false">SUM(W8)</f>
        <v>220000</v>
      </c>
      <c r="X7" s="213" t="n">
        <f aca="false">SUM(X8)</f>
        <v>160000</v>
      </c>
      <c r="Y7" s="213" t="n">
        <f aca="false">SUM(Y8)</f>
        <v>210000</v>
      </c>
      <c r="Z7" s="213" t="n">
        <f aca="false">SUM(Z8)</f>
        <v>193000</v>
      </c>
      <c r="AA7" s="213" t="n">
        <f aca="false">SUM(AA8)</f>
        <v>160000</v>
      </c>
      <c r="AB7" s="213" t="n">
        <f aca="false">SUM(AB8)</f>
        <v>78432.05</v>
      </c>
      <c r="AC7" s="213" t="n">
        <f aca="false">SUM(AC8)</f>
        <v>160000</v>
      </c>
      <c r="AD7" s="213" t="n">
        <f aca="false">SUM(AD8)</f>
        <v>150000</v>
      </c>
      <c r="AE7" s="213" t="n">
        <f aca="false">SUM(AE8)</f>
        <v>0</v>
      </c>
      <c r="AF7" s="213" t="n">
        <f aca="false">SUM(AF8)</f>
        <v>0</v>
      </c>
      <c r="AG7" s="213" t="n">
        <f aca="false">SUM(AG8)</f>
        <v>150000</v>
      </c>
      <c r="AH7" s="213" t="n">
        <f aca="false">SUM(AH8)</f>
        <v>99202.66</v>
      </c>
      <c r="AI7" s="213" t="n">
        <f aca="false">SUM(AI8)</f>
        <v>260000</v>
      </c>
      <c r="AJ7" s="213" t="n">
        <f aca="false">SUM(AJ8)</f>
        <v>83193.96</v>
      </c>
      <c r="AK7" s="213" t="n">
        <f aca="false">SUM(AK8)</f>
        <v>130000</v>
      </c>
      <c r="AL7" s="213" t="n">
        <f aca="false">SUM(AL8)</f>
        <v>0</v>
      </c>
      <c r="AM7" s="213" t="n">
        <f aca="false">SUM(AM8)</f>
        <v>0</v>
      </c>
      <c r="AN7" s="213" t="n">
        <f aca="false">SUM(AN8)</f>
        <v>130000</v>
      </c>
      <c r="AO7" s="207" t="n">
        <f aca="false">SUM(AN7/$AN$2)</f>
        <v>17253.9650939014</v>
      </c>
      <c r="AP7" s="213" t="n">
        <f aca="false">SUM(AP8)</f>
        <v>165000</v>
      </c>
      <c r="AQ7" s="213" t="n">
        <f aca="false">SUM(AQ8)</f>
        <v>0</v>
      </c>
      <c r="AR7" s="207" t="n">
        <f aca="false">SUM(AP7/$AN$2)</f>
        <v>21899.2633884133</v>
      </c>
      <c r="AS7" s="207" t="n">
        <f aca="false">SUM(AS8)</f>
        <v>0</v>
      </c>
      <c r="AT7" s="207" t="n">
        <f aca="false">SUM(AT8)</f>
        <v>13423.24</v>
      </c>
      <c r="AU7" s="207" t="n">
        <f aca="false">SUM(AU8)</f>
        <v>1960</v>
      </c>
      <c r="AV7" s="207" t="n">
        <f aca="false">SUM(AV8)</f>
        <v>0</v>
      </c>
      <c r="AW7" s="207" t="n">
        <f aca="false">SUM(AW8)</f>
        <v>23859.2633884133</v>
      </c>
      <c r="AX7" s="208" t="n">
        <f aca="false">SUM(AX8)</f>
        <v>19686.86</v>
      </c>
      <c r="AY7" s="207" t="n">
        <f aca="false">SUM(AY8)</f>
        <v>0</v>
      </c>
      <c r="AZ7" s="207" t="n">
        <f aca="false">SUM(AZ8)</f>
        <v>3290.84</v>
      </c>
      <c r="BA7" s="207" t="n">
        <f aca="false">SUM(BA8)</f>
        <v>20568.4210518283</v>
      </c>
      <c r="BI7" s="3"/>
    </row>
    <row r="8" customFormat="false" ht="12.75" hidden="true" customHeight="false" outlineLevel="0" collapsed="false">
      <c r="A8" s="214" t="s">
        <v>152</v>
      </c>
      <c r="B8" s="210"/>
      <c r="C8" s="210"/>
      <c r="D8" s="210"/>
      <c r="E8" s="210"/>
      <c r="F8" s="210"/>
      <c r="G8" s="210"/>
      <c r="H8" s="210"/>
      <c r="I8" s="211" t="s">
        <v>153</v>
      </c>
      <c r="J8" s="212"/>
      <c r="K8" s="213" t="e">
        <f aca="false">SUM(K9+K19)</f>
        <v>#REF!</v>
      </c>
      <c r="L8" s="213" t="e">
        <f aca="false">SUM(L9+L19)</f>
        <v>#REF!</v>
      </c>
      <c r="M8" s="213" t="e">
        <f aca="false">SUM(M9+M19)</f>
        <v>#REF!</v>
      </c>
      <c r="N8" s="213" t="n">
        <f aca="false">SUM(N9+N19)</f>
        <v>128000</v>
      </c>
      <c r="O8" s="213" t="n">
        <f aca="false">SUM(O9+O19)</f>
        <v>128000</v>
      </c>
      <c r="P8" s="213" t="n">
        <f aca="false">SUM(P9+P19)</f>
        <v>128000</v>
      </c>
      <c r="Q8" s="213" t="n">
        <f aca="false">SUM(Q9+Q19)</f>
        <v>128000</v>
      </c>
      <c r="R8" s="213" t="n">
        <f aca="false">SUM(R9+R19)</f>
        <v>67838.38</v>
      </c>
      <c r="S8" s="213" t="n">
        <f aca="false">SUM(S9+S19)</f>
        <v>135000</v>
      </c>
      <c r="T8" s="213" t="n">
        <f aca="false">SUM(T9+T19)</f>
        <v>46004.14</v>
      </c>
      <c r="U8" s="213" t="n">
        <f aca="false">SUM(U9+U19)</f>
        <v>0</v>
      </c>
      <c r="V8" s="213" t="n">
        <f aca="false">SUM(V9+V19)</f>
        <v>946.666666666667</v>
      </c>
      <c r="W8" s="213" t="n">
        <f aca="false">SUM(W9+W19)</f>
        <v>220000</v>
      </c>
      <c r="X8" s="213" t="n">
        <f aca="false">SUM(X9+X19)</f>
        <v>160000</v>
      </c>
      <c r="Y8" s="213" t="n">
        <f aca="false">SUM(Y9+Y19)</f>
        <v>210000</v>
      </c>
      <c r="Z8" s="213" t="n">
        <f aca="false">SUM(Z9+Z19)</f>
        <v>193000</v>
      </c>
      <c r="AA8" s="213" t="n">
        <f aca="false">SUM(AA9+AA19)</f>
        <v>160000</v>
      </c>
      <c r="AB8" s="213" t="n">
        <f aca="false">SUM(AB9+AB19)</f>
        <v>78432.05</v>
      </c>
      <c r="AC8" s="213" t="n">
        <f aca="false">SUM(AC9+AC19)</f>
        <v>160000</v>
      </c>
      <c r="AD8" s="213" t="n">
        <f aca="false">SUM(AD9+AD19)</f>
        <v>150000</v>
      </c>
      <c r="AE8" s="213" t="n">
        <f aca="false">SUM(AE9+AE19)</f>
        <v>0</v>
      </c>
      <c r="AF8" s="213" t="n">
        <f aca="false">SUM(AF9+AF19)</f>
        <v>0</v>
      </c>
      <c r="AG8" s="213" t="n">
        <f aca="false">SUM(AG9+AG19)</f>
        <v>150000</v>
      </c>
      <c r="AH8" s="213" t="n">
        <f aca="false">SUM(AH9+AH19)</f>
        <v>99202.66</v>
      </c>
      <c r="AI8" s="213" t="n">
        <f aca="false">SUM(AI9+AI19)</f>
        <v>260000</v>
      </c>
      <c r="AJ8" s="213" t="n">
        <f aca="false">SUM(AJ9+AJ19)</f>
        <v>83193.96</v>
      </c>
      <c r="AK8" s="213" t="n">
        <f aca="false">SUM(AK9+AK19)</f>
        <v>130000</v>
      </c>
      <c r="AL8" s="213" t="n">
        <f aca="false">SUM(AL9+AL19)</f>
        <v>0</v>
      </c>
      <c r="AM8" s="213" t="n">
        <f aca="false">SUM(AM9+AM19)</f>
        <v>0</v>
      </c>
      <c r="AN8" s="213" t="n">
        <f aca="false">SUM(AN9+AN19)</f>
        <v>130000</v>
      </c>
      <c r="AO8" s="207" t="n">
        <f aca="false">SUM(AN8/$AN$2)</f>
        <v>17253.9650939014</v>
      </c>
      <c r="AP8" s="213" t="n">
        <f aca="false">SUM(AP9+AP19)</f>
        <v>165000</v>
      </c>
      <c r="AQ8" s="213" t="n">
        <f aca="false">SUM(AQ9+AQ19)</f>
        <v>0</v>
      </c>
      <c r="AR8" s="207" t="n">
        <f aca="false">SUM(AP8/$AN$2)</f>
        <v>21899.2633884133</v>
      </c>
      <c r="AS8" s="207"/>
      <c r="AT8" s="207" t="n">
        <f aca="false">SUM(AT9+AT19)</f>
        <v>13423.24</v>
      </c>
      <c r="AU8" s="207" t="n">
        <f aca="false">SUM(AU9+AU19)</f>
        <v>1960</v>
      </c>
      <c r="AV8" s="207" t="n">
        <f aca="false">SUM(AV9+AV19)</f>
        <v>0</v>
      </c>
      <c r="AW8" s="207" t="n">
        <f aca="false">SUM(AR8+AU8-AV8)</f>
        <v>23859.2633884133</v>
      </c>
      <c r="AX8" s="215" t="n">
        <f aca="false">SUM(AX12+AX22)</f>
        <v>19686.86</v>
      </c>
      <c r="AY8" s="216" t="n">
        <f aca="false">SUM(AY12+AY22)</f>
        <v>0</v>
      </c>
      <c r="AZ8" s="216" t="n">
        <f aca="false">SUM(AZ12+AZ22)</f>
        <v>3290.84</v>
      </c>
      <c r="BA8" s="216" t="n">
        <f aca="false">SUM(BA12+BA22)</f>
        <v>20568.4210518283</v>
      </c>
      <c r="BI8" s="3"/>
    </row>
    <row r="9" customFormat="false" ht="12.75" hidden="true" customHeight="false" outlineLevel="0" collapsed="false">
      <c r="A9" s="209" t="s">
        <v>154</v>
      </c>
      <c r="B9" s="205"/>
      <c r="C9" s="205"/>
      <c r="D9" s="205"/>
      <c r="E9" s="205"/>
      <c r="F9" s="205"/>
      <c r="G9" s="205"/>
      <c r="H9" s="205"/>
      <c r="I9" s="217" t="s">
        <v>155</v>
      </c>
      <c r="J9" s="218" t="s">
        <v>156</v>
      </c>
      <c r="K9" s="219" t="e">
        <f aca="false">SUM(K10)</f>
        <v>#REF!</v>
      </c>
      <c r="L9" s="219" t="e">
        <f aca="false">SUM(L10)</f>
        <v>#REF!</v>
      </c>
      <c r="M9" s="219" t="e">
        <f aca="false">SUM(M10)</f>
        <v>#REF!</v>
      </c>
      <c r="N9" s="219" t="n">
        <f aca="false">SUM(N10)</f>
        <v>108000</v>
      </c>
      <c r="O9" s="219" t="n">
        <f aca="false">SUM(O10)</f>
        <v>108000</v>
      </c>
      <c r="P9" s="219" t="n">
        <f aca="false">SUM(P10)</f>
        <v>108000</v>
      </c>
      <c r="Q9" s="219" t="n">
        <f aca="false">SUM(Q10)</f>
        <v>108000</v>
      </c>
      <c r="R9" s="219" t="n">
        <f aca="false">SUM(R10)</f>
        <v>57838.38</v>
      </c>
      <c r="S9" s="219" t="n">
        <f aca="false">SUM(S10)</f>
        <v>115000</v>
      </c>
      <c r="T9" s="219" t="n">
        <f aca="false">SUM(T10)</f>
        <v>41004.14</v>
      </c>
      <c r="U9" s="219" t="n">
        <f aca="false">SUM(U10)</f>
        <v>0</v>
      </c>
      <c r="V9" s="219" t="n">
        <f aca="false">SUM(V10)</f>
        <v>846.666666666667</v>
      </c>
      <c r="W9" s="219" t="n">
        <f aca="false">SUM(W10)</f>
        <v>200000</v>
      </c>
      <c r="X9" s="219" t="n">
        <f aca="false">SUM(X10)</f>
        <v>130000</v>
      </c>
      <c r="Y9" s="219" t="n">
        <f aca="false">SUM(Y10)</f>
        <v>180000</v>
      </c>
      <c r="Z9" s="219" t="n">
        <f aca="false">SUM(Z10)</f>
        <v>163000</v>
      </c>
      <c r="AA9" s="219" t="n">
        <f aca="false">SUM(AA10)</f>
        <v>130000</v>
      </c>
      <c r="AB9" s="219" t="n">
        <f aca="false">SUM(AB10)</f>
        <v>65932.05</v>
      </c>
      <c r="AC9" s="219" t="n">
        <f aca="false">SUM(AC10)</f>
        <v>130000</v>
      </c>
      <c r="AD9" s="219" t="n">
        <f aca="false">SUM(AD10)</f>
        <v>120000</v>
      </c>
      <c r="AE9" s="219" t="n">
        <f aca="false">SUM(AE10)</f>
        <v>0</v>
      </c>
      <c r="AF9" s="219" t="n">
        <f aca="false">SUM(AF10)</f>
        <v>0</v>
      </c>
      <c r="AG9" s="219" t="n">
        <f aca="false">SUM(AG10)</f>
        <v>120000</v>
      </c>
      <c r="AH9" s="219" t="n">
        <f aca="false">SUM(AH10)</f>
        <v>84202.66</v>
      </c>
      <c r="AI9" s="219" t="n">
        <f aca="false">SUM(AI10)</f>
        <v>220000</v>
      </c>
      <c r="AJ9" s="219" t="n">
        <f aca="false">SUM(AJ10)</f>
        <v>73193.96</v>
      </c>
      <c r="AK9" s="219" t="n">
        <f aca="false">SUM(AK10)</f>
        <v>90000</v>
      </c>
      <c r="AL9" s="219" t="n">
        <f aca="false">SUM(AL10)</f>
        <v>0</v>
      </c>
      <c r="AM9" s="219" t="n">
        <f aca="false">SUM(AM10)</f>
        <v>0</v>
      </c>
      <c r="AN9" s="219" t="n">
        <f aca="false">SUM(AN10)</f>
        <v>90000</v>
      </c>
      <c r="AO9" s="207" t="n">
        <f aca="false">SUM(AN9/$AN$2)</f>
        <v>11945.0527573163</v>
      </c>
      <c r="AP9" s="219" t="n">
        <f aca="false">SUM(AP10)</f>
        <v>125000</v>
      </c>
      <c r="AQ9" s="219" t="n">
        <f aca="false">SUM(AQ10)</f>
        <v>0</v>
      </c>
      <c r="AR9" s="207" t="n">
        <f aca="false">SUM(AP9/$AN$2)</f>
        <v>16590.3510518283</v>
      </c>
      <c r="AS9" s="207"/>
      <c r="AT9" s="207" t="n">
        <f aca="false">SUM(AT10)</f>
        <v>10768.74</v>
      </c>
      <c r="AU9" s="207" t="n">
        <f aca="false">SUM(AU10)</f>
        <v>1960</v>
      </c>
      <c r="AV9" s="207" t="n">
        <f aca="false">SUM(AV10)</f>
        <v>0</v>
      </c>
      <c r="AW9" s="207" t="n">
        <f aca="false">SUM(AR9+AU9-AV9)</f>
        <v>18550.3510518283</v>
      </c>
      <c r="AX9" s="215"/>
      <c r="AY9" s="180" t="n">
        <f aca="false">SUM(AY12)</f>
        <v>0</v>
      </c>
      <c r="AZ9" s="180" t="n">
        <f aca="false">SUM(AZ12)</f>
        <v>3290.84</v>
      </c>
      <c r="BA9" s="180" t="n">
        <f aca="false">SUM(BA12)</f>
        <v>15259.5110518283</v>
      </c>
      <c r="BI9" s="3"/>
    </row>
    <row r="10" customFormat="false" ht="12.75" hidden="true" customHeight="false" outlineLevel="0" collapsed="false">
      <c r="A10" s="209"/>
      <c r="B10" s="205"/>
      <c r="C10" s="205"/>
      <c r="D10" s="205"/>
      <c r="E10" s="205"/>
      <c r="F10" s="205"/>
      <c r="G10" s="205"/>
      <c r="H10" s="205"/>
      <c r="I10" s="217" t="s">
        <v>157</v>
      </c>
      <c r="J10" s="218"/>
      <c r="K10" s="219" t="e">
        <f aca="false">SUM(K12)</f>
        <v>#REF!</v>
      </c>
      <c r="L10" s="219" t="e">
        <f aca="false">SUM(L12)</f>
        <v>#REF!</v>
      </c>
      <c r="M10" s="219" t="e">
        <f aca="false">SUM(M12)</f>
        <v>#REF!</v>
      </c>
      <c r="N10" s="219" t="n">
        <f aca="false">SUM(N12)</f>
        <v>108000</v>
      </c>
      <c r="O10" s="219" t="n">
        <f aca="false">SUM(O12)</f>
        <v>108000</v>
      </c>
      <c r="P10" s="219" t="n">
        <f aca="false">SUM(P12)</f>
        <v>108000</v>
      </c>
      <c r="Q10" s="219" t="n">
        <f aca="false">SUM(Q12)</f>
        <v>108000</v>
      </c>
      <c r="R10" s="219" t="n">
        <f aca="false">SUM(R12)</f>
        <v>57838.38</v>
      </c>
      <c r="S10" s="219" t="n">
        <f aca="false">SUM(S12)</f>
        <v>115000</v>
      </c>
      <c r="T10" s="219" t="n">
        <f aca="false">SUM(T12)</f>
        <v>41004.14</v>
      </c>
      <c r="U10" s="219" t="n">
        <f aca="false">SUM(U12)</f>
        <v>0</v>
      </c>
      <c r="V10" s="219" t="n">
        <f aca="false">SUM(V12)</f>
        <v>846.666666666667</v>
      </c>
      <c r="W10" s="219" t="n">
        <f aca="false">SUM(W12)</f>
        <v>200000</v>
      </c>
      <c r="X10" s="219" t="n">
        <f aca="false">SUM(X12)</f>
        <v>130000</v>
      </c>
      <c r="Y10" s="219" t="n">
        <f aca="false">SUM(Y12)</f>
        <v>180000</v>
      </c>
      <c r="Z10" s="219" t="n">
        <f aca="false">SUM(Z12)</f>
        <v>163000</v>
      </c>
      <c r="AA10" s="219" t="n">
        <f aca="false">SUM(AA12)</f>
        <v>130000</v>
      </c>
      <c r="AB10" s="219" t="n">
        <f aca="false">SUM(AB12)</f>
        <v>65932.05</v>
      </c>
      <c r="AC10" s="219" t="n">
        <f aca="false">SUM(AC12)</f>
        <v>130000</v>
      </c>
      <c r="AD10" s="219" t="n">
        <f aca="false">SUM(AD12)</f>
        <v>120000</v>
      </c>
      <c r="AE10" s="219" t="n">
        <f aca="false">SUM(AE12)</f>
        <v>0</v>
      </c>
      <c r="AF10" s="219" t="n">
        <f aca="false">SUM(AF12)</f>
        <v>0</v>
      </c>
      <c r="AG10" s="219" t="n">
        <f aca="false">SUM(AG12)</f>
        <v>120000</v>
      </c>
      <c r="AH10" s="219" t="n">
        <f aca="false">SUM(AH12)</f>
        <v>84202.66</v>
      </c>
      <c r="AI10" s="219" t="n">
        <f aca="false">SUM(AI12)</f>
        <v>220000</v>
      </c>
      <c r="AJ10" s="219" t="n">
        <f aca="false">SUM(AJ12)</f>
        <v>73193.96</v>
      </c>
      <c r="AK10" s="219" t="n">
        <f aca="false">SUM(AK12)</f>
        <v>90000</v>
      </c>
      <c r="AL10" s="219" t="n">
        <f aca="false">SUM(AL12)</f>
        <v>0</v>
      </c>
      <c r="AM10" s="219" t="n">
        <f aca="false">SUM(AM12)</f>
        <v>0</v>
      </c>
      <c r="AN10" s="219" t="n">
        <f aca="false">SUM(AN12)</f>
        <v>90000</v>
      </c>
      <c r="AO10" s="207" t="n">
        <f aca="false">SUM(AN10/$AN$2)</f>
        <v>11945.0527573163</v>
      </c>
      <c r="AP10" s="219" t="n">
        <f aca="false">SUM(AP12)</f>
        <v>125000</v>
      </c>
      <c r="AQ10" s="219" t="n">
        <f aca="false">SUM(AQ12)</f>
        <v>0</v>
      </c>
      <c r="AR10" s="207" t="n">
        <f aca="false">SUM(AP10/$AN$2)</f>
        <v>16590.3510518283</v>
      </c>
      <c r="AS10" s="207"/>
      <c r="AT10" s="207" t="n">
        <f aca="false">SUM(AT12)</f>
        <v>10768.74</v>
      </c>
      <c r="AU10" s="207" t="n">
        <f aca="false">SUM(AU12)</f>
        <v>1960</v>
      </c>
      <c r="AV10" s="207" t="n">
        <f aca="false">SUM(AV12)</f>
        <v>0</v>
      </c>
      <c r="AW10" s="207" t="n">
        <f aca="false">SUM(AR10+AU10-AV10)</f>
        <v>18550.3510518283</v>
      </c>
      <c r="AX10" s="215"/>
      <c r="AY10" s="180" t="n">
        <f aca="false">SUM(AY11)</f>
        <v>0</v>
      </c>
      <c r="AZ10" s="180" t="n">
        <f aca="false">SUM(AZ11)</f>
        <v>0</v>
      </c>
      <c r="BA10" s="180" t="n">
        <f aca="false">SUM(BA11)</f>
        <v>15259.5110518283</v>
      </c>
      <c r="BI10" s="3"/>
    </row>
    <row r="11" customFormat="false" ht="12.75" hidden="true" customHeight="false" outlineLevel="0" collapsed="false">
      <c r="A11" s="209"/>
      <c r="B11" s="205" t="s">
        <v>158</v>
      </c>
      <c r="C11" s="205"/>
      <c r="D11" s="205"/>
      <c r="E11" s="205"/>
      <c r="F11" s="205"/>
      <c r="G11" s="205"/>
      <c r="H11" s="205"/>
      <c r="I11" s="217" t="s">
        <v>159</v>
      </c>
      <c r="J11" s="218" t="s">
        <v>160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 t="n">
        <v>90000</v>
      </c>
      <c r="AO11" s="207" t="n">
        <f aca="false">SUM(AN11/$AN$2)</f>
        <v>11945.0527573163</v>
      </c>
      <c r="AP11" s="219" t="n">
        <f aca="false">SUM(AP12)</f>
        <v>125000</v>
      </c>
      <c r="AQ11" s="219" t="n">
        <f aca="false">SUM(AQ12)</f>
        <v>0</v>
      </c>
      <c r="AR11" s="207" t="n">
        <f aca="false">SUM(AP11/$AN$2)</f>
        <v>16590.3510518283</v>
      </c>
      <c r="AS11" s="207"/>
      <c r="AT11" s="207" t="n">
        <f aca="false">SUM(AT12)</f>
        <v>10768.74</v>
      </c>
      <c r="AU11" s="207" t="n">
        <f aca="false">SUM(AU12)</f>
        <v>1960</v>
      </c>
      <c r="AV11" s="207" t="n">
        <f aca="false">SUM(AV12)</f>
        <v>0</v>
      </c>
      <c r="AW11" s="207" t="n">
        <f aca="false">SUM(AR11+AU11-AV11)</f>
        <v>18550.3510518283</v>
      </c>
      <c r="AX11" s="215"/>
      <c r="AY11" s="180" t="n">
        <f aca="false">SUM(AY12)</f>
        <v>0</v>
      </c>
      <c r="AZ11" s="180"/>
      <c r="BA11" s="180" t="n">
        <f aca="false">SUM(BA12)</f>
        <v>15259.5110518283</v>
      </c>
      <c r="BB11" s="3" t="n">
        <v>15259.51</v>
      </c>
      <c r="BI11" s="3"/>
    </row>
    <row r="12" customFormat="false" ht="12.75" hidden="true" customHeight="false" outlineLevel="0" collapsed="false">
      <c r="A12" s="214"/>
      <c r="B12" s="220"/>
      <c r="C12" s="220"/>
      <c r="D12" s="220"/>
      <c r="E12" s="220"/>
      <c r="F12" s="220"/>
      <c r="G12" s="220"/>
      <c r="H12" s="220"/>
      <c r="I12" s="206" t="n">
        <v>3</v>
      </c>
      <c r="J12" s="137" t="s">
        <v>71</v>
      </c>
      <c r="K12" s="207" t="e">
        <f aca="false">SUM(K13)</f>
        <v>#REF!</v>
      </c>
      <c r="L12" s="207" t="e">
        <f aca="false">SUM(L13)</f>
        <v>#REF!</v>
      </c>
      <c r="M12" s="207" t="e">
        <f aca="false">SUM(M13)</f>
        <v>#REF!</v>
      </c>
      <c r="N12" s="207" t="n">
        <f aca="false">SUM(N13)</f>
        <v>108000</v>
      </c>
      <c r="O12" s="207" t="n">
        <f aca="false">SUM(O13)</f>
        <v>108000</v>
      </c>
      <c r="P12" s="207" t="n">
        <f aca="false">SUM(P13)</f>
        <v>108000</v>
      </c>
      <c r="Q12" s="207" t="n">
        <f aca="false">SUM(Q13)</f>
        <v>108000</v>
      </c>
      <c r="R12" s="207" t="n">
        <f aca="false">SUM(R13)</f>
        <v>57838.38</v>
      </c>
      <c r="S12" s="207" t="n">
        <f aca="false">SUM(S13)</f>
        <v>115000</v>
      </c>
      <c r="T12" s="207" t="n">
        <f aca="false">SUM(T13)</f>
        <v>41004.14</v>
      </c>
      <c r="U12" s="207" t="n">
        <f aca="false">SUM(U13)</f>
        <v>0</v>
      </c>
      <c r="V12" s="207" t="n">
        <f aca="false">SUM(V13)</f>
        <v>846.666666666667</v>
      </c>
      <c r="W12" s="207" t="n">
        <f aca="false">SUM(W13)</f>
        <v>200000</v>
      </c>
      <c r="X12" s="207" t="n">
        <f aca="false">SUM(X13)</f>
        <v>130000</v>
      </c>
      <c r="Y12" s="207" t="n">
        <f aca="false">SUM(Y13)</f>
        <v>180000</v>
      </c>
      <c r="Z12" s="207" t="n">
        <f aca="false">SUM(Z13)</f>
        <v>163000</v>
      </c>
      <c r="AA12" s="207" t="n">
        <f aca="false">SUM(AA13)</f>
        <v>130000</v>
      </c>
      <c r="AB12" s="207" t="n">
        <f aca="false">SUM(AB13)</f>
        <v>65932.05</v>
      </c>
      <c r="AC12" s="207" t="n">
        <f aca="false">SUM(AC13)</f>
        <v>130000</v>
      </c>
      <c r="AD12" s="207" t="n">
        <f aca="false">SUM(AD13)</f>
        <v>120000</v>
      </c>
      <c r="AE12" s="207" t="n">
        <f aca="false">SUM(AE13)</f>
        <v>0</v>
      </c>
      <c r="AF12" s="207" t="n">
        <f aca="false">SUM(AF13)</f>
        <v>0</v>
      </c>
      <c r="AG12" s="207" t="n">
        <f aca="false">SUM(AG13)</f>
        <v>120000</v>
      </c>
      <c r="AH12" s="207" t="n">
        <f aca="false">SUM(AH13)</f>
        <v>84202.66</v>
      </c>
      <c r="AI12" s="207" t="n">
        <f aca="false">SUM(AI13)</f>
        <v>220000</v>
      </c>
      <c r="AJ12" s="207" t="n">
        <f aca="false">SUM(AJ13)</f>
        <v>73193.96</v>
      </c>
      <c r="AK12" s="207" t="n">
        <f aca="false">SUM(AK13)</f>
        <v>90000</v>
      </c>
      <c r="AL12" s="207" t="n">
        <f aca="false">SUM(AL13)</f>
        <v>0</v>
      </c>
      <c r="AM12" s="207" t="n">
        <f aca="false">SUM(AM13)</f>
        <v>0</v>
      </c>
      <c r="AN12" s="207" t="n">
        <f aca="false">SUM(AN13)</f>
        <v>90000</v>
      </c>
      <c r="AO12" s="207" t="n">
        <f aca="false">SUM(AN12/$AN$2)</f>
        <v>11945.0527573163</v>
      </c>
      <c r="AP12" s="207" t="n">
        <f aca="false">SUM(AP13)</f>
        <v>125000</v>
      </c>
      <c r="AQ12" s="207" t="n">
        <f aca="false">SUM(AQ13)</f>
        <v>0</v>
      </c>
      <c r="AR12" s="207" t="n">
        <f aca="false">SUM(AP12/$AN$2)</f>
        <v>16590.3510518283</v>
      </c>
      <c r="AS12" s="207"/>
      <c r="AT12" s="207" t="n">
        <f aca="false">SUM(AT13)</f>
        <v>10768.74</v>
      </c>
      <c r="AU12" s="207" t="n">
        <f aca="false">SUM(AU13)</f>
        <v>1960</v>
      </c>
      <c r="AV12" s="207" t="n">
        <f aca="false">SUM(AV13)</f>
        <v>0</v>
      </c>
      <c r="AW12" s="207" t="n">
        <f aca="false">SUM(AR12+AU12-AV12)</f>
        <v>18550.3510518283</v>
      </c>
      <c r="AX12" s="215" t="n">
        <f aca="false">SUM(AX13)</f>
        <v>14377.86</v>
      </c>
      <c r="AY12" s="216" t="n">
        <f aca="false">SUM(AY13)</f>
        <v>0</v>
      </c>
      <c r="AZ12" s="216" t="n">
        <f aca="false">SUM(AZ13)</f>
        <v>3290.84</v>
      </c>
      <c r="BA12" s="216" t="n">
        <f aca="false">SUM(BA13)</f>
        <v>15259.5110518283</v>
      </c>
      <c r="BI12" s="3"/>
    </row>
    <row r="13" customFormat="false" ht="13.5" hidden="true" customHeight="true" outlineLevel="0" collapsed="false">
      <c r="A13" s="214"/>
      <c r="B13" s="220" t="s">
        <v>159</v>
      </c>
      <c r="C13" s="220"/>
      <c r="D13" s="220"/>
      <c r="E13" s="220"/>
      <c r="F13" s="220"/>
      <c r="G13" s="220"/>
      <c r="H13" s="220"/>
      <c r="I13" s="206" t="n">
        <v>32</v>
      </c>
      <c r="J13" s="137" t="s">
        <v>73</v>
      </c>
      <c r="K13" s="207" t="e">
        <f aca="false">SUM(#REF!+K14)</f>
        <v>#REF!</v>
      </c>
      <c r="L13" s="207" t="e">
        <f aca="false">SUM(#REF!+L14)</f>
        <v>#REF!</v>
      </c>
      <c r="M13" s="207" t="e">
        <f aca="false">SUM(#REF!+M14)</f>
        <v>#REF!</v>
      </c>
      <c r="N13" s="207" t="n">
        <f aca="false">SUM(N14)</f>
        <v>108000</v>
      </c>
      <c r="O13" s="207" t="n">
        <f aca="false">SUM(O14)</f>
        <v>108000</v>
      </c>
      <c r="P13" s="207" t="n">
        <f aca="false">SUM(P14)</f>
        <v>108000</v>
      </c>
      <c r="Q13" s="207" t="n">
        <f aca="false">SUM(Q14)</f>
        <v>108000</v>
      </c>
      <c r="R13" s="207" t="n">
        <f aca="false">SUM(R14)</f>
        <v>57838.38</v>
      </c>
      <c r="S13" s="207" t="n">
        <f aca="false">SUM(S14)</f>
        <v>115000</v>
      </c>
      <c r="T13" s="207" t="n">
        <f aca="false">SUM(T14)</f>
        <v>41004.14</v>
      </c>
      <c r="U13" s="207" t="n">
        <f aca="false">SUM(U14)</f>
        <v>0</v>
      </c>
      <c r="V13" s="207" t="n">
        <f aca="false">SUM(V14)</f>
        <v>846.666666666667</v>
      </c>
      <c r="W13" s="207" t="n">
        <f aca="false">SUM(W14)</f>
        <v>200000</v>
      </c>
      <c r="X13" s="207" t="n">
        <f aca="false">SUM(X14)</f>
        <v>130000</v>
      </c>
      <c r="Y13" s="207" t="n">
        <f aca="false">SUM(Y14)</f>
        <v>180000</v>
      </c>
      <c r="Z13" s="207" t="n">
        <f aca="false">SUM(Z14)</f>
        <v>163000</v>
      </c>
      <c r="AA13" s="207" t="n">
        <f aca="false">SUM(AA14)</f>
        <v>130000</v>
      </c>
      <c r="AB13" s="207" t="n">
        <f aca="false">SUM(AB14)</f>
        <v>65932.05</v>
      </c>
      <c r="AC13" s="207" t="n">
        <f aca="false">SUM(AC14)</f>
        <v>130000</v>
      </c>
      <c r="AD13" s="207" t="n">
        <f aca="false">SUM(AD14)</f>
        <v>120000</v>
      </c>
      <c r="AE13" s="207" t="n">
        <f aca="false">SUM(AE14)</f>
        <v>0</v>
      </c>
      <c r="AF13" s="207" t="n">
        <f aca="false">SUM(AF14)</f>
        <v>0</v>
      </c>
      <c r="AG13" s="207" t="n">
        <f aca="false">SUM(AG14)</f>
        <v>120000</v>
      </c>
      <c r="AH13" s="207" t="n">
        <f aca="false">SUM(AH14)</f>
        <v>84202.66</v>
      </c>
      <c r="AI13" s="207" t="n">
        <f aca="false">SUM(AI14)</f>
        <v>220000</v>
      </c>
      <c r="AJ13" s="207" t="n">
        <f aca="false">SUM(AJ14)</f>
        <v>73193.96</v>
      </c>
      <c r="AK13" s="207" t="n">
        <f aca="false">SUM(AK14)</f>
        <v>90000</v>
      </c>
      <c r="AL13" s="207" t="n">
        <f aca="false">SUM(AL14)</f>
        <v>0</v>
      </c>
      <c r="AM13" s="207" t="n">
        <f aca="false">SUM(AM14)</f>
        <v>0</v>
      </c>
      <c r="AN13" s="207" t="n">
        <f aca="false">SUM(AN14)</f>
        <v>90000</v>
      </c>
      <c r="AO13" s="207" t="n">
        <f aca="false">SUM(AN13/$AN$2)</f>
        <v>11945.0527573163</v>
      </c>
      <c r="AP13" s="207" t="n">
        <f aca="false">SUM(AP14)</f>
        <v>125000</v>
      </c>
      <c r="AQ13" s="207"/>
      <c r="AR13" s="207" t="n">
        <f aca="false">SUM(AP13/$AN$2)</f>
        <v>16590.3510518283</v>
      </c>
      <c r="AS13" s="207"/>
      <c r="AT13" s="207" t="n">
        <f aca="false">SUM(AT14)</f>
        <v>10768.74</v>
      </c>
      <c r="AU13" s="207" t="n">
        <f aca="false">SUM(AU14)</f>
        <v>1960</v>
      </c>
      <c r="AV13" s="207" t="n">
        <f aca="false">SUM(AV14)</f>
        <v>0</v>
      </c>
      <c r="AW13" s="207" t="n">
        <f aca="false">SUM(AR13+AU13-AV13)</f>
        <v>18550.3510518283</v>
      </c>
      <c r="AX13" s="215" t="n">
        <f aca="false">SUM(AX14)</f>
        <v>14377.86</v>
      </c>
      <c r="AY13" s="216" t="n">
        <f aca="false">SUM(AY14)</f>
        <v>0</v>
      </c>
      <c r="AZ13" s="216" t="n">
        <f aca="false">SUM(AZ14)</f>
        <v>3290.84</v>
      </c>
      <c r="BA13" s="216" t="n">
        <f aca="false">SUM(BA14)</f>
        <v>15259.5110518283</v>
      </c>
      <c r="BI13" s="3"/>
    </row>
    <row r="14" customFormat="false" ht="12.75" hidden="true" customHeight="false" outlineLevel="0" collapsed="false">
      <c r="A14" s="209"/>
      <c r="B14" s="205"/>
      <c r="C14" s="205"/>
      <c r="D14" s="205"/>
      <c r="E14" s="205"/>
      <c r="F14" s="205"/>
      <c r="G14" s="205"/>
      <c r="H14" s="205"/>
      <c r="I14" s="217" t="n">
        <v>329</v>
      </c>
      <c r="J14" s="218" t="s">
        <v>161</v>
      </c>
      <c r="K14" s="219" t="n">
        <f aca="false">SUM(K15:K18)</f>
        <v>0</v>
      </c>
      <c r="L14" s="219" t="n">
        <f aca="false">SUM(L15:L18)</f>
        <v>0</v>
      </c>
      <c r="M14" s="219" t="n">
        <f aca="false">SUM(M15:M18)</f>
        <v>0</v>
      </c>
      <c r="N14" s="219" t="n">
        <f aca="false">SUM(N15:N18)</f>
        <v>108000</v>
      </c>
      <c r="O14" s="219" t="n">
        <f aca="false">SUM(O15:O18)</f>
        <v>108000</v>
      </c>
      <c r="P14" s="219" t="n">
        <f aca="false">SUM(P15:P18)</f>
        <v>108000</v>
      </c>
      <c r="Q14" s="219" t="n">
        <f aca="false">SUM(Q15:Q18)</f>
        <v>108000</v>
      </c>
      <c r="R14" s="219" t="n">
        <f aca="false">SUM(R15:R18)</f>
        <v>57838.38</v>
      </c>
      <c r="S14" s="219" t="n">
        <f aca="false">SUM(S15:S18)</f>
        <v>115000</v>
      </c>
      <c r="T14" s="219" t="n">
        <f aca="false">SUM(T15:T18)</f>
        <v>41004.14</v>
      </c>
      <c r="U14" s="219" t="n">
        <f aca="false">SUM(U15:U18)</f>
        <v>0</v>
      </c>
      <c r="V14" s="219" t="n">
        <f aca="false">SUM(V15:V18)</f>
        <v>846.666666666667</v>
      </c>
      <c r="W14" s="219" t="n">
        <f aca="false">SUM(W15:W18)</f>
        <v>200000</v>
      </c>
      <c r="X14" s="219" t="n">
        <f aca="false">SUM(X15:X18)</f>
        <v>130000</v>
      </c>
      <c r="Y14" s="219" t="n">
        <f aca="false">SUM(Y15:Y18)</f>
        <v>180000</v>
      </c>
      <c r="Z14" s="219" t="n">
        <f aca="false">SUM(Z15:Z18)</f>
        <v>163000</v>
      </c>
      <c r="AA14" s="219" t="n">
        <f aca="false">SUM(AA15:AA18)</f>
        <v>130000</v>
      </c>
      <c r="AB14" s="219" t="n">
        <f aca="false">SUM(AB15:AB18)</f>
        <v>65932.05</v>
      </c>
      <c r="AC14" s="219" t="n">
        <f aca="false">SUM(AC15:AC18)</f>
        <v>130000</v>
      </c>
      <c r="AD14" s="219" t="n">
        <f aca="false">SUM(AD15:AD18)</f>
        <v>120000</v>
      </c>
      <c r="AE14" s="219" t="n">
        <f aca="false">SUM(AE15:AE18)</f>
        <v>0</v>
      </c>
      <c r="AF14" s="219" t="n">
        <f aca="false">SUM(AF15:AF18)</f>
        <v>0</v>
      </c>
      <c r="AG14" s="219" t="n">
        <f aca="false">SUM(AG15:AG18)</f>
        <v>120000</v>
      </c>
      <c r="AH14" s="219" t="n">
        <f aca="false">SUM(AH15:AH18)</f>
        <v>84202.66</v>
      </c>
      <c r="AI14" s="219" t="n">
        <f aca="false">SUM(AI15:AI18)</f>
        <v>220000</v>
      </c>
      <c r="AJ14" s="219" t="n">
        <f aca="false">SUM(AJ15:AJ18)</f>
        <v>73193.96</v>
      </c>
      <c r="AK14" s="219" t="n">
        <f aca="false">SUM(AK15:AK18)</f>
        <v>90000</v>
      </c>
      <c r="AL14" s="219" t="n">
        <f aca="false">SUM(AL15:AL18)</f>
        <v>0</v>
      </c>
      <c r="AM14" s="219" t="n">
        <f aca="false">SUM(AM15:AM18)</f>
        <v>0</v>
      </c>
      <c r="AN14" s="219" t="n">
        <f aca="false">SUM(AN15:AN18)</f>
        <v>90000</v>
      </c>
      <c r="AO14" s="207" t="n">
        <f aca="false">SUM(AN14/$AN$2)</f>
        <v>11945.0527573163</v>
      </c>
      <c r="AP14" s="219" t="n">
        <f aca="false">SUM(AP15:AP18)</f>
        <v>125000</v>
      </c>
      <c r="AQ14" s="219"/>
      <c r="AR14" s="207" t="n">
        <f aca="false">SUM(AP14/$AN$2)</f>
        <v>16590.3510518283</v>
      </c>
      <c r="AS14" s="207"/>
      <c r="AT14" s="207" t="n">
        <f aca="false">SUM(AT15:AT18)</f>
        <v>10768.74</v>
      </c>
      <c r="AU14" s="207" t="n">
        <f aca="false">SUM(AU15:AU18)</f>
        <v>1960</v>
      </c>
      <c r="AV14" s="207" t="n">
        <f aca="false">SUM(AV15:AV18)</f>
        <v>0</v>
      </c>
      <c r="AW14" s="207" t="n">
        <f aca="false">SUM(AR14+AU14-AV14)</f>
        <v>18550.3510518283</v>
      </c>
      <c r="AX14" s="215" t="n">
        <f aca="false">SUM(AX15:AX18)</f>
        <v>14377.86</v>
      </c>
      <c r="AY14" s="216" t="n">
        <f aca="false">SUM(AY15:AY18)</f>
        <v>0</v>
      </c>
      <c r="AZ14" s="216" t="n">
        <f aca="false">SUM(AZ15:AZ18)</f>
        <v>3290.84</v>
      </c>
      <c r="BA14" s="216" t="n">
        <f aca="false">SUM(BA15:BA18)</f>
        <v>15259.5110518283</v>
      </c>
      <c r="BI14" s="3"/>
    </row>
    <row r="15" customFormat="false" ht="12.75" hidden="true" customHeight="false" outlineLevel="0" collapsed="false">
      <c r="A15" s="209"/>
      <c r="B15" s="205"/>
      <c r="C15" s="205"/>
      <c r="D15" s="205"/>
      <c r="E15" s="205"/>
      <c r="F15" s="205"/>
      <c r="G15" s="205"/>
      <c r="H15" s="205"/>
      <c r="I15" s="217" t="n">
        <v>32911</v>
      </c>
      <c r="J15" s="218" t="s">
        <v>162</v>
      </c>
      <c r="K15" s="219"/>
      <c r="L15" s="219"/>
      <c r="M15" s="219"/>
      <c r="N15" s="219" t="n">
        <v>100000</v>
      </c>
      <c r="O15" s="219" t="n">
        <v>100000</v>
      </c>
      <c r="P15" s="219" t="n">
        <v>100000</v>
      </c>
      <c r="Q15" s="219" t="n">
        <v>100000</v>
      </c>
      <c r="R15" s="219" t="n">
        <v>28652.38</v>
      </c>
      <c r="S15" s="219" t="n">
        <v>80000</v>
      </c>
      <c r="T15" s="219" t="n">
        <v>36253.9</v>
      </c>
      <c r="U15" s="219"/>
      <c r="V15" s="207" t="n">
        <f aca="false">S15/P15*100</f>
        <v>80</v>
      </c>
      <c r="W15" s="219" t="n">
        <v>80000</v>
      </c>
      <c r="X15" s="219" t="n">
        <v>100000</v>
      </c>
      <c r="Y15" s="219" t="n">
        <v>100000</v>
      </c>
      <c r="Z15" s="219" t="n">
        <v>100000</v>
      </c>
      <c r="AA15" s="219" t="n">
        <v>100000</v>
      </c>
      <c r="AB15" s="219" t="n">
        <v>19829.59</v>
      </c>
      <c r="AC15" s="219" t="n">
        <v>100000</v>
      </c>
      <c r="AD15" s="219" t="n">
        <v>80000</v>
      </c>
      <c r="AE15" s="219"/>
      <c r="AF15" s="219"/>
      <c r="AG15" s="221" t="n">
        <v>80000</v>
      </c>
      <c r="AH15" s="219" t="n">
        <v>60839.65</v>
      </c>
      <c r="AI15" s="219" t="n">
        <v>80000</v>
      </c>
      <c r="AJ15" s="180" t="n">
        <v>27663.23</v>
      </c>
      <c r="AK15" s="219" t="n">
        <v>50000</v>
      </c>
      <c r="AL15" s="219"/>
      <c r="AM15" s="219"/>
      <c r="AN15" s="180" t="n">
        <f aca="false">SUM(AK15+AL15-AM15)</f>
        <v>50000</v>
      </c>
      <c r="AO15" s="207" t="n">
        <f aca="false">SUM(AN15/$AN$2)</f>
        <v>6636.1404207313</v>
      </c>
      <c r="AP15" s="180" t="n">
        <v>50000</v>
      </c>
      <c r="AQ15" s="180"/>
      <c r="AR15" s="207" t="n">
        <f aca="false">SUM(AP15/$AN$2)</f>
        <v>6636.1404207313</v>
      </c>
      <c r="AS15" s="207" t="n">
        <v>4252.8</v>
      </c>
      <c r="AT15" s="207" t="n">
        <v>4252.8</v>
      </c>
      <c r="AU15" s="207" t="n">
        <v>1000</v>
      </c>
      <c r="AV15" s="207"/>
      <c r="AW15" s="207" t="n">
        <f aca="false">SUM(AR15+AU15-AV15)</f>
        <v>7636.1404207313</v>
      </c>
      <c r="AX15" s="215" t="n">
        <v>7383.12</v>
      </c>
      <c r="AY15" s="180"/>
      <c r="AZ15" s="180"/>
      <c r="BA15" s="160" t="n">
        <f aca="false">SUM(AW15+AY15-AZ15)</f>
        <v>7636.1404207313</v>
      </c>
      <c r="BI15" s="3"/>
    </row>
    <row r="16" customFormat="false" ht="12.75" hidden="true" customHeight="false" outlineLevel="0" collapsed="false">
      <c r="A16" s="209"/>
      <c r="B16" s="205"/>
      <c r="C16" s="205"/>
      <c r="D16" s="205"/>
      <c r="E16" s="205"/>
      <c r="F16" s="205"/>
      <c r="G16" s="205"/>
      <c r="H16" s="205"/>
      <c r="I16" s="217" t="n">
        <v>32921</v>
      </c>
      <c r="J16" s="218" t="s">
        <v>163</v>
      </c>
      <c r="K16" s="219"/>
      <c r="L16" s="219"/>
      <c r="M16" s="219"/>
      <c r="N16" s="219" t="n">
        <v>5000</v>
      </c>
      <c r="O16" s="219" t="n">
        <v>5000</v>
      </c>
      <c r="P16" s="219" t="n">
        <v>5000</v>
      </c>
      <c r="Q16" s="219" t="n">
        <v>5000</v>
      </c>
      <c r="R16" s="219" t="n">
        <v>25856.88</v>
      </c>
      <c r="S16" s="219" t="n">
        <v>30000</v>
      </c>
      <c r="T16" s="219" t="n">
        <v>1754.19</v>
      </c>
      <c r="U16" s="219"/>
      <c r="V16" s="207" t="n">
        <f aca="false">S16/P16*100</f>
        <v>600</v>
      </c>
      <c r="W16" s="219" t="n">
        <v>15000</v>
      </c>
      <c r="X16" s="219" t="n">
        <v>15000</v>
      </c>
      <c r="Y16" s="219" t="n">
        <v>15000</v>
      </c>
      <c r="Z16" s="219" t="n">
        <v>15000</v>
      </c>
      <c r="AA16" s="219" t="n">
        <v>15000</v>
      </c>
      <c r="AB16" s="219" t="n">
        <v>1916.2</v>
      </c>
      <c r="AC16" s="219" t="n">
        <v>15000</v>
      </c>
      <c r="AD16" s="219" t="n">
        <v>15000</v>
      </c>
      <c r="AE16" s="219"/>
      <c r="AF16" s="219"/>
      <c r="AG16" s="221" t="n">
        <f aca="false">SUM(AC16+AE16-AF16)</f>
        <v>15000</v>
      </c>
      <c r="AH16" s="219" t="n">
        <v>1596.84</v>
      </c>
      <c r="AI16" s="219" t="n">
        <v>15000</v>
      </c>
      <c r="AJ16" s="180" t="n">
        <v>0</v>
      </c>
      <c r="AK16" s="219" t="n">
        <v>15000</v>
      </c>
      <c r="AL16" s="219"/>
      <c r="AM16" s="219"/>
      <c r="AN16" s="180" t="n">
        <f aca="false">SUM(AK16+AL16-AM16)</f>
        <v>15000</v>
      </c>
      <c r="AO16" s="207" t="n">
        <f aca="false">SUM(AN16/$AN$2)</f>
        <v>1990.84212621939</v>
      </c>
      <c r="AP16" s="180" t="n">
        <v>15000</v>
      </c>
      <c r="AQ16" s="180"/>
      <c r="AR16" s="207" t="n">
        <f aca="false">SUM(AP16/$AN$2)</f>
        <v>1990.84212621939</v>
      </c>
      <c r="AS16" s="207"/>
      <c r="AT16" s="207"/>
      <c r="AU16" s="207"/>
      <c r="AV16" s="207"/>
      <c r="AW16" s="207" t="n">
        <f aca="false">SUM(AR16+AU16-AV16)</f>
        <v>1990.84212621939</v>
      </c>
      <c r="AX16" s="215"/>
      <c r="AY16" s="180"/>
      <c r="AZ16" s="180" t="n">
        <v>1990.84</v>
      </c>
      <c r="BA16" s="160" t="n">
        <f aca="false">SUM(AW16+AY16-AZ16)</f>
        <v>0.00212621939067503</v>
      </c>
      <c r="BI16" s="3"/>
    </row>
    <row r="17" customFormat="false" ht="12.75" hidden="true" customHeight="false" outlineLevel="0" collapsed="false">
      <c r="A17" s="209"/>
      <c r="B17" s="205"/>
      <c r="C17" s="205"/>
      <c r="D17" s="205"/>
      <c r="E17" s="205"/>
      <c r="F17" s="205"/>
      <c r="G17" s="205"/>
      <c r="H17" s="205"/>
      <c r="I17" s="217" t="n">
        <v>32931</v>
      </c>
      <c r="J17" s="218" t="s">
        <v>164</v>
      </c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07"/>
      <c r="W17" s="219" t="n">
        <v>100000</v>
      </c>
      <c r="X17" s="219"/>
      <c r="Y17" s="219" t="n">
        <v>50000</v>
      </c>
      <c r="Z17" s="219" t="n">
        <v>35000</v>
      </c>
      <c r="AA17" s="219" t="n">
        <v>0</v>
      </c>
      <c r="AB17" s="219" t="n">
        <v>33526.45</v>
      </c>
      <c r="AC17" s="219" t="n">
        <v>0</v>
      </c>
      <c r="AD17" s="219"/>
      <c r="AE17" s="219"/>
      <c r="AF17" s="219"/>
      <c r="AG17" s="221" t="n">
        <f aca="false">SUM(AC17+AE17-AF17)</f>
        <v>0</v>
      </c>
      <c r="AH17" s="219"/>
      <c r="AI17" s="219" t="n">
        <v>100000</v>
      </c>
      <c r="AJ17" s="180" t="n">
        <v>32350.4</v>
      </c>
      <c r="AK17" s="219" t="n">
        <v>0</v>
      </c>
      <c r="AL17" s="219"/>
      <c r="AM17" s="219"/>
      <c r="AN17" s="180" t="n">
        <f aca="false">SUM(AK17+AL17-AM17)</f>
        <v>0</v>
      </c>
      <c r="AO17" s="207" t="n">
        <f aca="false">SUM(AN17/$AN$2)</f>
        <v>0</v>
      </c>
      <c r="AP17" s="180" t="n">
        <v>30000</v>
      </c>
      <c r="AQ17" s="180"/>
      <c r="AR17" s="207" t="n">
        <f aca="false">SUM(AP17/$AN$2)</f>
        <v>3981.68425243878</v>
      </c>
      <c r="AS17" s="207" t="n">
        <v>4935.94</v>
      </c>
      <c r="AT17" s="207" t="n">
        <v>4935.94</v>
      </c>
      <c r="AU17" s="207" t="n">
        <v>960</v>
      </c>
      <c r="AV17" s="207"/>
      <c r="AW17" s="207" t="n">
        <f aca="false">SUM(AR17+AU17-AV17)</f>
        <v>4941.68425243878</v>
      </c>
      <c r="AX17" s="215" t="n">
        <v>4935.94</v>
      </c>
      <c r="AY17" s="180"/>
      <c r="AZ17" s="180"/>
      <c r="BA17" s="160" t="n">
        <f aca="false">SUM(AW17+AY17-AZ17)</f>
        <v>4941.68425243878</v>
      </c>
      <c r="BI17" s="3"/>
    </row>
    <row r="18" customFormat="false" ht="12.75" hidden="true" customHeight="false" outlineLevel="0" collapsed="false">
      <c r="A18" s="209"/>
      <c r="B18" s="205"/>
      <c r="C18" s="205"/>
      <c r="D18" s="205"/>
      <c r="E18" s="205"/>
      <c r="F18" s="205"/>
      <c r="G18" s="205"/>
      <c r="H18" s="205"/>
      <c r="I18" s="217" t="n">
        <v>32921</v>
      </c>
      <c r="J18" s="218" t="s">
        <v>165</v>
      </c>
      <c r="K18" s="219"/>
      <c r="L18" s="219"/>
      <c r="M18" s="219"/>
      <c r="N18" s="219" t="n">
        <v>3000</v>
      </c>
      <c r="O18" s="219" t="n">
        <v>3000</v>
      </c>
      <c r="P18" s="219" t="n">
        <v>3000</v>
      </c>
      <c r="Q18" s="219" t="n">
        <v>3000</v>
      </c>
      <c r="R18" s="219" t="n">
        <v>3329.12</v>
      </c>
      <c r="S18" s="219" t="n">
        <v>5000</v>
      </c>
      <c r="T18" s="219" t="n">
        <v>2996.05</v>
      </c>
      <c r="U18" s="219"/>
      <c r="V18" s="207" t="n">
        <f aca="false">S18/P18*100</f>
        <v>166.666666666667</v>
      </c>
      <c r="W18" s="219" t="n">
        <v>5000</v>
      </c>
      <c r="X18" s="219" t="n">
        <v>15000</v>
      </c>
      <c r="Y18" s="219" t="n">
        <v>15000</v>
      </c>
      <c r="Z18" s="219" t="n">
        <v>13000</v>
      </c>
      <c r="AA18" s="219" t="n">
        <v>15000</v>
      </c>
      <c r="AB18" s="219" t="n">
        <v>10659.81</v>
      </c>
      <c r="AC18" s="219" t="n">
        <v>15000</v>
      </c>
      <c r="AD18" s="219" t="n">
        <v>25000</v>
      </c>
      <c r="AE18" s="219"/>
      <c r="AF18" s="219"/>
      <c r="AG18" s="221" t="n">
        <v>25000</v>
      </c>
      <c r="AH18" s="219" t="n">
        <v>21766.17</v>
      </c>
      <c r="AI18" s="219" t="n">
        <v>25000</v>
      </c>
      <c r="AJ18" s="180" t="n">
        <v>13180.33</v>
      </c>
      <c r="AK18" s="219" t="n">
        <v>25000</v>
      </c>
      <c r="AL18" s="219"/>
      <c r="AM18" s="219"/>
      <c r="AN18" s="180" t="n">
        <f aca="false">SUM(AK18+AL18-AM18)</f>
        <v>25000</v>
      </c>
      <c r="AO18" s="207" t="n">
        <f aca="false">SUM(AN18/$AN$2)</f>
        <v>3318.07021036565</v>
      </c>
      <c r="AP18" s="180" t="n">
        <v>30000</v>
      </c>
      <c r="AQ18" s="180"/>
      <c r="AR18" s="207" t="n">
        <f aca="false">SUM(AP18/$AN$2)</f>
        <v>3981.68425243878</v>
      </c>
      <c r="AS18" s="207" t="n">
        <v>1580</v>
      </c>
      <c r="AT18" s="207" t="n">
        <v>1580</v>
      </c>
      <c r="AU18" s="207"/>
      <c r="AV18" s="207"/>
      <c r="AW18" s="207" t="n">
        <f aca="false">SUM(AR18+AU18-AV18)</f>
        <v>3981.68425243878</v>
      </c>
      <c r="AX18" s="215" t="n">
        <v>2058.8</v>
      </c>
      <c r="AY18" s="180"/>
      <c r="AZ18" s="180" t="n">
        <v>1300</v>
      </c>
      <c r="BA18" s="160" t="n">
        <f aca="false">SUM(AW18+AY18-AZ18)</f>
        <v>2681.68425243878</v>
      </c>
      <c r="BI18" s="3"/>
    </row>
    <row r="19" customFormat="false" ht="12.75" hidden="true" customHeight="false" outlineLevel="0" collapsed="false">
      <c r="A19" s="209" t="s">
        <v>166</v>
      </c>
      <c r="B19" s="205"/>
      <c r="C19" s="205"/>
      <c r="D19" s="205"/>
      <c r="E19" s="205"/>
      <c r="F19" s="205"/>
      <c r="G19" s="205"/>
      <c r="H19" s="205"/>
      <c r="I19" s="217" t="s">
        <v>155</v>
      </c>
      <c r="J19" s="218" t="s">
        <v>167</v>
      </c>
      <c r="K19" s="219" t="n">
        <f aca="false">SUM(K20)</f>
        <v>0</v>
      </c>
      <c r="L19" s="219" t="n">
        <f aca="false">SUM(L20)</f>
        <v>22000</v>
      </c>
      <c r="M19" s="219" t="n">
        <f aca="false">SUM(M20)</f>
        <v>22000</v>
      </c>
      <c r="N19" s="219" t="n">
        <f aca="false">SUM(N20)</f>
        <v>20000</v>
      </c>
      <c r="O19" s="219" t="n">
        <f aca="false">SUM(O20)</f>
        <v>20000</v>
      </c>
      <c r="P19" s="219" t="n">
        <f aca="false">SUM(P20)</f>
        <v>20000</v>
      </c>
      <c r="Q19" s="219" t="n">
        <f aca="false">SUM(Q20)</f>
        <v>20000</v>
      </c>
      <c r="R19" s="219" t="n">
        <f aca="false">SUM(R20)</f>
        <v>10000</v>
      </c>
      <c r="S19" s="219" t="n">
        <f aca="false">SUM(S20)</f>
        <v>20000</v>
      </c>
      <c r="T19" s="219" t="n">
        <f aca="false">SUM(T20)</f>
        <v>5000</v>
      </c>
      <c r="U19" s="219" t="n">
        <f aca="false">SUM(U20)</f>
        <v>0</v>
      </c>
      <c r="V19" s="219" t="n">
        <f aca="false">SUM(V20)</f>
        <v>100</v>
      </c>
      <c r="W19" s="219" t="n">
        <f aca="false">SUM(W20)</f>
        <v>20000</v>
      </c>
      <c r="X19" s="219" t="n">
        <f aca="false">SUM(X20)</f>
        <v>30000</v>
      </c>
      <c r="Y19" s="219" t="n">
        <f aca="false">SUM(Y20)</f>
        <v>30000</v>
      </c>
      <c r="Z19" s="219" t="n">
        <f aca="false">SUM(Z20)</f>
        <v>30000</v>
      </c>
      <c r="AA19" s="219" t="n">
        <f aca="false">SUM(AA20)</f>
        <v>30000</v>
      </c>
      <c r="AB19" s="219" t="n">
        <f aca="false">SUM(AB20)</f>
        <v>12500</v>
      </c>
      <c r="AC19" s="219" t="n">
        <f aca="false">SUM(AC20)</f>
        <v>30000</v>
      </c>
      <c r="AD19" s="219" t="n">
        <f aca="false">SUM(AD20)</f>
        <v>30000</v>
      </c>
      <c r="AE19" s="219" t="n">
        <f aca="false">SUM(AE20)</f>
        <v>0</v>
      </c>
      <c r="AF19" s="219" t="n">
        <f aca="false">SUM(AF20)</f>
        <v>0</v>
      </c>
      <c r="AG19" s="219" t="n">
        <f aca="false">SUM(AG20)</f>
        <v>30000</v>
      </c>
      <c r="AH19" s="219" t="n">
        <f aca="false">SUM(AH20)</f>
        <v>15000</v>
      </c>
      <c r="AI19" s="219" t="n">
        <f aca="false">SUM(AI20)</f>
        <v>40000</v>
      </c>
      <c r="AJ19" s="219" t="n">
        <f aca="false">SUM(AJ20)</f>
        <v>10000</v>
      </c>
      <c r="AK19" s="219" t="n">
        <f aca="false">SUM(AK20)</f>
        <v>40000</v>
      </c>
      <c r="AL19" s="219" t="n">
        <f aca="false">SUM(AL20)</f>
        <v>0</v>
      </c>
      <c r="AM19" s="219" t="n">
        <f aca="false">SUM(AM20)</f>
        <v>0</v>
      </c>
      <c r="AN19" s="219" t="n">
        <f aca="false">SUM(AN20)</f>
        <v>40000</v>
      </c>
      <c r="AO19" s="207" t="n">
        <f aca="false">SUM(AN19/$AN$2)</f>
        <v>5308.91233658504</v>
      </c>
      <c r="AP19" s="219" t="n">
        <f aca="false">SUM(AP20)</f>
        <v>40000</v>
      </c>
      <c r="AQ19" s="219" t="n">
        <f aca="false">SUM(AQ20)</f>
        <v>0</v>
      </c>
      <c r="AR19" s="207" t="n">
        <f aca="false">SUM(AP19/$AN$2)</f>
        <v>5308.91233658504</v>
      </c>
      <c r="AS19" s="207"/>
      <c r="AT19" s="207" t="n">
        <f aca="false">SUM(AT20)</f>
        <v>2654.5</v>
      </c>
      <c r="AU19" s="207" t="n">
        <f aca="false">SUM(AU20)</f>
        <v>0</v>
      </c>
      <c r="AV19" s="207" t="n">
        <f aca="false">SUM(AV20)</f>
        <v>0</v>
      </c>
      <c r="AW19" s="207" t="n">
        <f aca="false">SUM(AR19+AU19-AV19)</f>
        <v>5308.91233658504</v>
      </c>
      <c r="AX19" s="215"/>
      <c r="AY19" s="180" t="n">
        <f aca="false">SUM(AY20)</f>
        <v>0</v>
      </c>
      <c r="AZ19" s="180" t="n">
        <f aca="false">SUM(AZ20)</f>
        <v>0</v>
      </c>
      <c r="BA19" s="180" t="n">
        <f aca="false">SUM(BA20)</f>
        <v>5308.91</v>
      </c>
      <c r="BI19" s="3"/>
    </row>
    <row r="20" customFormat="false" ht="12.75" hidden="true" customHeight="false" outlineLevel="0" collapsed="false">
      <c r="A20" s="209"/>
      <c r="B20" s="205"/>
      <c r="C20" s="205"/>
      <c r="D20" s="205"/>
      <c r="E20" s="205"/>
      <c r="F20" s="205"/>
      <c r="G20" s="205"/>
      <c r="H20" s="205"/>
      <c r="I20" s="217" t="s">
        <v>157</v>
      </c>
      <c r="J20" s="218"/>
      <c r="K20" s="219" t="n">
        <f aca="false">SUM(K22)</f>
        <v>0</v>
      </c>
      <c r="L20" s="219" t="n">
        <f aca="false">SUM(L22)</f>
        <v>22000</v>
      </c>
      <c r="M20" s="219" t="n">
        <f aca="false">SUM(M22)</f>
        <v>22000</v>
      </c>
      <c r="N20" s="219" t="n">
        <f aca="false">SUM(N22)</f>
        <v>20000</v>
      </c>
      <c r="O20" s="219" t="n">
        <f aca="false">SUM(O22)</f>
        <v>20000</v>
      </c>
      <c r="P20" s="219" t="n">
        <f aca="false">SUM(P22)</f>
        <v>20000</v>
      </c>
      <c r="Q20" s="219" t="n">
        <f aca="false">SUM(Q22)</f>
        <v>20000</v>
      </c>
      <c r="R20" s="219" t="n">
        <f aca="false">SUM(R22)</f>
        <v>10000</v>
      </c>
      <c r="S20" s="219" t="n">
        <f aca="false">SUM(S22)</f>
        <v>20000</v>
      </c>
      <c r="T20" s="219" t="n">
        <f aca="false">SUM(T22)</f>
        <v>5000</v>
      </c>
      <c r="U20" s="219" t="n">
        <f aca="false">SUM(U22)</f>
        <v>0</v>
      </c>
      <c r="V20" s="219" t="n">
        <f aca="false">SUM(V22)</f>
        <v>100</v>
      </c>
      <c r="W20" s="219" t="n">
        <f aca="false">SUM(W22)</f>
        <v>20000</v>
      </c>
      <c r="X20" s="219" t="n">
        <f aca="false">SUM(X22)</f>
        <v>30000</v>
      </c>
      <c r="Y20" s="219" t="n">
        <f aca="false">SUM(Y22)</f>
        <v>30000</v>
      </c>
      <c r="Z20" s="219" t="n">
        <f aca="false">SUM(Z22)</f>
        <v>30000</v>
      </c>
      <c r="AA20" s="219" t="n">
        <f aca="false">SUM(AA22)</f>
        <v>30000</v>
      </c>
      <c r="AB20" s="219" t="n">
        <f aca="false">SUM(AB22)</f>
        <v>12500</v>
      </c>
      <c r="AC20" s="219" t="n">
        <f aca="false">SUM(AC22)</f>
        <v>30000</v>
      </c>
      <c r="AD20" s="219" t="n">
        <f aca="false">SUM(AD22)</f>
        <v>30000</v>
      </c>
      <c r="AE20" s="219" t="n">
        <f aca="false">SUM(AE22)</f>
        <v>0</v>
      </c>
      <c r="AF20" s="219" t="n">
        <f aca="false">SUM(AF22)</f>
        <v>0</v>
      </c>
      <c r="AG20" s="219" t="n">
        <f aca="false">SUM(AG22)</f>
        <v>30000</v>
      </c>
      <c r="AH20" s="219" t="n">
        <f aca="false">SUM(AH22)</f>
        <v>15000</v>
      </c>
      <c r="AI20" s="219" t="n">
        <f aca="false">SUM(AI22)</f>
        <v>40000</v>
      </c>
      <c r="AJ20" s="219" t="n">
        <f aca="false">SUM(AJ22)</f>
        <v>10000</v>
      </c>
      <c r="AK20" s="219" t="n">
        <f aca="false">SUM(AK22)</f>
        <v>40000</v>
      </c>
      <c r="AL20" s="219" t="n">
        <f aca="false">SUM(AL22)</f>
        <v>0</v>
      </c>
      <c r="AM20" s="219" t="n">
        <f aca="false">SUM(AM22)</f>
        <v>0</v>
      </c>
      <c r="AN20" s="219" t="n">
        <f aca="false">SUM(AN22)</f>
        <v>40000</v>
      </c>
      <c r="AO20" s="207" t="n">
        <f aca="false">SUM(AN20/$AN$2)</f>
        <v>5308.91233658504</v>
      </c>
      <c r="AP20" s="219" t="n">
        <f aca="false">SUM(AP22)</f>
        <v>40000</v>
      </c>
      <c r="AQ20" s="219" t="n">
        <f aca="false">SUM(AQ22)</f>
        <v>0</v>
      </c>
      <c r="AR20" s="207" t="n">
        <f aca="false">SUM(AP20/$AN$2)</f>
        <v>5308.91233658504</v>
      </c>
      <c r="AS20" s="207"/>
      <c r="AT20" s="207" t="n">
        <f aca="false">SUM(AT22)</f>
        <v>2654.5</v>
      </c>
      <c r="AU20" s="207" t="n">
        <f aca="false">SUM(AU22)</f>
        <v>0</v>
      </c>
      <c r="AV20" s="207" t="n">
        <f aca="false">SUM(AV22)</f>
        <v>0</v>
      </c>
      <c r="AW20" s="207" t="n">
        <f aca="false">SUM(AR20+AU20-AV20)</f>
        <v>5308.91233658504</v>
      </c>
      <c r="AX20" s="215"/>
      <c r="AY20" s="180" t="n">
        <f aca="false">SUM(AY21)</f>
        <v>0</v>
      </c>
      <c r="AZ20" s="180" t="n">
        <f aca="false">SUM(AZ21)</f>
        <v>0</v>
      </c>
      <c r="BA20" s="180" t="n">
        <f aca="false">SUM(BA21)</f>
        <v>5308.91</v>
      </c>
      <c r="BI20" s="3"/>
    </row>
    <row r="21" customFormat="false" ht="12.75" hidden="true" customHeight="false" outlineLevel="0" collapsed="false">
      <c r="A21" s="209"/>
      <c r="B21" s="205" t="s">
        <v>158</v>
      </c>
      <c r="C21" s="205"/>
      <c r="D21" s="205"/>
      <c r="E21" s="205"/>
      <c r="F21" s="205"/>
      <c r="G21" s="205"/>
      <c r="H21" s="205"/>
      <c r="I21" s="217" t="s">
        <v>159</v>
      </c>
      <c r="J21" s="218" t="s">
        <v>160</v>
      </c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 t="n">
        <v>40000</v>
      </c>
      <c r="AO21" s="207" t="n">
        <f aca="false">SUM(AN21/$AN$2)</f>
        <v>5308.91233658504</v>
      </c>
      <c r="AP21" s="219" t="n">
        <v>40000</v>
      </c>
      <c r="AQ21" s="219" t="n">
        <v>40000</v>
      </c>
      <c r="AR21" s="207" t="n">
        <f aca="false">SUM(AP21/$AN$2)</f>
        <v>5308.91233658504</v>
      </c>
      <c r="AS21" s="207"/>
      <c r="AT21" s="207" t="n">
        <v>40000</v>
      </c>
      <c r="AU21" s="207" t="n">
        <v>40000</v>
      </c>
      <c r="AV21" s="207" t="n">
        <v>40000</v>
      </c>
      <c r="AW21" s="207" t="n">
        <f aca="false">SUM(AR21+AU21-AV21)</f>
        <v>5308.91233658504</v>
      </c>
      <c r="AX21" s="215"/>
      <c r="AY21" s="180" t="n">
        <f aca="false">SUM(AY22)</f>
        <v>0</v>
      </c>
      <c r="AZ21" s="180" t="n">
        <f aca="false">SUM(AZ22)</f>
        <v>0</v>
      </c>
      <c r="BA21" s="180" t="n">
        <f aca="false">SUM(BA22)</f>
        <v>5308.91</v>
      </c>
      <c r="BB21" s="3" t="n">
        <v>5308.91</v>
      </c>
      <c r="BI21" s="3"/>
    </row>
    <row r="22" customFormat="false" ht="12.75" hidden="true" customHeight="false" outlineLevel="0" collapsed="false">
      <c r="A22" s="214"/>
      <c r="B22" s="220"/>
      <c r="C22" s="220"/>
      <c r="D22" s="220"/>
      <c r="E22" s="220"/>
      <c r="F22" s="220"/>
      <c r="G22" s="220"/>
      <c r="H22" s="220"/>
      <c r="I22" s="206" t="n">
        <v>3</v>
      </c>
      <c r="J22" s="137" t="s">
        <v>71</v>
      </c>
      <c r="K22" s="207" t="n">
        <f aca="false">SUM(K23)</f>
        <v>0</v>
      </c>
      <c r="L22" s="207" t="n">
        <f aca="false">SUM(L23)</f>
        <v>22000</v>
      </c>
      <c r="M22" s="207" t="n">
        <f aca="false">SUM(M23)</f>
        <v>22000</v>
      </c>
      <c r="N22" s="207" t="n">
        <f aca="false">SUM(N23)</f>
        <v>20000</v>
      </c>
      <c r="O22" s="207" t="n">
        <f aca="false">SUM(O23)</f>
        <v>20000</v>
      </c>
      <c r="P22" s="207" t="n">
        <f aca="false">SUM(P23)</f>
        <v>20000</v>
      </c>
      <c r="Q22" s="207" t="n">
        <f aca="false">SUM(Q23)</f>
        <v>20000</v>
      </c>
      <c r="R22" s="207" t="n">
        <f aca="false">SUM(R23)</f>
        <v>10000</v>
      </c>
      <c r="S22" s="207" t="n">
        <f aca="false">SUM(S23)</f>
        <v>20000</v>
      </c>
      <c r="T22" s="207" t="n">
        <f aca="false">SUM(T23)</f>
        <v>5000</v>
      </c>
      <c r="U22" s="207" t="n">
        <f aca="false">SUM(U23)</f>
        <v>0</v>
      </c>
      <c r="V22" s="207" t="n">
        <f aca="false">SUM(V23)</f>
        <v>100</v>
      </c>
      <c r="W22" s="207" t="n">
        <f aca="false">SUM(W23)</f>
        <v>20000</v>
      </c>
      <c r="X22" s="207" t="n">
        <f aca="false">SUM(X23)</f>
        <v>30000</v>
      </c>
      <c r="Y22" s="207" t="n">
        <f aca="false">SUM(Y23)</f>
        <v>30000</v>
      </c>
      <c r="Z22" s="207" t="n">
        <f aca="false">SUM(Z23)</f>
        <v>30000</v>
      </c>
      <c r="AA22" s="207" t="n">
        <f aca="false">SUM(AA23)</f>
        <v>30000</v>
      </c>
      <c r="AB22" s="207" t="n">
        <f aca="false">SUM(AB23)</f>
        <v>12500</v>
      </c>
      <c r="AC22" s="207" t="n">
        <f aca="false">SUM(AC23)</f>
        <v>30000</v>
      </c>
      <c r="AD22" s="207" t="n">
        <f aca="false">SUM(AD23)</f>
        <v>30000</v>
      </c>
      <c r="AE22" s="207" t="n">
        <f aca="false">SUM(AE23)</f>
        <v>0</v>
      </c>
      <c r="AF22" s="207" t="n">
        <f aca="false">SUM(AF23)</f>
        <v>0</v>
      </c>
      <c r="AG22" s="207" t="n">
        <f aca="false">SUM(AG23)</f>
        <v>30000</v>
      </c>
      <c r="AH22" s="207" t="n">
        <f aca="false">SUM(AH23)</f>
        <v>15000</v>
      </c>
      <c r="AI22" s="207" t="n">
        <f aca="false">SUM(AI23)</f>
        <v>40000</v>
      </c>
      <c r="AJ22" s="207" t="n">
        <f aca="false">SUM(AJ23)</f>
        <v>10000</v>
      </c>
      <c r="AK22" s="207" t="n">
        <f aca="false">SUM(AK23)</f>
        <v>40000</v>
      </c>
      <c r="AL22" s="207" t="n">
        <f aca="false">SUM(AL23)</f>
        <v>0</v>
      </c>
      <c r="AM22" s="207" t="n">
        <f aca="false">SUM(AM23)</f>
        <v>0</v>
      </c>
      <c r="AN22" s="207" t="n">
        <f aca="false">SUM(AN23)</f>
        <v>40000</v>
      </c>
      <c r="AO22" s="207" t="n">
        <f aca="false">SUM(AN22/$AN$2)</f>
        <v>5308.91233658504</v>
      </c>
      <c r="AP22" s="207" t="n">
        <f aca="false">SUM(AP23)</f>
        <v>40000</v>
      </c>
      <c r="AQ22" s="207" t="n">
        <f aca="false">SUM(AQ23)</f>
        <v>0</v>
      </c>
      <c r="AR22" s="207" t="n">
        <f aca="false">SUM(AP22/$AN$2)</f>
        <v>5308.91233658504</v>
      </c>
      <c r="AS22" s="207"/>
      <c r="AT22" s="207" t="n">
        <f aca="false">SUM(AT23)</f>
        <v>2654.5</v>
      </c>
      <c r="AU22" s="207" t="n">
        <f aca="false">SUM(AU23)</f>
        <v>0</v>
      </c>
      <c r="AV22" s="207" t="n">
        <f aca="false">SUM(AV23)</f>
        <v>0</v>
      </c>
      <c r="AW22" s="207" t="n">
        <f aca="false">SUM(AR22+AU22-AV22)</f>
        <v>5308.91233658504</v>
      </c>
      <c r="AX22" s="215" t="n">
        <f aca="false">SUM(AX23)</f>
        <v>5309</v>
      </c>
      <c r="AY22" s="216" t="n">
        <f aca="false">SUM(AY23)</f>
        <v>0</v>
      </c>
      <c r="AZ22" s="216" t="n">
        <f aca="false">SUM(AZ23)</f>
        <v>0</v>
      </c>
      <c r="BA22" s="216" t="n">
        <f aca="false">SUM(BA23)</f>
        <v>5308.91</v>
      </c>
      <c r="BI22" s="3"/>
    </row>
    <row r="23" customFormat="false" ht="12.75" hidden="true" customHeight="false" outlineLevel="0" collapsed="false">
      <c r="A23" s="214"/>
      <c r="B23" s="220" t="s">
        <v>159</v>
      </c>
      <c r="C23" s="220"/>
      <c r="D23" s="220"/>
      <c r="E23" s="220"/>
      <c r="F23" s="220"/>
      <c r="G23" s="220"/>
      <c r="H23" s="220"/>
      <c r="I23" s="206" t="n">
        <v>38</v>
      </c>
      <c r="J23" s="137" t="s">
        <v>168</v>
      </c>
      <c r="K23" s="207" t="n">
        <f aca="false">SUM(K25)</f>
        <v>0</v>
      </c>
      <c r="L23" s="207" t="n">
        <f aca="false">SUM(L25)</f>
        <v>22000</v>
      </c>
      <c r="M23" s="207" t="n">
        <f aca="false">SUM(M25)</f>
        <v>22000</v>
      </c>
      <c r="N23" s="207" t="n">
        <f aca="false">SUM(N25)</f>
        <v>20000</v>
      </c>
      <c r="O23" s="207" t="n">
        <f aca="false">SUM(O25)</f>
        <v>20000</v>
      </c>
      <c r="P23" s="207" t="n">
        <f aca="false">SUM(P25)</f>
        <v>20000</v>
      </c>
      <c r="Q23" s="207" t="n">
        <f aca="false">SUM(Q25)</f>
        <v>20000</v>
      </c>
      <c r="R23" s="207" t="n">
        <f aca="false">SUM(R25)</f>
        <v>10000</v>
      </c>
      <c r="S23" s="207" t="n">
        <f aca="false">SUM(S25)</f>
        <v>20000</v>
      </c>
      <c r="T23" s="207" t="n">
        <f aca="false">SUM(T25)</f>
        <v>5000</v>
      </c>
      <c r="U23" s="207" t="n">
        <f aca="false">SUM(U25)</f>
        <v>0</v>
      </c>
      <c r="V23" s="207" t="n">
        <f aca="false">SUM(V25)</f>
        <v>100</v>
      </c>
      <c r="W23" s="207" t="n">
        <f aca="false">SUM(W25)</f>
        <v>20000</v>
      </c>
      <c r="X23" s="207" t="n">
        <f aca="false">SUM(X25)</f>
        <v>30000</v>
      </c>
      <c r="Y23" s="207" t="n">
        <f aca="false">SUM(Y25)</f>
        <v>30000</v>
      </c>
      <c r="Z23" s="207" t="n">
        <f aca="false">SUM(Z25)</f>
        <v>30000</v>
      </c>
      <c r="AA23" s="207" t="n">
        <f aca="false">SUM(AA25)</f>
        <v>30000</v>
      </c>
      <c r="AB23" s="207" t="n">
        <f aca="false">SUM(AB25)</f>
        <v>12500</v>
      </c>
      <c r="AC23" s="207" t="n">
        <f aca="false">SUM(AC25)</f>
        <v>30000</v>
      </c>
      <c r="AD23" s="207" t="n">
        <f aca="false">SUM(AD25)</f>
        <v>30000</v>
      </c>
      <c r="AE23" s="207" t="n">
        <f aca="false">SUM(AE25)</f>
        <v>0</v>
      </c>
      <c r="AF23" s="207" t="n">
        <f aca="false">SUM(AF25)</f>
        <v>0</v>
      </c>
      <c r="AG23" s="207" t="n">
        <f aca="false">SUM(AG25)</f>
        <v>30000</v>
      </c>
      <c r="AH23" s="207" t="n">
        <f aca="false">SUM(AH25)</f>
        <v>15000</v>
      </c>
      <c r="AI23" s="207" t="n">
        <f aca="false">SUM(AI25)</f>
        <v>40000</v>
      </c>
      <c r="AJ23" s="207" t="n">
        <f aca="false">SUM(AJ25)</f>
        <v>10000</v>
      </c>
      <c r="AK23" s="207" t="n">
        <f aca="false">SUM(AK25)</f>
        <v>40000</v>
      </c>
      <c r="AL23" s="207" t="n">
        <f aca="false">SUM(AL25)</f>
        <v>0</v>
      </c>
      <c r="AM23" s="207" t="n">
        <f aca="false">SUM(AM25)</f>
        <v>0</v>
      </c>
      <c r="AN23" s="207" t="n">
        <f aca="false">SUM(AN25)</f>
        <v>40000</v>
      </c>
      <c r="AO23" s="207" t="n">
        <f aca="false">SUM(AN23/$AN$2)</f>
        <v>5308.91233658504</v>
      </c>
      <c r="AP23" s="207" t="n">
        <f aca="false">SUM(AP25)</f>
        <v>40000</v>
      </c>
      <c r="AQ23" s="207" t="n">
        <f aca="false">SUM(AQ25)</f>
        <v>0</v>
      </c>
      <c r="AR23" s="207" t="n">
        <f aca="false">SUM(AP23/$AN$2)</f>
        <v>5308.91233658504</v>
      </c>
      <c r="AS23" s="207"/>
      <c r="AT23" s="207" t="n">
        <f aca="false">SUM(AT25)</f>
        <v>2654.5</v>
      </c>
      <c r="AU23" s="207" t="n">
        <f aca="false">SUM(AU25)</f>
        <v>0</v>
      </c>
      <c r="AV23" s="207" t="n">
        <f aca="false">SUM(AV25)</f>
        <v>0</v>
      </c>
      <c r="AW23" s="207" t="n">
        <f aca="false">SUM(AR23+AU23-AV23)</f>
        <v>5308.91233658504</v>
      </c>
      <c r="AX23" s="215" t="n">
        <f aca="false">SUM(AX24)</f>
        <v>5309</v>
      </c>
      <c r="AY23" s="216" t="n">
        <f aca="false">SUM(AY24)</f>
        <v>0</v>
      </c>
      <c r="AZ23" s="216" t="n">
        <f aca="false">SUM(AZ24)</f>
        <v>0</v>
      </c>
      <c r="BA23" s="216" t="n">
        <f aca="false">SUM(BA24)</f>
        <v>5308.91</v>
      </c>
      <c r="BI23" s="3"/>
    </row>
    <row r="24" customFormat="false" ht="13.5" hidden="true" customHeight="true" outlineLevel="0" collapsed="false">
      <c r="A24" s="209"/>
      <c r="B24" s="205"/>
      <c r="C24" s="205"/>
      <c r="D24" s="205"/>
      <c r="E24" s="205"/>
      <c r="F24" s="205"/>
      <c r="G24" s="205"/>
      <c r="H24" s="205"/>
      <c r="I24" s="217" t="n">
        <v>381</v>
      </c>
      <c r="J24" s="218" t="s">
        <v>169</v>
      </c>
      <c r="K24" s="219" t="n">
        <f aca="false">SUM(K25)</f>
        <v>0</v>
      </c>
      <c r="L24" s="219" t="n">
        <f aca="false">SUM(L25)</f>
        <v>22000</v>
      </c>
      <c r="M24" s="219" t="n">
        <f aca="false">SUM(M25)</f>
        <v>22000</v>
      </c>
      <c r="N24" s="219" t="n">
        <f aca="false">SUM(N25)</f>
        <v>20000</v>
      </c>
      <c r="O24" s="219" t="n">
        <f aca="false">SUM(O25)</f>
        <v>20000</v>
      </c>
      <c r="P24" s="219" t="n">
        <f aca="false">SUM(P25)</f>
        <v>20000</v>
      </c>
      <c r="Q24" s="219" t="n">
        <f aca="false">SUM(Q25)</f>
        <v>20000</v>
      </c>
      <c r="R24" s="219" t="n">
        <f aca="false">SUM(R25)</f>
        <v>10000</v>
      </c>
      <c r="S24" s="219" t="n">
        <f aca="false">SUM(S25)</f>
        <v>20000</v>
      </c>
      <c r="T24" s="219" t="n">
        <f aca="false">SUM(T25)</f>
        <v>5000</v>
      </c>
      <c r="U24" s="219" t="n">
        <f aca="false">SUM(U25)</f>
        <v>0</v>
      </c>
      <c r="V24" s="219" t="n">
        <f aca="false">SUM(V25)</f>
        <v>100</v>
      </c>
      <c r="W24" s="219" t="n">
        <f aca="false">SUM(W25)</f>
        <v>20000</v>
      </c>
      <c r="X24" s="219" t="n">
        <f aca="false">SUM(X25)</f>
        <v>30000</v>
      </c>
      <c r="Y24" s="219" t="n">
        <f aca="false">SUM(Y25)</f>
        <v>30000</v>
      </c>
      <c r="Z24" s="219" t="n">
        <f aca="false">SUM(Z25)</f>
        <v>30000</v>
      </c>
      <c r="AA24" s="219" t="n">
        <f aca="false">SUM(AA25)</f>
        <v>30000</v>
      </c>
      <c r="AB24" s="219" t="n">
        <f aca="false">SUM(AB25)</f>
        <v>12500</v>
      </c>
      <c r="AC24" s="219" t="n">
        <f aca="false">SUM(AC25)</f>
        <v>30000</v>
      </c>
      <c r="AD24" s="219" t="n">
        <f aca="false">SUM(AD25)</f>
        <v>30000</v>
      </c>
      <c r="AE24" s="219" t="n">
        <f aca="false">SUM(AE25)</f>
        <v>0</v>
      </c>
      <c r="AF24" s="219" t="n">
        <f aca="false">SUM(AF25)</f>
        <v>0</v>
      </c>
      <c r="AG24" s="219" t="n">
        <f aca="false">SUM(AG25)</f>
        <v>30000</v>
      </c>
      <c r="AH24" s="219" t="n">
        <f aca="false">SUM(AH25)</f>
        <v>15000</v>
      </c>
      <c r="AI24" s="219" t="n">
        <f aca="false">SUM(AI25)</f>
        <v>40000</v>
      </c>
      <c r="AJ24" s="219" t="n">
        <f aca="false">SUM(AJ25)</f>
        <v>10000</v>
      </c>
      <c r="AK24" s="219" t="n">
        <f aca="false">SUM(AK25)</f>
        <v>40000</v>
      </c>
      <c r="AL24" s="219" t="n">
        <f aca="false">SUM(AL25)</f>
        <v>0</v>
      </c>
      <c r="AM24" s="219" t="n">
        <f aca="false">SUM(AM25)</f>
        <v>0</v>
      </c>
      <c r="AN24" s="219" t="n">
        <f aca="false">SUM(AN25)</f>
        <v>40000</v>
      </c>
      <c r="AO24" s="207" t="n">
        <f aca="false">SUM(AN24/$AN$2)</f>
        <v>5308.91233658504</v>
      </c>
      <c r="AP24" s="219" t="n">
        <f aca="false">SUM(AP25)</f>
        <v>40000</v>
      </c>
      <c r="AQ24" s="219"/>
      <c r="AR24" s="207" t="n">
        <f aca="false">SUM(AP24/$AN$2)</f>
        <v>5308.91233658504</v>
      </c>
      <c r="AS24" s="207"/>
      <c r="AT24" s="207" t="n">
        <f aca="false">SUM(AT25)</f>
        <v>2654.5</v>
      </c>
      <c r="AU24" s="207" t="n">
        <f aca="false">SUM(AU25)</f>
        <v>0</v>
      </c>
      <c r="AV24" s="207" t="n">
        <f aca="false">SUM(AV25)</f>
        <v>0</v>
      </c>
      <c r="AW24" s="207" t="n">
        <f aca="false">SUM(AR24+AU24-AV24)</f>
        <v>5308.91233658504</v>
      </c>
      <c r="AX24" s="215" t="n">
        <f aca="false">SUM(AX25)</f>
        <v>5309</v>
      </c>
      <c r="AY24" s="216" t="n">
        <f aca="false">SUM(AY25)</f>
        <v>0</v>
      </c>
      <c r="AZ24" s="216" t="n">
        <f aca="false">SUM(AZ25)</f>
        <v>0</v>
      </c>
      <c r="BA24" s="216" t="n">
        <f aca="false">SUM(BA25)</f>
        <v>5308.91</v>
      </c>
      <c r="BI24" s="3"/>
    </row>
    <row r="25" customFormat="false" ht="12.75" hidden="true" customHeight="false" outlineLevel="0" collapsed="false">
      <c r="A25" s="209"/>
      <c r="B25" s="210"/>
      <c r="C25" s="205"/>
      <c r="D25" s="205"/>
      <c r="E25" s="205"/>
      <c r="F25" s="205"/>
      <c r="G25" s="205"/>
      <c r="H25" s="205"/>
      <c r="I25" s="217" t="n">
        <v>38111</v>
      </c>
      <c r="J25" s="218" t="s">
        <v>170</v>
      </c>
      <c r="K25" s="219" t="n">
        <v>0</v>
      </c>
      <c r="L25" s="219" t="n">
        <v>22000</v>
      </c>
      <c r="M25" s="219" t="n">
        <v>22000</v>
      </c>
      <c r="N25" s="219" t="n">
        <v>20000</v>
      </c>
      <c r="O25" s="219" t="n">
        <v>20000</v>
      </c>
      <c r="P25" s="219" t="n">
        <v>20000</v>
      </c>
      <c r="Q25" s="219" t="n">
        <v>20000</v>
      </c>
      <c r="R25" s="219" t="n">
        <v>10000</v>
      </c>
      <c r="S25" s="219" t="n">
        <v>20000</v>
      </c>
      <c r="T25" s="219" t="n">
        <v>5000</v>
      </c>
      <c r="U25" s="219"/>
      <c r="V25" s="207" t="n">
        <f aca="false">S25/P25*100</f>
        <v>100</v>
      </c>
      <c r="W25" s="219" t="n">
        <v>20000</v>
      </c>
      <c r="X25" s="219" t="n">
        <v>30000</v>
      </c>
      <c r="Y25" s="219" t="n">
        <v>30000</v>
      </c>
      <c r="Z25" s="219" t="n">
        <v>30000</v>
      </c>
      <c r="AA25" s="219" t="n">
        <v>30000</v>
      </c>
      <c r="AB25" s="219" t="n">
        <v>12500</v>
      </c>
      <c r="AC25" s="219" t="n">
        <v>30000</v>
      </c>
      <c r="AD25" s="219" t="n">
        <v>30000</v>
      </c>
      <c r="AE25" s="219"/>
      <c r="AF25" s="219"/>
      <c r="AG25" s="221" t="n">
        <f aca="false">SUM(AC25+AE25-AF25)</f>
        <v>30000</v>
      </c>
      <c r="AH25" s="219" t="n">
        <v>15000</v>
      </c>
      <c r="AI25" s="219" t="n">
        <v>40000</v>
      </c>
      <c r="AJ25" s="180" t="n">
        <v>10000</v>
      </c>
      <c r="AK25" s="219" t="n">
        <v>40000</v>
      </c>
      <c r="AL25" s="219"/>
      <c r="AM25" s="219"/>
      <c r="AN25" s="180" t="n">
        <f aca="false">SUM(AK25+AL25-AM25)</f>
        <v>40000</v>
      </c>
      <c r="AO25" s="207" t="n">
        <f aca="false">SUM(AN25/$AN$2)</f>
        <v>5308.91233658504</v>
      </c>
      <c r="AP25" s="180" t="n">
        <v>40000</v>
      </c>
      <c r="AQ25" s="180"/>
      <c r="AR25" s="207" t="n">
        <f aca="false">SUM(AP25/$AN$2)</f>
        <v>5308.91233658504</v>
      </c>
      <c r="AS25" s="207" t="n">
        <v>2654.5</v>
      </c>
      <c r="AT25" s="207" t="n">
        <v>2654.5</v>
      </c>
      <c r="AU25" s="207"/>
      <c r="AV25" s="207"/>
      <c r="AW25" s="207" t="n">
        <f aca="false">SUM(AR25+AU25-AV25)</f>
        <v>5308.91233658504</v>
      </c>
      <c r="AX25" s="215" t="n">
        <v>5309</v>
      </c>
      <c r="AY25" s="180"/>
      <c r="AZ25" s="180"/>
      <c r="BA25" s="160" t="n">
        <v>5308.91</v>
      </c>
      <c r="BI25" s="3"/>
    </row>
    <row r="26" s="227" customFormat="true" ht="12.75" hidden="true" customHeight="false" outlineLevel="0" collapsed="false">
      <c r="A26" s="222"/>
      <c r="B26" s="223"/>
      <c r="C26" s="223"/>
      <c r="D26" s="223"/>
      <c r="E26" s="223"/>
      <c r="F26" s="223"/>
      <c r="G26" s="223"/>
      <c r="H26" s="223"/>
      <c r="I26" s="224" t="s">
        <v>171</v>
      </c>
      <c r="J26" s="225" t="s">
        <v>172</v>
      </c>
      <c r="K26" s="226" t="e">
        <f aca="false">SUM(K27+K152+K168+K208+K249+K278+K313+K368)</f>
        <v>#REF!</v>
      </c>
      <c r="L26" s="226" t="e">
        <f aca="false">SUM(L27+L152+L168+L208+L249+L278+L313+L368)</f>
        <v>#REF!</v>
      </c>
      <c r="M26" s="226" t="e">
        <f aca="false">SUM(M27+M152+M168+M208+M249+M278+M313+M368)</f>
        <v>#REF!</v>
      </c>
      <c r="N26" s="226" t="e">
        <f aca="false">SUM(N27+N152+N168+N208+N249+N278+N313+N368)</f>
        <v>#REF!</v>
      </c>
      <c r="O26" s="226" t="e">
        <f aca="false">SUM(O27+O152+O168+O208+O249+O278+O313+O368)</f>
        <v>#REF!</v>
      </c>
      <c r="P26" s="226" t="e">
        <f aca="false">SUM(P27+P152+P168+P208+P249+P278+P313+P368)</f>
        <v>#REF!</v>
      </c>
      <c r="Q26" s="226" t="e">
        <f aca="false">SUM(Q27+Q152+Q168+Q208+Q249+Q278+Q313+Q368)</f>
        <v>#REF!</v>
      </c>
      <c r="R26" s="226" t="e">
        <f aca="false">SUM(R27+R152+R168+R208+R249+R278+R313+R368)</f>
        <v>#REF!</v>
      </c>
      <c r="S26" s="226" t="e">
        <f aca="false">SUM(S27+S152+S168+S208+S249+S278+S313+S368)</f>
        <v>#REF!</v>
      </c>
      <c r="T26" s="226" t="e">
        <f aca="false">SUM(T27+T152+T168+T208+T249+T278+T313+T368)</f>
        <v>#REF!</v>
      </c>
      <c r="U26" s="226" t="e">
        <f aca="false">SUM(U27+U152+U168+U208+U249+U278+U313+U368)</f>
        <v>#REF!</v>
      </c>
      <c r="V26" s="226" t="e">
        <f aca="false">SUM(V27+V152+V168+V208+V249+V278+V313+V368)</f>
        <v>#DIV/0!</v>
      </c>
      <c r="W26" s="226" t="e">
        <f aca="false">SUM(W27+W152+W168+W208+W249+W278+W313+W368)</f>
        <v>#REF!</v>
      </c>
      <c r="X26" s="226" t="e">
        <f aca="false">SUM(X27+X152+X168+X208+X249+X278+X313+X368+X391)</f>
        <v>#REF!</v>
      </c>
      <c r="Y26" s="226" t="e">
        <f aca="false">SUM(Y27+Y152+Y168+Y208+Y249+Y278+Y313+Y368+Y391)</f>
        <v>#REF!</v>
      </c>
      <c r="Z26" s="226" t="e">
        <f aca="false">SUM(Z27+Z152+Z168+Z208+Z249+Z278+Z313+Z368+Z391)</f>
        <v>#REF!</v>
      </c>
      <c r="AA26" s="226" t="e">
        <f aca="false">SUM(AA27+AA152+AA168+AA208+AA249+AA278+AA313+AA368+AA391)</f>
        <v>#REF!</v>
      </c>
      <c r="AB26" s="226" t="e">
        <f aca="false">SUM(AB27+AB152+AB168+AB208+AB249+AB278+AB313+AB368+AB391)</f>
        <v>#REF!</v>
      </c>
      <c r="AC26" s="226" t="e">
        <f aca="false">SUM(AC27+AC152+AC168+AC208+AC249+AC278+AC313+AC368+AC391)</f>
        <v>#REF!</v>
      </c>
      <c r="AD26" s="226" t="e">
        <f aca="false">SUM(AD27+AD152+AD168+AD208+AD249+AD278+AD313+AD368+AD391)</f>
        <v>#REF!</v>
      </c>
      <c r="AE26" s="226" t="e">
        <f aca="false">SUM(AE27+AE152+AE168+AE208+AE249+AE278+AE313+AE368+AE391)</f>
        <v>#REF!</v>
      </c>
      <c r="AF26" s="226" t="e">
        <f aca="false">SUM(AF27+AF152+AF168+AF208+AF249+AF278+AF313+AF368+AF391)</f>
        <v>#REF!</v>
      </c>
      <c r="AG26" s="226" t="e">
        <f aca="false">SUM(AG27+AG152+AG168+AG208+AG249+AG278+AG313+AG368+AG391)</f>
        <v>#REF!</v>
      </c>
      <c r="AH26" s="226" t="e">
        <f aca="false">SUM(AH27+AH152+AH168+AH208+AH249+AH278+AH313+AH368+AH391)</f>
        <v>#REF!</v>
      </c>
      <c r="AI26" s="226" t="e">
        <f aca="false">SUM(AI27+AI152+AI168+AI208+AI249+AI278+AI313+AI368+AI391)</f>
        <v>#REF!</v>
      </c>
      <c r="AJ26" s="226" t="e">
        <f aca="false">SUM(AJ27+AJ152+AJ168+AJ208+AJ249+AJ278+AJ313+AJ368+AJ391)</f>
        <v>#REF!</v>
      </c>
      <c r="AK26" s="226" t="e">
        <f aca="false">SUM(AK27+AK152+AK168+AK208+AK249+AK278+AK313+AK368+AK391)</f>
        <v>#REF!</v>
      </c>
      <c r="AL26" s="226" t="e">
        <f aca="false">SUM(AL27+AL152+AL168+AL208+AL249+AL278+AL313+AL368+AL391)</f>
        <v>#REF!</v>
      </c>
      <c r="AM26" s="226" t="e">
        <f aca="false">SUM(AM27+AM152+AM168+AM208+AM249+AM278+AM313+AM368+AM391)</f>
        <v>#REF!</v>
      </c>
      <c r="AN26" s="226" t="e">
        <f aca="false">SUM(AN27+AN152+AN168+AN208+AN249+AN278+AN313+AN368+AN391)</f>
        <v>#REF!</v>
      </c>
      <c r="AO26" s="208" t="n">
        <f aca="false">SUM(AO27+AO152+AO168+AO208+AO249+AO278+AO313+AO368+AO391+AO378)</f>
        <v>1572521.28210233</v>
      </c>
      <c r="AP26" s="208" t="n">
        <f aca="false">SUM(AP27+AP152+AP168+AP208+AP249+AP278+AP313+AP368+AP391+AP378)</f>
        <v>13057500</v>
      </c>
      <c r="AQ26" s="208" t="n">
        <f aca="false">SUM(AQ27+AQ152+AQ168+AQ208+AQ249+AQ278+AQ313+AQ368+AQ391+AQ378)</f>
        <v>0</v>
      </c>
      <c r="AR26" s="208" t="n">
        <f aca="false">SUM(AR27+AR152+AR168+AR208+AR249+AR278+AR313+AR368+AR391+AR378)</f>
        <v>1733028.07087398</v>
      </c>
      <c r="AS26" s="208" t="n">
        <f aca="false">SUM(AS27+AS152+AS168+AS208+AS249+AS278+AS313+AS368+AS391+AS378)</f>
        <v>0</v>
      </c>
      <c r="AT26" s="208" t="n">
        <f aca="false">SUM(AT27+AT152+AT168+AT208+AT249+AT278+AT313+AT368+AT391+AT378)</f>
        <v>450730.11</v>
      </c>
      <c r="AU26" s="208" t="n">
        <f aca="false">SUM(AU27+AU152+AU168+AU208+AU249+AU278+AU313+AU368+AU391+AU378)</f>
        <v>382259.67</v>
      </c>
      <c r="AV26" s="208" t="n">
        <f aca="false">SUM(AV27+AV152+AV168+AV208+AV249+AV278+AV313+AV368+AV391+AV378)</f>
        <v>72345.1</v>
      </c>
      <c r="AW26" s="208" t="n">
        <f aca="false">SUM(AW27+AW152+AW168+AW208+AW249+AW278+AW313+AW368+AW391+AW378)</f>
        <v>2042942.64087398</v>
      </c>
      <c r="AX26" s="208" t="n">
        <f aca="false">SUM(AX27+AX152+AX168+AX208+AX249+AX278+AX313+AX368+AX391+AX378)</f>
        <v>783806.44</v>
      </c>
      <c r="AY26" s="208" t="n">
        <f aca="false">SUM(AY27+AY152+AY168+AY208+AY249+AY278+AY313+AY368+AY391+AY378)</f>
        <v>116345.44</v>
      </c>
      <c r="AZ26" s="208" t="n">
        <f aca="false">SUM(AZ27+AZ152+AZ168+AZ208+AZ249+AZ278+AZ313+AZ368+AZ391+AZ378)</f>
        <v>1162671.98</v>
      </c>
      <c r="BA26" s="208" t="n">
        <f aca="false">SUM(BA27+BA152+BA168+BA208+BA249+BA278+BA313+BA368+BA391+BA378)</f>
        <v>996616.109742518</v>
      </c>
      <c r="BB26" s="183"/>
      <c r="BC26" s="183"/>
      <c r="BD26" s="183"/>
      <c r="BE26" s="183"/>
      <c r="BF26" s="183"/>
      <c r="BG26" s="183"/>
      <c r="BH26" s="183"/>
      <c r="BI26" s="183"/>
    </row>
    <row r="27" s="227" customFormat="true" ht="12.75" hidden="true" customHeight="false" outlineLevel="0" collapsed="false">
      <c r="A27" s="228" t="s">
        <v>173</v>
      </c>
      <c r="B27" s="229"/>
      <c r="C27" s="229"/>
      <c r="D27" s="229"/>
      <c r="E27" s="229"/>
      <c r="F27" s="229"/>
      <c r="G27" s="229"/>
      <c r="H27" s="229"/>
      <c r="I27" s="224" t="s">
        <v>174</v>
      </c>
      <c r="J27" s="225" t="s">
        <v>175</v>
      </c>
      <c r="K27" s="226" t="e">
        <f aca="false">SUM(K28+K115+#REF!+K125)</f>
        <v>#REF!</v>
      </c>
      <c r="L27" s="226" t="e">
        <f aca="false">SUM(L28+L115+#REF!+L125)</f>
        <v>#REF!</v>
      </c>
      <c r="M27" s="226" t="e">
        <f aca="false">SUM(M28+M115+#REF!+M125)</f>
        <v>#REF!</v>
      </c>
      <c r="N27" s="226" t="e">
        <f aca="false">SUM(N28+N115+#REF!+N125)</f>
        <v>#REF!</v>
      </c>
      <c r="O27" s="226" t="e">
        <f aca="false">SUM(O28+O115+#REF!+O125)</f>
        <v>#REF!</v>
      </c>
      <c r="P27" s="226" t="e">
        <f aca="false">SUM(P28+P115+#REF!+P125)</f>
        <v>#REF!</v>
      </c>
      <c r="Q27" s="226" t="e">
        <f aca="false">SUM(Q28+Q115+#REF!+Q125)</f>
        <v>#REF!</v>
      </c>
      <c r="R27" s="226" t="e">
        <f aca="false">SUM(R28+R115+#REF!+R125)</f>
        <v>#REF!</v>
      </c>
      <c r="S27" s="226" t="e">
        <f aca="false">SUM(S28+S115+#REF!+S125)</f>
        <v>#REF!</v>
      </c>
      <c r="T27" s="226" t="e">
        <f aca="false">SUM(T28+T115+#REF!+T125)</f>
        <v>#REF!</v>
      </c>
      <c r="U27" s="226" t="e">
        <f aca="false">SUM(U28+U115+#REF!+U125)</f>
        <v>#REF!</v>
      </c>
      <c r="V27" s="226" t="e">
        <f aca="false">SUM(V28+V115+#REF!+V125)</f>
        <v>#DIV/0!</v>
      </c>
      <c r="W27" s="226" t="e">
        <f aca="false">SUM(W28+W115+#REF!+W125)</f>
        <v>#REF!</v>
      </c>
      <c r="X27" s="226" t="e">
        <f aca="false">SUM(X28+X115+#REF!+X125)</f>
        <v>#REF!</v>
      </c>
      <c r="Y27" s="226" t="e">
        <f aca="false">SUM(Y28+Y115+#REF!+Y125)</f>
        <v>#REF!</v>
      </c>
      <c r="Z27" s="226" t="n">
        <f aca="false">SUM(Z28+Z115+Z125)</f>
        <v>3245504</v>
      </c>
      <c r="AA27" s="226" t="n">
        <f aca="false">SUM(AA28+AA115+AA125)</f>
        <v>2129500</v>
      </c>
      <c r="AB27" s="226" t="n">
        <f aca="false">SUM(AB28+AB115+AB125)</f>
        <v>679684.32</v>
      </c>
      <c r="AC27" s="226" t="n">
        <f aca="false">SUM(AC28+AC115+AC125)</f>
        <v>2465500</v>
      </c>
      <c r="AD27" s="226" t="n">
        <f aca="false">SUM(AD28+AD115+AD125)</f>
        <v>2048000</v>
      </c>
      <c r="AE27" s="226" t="n">
        <f aca="false">SUM(AE28+AE115+AE125)</f>
        <v>0</v>
      </c>
      <c r="AF27" s="226" t="n">
        <f aca="false">SUM(AF28+AF115+AF125)</f>
        <v>0</v>
      </c>
      <c r="AG27" s="226" t="n">
        <f aca="false">SUM(AG28+AG115+AG125)</f>
        <v>2053000</v>
      </c>
      <c r="AH27" s="226" t="n">
        <f aca="false">SUM(AH28+AH115+AH125)</f>
        <v>1342334.02</v>
      </c>
      <c r="AI27" s="226" t="n">
        <f aca="false">SUM(AI28+AI115+AI125)</f>
        <v>2212200</v>
      </c>
      <c r="AJ27" s="226" t="n">
        <f aca="false">SUM(AJ28+AJ115+AJ125)</f>
        <v>640038.73</v>
      </c>
      <c r="AK27" s="226" t="n">
        <f aca="false">SUM(AK28+AK115+AK125)</f>
        <v>2431161.6</v>
      </c>
      <c r="AL27" s="226" t="n">
        <f aca="false">SUM(AL28+AL115+AL125)</f>
        <v>253000</v>
      </c>
      <c r="AM27" s="226" t="n">
        <f aca="false">SUM(AM28+AM115+AM125)</f>
        <v>325500</v>
      </c>
      <c r="AN27" s="226" t="n">
        <f aca="false">SUM(AN28+AN115+AN125)</f>
        <v>2363661.6</v>
      </c>
      <c r="AO27" s="208" t="n">
        <f aca="false">SUM(AN27/$AN$2)</f>
        <v>313711.805693809</v>
      </c>
      <c r="AP27" s="226" t="n">
        <f aca="false">SUM(AP28+AP115+AP125)</f>
        <v>2314000</v>
      </c>
      <c r="AQ27" s="226" t="n">
        <f aca="false">SUM(AQ28+AQ115+AQ125)</f>
        <v>0</v>
      </c>
      <c r="AR27" s="208" t="n">
        <f aca="false">SUM(AP27/$AN$2)</f>
        <v>307120.578671445</v>
      </c>
      <c r="AS27" s="208"/>
      <c r="AT27" s="208" t="n">
        <f aca="false">SUM(AT28+AT115+AT125)</f>
        <v>156323.96</v>
      </c>
      <c r="AU27" s="208" t="n">
        <f aca="false">SUM(AU28+AU115+AU125)</f>
        <v>121646.21</v>
      </c>
      <c r="AV27" s="208" t="n">
        <f aca="false">SUM(AV28+AV115+AV125)</f>
        <v>15334.06</v>
      </c>
      <c r="AW27" s="208" t="n">
        <f aca="false">SUM(AR27+AU27-AV27)</f>
        <v>413432.728671445</v>
      </c>
      <c r="AX27" s="215" t="n">
        <f aca="false">SUM(AX28+AX115+AX125)</f>
        <v>279223.24</v>
      </c>
      <c r="AY27" s="215" t="n">
        <f aca="false">SUM(AY28+AY115+AY125)</f>
        <v>68480.58</v>
      </c>
      <c r="AZ27" s="215" t="n">
        <f aca="false">SUM(AZ28+AZ115+AZ125)</f>
        <v>134204.86</v>
      </c>
      <c r="BA27" s="215" t="n">
        <f aca="false">SUM(BA28+BA115+BA125)</f>
        <v>347708.445914128</v>
      </c>
      <c r="BB27" s="183"/>
      <c r="BC27" s="183"/>
      <c r="BD27" s="183"/>
      <c r="BE27" s="183"/>
      <c r="BF27" s="183"/>
      <c r="BG27" s="183"/>
      <c r="BH27" s="183"/>
      <c r="BI27" s="183"/>
    </row>
    <row r="28" s="227" customFormat="true" ht="12.75" hidden="true" customHeight="false" outlineLevel="0" collapsed="false">
      <c r="A28" s="222" t="s">
        <v>176</v>
      </c>
      <c r="B28" s="230"/>
      <c r="C28" s="230"/>
      <c r="D28" s="230"/>
      <c r="E28" s="230"/>
      <c r="F28" s="230"/>
      <c r="G28" s="230"/>
      <c r="H28" s="230"/>
      <c r="I28" s="231" t="s">
        <v>155</v>
      </c>
      <c r="J28" s="232" t="s">
        <v>177</v>
      </c>
      <c r="K28" s="233" t="n">
        <f aca="false">SUM(K29)</f>
        <v>1815716.15</v>
      </c>
      <c r="L28" s="233" t="n">
        <f aca="false">SUM(L29)</f>
        <v>1540000</v>
      </c>
      <c r="M28" s="233" t="n">
        <f aca="false">SUM(M29)</f>
        <v>1540000</v>
      </c>
      <c r="N28" s="233" t="n">
        <f aca="false">SUM(N29)</f>
        <v>781000</v>
      </c>
      <c r="O28" s="233" t="n">
        <f aca="false">SUM(O29)</f>
        <v>781000</v>
      </c>
      <c r="P28" s="233" t="n">
        <f aca="false">SUM(P29)</f>
        <v>789362</v>
      </c>
      <c r="Q28" s="233" t="n">
        <f aca="false">SUM(Q29)</f>
        <v>789362</v>
      </c>
      <c r="R28" s="233" t="n">
        <f aca="false">SUM(R29)</f>
        <v>284478.29</v>
      </c>
      <c r="S28" s="233" t="n">
        <f aca="false">SUM(S29)</f>
        <v>1019550</v>
      </c>
      <c r="T28" s="233" t="n">
        <f aca="false">SUM(T29)</f>
        <v>394432.02</v>
      </c>
      <c r="U28" s="233" t="n">
        <f aca="false">SUM(U29)</f>
        <v>0</v>
      </c>
      <c r="V28" s="233" t="e">
        <f aca="false">SUM(V29)</f>
        <v>#DIV/0!</v>
      </c>
      <c r="W28" s="233" t="n">
        <f aca="false">SUM(W29)</f>
        <v>989000</v>
      </c>
      <c r="X28" s="233" t="n">
        <f aca="false">SUM(X29)</f>
        <v>1463700</v>
      </c>
      <c r="Y28" s="233" t="n">
        <f aca="false">SUM(Y29)</f>
        <v>1625700</v>
      </c>
      <c r="Z28" s="233" t="n">
        <f aca="false">SUM(Z29)</f>
        <v>2819504</v>
      </c>
      <c r="AA28" s="233" t="n">
        <f aca="false">SUM(AA29)</f>
        <v>1837500</v>
      </c>
      <c r="AB28" s="233" t="n">
        <f aca="false">SUM(AB29)</f>
        <v>590626.46</v>
      </c>
      <c r="AC28" s="233" t="n">
        <f aca="false">SUM(AC29)</f>
        <v>1862500</v>
      </c>
      <c r="AD28" s="233" t="n">
        <f aca="false">SUM(AD29)</f>
        <v>1638000</v>
      </c>
      <c r="AE28" s="233" t="n">
        <f aca="false">SUM(AE29)</f>
        <v>0</v>
      </c>
      <c r="AF28" s="233" t="n">
        <f aca="false">SUM(AF29)</f>
        <v>0</v>
      </c>
      <c r="AG28" s="233" t="n">
        <f aca="false">SUM(AG29)</f>
        <v>1643000</v>
      </c>
      <c r="AH28" s="233" t="n">
        <f aca="false">SUM(AH29)</f>
        <v>1172014.91</v>
      </c>
      <c r="AI28" s="233" t="n">
        <f aca="false">SUM(AI29)</f>
        <v>1985200</v>
      </c>
      <c r="AJ28" s="233" t="n">
        <f aca="false">SUM(AJ29)</f>
        <v>617159.9</v>
      </c>
      <c r="AK28" s="233" t="n">
        <f aca="false">SUM(AK29)</f>
        <v>2096161.6</v>
      </c>
      <c r="AL28" s="233" t="n">
        <f aca="false">SUM(AL29)</f>
        <v>178000</v>
      </c>
      <c r="AM28" s="233" t="n">
        <f aca="false">SUM(AM29)</f>
        <v>125500</v>
      </c>
      <c r="AN28" s="233" t="n">
        <f aca="false">SUM(AN29)</f>
        <v>2153661.6</v>
      </c>
      <c r="AO28" s="208" t="n">
        <f aca="false">SUM(AN28/$AN$2)</f>
        <v>285840.015926737</v>
      </c>
      <c r="AP28" s="233" t="n">
        <f aca="false">SUM(AP29)</f>
        <v>1965000</v>
      </c>
      <c r="AQ28" s="233" t="n">
        <f aca="false">SUM(AQ29)</f>
        <v>0</v>
      </c>
      <c r="AR28" s="208" t="n">
        <f aca="false">SUM(AP28/$AN$2)</f>
        <v>260800.31853474</v>
      </c>
      <c r="AS28" s="208"/>
      <c r="AT28" s="208" t="n">
        <f aca="false">SUM(AT29)</f>
        <v>129466.4</v>
      </c>
      <c r="AU28" s="208" t="n">
        <f aca="false">SUM(AU29)</f>
        <v>103446.21</v>
      </c>
      <c r="AV28" s="208" t="n">
        <f aca="false">SUM(AV29)</f>
        <v>15334.06</v>
      </c>
      <c r="AW28" s="208" t="n">
        <f aca="false">SUM(AR28+AU28-AV28)</f>
        <v>348912.46853474</v>
      </c>
      <c r="AX28" s="215" t="n">
        <f aca="false">SUM(AX36)</f>
        <v>221074.9</v>
      </c>
      <c r="AY28" s="215" t="n">
        <f aca="false">SUM(AY36)</f>
        <v>30680.58</v>
      </c>
      <c r="AZ28" s="215" t="n">
        <f aca="false">SUM(AZ36)</f>
        <v>92351.38</v>
      </c>
      <c r="BA28" s="215" t="n">
        <f aca="false">SUM(BA36)</f>
        <v>287241.665777424</v>
      </c>
      <c r="BB28" s="183"/>
      <c r="BC28" s="183"/>
      <c r="BD28" s="183"/>
      <c r="BE28" s="183"/>
      <c r="BF28" s="183"/>
      <c r="BG28" s="183"/>
      <c r="BH28" s="183"/>
      <c r="BI28" s="183"/>
    </row>
    <row r="29" s="227" customFormat="true" ht="12.75" hidden="true" customHeight="false" outlineLevel="0" collapsed="false">
      <c r="A29" s="222"/>
      <c r="B29" s="230"/>
      <c r="C29" s="230"/>
      <c r="D29" s="230"/>
      <c r="E29" s="230"/>
      <c r="F29" s="230"/>
      <c r="G29" s="230"/>
      <c r="H29" s="230"/>
      <c r="I29" s="231" t="s">
        <v>157</v>
      </c>
      <c r="J29" s="232"/>
      <c r="K29" s="233" t="n">
        <f aca="false">SUM(K36)</f>
        <v>1815716.15</v>
      </c>
      <c r="L29" s="233" t="n">
        <f aca="false">SUM(L36)</f>
        <v>1540000</v>
      </c>
      <c r="M29" s="233" t="n">
        <f aca="false">SUM(M36)</f>
        <v>1540000</v>
      </c>
      <c r="N29" s="233" t="n">
        <f aca="false">SUM(N36)</f>
        <v>781000</v>
      </c>
      <c r="O29" s="233" t="n">
        <f aca="false">SUM(O36)</f>
        <v>781000</v>
      </c>
      <c r="P29" s="233" t="n">
        <f aca="false">SUM(P36)</f>
        <v>789362</v>
      </c>
      <c r="Q29" s="233" t="n">
        <f aca="false">SUM(Q36)</f>
        <v>789362</v>
      </c>
      <c r="R29" s="233" t="n">
        <f aca="false">SUM(R36)</f>
        <v>284478.29</v>
      </c>
      <c r="S29" s="233" t="n">
        <f aca="false">SUM(S36)</f>
        <v>1019550</v>
      </c>
      <c r="T29" s="233" t="n">
        <f aca="false">SUM(T36)</f>
        <v>394432.02</v>
      </c>
      <c r="U29" s="233" t="n">
        <f aca="false">SUM(U36)</f>
        <v>0</v>
      </c>
      <c r="V29" s="233" t="e">
        <f aca="false">SUM(V36)</f>
        <v>#DIV/0!</v>
      </c>
      <c r="W29" s="233" t="n">
        <f aca="false">SUM(W36)</f>
        <v>989000</v>
      </c>
      <c r="X29" s="233" t="n">
        <f aca="false">SUM(X36)</f>
        <v>1463700</v>
      </c>
      <c r="Y29" s="233" t="n">
        <f aca="false">SUM(Y36)</f>
        <v>1625700</v>
      </c>
      <c r="Z29" s="233" t="n">
        <f aca="false">SUM(Z36)</f>
        <v>2819504</v>
      </c>
      <c r="AA29" s="233" t="n">
        <f aca="false">SUM(AA36)</f>
        <v>1837500</v>
      </c>
      <c r="AB29" s="233" t="n">
        <f aca="false">SUM(AB36)</f>
        <v>590626.46</v>
      </c>
      <c r="AC29" s="233" t="n">
        <f aca="false">SUM(AC36)</f>
        <v>1862500</v>
      </c>
      <c r="AD29" s="233" t="n">
        <f aca="false">SUM(AD36)</f>
        <v>1638000</v>
      </c>
      <c r="AE29" s="233" t="n">
        <f aca="false">SUM(AE36)</f>
        <v>0</v>
      </c>
      <c r="AF29" s="233" t="n">
        <f aca="false">SUM(AF36)</f>
        <v>0</v>
      </c>
      <c r="AG29" s="233" t="n">
        <f aca="false">SUM(AG36)</f>
        <v>1643000</v>
      </c>
      <c r="AH29" s="233" t="n">
        <f aca="false">SUM(AH36)</f>
        <v>1172014.91</v>
      </c>
      <c r="AI29" s="233" t="n">
        <f aca="false">SUM(AI36)</f>
        <v>1985200</v>
      </c>
      <c r="AJ29" s="233" t="n">
        <f aca="false">SUM(AJ36)</f>
        <v>617159.9</v>
      </c>
      <c r="AK29" s="233" t="n">
        <f aca="false">SUM(AK36)</f>
        <v>2096161.6</v>
      </c>
      <c r="AL29" s="233" t="n">
        <f aca="false">SUM(AL36)</f>
        <v>178000</v>
      </c>
      <c r="AM29" s="233" t="n">
        <f aca="false">SUM(AM36)</f>
        <v>125500</v>
      </c>
      <c r="AN29" s="233" t="n">
        <f aca="false">SUM(AN36)</f>
        <v>2153661.6</v>
      </c>
      <c r="AO29" s="208" t="n">
        <f aca="false">SUM(AN29/$AN$2)</f>
        <v>285840.015926737</v>
      </c>
      <c r="AP29" s="233" t="n">
        <f aca="false">SUM(AP36)</f>
        <v>1965000</v>
      </c>
      <c r="AQ29" s="233" t="n">
        <f aca="false">SUM(AQ36)</f>
        <v>0</v>
      </c>
      <c r="AR29" s="208" t="n">
        <f aca="false">SUM(AP29/$AN$2)</f>
        <v>260800.31853474</v>
      </c>
      <c r="AS29" s="208"/>
      <c r="AT29" s="208" t="n">
        <f aca="false">SUM(AT36)</f>
        <v>129466.4</v>
      </c>
      <c r="AU29" s="208" t="n">
        <f aca="false">SUM(AU36)</f>
        <v>103446.21</v>
      </c>
      <c r="AV29" s="208" t="n">
        <f aca="false">SUM(AV36)</f>
        <v>15334.06</v>
      </c>
      <c r="AW29" s="208" t="n">
        <f aca="false">SUM(AR29+AU29-AV29)</f>
        <v>348912.46853474</v>
      </c>
      <c r="AX29" s="215" t="n">
        <f aca="false">SUM(AX28)</f>
        <v>221074.9</v>
      </c>
      <c r="AY29" s="215" t="n">
        <f aca="false">SUM(AY28)</f>
        <v>30680.58</v>
      </c>
      <c r="AZ29" s="215" t="n">
        <f aca="false">SUM(AZ28)</f>
        <v>92351.38</v>
      </c>
      <c r="BA29" s="215" t="n">
        <f aca="false">SUM(BA28)</f>
        <v>287241.665777424</v>
      </c>
      <c r="BB29" s="183"/>
      <c r="BC29" s="183"/>
      <c r="BD29" s="183"/>
      <c r="BE29" s="183"/>
      <c r="BF29" s="183"/>
      <c r="BG29" s="183"/>
      <c r="BH29" s="183"/>
      <c r="BI29" s="183"/>
    </row>
    <row r="30" customFormat="false" ht="12.75" hidden="true" customHeight="false" outlineLevel="0" collapsed="false">
      <c r="A30" s="209"/>
      <c r="B30" s="205" t="s">
        <v>158</v>
      </c>
      <c r="C30" s="205"/>
      <c r="D30" s="205"/>
      <c r="E30" s="205"/>
      <c r="F30" s="205"/>
      <c r="G30" s="205"/>
      <c r="H30" s="205"/>
      <c r="I30" s="217" t="s">
        <v>159</v>
      </c>
      <c r="J30" s="218" t="s">
        <v>160</v>
      </c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07" t="n">
        <f aca="false">SUM(AN30/$AN$2)</f>
        <v>0</v>
      </c>
      <c r="AP30" s="219" t="n">
        <v>586500</v>
      </c>
      <c r="AQ30" s="219"/>
      <c r="AR30" s="207" t="n">
        <f aca="false">SUM(AP30/$AN$2)</f>
        <v>77841.9271351782</v>
      </c>
      <c r="AS30" s="207"/>
      <c r="AT30" s="207" t="n">
        <v>586500</v>
      </c>
      <c r="AU30" s="207"/>
      <c r="AV30" s="207"/>
      <c r="AW30" s="207" t="n">
        <v>138895.33</v>
      </c>
      <c r="AX30" s="215"/>
      <c r="AY30" s="180"/>
      <c r="AZ30" s="180"/>
      <c r="BA30" s="160" t="n">
        <v>91532.23</v>
      </c>
      <c r="BI30" s="3"/>
    </row>
    <row r="31" customFormat="false" ht="12.75" hidden="true" customHeight="false" outlineLevel="0" collapsed="false">
      <c r="A31" s="209"/>
      <c r="B31" s="205" t="s">
        <v>178</v>
      </c>
      <c r="C31" s="205"/>
      <c r="D31" s="205"/>
      <c r="E31" s="205"/>
      <c r="F31" s="205"/>
      <c r="G31" s="205"/>
      <c r="H31" s="205"/>
      <c r="I31" s="234" t="s">
        <v>179</v>
      </c>
      <c r="J31" s="218" t="s">
        <v>28</v>
      </c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07" t="n">
        <f aca="false">SUM(AN31/$AN$2)</f>
        <v>0</v>
      </c>
      <c r="AP31" s="219" t="e">
        <f aca="false">SUM(#REF!)</f>
        <v>#REF!</v>
      </c>
      <c r="AQ31" s="219"/>
      <c r="AR31" s="207" t="e">
        <f aca="false">SUM(AP31/$AN$2)</f>
        <v>#REF!</v>
      </c>
      <c r="AS31" s="207"/>
      <c r="AT31" s="207" t="e">
        <f aca="false">SUM(#REF!)</f>
        <v>#REF!</v>
      </c>
      <c r="AU31" s="207"/>
      <c r="AV31" s="207"/>
      <c r="AW31" s="207" t="n">
        <v>113884.45</v>
      </c>
      <c r="AX31" s="215"/>
      <c r="AY31" s="180"/>
      <c r="AZ31" s="180"/>
      <c r="BA31" s="160" t="n">
        <v>187282.21</v>
      </c>
      <c r="BI31" s="3"/>
    </row>
    <row r="32" customFormat="false" ht="12.75" hidden="true" customHeight="false" outlineLevel="0" collapsed="false">
      <c r="A32" s="209"/>
      <c r="B32" s="205" t="s">
        <v>178</v>
      </c>
      <c r="C32" s="205"/>
      <c r="D32" s="205"/>
      <c r="E32" s="205"/>
      <c r="F32" s="205"/>
      <c r="G32" s="205"/>
      <c r="H32" s="205"/>
      <c r="I32" s="234" t="s">
        <v>180</v>
      </c>
      <c r="J32" s="218" t="s">
        <v>181</v>
      </c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07"/>
      <c r="AP32" s="219"/>
      <c r="AQ32" s="219"/>
      <c r="AR32" s="207"/>
      <c r="AS32" s="207"/>
      <c r="AT32" s="207"/>
      <c r="AU32" s="207"/>
      <c r="AV32" s="207"/>
      <c r="AW32" s="207" t="n">
        <v>82727.65</v>
      </c>
      <c r="AX32" s="215"/>
      <c r="AY32" s="180"/>
      <c r="AZ32" s="180"/>
      <c r="BA32" s="160" t="n">
        <v>0</v>
      </c>
      <c r="BI32" s="3"/>
    </row>
    <row r="33" customFormat="false" ht="12.75" hidden="true" customHeight="false" outlineLevel="0" collapsed="false">
      <c r="A33" s="209"/>
      <c r="B33" s="205" t="s">
        <v>178</v>
      </c>
      <c r="C33" s="205"/>
      <c r="D33" s="205"/>
      <c r="E33" s="205"/>
      <c r="F33" s="205"/>
      <c r="G33" s="205"/>
      <c r="H33" s="205"/>
      <c r="I33" s="234" t="s">
        <v>182</v>
      </c>
      <c r="J33" s="218" t="s">
        <v>183</v>
      </c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07" t="n">
        <f aca="false">SUM(AN33/$AN$2)</f>
        <v>0</v>
      </c>
      <c r="AP33" s="219" t="e">
        <f aca="false">SUM(#REF!)</f>
        <v>#REF!</v>
      </c>
      <c r="AQ33" s="219"/>
      <c r="AR33" s="207" t="e">
        <f aca="false">SUM(AP33/$AN$2)</f>
        <v>#REF!</v>
      </c>
      <c r="AS33" s="207"/>
      <c r="AT33" s="207" t="n">
        <f aca="false">SUM(AX39:AX113)</f>
        <v>502299.71</v>
      </c>
      <c r="AU33" s="207"/>
      <c r="AV33" s="207"/>
      <c r="AW33" s="207" t="n">
        <v>132.72</v>
      </c>
      <c r="AX33" s="215"/>
      <c r="AY33" s="180"/>
      <c r="AZ33" s="180"/>
      <c r="BA33" s="3" t="n">
        <v>8427.23</v>
      </c>
      <c r="BI33" s="3"/>
    </row>
    <row r="34" customFormat="false" ht="12.75" hidden="true" customHeight="false" outlineLevel="0" collapsed="false">
      <c r="A34" s="209"/>
      <c r="B34" s="205" t="s">
        <v>178</v>
      </c>
      <c r="C34" s="205"/>
      <c r="D34" s="205"/>
      <c r="E34" s="205"/>
      <c r="F34" s="205"/>
      <c r="G34" s="205"/>
      <c r="H34" s="205"/>
      <c r="I34" s="217" t="s">
        <v>184</v>
      </c>
      <c r="J34" s="218" t="s">
        <v>185</v>
      </c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07" t="n">
        <f aca="false">SUM(AN34/$AN$2)</f>
        <v>0</v>
      </c>
      <c r="AP34" s="219" t="n">
        <v>100000</v>
      </c>
      <c r="AQ34" s="219"/>
      <c r="AR34" s="207" t="n">
        <f aca="false">SUM(AP34/$AN$2)</f>
        <v>13272.2808414626</v>
      </c>
      <c r="AS34" s="207"/>
      <c r="AT34" s="207" t="n">
        <v>100000</v>
      </c>
      <c r="AU34" s="207"/>
      <c r="AV34" s="207"/>
      <c r="AW34" s="207" t="n">
        <v>0</v>
      </c>
      <c r="AX34" s="215"/>
      <c r="AY34" s="180"/>
      <c r="AZ34" s="180"/>
      <c r="BA34" s="160" t="n">
        <v>0</v>
      </c>
      <c r="BI34" s="3"/>
    </row>
    <row r="35" customFormat="false" ht="12.75" hidden="true" customHeight="false" outlineLevel="0" collapsed="false">
      <c r="A35" s="209"/>
      <c r="B35" s="205" t="s">
        <v>158</v>
      </c>
      <c r="C35" s="205"/>
      <c r="D35" s="205"/>
      <c r="E35" s="205"/>
      <c r="F35" s="205"/>
      <c r="G35" s="205"/>
      <c r="H35" s="205"/>
      <c r="I35" s="217" t="s">
        <v>159</v>
      </c>
      <c r="J35" s="218" t="s">
        <v>37</v>
      </c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07" t="n">
        <f aca="false">SUM(AN35/$AN$2)</f>
        <v>0</v>
      </c>
      <c r="AP35" s="219" t="n">
        <v>450000</v>
      </c>
      <c r="AQ35" s="219"/>
      <c r="AR35" s="207" t="n">
        <f aca="false">SUM(AP35/$AN$2)</f>
        <v>59725.2637865817</v>
      </c>
      <c r="AS35" s="207"/>
      <c r="AT35" s="207" t="n">
        <v>450000</v>
      </c>
      <c r="AU35" s="207"/>
      <c r="AV35" s="207"/>
      <c r="AW35" s="207" t="n">
        <v>13272.28</v>
      </c>
      <c r="AX35" s="215"/>
      <c r="AY35" s="180"/>
      <c r="AZ35" s="180"/>
      <c r="BA35" s="160" t="n">
        <v>0</v>
      </c>
      <c r="BI35" s="3"/>
    </row>
    <row r="36" customFormat="false" ht="12.75" hidden="true" customHeight="false" outlineLevel="0" collapsed="false">
      <c r="A36" s="214"/>
      <c r="B36" s="220"/>
      <c r="C36" s="220"/>
      <c r="D36" s="220"/>
      <c r="E36" s="220"/>
      <c r="F36" s="220"/>
      <c r="G36" s="220"/>
      <c r="H36" s="220"/>
      <c r="I36" s="206" t="n">
        <v>3</v>
      </c>
      <c r="J36" s="137" t="s">
        <v>71</v>
      </c>
      <c r="K36" s="207" t="n">
        <f aca="false">SUM(K37+K49)</f>
        <v>1815716.15</v>
      </c>
      <c r="L36" s="207" t="n">
        <f aca="false">SUM(L37+L49)</f>
        <v>1540000</v>
      </c>
      <c r="M36" s="207" t="n">
        <f aca="false">SUM(M37+M49)</f>
        <v>1540000</v>
      </c>
      <c r="N36" s="207" t="n">
        <f aca="false">SUM(N37+N49)</f>
        <v>781000</v>
      </c>
      <c r="O36" s="207" t="n">
        <f aca="false">SUM(O37+O49)</f>
        <v>781000</v>
      </c>
      <c r="P36" s="207" t="n">
        <f aca="false">SUM(P37+P49)</f>
        <v>789362</v>
      </c>
      <c r="Q36" s="207" t="n">
        <f aca="false">SUM(Q37+Q49)</f>
        <v>789362</v>
      </c>
      <c r="R36" s="207" t="n">
        <f aca="false">SUM(R37+R49)</f>
        <v>284478.29</v>
      </c>
      <c r="S36" s="207" t="n">
        <f aca="false">SUM(S37+S49)</f>
        <v>1019550</v>
      </c>
      <c r="T36" s="207" t="n">
        <f aca="false">SUM(T37+T49)</f>
        <v>394432.02</v>
      </c>
      <c r="U36" s="207" t="n">
        <f aca="false">SUM(U37+U49)</f>
        <v>0</v>
      </c>
      <c r="V36" s="207" t="e">
        <f aca="false">SUM(V37+V49)</f>
        <v>#DIV/0!</v>
      </c>
      <c r="W36" s="207" t="n">
        <f aca="false">SUM(W37+W49)</f>
        <v>989000</v>
      </c>
      <c r="X36" s="207" t="n">
        <f aca="false">SUM(X37+X49)</f>
        <v>1463700</v>
      </c>
      <c r="Y36" s="207" t="n">
        <f aca="false">SUM(Y37+Y49)</f>
        <v>1625700</v>
      </c>
      <c r="Z36" s="207" t="n">
        <f aca="false">SUM(Z37+Z49)</f>
        <v>2819504</v>
      </c>
      <c r="AA36" s="207" t="n">
        <f aca="false">SUM(AA37+AA49)</f>
        <v>1837500</v>
      </c>
      <c r="AB36" s="207" t="n">
        <f aca="false">SUM(AB37+AB49)</f>
        <v>590626.46</v>
      </c>
      <c r="AC36" s="207" t="n">
        <f aca="false">SUM(AC37+AC49)</f>
        <v>1862500</v>
      </c>
      <c r="AD36" s="207" t="n">
        <f aca="false">SUM(AD37+AD49)</f>
        <v>1638000</v>
      </c>
      <c r="AE36" s="207" t="n">
        <f aca="false">SUM(AE37+AE49)</f>
        <v>0</v>
      </c>
      <c r="AF36" s="207" t="n">
        <f aca="false">SUM(AF37+AF49)</f>
        <v>0</v>
      </c>
      <c r="AG36" s="207" t="n">
        <f aca="false">SUM(AG37+AG49)</f>
        <v>1643000</v>
      </c>
      <c r="AH36" s="207" t="n">
        <f aca="false">SUM(AH37+AH49)</f>
        <v>1172014.91</v>
      </c>
      <c r="AI36" s="207" t="n">
        <f aca="false">SUM(AI37+AI49)</f>
        <v>1985200</v>
      </c>
      <c r="AJ36" s="207" t="n">
        <f aca="false">SUM(AJ37+AJ49)</f>
        <v>617159.9</v>
      </c>
      <c r="AK36" s="207" t="n">
        <f aca="false">SUM(AK37+AK49)</f>
        <v>2096161.6</v>
      </c>
      <c r="AL36" s="207" t="n">
        <f aca="false">SUM(AL37+AL49)</f>
        <v>178000</v>
      </c>
      <c r="AM36" s="207" t="n">
        <f aca="false">SUM(AM37+AM49)</f>
        <v>125500</v>
      </c>
      <c r="AN36" s="207" t="n">
        <f aca="false">SUM(AN37+AN49)</f>
        <v>2153661.6</v>
      </c>
      <c r="AO36" s="207" t="n">
        <f aca="false">SUM(AN36/$AN$2)</f>
        <v>285840.015926737</v>
      </c>
      <c r="AP36" s="207" t="n">
        <f aca="false">SUM(AP37+AP49)</f>
        <v>1965000</v>
      </c>
      <c r="AQ36" s="207" t="n">
        <f aca="false">SUM(AQ37+AQ49)</f>
        <v>0</v>
      </c>
      <c r="AR36" s="207" t="n">
        <f aca="false">SUM(AP36/$AN$2)</f>
        <v>260800.31853474</v>
      </c>
      <c r="AS36" s="207"/>
      <c r="AT36" s="207" t="n">
        <f aca="false">SUM(AT37+AT49)</f>
        <v>129466.4</v>
      </c>
      <c r="AU36" s="207" t="n">
        <f aca="false">SUM(AU37+AU49)</f>
        <v>103446.21</v>
      </c>
      <c r="AV36" s="207" t="n">
        <f aca="false">SUM(AV37+AV49)</f>
        <v>15334.06</v>
      </c>
      <c r="AW36" s="207" t="n">
        <f aca="false">SUM(AR36+AU36-AV36)</f>
        <v>348912.46853474</v>
      </c>
      <c r="AX36" s="215" t="n">
        <f aca="false">SUM(AX37+AX49)</f>
        <v>221074.9</v>
      </c>
      <c r="AY36" s="216" t="n">
        <f aca="false">SUM(AY37+AY49)</f>
        <v>30680.58</v>
      </c>
      <c r="AZ36" s="216" t="n">
        <f aca="false">SUM(AZ37+AZ49)</f>
        <v>92351.38</v>
      </c>
      <c r="BA36" s="216" t="n">
        <f aca="false">SUM(BA37+BA49)</f>
        <v>287241.665777424</v>
      </c>
      <c r="BI36" s="3"/>
    </row>
    <row r="37" customFormat="false" ht="12.75" hidden="true" customHeight="false" outlineLevel="0" collapsed="false">
      <c r="A37" s="214"/>
      <c r="B37" s="220" t="s">
        <v>186</v>
      </c>
      <c r="C37" s="220"/>
      <c r="D37" s="220"/>
      <c r="E37" s="220"/>
      <c r="F37" s="220"/>
      <c r="G37" s="220"/>
      <c r="H37" s="220"/>
      <c r="I37" s="206" t="n">
        <v>31</v>
      </c>
      <c r="J37" s="137" t="s">
        <v>72</v>
      </c>
      <c r="K37" s="207" t="n">
        <f aca="false">SUM(K38+K41+K46)</f>
        <v>807306.83</v>
      </c>
      <c r="L37" s="207" t="n">
        <f aca="false">SUM(L38+L41+L46)</f>
        <v>1112500</v>
      </c>
      <c r="M37" s="207" t="n">
        <f aca="false">SUM(M38+M41+M46)</f>
        <v>1112500</v>
      </c>
      <c r="N37" s="207" t="n">
        <f aca="false">SUM(N38+N41+N46)</f>
        <v>351000</v>
      </c>
      <c r="O37" s="207" t="n">
        <f aca="false">SUM(O38+O41+O46)</f>
        <v>351000</v>
      </c>
      <c r="P37" s="207" t="n">
        <f aca="false">SUM(P38+P41+P46)</f>
        <v>392000</v>
      </c>
      <c r="Q37" s="207" t="n">
        <f aca="false">SUM(Q38+Q41+Q46)</f>
        <v>392000</v>
      </c>
      <c r="R37" s="207" t="n">
        <f aca="false">SUM(R38+R41+R46)</f>
        <v>150369.05</v>
      </c>
      <c r="S37" s="207" t="n">
        <f aca="false">SUM(S38+S41+S46)</f>
        <v>507550</v>
      </c>
      <c r="T37" s="207" t="n">
        <f aca="false">SUM(T38+T41+T46)</f>
        <v>240053.35</v>
      </c>
      <c r="U37" s="207" t="n">
        <f aca="false">SUM(U38+U41+U46)</f>
        <v>0</v>
      </c>
      <c r="V37" s="207" t="n">
        <f aca="false">SUM(V38+V41+V46)</f>
        <v>807.079096045198</v>
      </c>
      <c r="W37" s="207" t="n">
        <f aca="false">SUM(W38+W41+W46)</f>
        <v>507000</v>
      </c>
      <c r="X37" s="207" t="n">
        <f aca="false">SUM(X38+X41+X46)</f>
        <v>617500</v>
      </c>
      <c r="Y37" s="207" t="n">
        <f aca="false">SUM(Y38+Y41+Y46)</f>
        <v>685404</v>
      </c>
      <c r="Z37" s="207" t="n">
        <f aca="false">SUM(Z38+Z41+Z46)</f>
        <v>738500</v>
      </c>
      <c r="AA37" s="207" t="n">
        <f aca="false">SUM(AA38+AA41+AA46)</f>
        <v>688000</v>
      </c>
      <c r="AB37" s="207" t="n">
        <f aca="false">SUM(AB38+AB41+AB46)</f>
        <v>359004.03</v>
      </c>
      <c r="AC37" s="207" t="n">
        <f aca="false">SUM(AC38+AC41+AC46)</f>
        <v>688000</v>
      </c>
      <c r="AD37" s="207" t="n">
        <f aca="false">SUM(AD38+AD41+AD46)</f>
        <v>671000</v>
      </c>
      <c r="AE37" s="207" t="n">
        <f aca="false">SUM(AE38+AE41+AE46)</f>
        <v>0</v>
      </c>
      <c r="AF37" s="207" t="n">
        <f aca="false">SUM(AF38+AF41+AF46)</f>
        <v>0</v>
      </c>
      <c r="AG37" s="207" t="n">
        <f aca="false">SUM(AG38+AG41+AG46)</f>
        <v>671000</v>
      </c>
      <c r="AH37" s="207" t="n">
        <f aca="false">SUM(AH38+AH41+AH46)</f>
        <v>542477.54</v>
      </c>
      <c r="AI37" s="207" t="n">
        <f aca="false">SUM(AI38+AI41+AI46)</f>
        <v>754000</v>
      </c>
      <c r="AJ37" s="207" t="n">
        <f aca="false">SUM(AJ38+AJ41+AJ46)</f>
        <v>323911.41</v>
      </c>
      <c r="AK37" s="207" t="n">
        <f aca="false">SUM(AK38+AK41+AK46)</f>
        <v>747500</v>
      </c>
      <c r="AL37" s="207" t="n">
        <f aca="false">SUM(AL38+AL41+AL46)</f>
        <v>0</v>
      </c>
      <c r="AM37" s="207" t="n">
        <f aca="false">SUM(AM38+AM41+AM46)</f>
        <v>0</v>
      </c>
      <c r="AN37" s="207" t="n">
        <f aca="false">SUM(AN38+AN41+AN46)</f>
        <v>747500</v>
      </c>
      <c r="AO37" s="207" t="n">
        <f aca="false">SUM(AN37/$AN$2)</f>
        <v>99210.299289933</v>
      </c>
      <c r="AP37" s="207" t="n">
        <f aca="false">SUM(AP38+AP41+AP46)</f>
        <v>747500</v>
      </c>
      <c r="AQ37" s="207"/>
      <c r="AR37" s="207" t="n">
        <f aca="false">SUM(AP37/$AN$2)</f>
        <v>99210.299289933</v>
      </c>
      <c r="AS37" s="207"/>
      <c r="AT37" s="207" t="n">
        <f aca="false">SUM(AT38+AT41+AT46)</f>
        <v>56819.53</v>
      </c>
      <c r="AU37" s="207" t="n">
        <f aca="false">SUM(AU38+AU41+AU46)</f>
        <v>0</v>
      </c>
      <c r="AV37" s="207" t="n">
        <f aca="false">SUM(AV38+AV41+AV46)</f>
        <v>13935.89</v>
      </c>
      <c r="AW37" s="207" t="n">
        <f aca="false">SUM(AR37+AU37-AV37)</f>
        <v>85274.409289933</v>
      </c>
      <c r="AX37" s="215" t="n">
        <f aca="false">SUM(AX38+AX41+AX46)</f>
        <v>89542.37</v>
      </c>
      <c r="AY37" s="216" t="n">
        <f aca="false">SUM(AY38+AY41+AY46)</f>
        <v>10693.05</v>
      </c>
      <c r="AZ37" s="216" t="n">
        <f aca="false">SUM(AZ38+AZ41+AZ46)</f>
        <v>4435.23</v>
      </c>
      <c r="BA37" s="216" t="n">
        <f aca="false">SUM(BA38+BA41+BA46)</f>
        <v>91532.2265326166</v>
      </c>
      <c r="BB37" s="3" t="n">
        <v>91532.23</v>
      </c>
      <c r="BI37" s="3"/>
    </row>
    <row r="38" customFormat="false" ht="12.75" hidden="true" customHeight="false" outlineLevel="0" collapsed="false">
      <c r="A38" s="209"/>
      <c r="B38" s="205"/>
      <c r="C38" s="205"/>
      <c r="D38" s="205"/>
      <c r="E38" s="205"/>
      <c r="F38" s="205"/>
      <c r="G38" s="205"/>
      <c r="H38" s="205"/>
      <c r="I38" s="217" t="n">
        <v>311</v>
      </c>
      <c r="J38" s="218" t="s">
        <v>187</v>
      </c>
      <c r="K38" s="219" t="n">
        <f aca="false">SUM(K39)</f>
        <v>710476.99</v>
      </c>
      <c r="L38" s="219" t="n">
        <f aca="false">SUM(L39)</f>
        <v>972000</v>
      </c>
      <c r="M38" s="219" t="n">
        <f aca="false">SUM(M39)</f>
        <v>972000</v>
      </c>
      <c r="N38" s="219" t="n">
        <f aca="false">SUM(N39:N40)</f>
        <v>296000</v>
      </c>
      <c r="O38" s="219" t="n">
        <f aca="false">SUM(O39:O40)</f>
        <v>296000</v>
      </c>
      <c r="P38" s="219" t="n">
        <f aca="false">SUM(P39:P40)</f>
        <v>335000</v>
      </c>
      <c r="Q38" s="219" t="n">
        <f aca="false">SUM(Q39:Q40)</f>
        <v>335000</v>
      </c>
      <c r="R38" s="219" t="n">
        <f aca="false">SUM(R39:R40)</f>
        <v>121563.91</v>
      </c>
      <c r="S38" s="219" t="n">
        <f aca="false">SUM(S39:S40)</f>
        <v>460000</v>
      </c>
      <c r="T38" s="219" t="n">
        <f aca="false">SUM(T39:T40)</f>
        <v>212889.92</v>
      </c>
      <c r="U38" s="219" t="n">
        <f aca="false">SUM(U39:U40)</f>
        <v>0</v>
      </c>
      <c r="V38" s="219" t="n">
        <f aca="false">SUM(V39:V40)</f>
        <v>609.745762711864</v>
      </c>
      <c r="W38" s="219" t="n">
        <f aca="false">SUM(W39:W40)</f>
        <v>460000</v>
      </c>
      <c r="X38" s="219" t="n">
        <f aca="false">SUM(X39:X40)</f>
        <v>510000</v>
      </c>
      <c r="Y38" s="219" t="n">
        <f aca="false">SUM(Y39:Y40)</f>
        <v>578000</v>
      </c>
      <c r="Z38" s="219" t="n">
        <f aca="false">SUM(Z39:Z40)</f>
        <v>590000</v>
      </c>
      <c r="AA38" s="219" t="n">
        <f aca="false">SUM(AA39:AA40)</f>
        <v>578000</v>
      </c>
      <c r="AB38" s="219" t="n">
        <f aca="false">SUM(AB39:AB40)</f>
        <v>313059.54</v>
      </c>
      <c r="AC38" s="219" t="n">
        <f aca="false">SUM(AC39:AC40)</f>
        <v>578000</v>
      </c>
      <c r="AD38" s="219" t="n">
        <f aca="false">SUM(AD39:AD40)</f>
        <v>561000</v>
      </c>
      <c r="AE38" s="219" t="n">
        <f aca="false">SUM(AE39:AE40)</f>
        <v>0</v>
      </c>
      <c r="AF38" s="219" t="n">
        <f aca="false">SUM(AF39:AF40)</f>
        <v>0</v>
      </c>
      <c r="AG38" s="219" t="n">
        <f aca="false">SUM(AG39:AG40)</f>
        <v>561000</v>
      </c>
      <c r="AH38" s="219" t="n">
        <f aca="false">SUM(AH39:AH40)</f>
        <v>462221.9</v>
      </c>
      <c r="AI38" s="219" t="n">
        <f aca="false">SUM(AI39:AI40)</f>
        <v>620000</v>
      </c>
      <c r="AJ38" s="219" t="n">
        <f aca="false">SUM(AJ39:AJ40)</f>
        <v>279321.5</v>
      </c>
      <c r="AK38" s="219" t="n">
        <f aca="false">SUM(AK39:AK40)</f>
        <v>570000</v>
      </c>
      <c r="AL38" s="219" t="n">
        <f aca="false">SUM(AL39:AL40)</f>
        <v>0</v>
      </c>
      <c r="AM38" s="219" t="n">
        <f aca="false">SUM(AM39:AM40)</f>
        <v>0</v>
      </c>
      <c r="AN38" s="219" t="n">
        <f aca="false">SUM(AN39:AN40)</f>
        <v>570000</v>
      </c>
      <c r="AO38" s="207" t="n">
        <f aca="false">SUM(AN38/$AN$2)</f>
        <v>75652.0007963368</v>
      </c>
      <c r="AP38" s="219" t="n">
        <f aca="false">SUM(AP39:AP40)</f>
        <v>570000</v>
      </c>
      <c r="AQ38" s="219"/>
      <c r="AR38" s="207" t="n">
        <f aca="false">SUM(AP38/$AN$2)</f>
        <v>75652.0007963368</v>
      </c>
      <c r="AS38" s="207"/>
      <c r="AT38" s="207" t="n">
        <f aca="false">SUM(AT39:AT40)</f>
        <v>45463.62</v>
      </c>
      <c r="AU38" s="207" t="n">
        <f aca="false">SUM(AU39:AU40)</f>
        <v>0</v>
      </c>
      <c r="AV38" s="207" t="n">
        <f aca="false">SUM(AV39:AV40)</f>
        <v>11945.05</v>
      </c>
      <c r="AW38" s="207" t="n">
        <f aca="false">SUM(AR38+AU38-AV38)</f>
        <v>63706.9507963368</v>
      </c>
      <c r="AX38" s="215" t="n">
        <f aca="false">SUM(AX39+AX40)</f>
        <v>71382.62</v>
      </c>
      <c r="AY38" s="216" t="n">
        <f aca="false">SUM(AY39+AY40)</f>
        <v>8293.05</v>
      </c>
      <c r="AZ38" s="216" t="n">
        <f aca="false">SUM(AZ39+AZ40)</f>
        <v>0</v>
      </c>
      <c r="BA38" s="216" t="n">
        <f aca="false">SUM(BA39+BA40)</f>
        <v>71999.9980390205</v>
      </c>
      <c r="BI38" s="3"/>
    </row>
    <row r="39" customFormat="false" ht="12.75" hidden="true" customHeight="false" outlineLevel="0" collapsed="false">
      <c r="A39" s="209"/>
      <c r="B39" s="205"/>
      <c r="C39" s="205"/>
      <c r="D39" s="205"/>
      <c r="E39" s="205"/>
      <c r="F39" s="205"/>
      <c r="G39" s="205"/>
      <c r="H39" s="205"/>
      <c r="I39" s="217" t="n">
        <v>31111</v>
      </c>
      <c r="J39" s="218" t="s">
        <v>188</v>
      </c>
      <c r="K39" s="219" t="n">
        <v>710476.99</v>
      </c>
      <c r="L39" s="219" t="n">
        <v>972000</v>
      </c>
      <c r="M39" s="219" t="n">
        <v>972000</v>
      </c>
      <c r="N39" s="219" t="n">
        <v>293000</v>
      </c>
      <c r="O39" s="219" t="n">
        <v>293000</v>
      </c>
      <c r="P39" s="219" t="n">
        <v>295000</v>
      </c>
      <c r="Q39" s="219" t="n">
        <v>295000</v>
      </c>
      <c r="R39" s="219" t="n">
        <v>121563.91</v>
      </c>
      <c r="S39" s="219" t="n">
        <v>250000</v>
      </c>
      <c r="T39" s="219" t="n">
        <v>176514.08</v>
      </c>
      <c r="U39" s="219"/>
      <c r="V39" s="207" t="n">
        <f aca="false">S39/P39*100</f>
        <v>84.7457627118644</v>
      </c>
      <c r="W39" s="219" t="n">
        <v>250000</v>
      </c>
      <c r="X39" s="219" t="n">
        <v>340000</v>
      </c>
      <c r="Y39" s="219" t="n">
        <v>408000</v>
      </c>
      <c r="Z39" s="219" t="n">
        <v>400000</v>
      </c>
      <c r="AA39" s="219" t="n">
        <v>408000</v>
      </c>
      <c r="AB39" s="219" t="n">
        <v>259070.82</v>
      </c>
      <c r="AC39" s="219" t="n">
        <v>408000</v>
      </c>
      <c r="AD39" s="219" t="n">
        <v>408000</v>
      </c>
      <c r="AE39" s="219"/>
      <c r="AF39" s="219"/>
      <c r="AG39" s="221" t="n">
        <f aca="false">SUM(AC39+AE39-AF39)</f>
        <v>408000</v>
      </c>
      <c r="AH39" s="219" t="n">
        <v>413471.78</v>
      </c>
      <c r="AI39" s="219" t="n">
        <v>467000</v>
      </c>
      <c r="AJ39" s="180" t="n">
        <v>217454.78</v>
      </c>
      <c r="AK39" s="219" t="n">
        <v>480000</v>
      </c>
      <c r="AL39" s="219"/>
      <c r="AM39" s="219"/>
      <c r="AN39" s="180" t="n">
        <f aca="false">SUM(AK39+AL39-AM39)</f>
        <v>480000</v>
      </c>
      <c r="AO39" s="207" t="n">
        <f aca="false">SUM(AN39/$AN$2)</f>
        <v>63706.9480390205</v>
      </c>
      <c r="AP39" s="180" t="n">
        <v>480000</v>
      </c>
      <c r="AQ39" s="180"/>
      <c r="AR39" s="207" t="n">
        <f aca="false">SUM(AP39/$AN$2)</f>
        <v>63706.9480390205</v>
      </c>
      <c r="AS39" s="207" t="n">
        <v>45463.62</v>
      </c>
      <c r="AT39" s="207" t="n">
        <v>45463.62</v>
      </c>
      <c r="AU39" s="207"/>
      <c r="AV39" s="207"/>
      <c r="AW39" s="207" t="n">
        <f aca="false">SUM(AR39+AU39-AV39)</f>
        <v>63706.9480390205</v>
      </c>
      <c r="AX39" s="215" t="n">
        <v>71382.62</v>
      </c>
      <c r="AY39" s="216" t="n">
        <v>8293.05</v>
      </c>
      <c r="AZ39" s="216" t="n">
        <v>0</v>
      </c>
      <c r="BA39" s="216" t="n">
        <f aca="false">SUM(AW39+AY39)</f>
        <v>71999.9980390205</v>
      </c>
      <c r="BI39" s="3"/>
    </row>
    <row r="40" customFormat="false" ht="12.75" hidden="true" customHeight="false" outlineLevel="0" collapsed="false">
      <c r="A40" s="209"/>
      <c r="B40" s="205"/>
      <c r="C40" s="205"/>
      <c r="D40" s="205"/>
      <c r="E40" s="205"/>
      <c r="F40" s="205"/>
      <c r="G40" s="205"/>
      <c r="H40" s="205"/>
      <c r="I40" s="217" t="n">
        <v>31112</v>
      </c>
      <c r="J40" s="218" t="s">
        <v>189</v>
      </c>
      <c r="K40" s="219"/>
      <c r="L40" s="219"/>
      <c r="M40" s="219"/>
      <c r="N40" s="219" t="n">
        <v>3000</v>
      </c>
      <c r="O40" s="219" t="n">
        <v>3000</v>
      </c>
      <c r="P40" s="219" t="n">
        <v>40000</v>
      </c>
      <c r="Q40" s="219" t="n">
        <v>40000</v>
      </c>
      <c r="R40" s="219"/>
      <c r="S40" s="219" t="n">
        <v>210000</v>
      </c>
      <c r="T40" s="219" t="n">
        <v>36375.84</v>
      </c>
      <c r="U40" s="219"/>
      <c r="V40" s="207" t="n">
        <f aca="false">S40/P40*100</f>
        <v>525</v>
      </c>
      <c r="W40" s="219" t="n">
        <v>210000</v>
      </c>
      <c r="X40" s="219" t="n">
        <v>170000</v>
      </c>
      <c r="Y40" s="219" t="n">
        <v>170000</v>
      </c>
      <c r="Z40" s="219" t="n">
        <v>190000</v>
      </c>
      <c r="AA40" s="219" t="n">
        <v>170000</v>
      </c>
      <c r="AB40" s="219" t="n">
        <v>53988.72</v>
      </c>
      <c r="AC40" s="219" t="n">
        <v>170000</v>
      </c>
      <c r="AD40" s="219" t="n">
        <v>153000</v>
      </c>
      <c r="AE40" s="219"/>
      <c r="AF40" s="219"/>
      <c r="AG40" s="221" t="n">
        <v>153000</v>
      </c>
      <c r="AH40" s="219" t="n">
        <v>48750.12</v>
      </c>
      <c r="AI40" s="219" t="n">
        <v>153000</v>
      </c>
      <c r="AJ40" s="180" t="n">
        <v>61866.72</v>
      </c>
      <c r="AK40" s="219" t="n">
        <v>90000</v>
      </c>
      <c r="AL40" s="219"/>
      <c r="AM40" s="219"/>
      <c r="AN40" s="180" t="n">
        <f aca="false">SUM(AK40+AL40-AM40)</f>
        <v>90000</v>
      </c>
      <c r="AO40" s="207" t="n">
        <f aca="false">SUM(AN40/$AN$2)</f>
        <v>11945.0527573163</v>
      </c>
      <c r="AP40" s="180" t="n">
        <v>90000</v>
      </c>
      <c r="AQ40" s="180"/>
      <c r="AR40" s="207" t="n">
        <f aca="false">SUM(AP40/$AN$2)</f>
        <v>11945.0527573163</v>
      </c>
      <c r="AS40" s="207"/>
      <c r="AT40" s="207"/>
      <c r="AU40" s="207"/>
      <c r="AV40" s="207" t="n">
        <v>11945.05</v>
      </c>
      <c r="AW40" s="207" t="n">
        <f aca="false">SUM(AR40+AU40-AV40)</f>
        <v>0.00275731634428666</v>
      </c>
      <c r="AX40" s="215"/>
      <c r="AY40" s="180"/>
      <c r="AZ40" s="180"/>
      <c r="BA40" s="160"/>
      <c r="BI40" s="3"/>
    </row>
    <row r="41" customFormat="false" ht="12.75" hidden="true" customHeight="false" outlineLevel="0" collapsed="false">
      <c r="A41" s="209"/>
      <c r="B41" s="205"/>
      <c r="C41" s="205"/>
      <c r="D41" s="205"/>
      <c r="E41" s="205"/>
      <c r="F41" s="205"/>
      <c r="G41" s="205"/>
      <c r="H41" s="205"/>
      <c r="I41" s="217" t="n">
        <v>312</v>
      </c>
      <c r="J41" s="218" t="s">
        <v>190</v>
      </c>
      <c r="K41" s="219" t="n">
        <f aca="false">SUM(K42)</f>
        <v>0</v>
      </c>
      <c r="L41" s="219" t="n">
        <f aca="false">SUM(L42)</f>
        <v>8000</v>
      </c>
      <c r="M41" s="219" t="n">
        <f aca="false">SUM(M42)</f>
        <v>8000</v>
      </c>
      <c r="N41" s="219" t="n">
        <f aca="false">SUM(N42)</f>
        <v>14000</v>
      </c>
      <c r="O41" s="219" t="n">
        <f aca="false">SUM(O42)</f>
        <v>14000</v>
      </c>
      <c r="P41" s="219" t="n">
        <f aca="false">SUM(P42)</f>
        <v>12000</v>
      </c>
      <c r="Q41" s="219" t="n">
        <f aca="false">SUM(Q42)</f>
        <v>12000</v>
      </c>
      <c r="R41" s="219" t="n">
        <f aca="false">SUM(R42)</f>
        <v>9962.77</v>
      </c>
      <c r="S41" s="219" t="n">
        <f aca="false">SUM(S42)</f>
        <v>15000</v>
      </c>
      <c r="T41" s="219" t="n">
        <f aca="false">SUM(T42)</f>
        <v>4500</v>
      </c>
      <c r="U41" s="219" t="n">
        <f aca="false">SUM(U42)</f>
        <v>0</v>
      </c>
      <c r="V41" s="219" t="n">
        <f aca="false">SUM(V42)</f>
        <v>125</v>
      </c>
      <c r="W41" s="219" t="n">
        <f aca="false">SUM(W42)</f>
        <v>15000</v>
      </c>
      <c r="X41" s="219" t="n">
        <f aca="false">SUM(X42:X43)</f>
        <v>34000</v>
      </c>
      <c r="Y41" s="219" t="n">
        <f aca="false">SUM(Y42:Y43)</f>
        <v>27500</v>
      </c>
      <c r="Z41" s="219" t="n">
        <v>52500</v>
      </c>
      <c r="AA41" s="219" t="n">
        <f aca="false">SUM(AA42:AA43)</f>
        <v>30000</v>
      </c>
      <c r="AB41" s="219" t="n">
        <f aca="false">SUM(AB42:AB43)</f>
        <v>0</v>
      </c>
      <c r="AC41" s="219" t="n">
        <f aca="false">SUM(AC42:AC43)</f>
        <v>30000</v>
      </c>
      <c r="AD41" s="219" t="n">
        <f aca="false">SUM(AD42:AD43)</f>
        <v>30000</v>
      </c>
      <c r="AE41" s="219" t="n">
        <f aca="false">SUM(AE42:AE43)</f>
        <v>0</v>
      </c>
      <c r="AF41" s="219" t="n">
        <f aca="false">SUM(AF42:AF43)</f>
        <v>0</v>
      </c>
      <c r="AG41" s="219" t="n">
        <f aca="false">SUM(AG42:AG43)</f>
        <v>30000</v>
      </c>
      <c r="AH41" s="219" t="n">
        <f aca="false">SUM(AH42:AH43)</f>
        <v>6000</v>
      </c>
      <c r="AI41" s="219" t="n">
        <f aca="false">SUM(AI42:AI43)</f>
        <v>30000</v>
      </c>
      <c r="AJ41" s="219" t="n">
        <f aca="false">SUM(AJ42:AJ43)</f>
        <v>0</v>
      </c>
      <c r="AK41" s="219" t="n">
        <f aca="false">SUM(AK42:AK45)</f>
        <v>80000</v>
      </c>
      <c r="AL41" s="219" t="n">
        <f aca="false">SUM(AL42:AL45)</f>
        <v>0</v>
      </c>
      <c r="AM41" s="219" t="n">
        <f aca="false">SUM(AM42:AM45)</f>
        <v>0</v>
      </c>
      <c r="AN41" s="219" t="n">
        <f aca="false">SUM(AN42:AN45)</f>
        <v>80000</v>
      </c>
      <c r="AO41" s="207" t="n">
        <f aca="false">SUM(AN41/$AN$2)</f>
        <v>10617.8246731701</v>
      </c>
      <c r="AP41" s="219" t="n">
        <f aca="false">SUM(AP42:AP45)</f>
        <v>80000</v>
      </c>
      <c r="AQ41" s="219"/>
      <c r="AR41" s="207" t="n">
        <f aca="false">SUM(AP41/$AN$2)</f>
        <v>10617.8246731701</v>
      </c>
      <c r="AS41" s="207"/>
      <c r="AT41" s="207" t="n">
        <f aca="false">SUM(AT42:AT45)</f>
        <v>3854.4</v>
      </c>
      <c r="AU41" s="207" t="n">
        <f aca="false">SUM(AU42:AU45)</f>
        <v>0</v>
      </c>
      <c r="AV41" s="207" t="n">
        <f aca="false">SUM(AV42:AV45)</f>
        <v>1990.84</v>
      </c>
      <c r="AW41" s="207" t="n">
        <f aca="false">SUM(AR41+AU41-AV41)</f>
        <v>8626.98467317008</v>
      </c>
      <c r="AX41" s="215" t="n">
        <f aca="false">SUM(AX42:AX45)</f>
        <v>6381.6</v>
      </c>
      <c r="AY41" s="216" t="n">
        <f aca="false">SUM(AY42:AY45)</f>
        <v>1300</v>
      </c>
      <c r="AZ41" s="216" t="n">
        <f aca="false">SUM(AZ42:AZ45)</f>
        <v>2245.3</v>
      </c>
      <c r="BA41" s="216" t="n">
        <f aca="false">SUM(BA42:BA45)</f>
        <v>7681.68467317008</v>
      </c>
      <c r="BI41" s="3"/>
    </row>
    <row r="42" customFormat="false" ht="12.75" hidden="true" customHeight="false" outlineLevel="0" collapsed="false">
      <c r="A42" s="209"/>
      <c r="B42" s="205"/>
      <c r="C42" s="205"/>
      <c r="D42" s="205"/>
      <c r="E42" s="205"/>
      <c r="F42" s="205"/>
      <c r="G42" s="205"/>
      <c r="H42" s="205"/>
      <c r="I42" s="217" t="n">
        <v>31219</v>
      </c>
      <c r="J42" s="218" t="s">
        <v>190</v>
      </c>
      <c r="K42" s="219" t="n">
        <v>0</v>
      </c>
      <c r="L42" s="219" t="n">
        <v>8000</v>
      </c>
      <c r="M42" s="219" t="n">
        <v>8000</v>
      </c>
      <c r="N42" s="219" t="n">
        <v>14000</v>
      </c>
      <c r="O42" s="219" t="n">
        <v>14000</v>
      </c>
      <c r="P42" s="219" t="n">
        <v>12000</v>
      </c>
      <c r="Q42" s="219" t="n">
        <v>12000</v>
      </c>
      <c r="R42" s="219" t="n">
        <v>9962.77</v>
      </c>
      <c r="S42" s="219" t="n">
        <v>15000</v>
      </c>
      <c r="T42" s="219" t="n">
        <v>4500</v>
      </c>
      <c r="U42" s="219"/>
      <c r="V42" s="207" t="n">
        <f aca="false">S42/P42*100</f>
        <v>125</v>
      </c>
      <c r="W42" s="219" t="n">
        <v>15000</v>
      </c>
      <c r="X42" s="219" t="n">
        <v>27000</v>
      </c>
      <c r="Y42" s="219" t="n">
        <v>20000</v>
      </c>
      <c r="Z42" s="219" t="n">
        <v>20000</v>
      </c>
      <c r="AA42" s="219" t="n">
        <v>20000</v>
      </c>
      <c r="AB42" s="219"/>
      <c r="AC42" s="219" t="n">
        <v>20000</v>
      </c>
      <c r="AD42" s="219" t="n">
        <v>20000</v>
      </c>
      <c r="AE42" s="219"/>
      <c r="AF42" s="219"/>
      <c r="AG42" s="221" t="n">
        <f aca="false">SUM(AD42+AE42-AF42)</f>
        <v>20000</v>
      </c>
      <c r="AH42" s="219" t="n">
        <v>6000</v>
      </c>
      <c r="AI42" s="219" t="n">
        <v>20000</v>
      </c>
      <c r="AJ42" s="180" t="n">
        <v>0</v>
      </c>
      <c r="AK42" s="219" t="n">
        <v>35000</v>
      </c>
      <c r="AL42" s="219"/>
      <c r="AM42" s="219"/>
      <c r="AN42" s="180" t="n">
        <f aca="false">SUM(AK42+AL42-AM42)</f>
        <v>35000</v>
      </c>
      <c r="AO42" s="207" t="n">
        <f aca="false">SUM(AN42/$AN$2)</f>
        <v>4645.29829451191</v>
      </c>
      <c r="AP42" s="180" t="n">
        <v>35000</v>
      </c>
      <c r="AQ42" s="180"/>
      <c r="AR42" s="207" t="n">
        <f aca="false">SUM(AP42/$AN$2)</f>
        <v>4645.29829451191</v>
      </c>
      <c r="AS42" s="207" t="n">
        <v>1200</v>
      </c>
      <c r="AT42" s="207" t="n">
        <v>1200</v>
      </c>
      <c r="AU42" s="207"/>
      <c r="AV42" s="207"/>
      <c r="AW42" s="207" t="n">
        <f aca="false">SUM(AR42+AU42-AV42)</f>
        <v>4645.29829451191</v>
      </c>
      <c r="AX42" s="215" t="n">
        <v>2400</v>
      </c>
      <c r="AY42" s="180"/>
      <c r="AZ42" s="180" t="n">
        <v>2245.3</v>
      </c>
      <c r="BA42" s="160" t="n">
        <f aca="false">SUM(AW42+AY42-AZ42)</f>
        <v>2399.99829451191</v>
      </c>
      <c r="BI42" s="3"/>
    </row>
    <row r="43" customFormat="false" ht="12.75" hidden="true" customHeight="false" outlineLevel="0" collapsed="false">
      <c r="A43" s="209"/>
      <c r="B43" s="205"/>
      <c r="C43" s="205"/>
      <c r="D43" s="205"/>
      <c r="E43" s="205"/>
      <c r="F43" s="205"/>
      <c r="G43" s="205"/>
      <c r="H43" s="205"/>
      <c r="I43" s="217" t="n">
        <v>31219</v>
      </c>
      <c r="J43" s="218" t="s">
        <v>191</v>
      </c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07"/>
      <c r="W43" s="219"/>
      <c r="X43" s="219" t="n">
        <v>7000</v>
      </c>
      <c r="Y43" s="219" t="n">
        <v>7500</v>
      </c>
      <c r="Z43" s="219" t="n">
        <v>7500</v>
      </c>
      <c r="AA43" s="219" t="n">
        <v>10000</v>
      </c>
      <c r="AB43" s="219"/>
      <c r="AC43" s="219" t="n">
        <v>10000</v>
      </c>
      <c r="AD43" s="219" t="n">
        <v>10000</v>
      </c>
      <c r="AE43" s="219"/>
      <c r="AF43" s="219"/>
      <c r="AG43" s="221" t="n">
        <f aca="false">SUM(AD43+AE43-AF43)</f>
        <v>10000</v>
      </c>
      <c r="AH43" s="219"/>
      <c r="AI43" s="219" t="n">
        <v>10000</v>
      </c>
      <c r="AJ43" s="180" t="n">
        <v>0</v>
      </c>
      <c r="AK43" s="219" t="n">
        <v>15000</v>
      </c>
      <c r="AL43" s="219"/>
      <c r="AM43" s="219"/>
      <c r="AN43" s="180" t="n">
        <f aca="false">SUM(AK43+AL43-AM43)</f>
        <v>15000</v>
      </c>
      <c r="AO43" s="207" t="n">
        <f aca="false">SUM(AN43/$AN$2)</f>
        <v>1990.84212621939</v>
      </c>
      <c r="AP43" s="180" t="n">
        <v>15000</v>
      </c>
      <c r="AQ43" s="180"/>
      <c r="AR43" s="207" t="n">
        <f aca="false">SUM(AP43/$AN$2)</f>
        <v>1990.84212621939</v>
      </c>
      <c r="AS43" s="207"/>
      <c r="AT43" s="207"/>
      <c r="AU43" s="207"/>
      <c r="AV43" s="207" t="n">
        <v>1990.84</v>
      </c>
      <c r="AW43" s="207" t="n">
        <f aca="false">SUM(AR43+AU43-AV43)</f>
        <v>0.00212621939067503</v>
      </c>
      <c r="AX43" s="215"/>
      <c r="AY43" s="180"/>
      <c r="AZ43" s="180"/>
      <c r="BA43" s="160" t="n">
        <f aca="false">SUM(AW43+AY43-AZ43)</f>
        <v>0.00212621939067503</v>
      </c>
      <c r="BI43" s="3"/>
    </row>
    <row r="44" customFormat="false" ht="12.75" hidden="true" customHeight="false" outlineLevel="0" collapsed="false">
      <c r="A44" s="209"/>
      <c r="B44" s="205"/>
      <c r="C44" s="205"/>
      <c r="D44" s="205"/>
      <c r="E44" s="205"/>
      <c r="F44" s="205"/>
      <c r="G44" s="205"/>
      <c r="H44" s="205"/>
      <c r="I44" s="217" t="n">
        <v>31219</v>
      </c>
      <c r="J44" s="218" t="s">
        <v>192</v>
      </c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07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21"/>
      <c r="AH44" s="219"/>
      <c r="AI44" s="219"/>
      <c r="AJ44" s="180"/>
      <c r="AK44" s="219"/>
      <c r="AL44" s="219"/>
      <c r="AM44" s="219"/>
      <c r="AN44" s="180"/>
      <c r="AO44" s="207"/>
      <c r="AP44" s="180"/>
      <c r="AQ44" s="180"/>
      <c r="AR44" s="207"/>
      <c r="AS44" s="207"/>
      <c r="AT44" s="207"/>
      <c r="AU44" s="207"/>
      <c r="AV44" s="207"/>
      <c r="AW44" s="207"/>
      <c r="AX44" s="215"/>
      <c r="AY44" s="180" t="n">
        <v>1300</v>
      </c>
      <c r="AZ44" s="180"/>
      <c r="BA44" s="160" t="n">
        <f aca="false">SUM(AW44+AY44-AZ44)</f>
        <v>1300</v>
      </c>
      <c r="BI44" s="3"/>
    </row>
    <row r="45" customFormat="false" ht="12.75" hidden="true" customHeight="false" outlineLevel="0" collapsed="false">
      <c r="A45" s="209"/>
      <c r="B45" s="205"/>
      <c r="C45" s="205"/>
      <c r="D45" s="205"/>
      <c r="E45" s="205"/>
      <c r="F45" s="205"/>
      <c r="G45" s="205"/>
      <c r="H45" s="205"/>
      <c r="I45" s="217" t="n">
        <v>31219</v>
      </c>
      <c r="J45" s="218" t="s">
        <v>193</v>
      </c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07"/>
      <c r="W45" s="219"/>
      <c r="X45" s="219"/>
      <c r="Y45" s="219" t="n">
        <v>0</v>
      </c>
      <c r="Z45" s="219" t="n">
        <v>25000</v>
      </c>
      <c r="AA45" s="219" t="n">
        <v>25000</v>
      </c>
      <c r="AB45" s="219"/>
      <c r="AC45" s="219" t="n">
        <v>25000</v>
      </c>
      <c r="AD45" s="219" t="n">
        <v>25000</v>
      </c>
      <c r="AE45" s="219"/>
      <c r="AF45" s="219"/>
      <c r="AG45" s="221" t="n">
        <f aca="false">SUM(AD45+AE45-AF45)</f>
        <v>25000</v>
      </c>
      <c r="AH45" s="219" t="n">
        <v>22916.85</v>
      </c>
      <c r="AI45" s="219" t="n">
        <v>35000</v>
      </c>
      <c r="AJ45" s="180" t="n">
        <v>12500.1</v>
      </c>
      <c r="AK45" s="219" t="n">
        <v>30000</v>
      </c>
      <c r="AL45" s="219"/>
      <c r="AM45" s="219"/>
      <c r="AN45" s="180" t="n">
        <f aca="false">SUM(AK45+AL45-AM45)</f>
        <v>30000</v>
      </c>
      <c r="AO45" s="207" t="n">
        <f aca="false">SUM(AN45/$AN$2)</f>
        <v>3981.68425243878</v>
      </c>
      <c r="AP45" s="180" t="n">
        <v>30000</v>
      </c>
      <c r="AQ45" s="180"/>
      <c r="AR45" s="207" t="n">
        <f aca="false">SUM(AP45/$AN$2)</f>
        <v>3981.68425243878</v>
      </c>
      <c r="AS45" s="207" t="n">
        <v>2654.4</v>
      </c>
      <c r="AT45" s="207" t="n">
        <v>2654.4</v>
      </c>
      <c r="AU45" s="207"/>
      <c r="AV45" s="207"/>
      <c r="AW45" s="207" t="n">
        <f aca="false">SUM(AR45+AU45-AV45)</f>
        <v>3981.68425243878</v>
      </c>
      <c r="AX45" s="215" t="n">
        <v>3981.6</v>
      </c>
      <c r="AY45" s="180"/>
      <c r="AZ45" s="180"/>
      <c r="BA45" s="160" t="n">
        <f aca="false">SUM(AW45+AY45-AZ45)</f>
        <v>3981.68425243878</v>
      </c>
      <c r="BI45" s="3"/>
    </row>
    <row r="46" customFormat="false" ht="12.75" hidden="true" customHeight="false" outlineLevel="0" collapsed="false">
      <c r="A46" s="209"/>
      <c r="B46" s="205"/>
      <c r="C46" s="205"/>
      <c r="D46" s="205"/>
      <c r="E46" s="205"/>
      <c r="F46" s="205"/>
      <c r="G46" s="205"/>
      <c r="H46" s="205"/>
      <c r="I46" s="217" t="n">
        <v>313</v>
      </c>
      <c r="J46" s="218" t="s">
        <v>194</v>
      </c>
      <c r="K46" s="219" t="n">
        <f aca="false">SUM(K47:K48)</f>
        <v>96829.84</v>
      </c>
      <c r="L46" s="219" t="n">
        <f aca="false">SUM(L47:L48)</f>
        <v>132500</v>
      </c>
      <c r="M46" s="219" t="n">
        <f aca="false">SUM(M47:M48)</f>
        <v>132500</v>
      </c>
      <c r="N46" s="219" t="n">
        <f aca="false">SUM(N47:N48)</f>
        <v>41000</v>
      </c>
      <c r="O46" s="219" t="n">
        <f aca="false">SUM(O47:O48)</f>
        <v>41000</v>
      </c>
      <c r="P46" s="219" t="n">
        <f aca="false">SUM(P47:P48)</f>
        <v>45000</v>
      </c>
      <c r="Q46" s="219" t="n">
        <f aca="false">SUM(Q47:Q48)</f>
        <v>45000</v>
      </c>
      <c r="R46" s="219" t="n">
        <f aca="false">SUM(R47:R48)</f>
        <v>18842.37</v>
      </c>
      <c r="S46" s="219" t="n">
        <f aca="false">SUM(S47:S48)</f>
        <v>32550</v>
      </c>
      <c r="T46" s="219" t="n">
        <f aca="false">SUM(T47:T48)</f>
        <v>22663.43</v>
      </c>
      <c r="U46" s="219" t="n">
        <f aca="false">SUM(U47:U48)</f>
        <v>0</v>
      </c>
      <c r="V46" s="219" t="n">
        <f aca="false">SUM(V47:V48)</f>
        <v>72.3333333333333</v>
      </c>
      <c r="W46" s="219" t="n">
        <f aca="false">SUM(W47:W48)</f>
        <v>32000</v>
      </c>
      <c r="X46" s="219" t="n">
        <f aca="false">SUM(X47:X48)</f>
        <v>73500</v>
      </c>
      <c r="Y46" s="219" t="n">
        <f aca="false">SUM(Y47:Y48)</f>
        <v>79904</v>
      </c>
      <c r="Z46" s="219" t="n">
        <f aca="false">SUM(Z47:Z48)</f>
        <v>96000</v>
      </c>
      <c r="AA46" s="219" t="n">
        <f aca="false">SUM(AA47:AA48)</f>
        <v>80000</v>
      </c>
      <c r="AB46" s="219" t="n">
        <f aca="false">SUM(AB47:AB48)</f>
        <v>45944.49</v>
      </c>
      <c r="AC46" s="219" t="n">
        <f aca="false">SUM(AC47:AC48)</f>
        <v>80000</v>
      </c>
      <c r="AD46" s="219" t="n">
        <f aca="false">SUM(AD47:AD48)</f>
        <v>80000</v>
      </c>
      <c r="AE46" s="219" t="n">
        <f aca="false">SUM(AE47:AE48)</f>
        <v>0</v>
      </c>
      <c r="AF46" s="219" t="n">
        <f aca="false">SUM(AF47:AF48)</f>
        <v>0</v>
      </c>
      <c r="AG46" s="219" t="n">
        <f aca="false">SUM(AG47:AG48)</f>
        <v>80000</v>
      </c>
      <c r="AH46" s="219" t="n">
        <f aca="false">SUM(AH47:AH48)</f>
        <v>74255.64</v>
      </c>
      <c r="AI46" s="219" t="n">
        <f aca="false">SUM(AI47:AI48)</f>
        <v>104000</v>
      </c>
      <c r="AJ46" s="219" t="n">
        <f aca="false">SUM(AJ47:AJ48)</f>
        <v>44589.91</v>
      </c>
      <c r="AK46" s="219" t="n">
        <f aca="false">SUM(AK47:AK48)</f>
        <v>97500</v>
      </c>
      <c r="AL46" s="219" t="n">
        <f aca="false">SUM(AL47:AL48)</f>
        <v>0</v>
      </c>
      <c r="AM46" s="219" t="n">
        <f aca="false">SUM(AM47:AM48)</f>
        <v>0</v>
      </c>
      <c r="AN46" s="219" t="n">
        <f aca="false">SUM(AN47:AN48)</f>
        <v>97500</v>
      </c>
      <c r="AO46" s="207" t="n">
        <f aca="false">SUM(AN46/$AN$2)</f>
        <v>12940.473820426</v>
      </c>
      <c r="AP46" s="219" t="n">
        <f aca="false">SUM(AP47:AP48)</f>
        <v>97500</v>
      </c>
      <c r="AQ46" s="219"/>
      <c r="AR46" s="207" t="n">
        <f aca="false">SUM(AP46/$AN$2)</f>
        <v>12940.473820426</v>
      </c>
      <c r="AS46" s="207"/>
      <c r="AT46" s="207" t="n">
        <f aca="false">SUM(AT47:AT48)</f>
        <v>7501.51</v>
      </c>
      <c r="AU46" s="207" t="n">
        <f aca="false">SUM(AU47:AU48)</f>
        <v>0</v>
      </c>
      <c r="AV46" s="207" t="n">
        <f aca="false">SUM(AV47:AV48)</f>
        <v>0</v>
      </c>
      <c r="AW46" s="207" t="n">
        <f aca="false">SUM(AR46+AU46-AV46)</f>
        <v>12940.473820426</v>
      </c>
      <c r="AX46" s="215" t="n">
        <f aca="false">SUM(AX48+AX47)</f>
        <v>11778.15</v>
      </c>
      <c r="AY46" s="216" t="n">
        <f aca="false">SUM(AY48+AY47)</f>
        <v>1100</v>
      </c>
      <c r="AZ46" s="216" t="n">
        <f aca="false">SUM(AZ48+AZ47)</f>
        <v>2189.93</v>
      </c>
      <c r="BA46" s="216" t="n">
        <f aca="false">SUM(BA48+BA47)</f>
        <v>11850.543820426</v>
      </c>
      <c r="BI46" s="3"/>
    </row>
    <row r="47" customFormat="false" ht="12.75" hidden="true" customHeight="false" outlineLevel="0" collapsed="false">
      <c r="A47" s="209"/>
      <c r="B47" s="205"/>
      <c r="C47" s="205"/>
      <c r="D47" s="205"/>
      <c r="E47" s="205"/>
      <c r="F47" s="205"/>
      <c r="G47" s="205"/>
      <c r="H47" s="205"/>
      <c r="I47" s="217" t="n">
        <v>31321</v>
      </c>
      <c r="J47" s="218" t="s">
        <v>195</v>
      </c>
      <c r="K47" s="219" t="n">
        <v>96829.84</v>
      </c>
      <c r="L47" s="219" t="n">
        <v>132500</v>
      </c>
      <c r="M47" s="219" t="n">
        <v>132500</v>
      </c>
      <c r="N47" s="219" t="n">
        <v>41000</v>
      </c>
      <c r="O47" s="219" t="n">
        <v>41000</v>
      </c>
      <c r="P47" s="219" t="n">
        <v>45000</v>
      </c>
      <c r="Q47" s="219" t="n">
        <v>45000</v>
      </c>
      <c r="R47" s="219" t="n">
        <v>18842.37</v>
      </c>
      <c r="S47" s="219" t="n">
        <v>32550</v>
      </c>
      <c r="T47" s="219" t="n">
        <v>22663.43</v>
      </c>
      <c r="U47" s="219"/>
      <c r="V47" s="207" t="n">
        <f aca="false">S47/P47*100</f>
        <v>72.3333333333333</v>
      </c>
      <c r="W47" s="219" t="n">
        <v>32000</v>
      </c>
      <c r="X47" s="219" t="n">
        <v>51500</v>
      </c>
      <c r="Y47" s="219" t="n">
        <v>58904</v>
      </c>
      <c r="Z47" s="219" t="n">
        <v>65000</v>
      </c>
      <c r="AA47" s="219" t="n">
        <v>59000</v>
      </c>
      <c r="AB47" s="219" t="n">
        <v>37242.75</v>
      </c>
      <c r="AC47" s="219" t="n">
        <v>59000</v>
      </c>
      <c r="AD47" s="219" t="n">
        <v>59000</v>
      </c>
      <c r="AE47" s="219"/>
      <c r="AF47" s="219"/>
      <c r="AG47" s="221" t="n">
        <f aca="false">SUM(AD47+AE47-AF47)</f>
        <v>59000</v>
      </c>
      <c r="AH47" s="219" t="n">
        <v>68222.85</v>
      </c>
      <c r="AI47" s="219" t="n">
        <v>78000</v>
      </c>
      <c r="AJ47" s="180" t="n">
        <v>35823.62</v>
      </c>
      <c r="AK47" s="219" t="n">
        <v>81000</v>
      </c>
      <c r="AL47" s="219"/>
      <c r="AM47" s="219"/>
      <c r="AN47" s="180" t="n">
        <f aca="false">SUM(AK47+AL47-AM47)</f>
        <v>81000</v>
      </c>
      <c r="AO47" s="207" t="n">
        <f aca="false">SUM(AN47/$AN$2)</f>
        <v>10750.5474815847</v>
      </c>
      <c r="AP47" s="180" t="n">
        <v>81000</v>
      </c>
      <c r="AQ47" s="180"/>
      <c r="AR47" s="207" t="n">
        <f aca="false">SUM(AP47/$AN$2)</f>
        <v>10750.5474815847</v>
      </c>
      <c r="AS47" s="207" t="n">
        <v>7501.51</v>
      </c>
      <c r="AT47" s="207" t="n">
        <v>7501.51</v>
      </c>
      <c r="AU47" s="207"/>
      <c r="AV47" s="207"/>
      <c r="AW47" s="207" t="n">
        <f aca="false">SUM(AR47+AU47-AV47)</f>
        <v>10750.5474815847</v>
      </c>
      <c r="AX47" s="215" t="n">
        <v>11778.15</v>
      </c>
      <c r="AY47" s="180" t="n">
        <v>1100</v>
      </c>
      <c r="AZ47" s="180"/>
      <c r="BA47" s="160" t="n">
        <f aca="false">SUM(AW47+AY47-AZ47)</f>
        <v>11850.5474815847</v>
      </c>
      <c r="BI47" s="3"/>
    </row>
    <row r="48" customFormat="false" ht="12.75" hidden="true" customHeight="false" outlineLevel="0" collapsed="false">
      <c r="A48" s="209"/>
      <c r="B48" s="205"/>
      <c r="C48" s="205"/>
      <c r="D48" s="205"/>
      <c r="E48" s="205"/>
      <c r="F48" s="205"/>
      <c r="G48" s="205"/>
      <c r="H48" s="205"/>
      <c r="I48" s="217" t="n">
        <v>31321</v>
      </c>
      <c r="J48" s="218" t="s">
        <v>196</v>
      </c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07"/>
      <c r="W48" s="219"/>
      <c r="X48" s="219" t="n">
        <v>22000</v>
      </c>
      <c r="Y48" s="219" t="n">
        <v>21000</v>
      </c>
      <c r="Z48" s="219" t="n">
        <v>31000</v>
      </c>
      <c r="AA48" s="219" t="n">
        <v>21000</v>
      </c>
      <c r="AB48" s="219" t="n">
        <v>8701.74</v>
      </c>
      <c r="AC48" s="219" t="n">
        <v>21000</v>
      </c>
      <c r="AD48" s="219" t="n">
        <v>21000</v>
      </c>
      <c r="AE48" s="219"/>
      <c r="AF48" s="219"/>
      <c r="AG48" s="221" t="n">
        <f aca="false">SUM(AD48+AE48-AF48)</f>
        <v>21000</v>
      </c>
      <c r="AH48" s="219" t="n">
        <v>6032.79</v>
      </c>
      <c r="AI48" s="219" t="n">
        <v>26000</v>
      </c>
      <c r="AJ48" s="180" t="n">
        <v>8766.29</v>
      </c>
      <c r="AK48" s="219" t="n">
        <v>16500</v>
      </c>
      <c r="AL48" s="219"/>
      <c r="AM48" s="219"/>
      <c r="AN48" s="180" t="n">
        <f aca="false">SUM(AK48+AL48-AM48)</f>
        <v>16500</v>
      </c>
      <c r="AO48" s="207" t="n">
        <f aca="false">SUM(AN48/$AN$2)</f>
        <v>2189.92633884133</v>
      </c>
      <c r="AP48" s="180" t="n">
        <v>16500</v>
      </c>
      <c r="AQ48" s="180"/>
      <c r="AR48" s="207" t="n">
        <f aca="false">SUM(AP48/$AN$2)</f>
        <v>2189.92633884133</v>
      </c>
      <c r="AS48" s="207"/>
      <c r="AT48" s="207"/>
      <c r="AU48" s="207"/>
      <c r="AV48" s="207"/>
      <c r="AW48" s="207" t="n">
        <f aca="false">SUM(AR48+AU48-AV48)</f>
        <v>2189.92633884133</v>
      </c>
      <c r="AX48" s="215"/>
      <c r="AY48" s="180"/>
      <c r="AZ48" s="180" t="n">
        <v>2189.93</v>
      </c>
      <c r="BA48" s="160" t="n">
        <f aca="false">SUM(AW48+AY48-AZ48)</f>
        <v>-0.0036611586701838</v>
      </c>
      <c r="BI48" s="3"/>
    </row>
    <row r="49" customFormat="false" ht="12.75" hidden="true" customHeight="false" outlineLevel="0" collapsed="false">
      <c r="A49" s="214"/>
      <c r="B49" s="220" t="s">
        <v>197</v>
      </c>
      <c r="C49" s="220"/>
      <c r="D49" s="220"/>
      <c r="E49" s="220"/>
      <c r="F49" s="220"/>
      <c r="G49" s="220"/>
      <c r="H49" s="220"/>
      <c r="I49" s="206" t="n">
        <v>32</v>
      </c>
      <c r="J49" s="137" t="s">
        <v>73</v>
      </c>
      <c r="K49" s="207" t="n">
        <f aca="false">SUM(K50+K56+K68+K108)</f>
        <v>1008409.32</v>
      </c>
      <c r="L49" s="207" t="n">
        <f aca="false">SUM(L50+L56+L68+L108)</f>
        <v>427500</v>
      </c>
      <c r="M49" s="207" t="n">
        <f aca="false">SUM(M50+M56+M68+M108)</f>
        <v>427500</v>
      </c>
      <c r="N49" s="207" t="n">
        <f aca="false">SUM(N50+N56+N68+N108)</f>
        <v>430000</v>
      </c>
      <c r="O49" s="207" t="n">
        <f aca="false">SUM(O50+O56+O68+O108)</f>
        <v>430000</v>
      </c>
      <c r="P49" s="207" t="n">
        <f aca="false">SUM(P50+P56+P68+P108)</f>
        <v>397362</v>
      </c>
      <c r="Q49" s="207" t="n">
        <f aca="false">SUM(Q50+Q56+Q68+Q108)</f>
        <v>397362</v>
      </c>
      <c r="R49" s="207" t="n">
        <f aca="false">SUM(R50+R56+R68+R108)</f>
        <v>134109.24</v>
      </c>
      <c r="S49" s="207" t="n">
        <f aca="false">SUM(S50+S56+S68+S108)</f>
        <v>512000</v>
      </c>
      <c r="T49" s="207" t="n">
        <f aca="false">SUM(T50+T56+T68+T108)</f>
        <v>154378.67</v>
      </c>
      <c r="U49" s="207" t="n">
        <f aca="false">SUM(U50+U56+U68+U108)</f>
        <v>0</v>
      </c>
      <c r="V49" s="207" t="e">
        <f aca="false">SUM(V50+V56+V68+V108)</f>
        <v>#DIV/0!</v>
      </c>
      <c r="W49" s="207" t="n">
        <f aca="false">SUM(W50+W56+W68+W108)</f>
        <v>482000</v>
      </c>
      <c r="X49" s="207" t="n">
        <f aca="false">SUM(X50+X56+X68+X108)</f>
        <v>846200</v>
      </c>
      <c r="Y49" s="207" t="n">
        <f aca="false">SUM(Y50+Y56+Y68+Y108)</f>
        <v>940296</v>
      </c>
      <c r="Z49" s="207" t="n">
        <f aca="false">SUM(Z50+Z56+Z68+Z108)</f>
        <v>2081004</v>
      </c>
      <c r="AA49" s="207" t="n">
        <f aca="false">SUM(AA50+AA56+AA68+AA108)</f>
        <v>1149500</v>
      </c>
      <c r="AB49" s="207" t="n">
        <f aca="false">SUM(AB50+AB56+AB68+AB108)</f>
        <v>231622.43</v>
      </c>
      <c r="AC49" s="207" t="n">
        <f aca="false">SUM(AC50+AC56+AC68+AC108)</f>
        <v>1174500</v>
      </c>
      <c r="AD49" s="207" t="n">
        <f aca="false">SUM(AD50+AD56+AD68+AD108)</f>
        <v>967000</v>
      </c>
      <c r="AE49" s="207" t="n">
        <f aca="false">SUM(AE50+AE56+AE68+AE108)</f>
        <v>0</v>
      </c>
      <c r="AF49" s="207" t="n">
        <f aca="false">SUM(AF50+AF56+AF68+AF108)</f>
        <v>0</v>
      </c>
      <c r="AG49" s="207" t="n">
        <f aca="false">SUM(AG50+AG56+AG68+AG108)</f>
        <v>972000</v>
      </c>
      <c r="AH49" s="207" t="n">
        <f aca="false">SUM(AH50+AH56+AH68+AH108)</f>
        <v>629537.37</v>
      </c>
      <c r="AI49" s="207" t="n">
        <f aca="false">SUM(AI50+AI56+AI68+AI108)</f>
        <v>1231200</v>
      </c>
      <c r="AJ49" s="207" t="n">
        <f aca="false">SUM(AJ50+AJ56+AJ68+AJ108)</f>
        <v>293248.49</v>
      </c>
      <c r="AK49" s="207" t="n">
        <f aca="false">SUM(AK50+AK56+AK68+AK108)</f>
        <v>1348661.6</v>
      </c>
      <c r="AL49" s="207" t="n">
        <f aca="false">SUM(AL50+AL56+AL68+AL108)</f>
        <v>178000</v>
      </c>
      <c r="AM49" s="207" t="n">
        <f aca="false">SUM(AM50+AM56+AM68+AM108)</f>
        <v>125500</v>
      </c>
      <c r="AN49" s="207" t="n">
        <f aca="false">SUM(AN50+AN56+AN68+AN108)</f>
        <v>1406161.6</v>
      </c>
      <c r="AO49" s="207" t="n">
        <f aca="false">SUM(AN49/$AN$2)</f>
        <v>186629.716636804</v>
      </c>
      <c r="AP49" s="207" t="n">
        <f aca="false">SUM(AP50+AP56+AP68+AP108)</f>
        <v>1217500</v>
      </c>
      <c r="AQ49" s="207"/>
      <c r="AR49" s="207" t="n">
        <f aca="false">SUM(AP49/$AN$2)</f>
        <v>161590.019244807</v>
      </c>
      <c r="AS49" s="207"/>
      <c r="AT49" s="207" t="n">
        <f aca="false">SUM(AT50+AT56+AT68+AT108)</f>
        <v>72646.87</v>
      </c>
      <c r="AU49" s="207" t="n">
        <f aca="false">SUM(AU50+AU56+AU68+AU108)</f>
        <v>103446.21</v>
      </c>
      <c r="AV49" s="207" t="n">
        <f aca="false">SUM(AV50+AV56+AV68+AV108)</f>
        <v>1398.17</v>
      </c>
      <c r="AW49" s="207" t="n">
        <f aca="false">SUM(AR49+AU49-AV49)</f>
        <v>263638.059244807</v>
      </c>
      <c r="AX49" s="215" t="n">
        <f aca="false">SUM(AX50+AX56+AX68+AX108)</f>
        <v>131532.53</v>
      </c>
      <c r="AY49" s="216" t="n">
        <f aca="false">SUM(AY50+AY56+AY68+AY108)</f>
        <v>19987.53</v>
      </c>
      <c r="AZ49" s="216" t="n">
        <f aca="false">SUM(AZ50+AZ56+AZ68+AZ108)</f>
        <v>87916.15</v>
      </c>
      <c r="BA49" s="216" t="n">
        <f aca="false">SUM(BA50+BA56+BA68+BA108)</f>
        <v>195709.439244807</v>
      </c>
      <c r="BD49" s="3" t="n">
        <v>187282.21</v>
      </c>
      <c r="BI49" s="3"/>
    </row>
    <row r="50" customFormat="false" ht="12.75" hidden="true" customHeight="false" outlineLevel="0" collapsed="false">
      <c r="A50" s="209"/>
      <c r="B50" s="205"/>
      <c r="C50" s="205"/>
      <c r="D50" s="205"/>
      <c r="E50" s="205"/>
      <c r="F50" s="205"/>
      <c r="G50" s="205"/>
      <c r="H50" s="205"/>
      <c r="I50" s="217" t="n">
        <v>321</v>
      </c>
      <c r="J50" s="218" t="s">
        <v>198</v>
      </c>
      <c r="K50" s="219" t="n">
        <f aca="false">SUM(K51:K55)</f>
        <v>31101</v>
      </c>
      <c r="L50" s="219" t="n">
        <f aca="false">SUM(L51:L55)</f>
        <v>26000</v>
      </c>
      <c r="M50" s="219" t="n">
        <f aca="false">SUM(M51:M55)</f>
        <v>26000</v>
      </c>
      <c r="N50" s="219" t="n">
        <f aca="false">SUM(N51:N55)</f>
        <v>12000</v>
      </c>
      <c r="O50" s="219" t="n">
        <f aca="false">SUM(O51:O55)</f>
        <v>12000</v>
      </c>
      <c r="P50" s="219" t="n">
        <f aca="false">SUM(P51:P55)</f>
        <v>12000</v>
      </c>
      <c r="Q50" s="219" t="n">
        <f aca="false">SUM(Q51:Q55)</f>
        <v>12000</v>
      </c>
      <c r="R50" s="219" t="n">
        <f aca="false">SUM(R51:R55)</f>
        <v>4435.2</v>
      </c>
      <c r="S50" s="219" t="n">
        <f aca="false">SUM(S51:S55)</f>
        <v>12000</v>
      </c>
      <c r="T50" s="219" t="n">
        <f aca="false">SUM(T51:T55)</f>
        <v>4435.2</v>
      </c>
      <c r="U50" s="219" t="n">
        <f aca="false">SUM(U51:U55)</f>
        <v>0</v>
      </c>
      <c r="V50" s="219" t="n">
        <f aca="false">SUM(V51:V55)</f>
        <v>400</v>
      </c>
      <c r="W50" s="219" t="n">
        <f aca="false">SUM(W51:W55)</f>
        <v>12000</v>
      </c>
      <c r="X50" s="219" t="n">
        <f aca="false">SUM(X51:X55)</f>
        <v>28000</v>
      </c>
      <c r="Y50" s="219" t="n">
        <f aca="false">SUM(Y51:Y55)</f>
        <v>34500</v>
      </c>
      <c r="Z50" s="219" t="n">
        <f aca="false">SUM(Z51:Z55)</f>
        <v>34500</v>
      </c>
      <c r="AA50" s="219" t="n">
        <f aca="false">SUM(AA51:AA55)</f>
        <v>36000</v>
      </c>
      <c r="AB50" s="219" t="n">
        <f aca="false">SUM(AB51:AB55)</f>
        <v>8243.02</v>
      </c>
      <c r="AC50" s="219" t="n">
        <f aca="false">SUM(AC51:AC55)</f>
        <v>36000</v>
      </c>
      <c r="AD50" s="219" t="n">
        <f aca="false">SUM(AD51:AD55)</f>
        <v>13500</v>
      </c>
      <c r="AE50" s="219" t="n">
        <f aca="false">SUM(AE51:AE55)</f>
        <v>0</v>
      </c>
      <c r="AF50" s="219" t="n">
        <f aca="false">SUM(AF51:AF55)</f>
        <v>0</v>
      </c>
      <c r="AG50" s="219" t="n">
        <f aca="false">SUM(AG51:AG55)</f>
        <v>13500</v>
      </c>
      <c r="AH50" s="219" t="n">
        <f aca="false">SUM(AH51:AH55)</f>
        <v>8876.32</v>
      </c>
      <c r="AI50" s="219" t="n">
        <f aca="false">SUM(AI51:AI55)</f>
        <v>16000</v>
      </c>
      <c r="AJ50" s="219" t="n">
        <f aca="false">SUM(AJ51:AJ55)</f>
        <v>3368.12</v>
      </c>
      <c r="AK50" s="219" t="n">
        <f aca="false">SUM(AK51:AK55)</f>
        <v>28000</v>
      </c>
      <c r="AL50" s="219" t="n">
        <f aca="false">SUM(AL51:AL55)</f>
        <v>0</v>
      </c>
      <c r="AM50" s="219" t="n">
        <f aca="false">SUM(AM51:AM55)</f>
        <v>0</v>
      </c>
      <c r="AN50" s="219" t="n">
        <f aca="false">SUM(AN51:AN55)</f>
        <v>28000</v>
      </c>
      <c r="AO50" s="207" t="n">
        <f aca="false">SUM(AN50/$AN$2)</f>
        <v>3716.23863560953</v>
      </c>
      <c r="AP50" s="219" t="n">
        <f aca="false">SUM(AP51:AP55)</f>
        <v>31000</v>
      </c>
      <c r="AQ50" s="219"/>
      <c r="AR50" s="207" t="n">
        <f aca="false">SUM(AP50/$AN$2)</f>
        <v>4114.40706085341</v>
      </c>
      <c r="AS50" s="207"/>
      <c r="AT50" s="207" t="n">
        <f aca="false">SUM(AT51:AT55)</f>
        <v>1525.35</v>
      </c>
      <c r="AU50" s="207" t="n">
        <f aca="false">SUM(AU51:AU55)</f>
        <v>0</v>
      </c>
      <c r="AV50" s="207" t="n">
        <f aca="false">SUM(AV51:AV55)</f>
        <v>398.17</v>
      </c>
      <c r="AW50" s="207" t="n">
        <f aca="false">SUM(AR50+AU50-AV50)</f>
        <v>3716.23706085341</v>
      </c>
      <c r="AX50" s="215" t="n">
        <f aca="false">SUM(AX51:AX55)</f>
        <v>2270.54</v>
      </c>
      <c r="AY50" s="216" t="n">
        <f aca="false">SUM(AY51:AY55)</f>
        <v>0</v>
      </c>
      <c r="AZ50" s="216" t="n">
        <f aca="false">SUM(AZ51:AZ55)</f>
        <v>679.06</v>
      </c>
      <c r="BA50" s="216" t="n">
        <f aca="false">SUM(BA51:BA55)</f>
        <v>3037.17706085341</v>
      </c>
      <c r="BI50" s="3"/>
    </row>
    <row r="51" customFormat="false" ht="12.75" hidden="true" customHeight="false" outlineLevel="0" collapsed="false">
      <c r="A51" s="209"/>
      <c r="B51" s="205"/>
      <c r="C51" s="205"/>
      <c r="D51" s="205"/>
      <c r="E51" s="205"/>
      <c r="F51" s="205"/>
      <c r="G51" s="205"/>
      <c r="H51" s="205"/>
      <c r="I51" s="217" t="n">
        <v>32111</v>
      </c>
      <c r="J51" s="218" t="s">
        <v>199</v>
      </c>
      <c r="K51" s="219" t="n">
        <v>510</v>
      </c>
      <c r="L51" s="219" t="n">
        <v>1000</v>
      </c>
      <c r="M51" s="219" t="n">
        <v>1000</v>
      </c>
      <c r="N51" s="219" t="n">
        <v>1000</v>
      </c>
      <c r="O51" s="219" t="n">
        <v>1000</v>
      </c>
      <c r="P51" s="219" t="n">
        <v>1000</v>
      </c>
      <c r="Q51" s="219" t="n">
        <v>1000</v>
      </c>
      <c r="R51" s="219"/>
      <c r="S51" s="219" t="n">
        <v>1000</v>
      </c>
      <c r="T51" s="219"/>
      <c r="U51" s="219"/>
      <c r="V51" s="207" t="n">
        <f aca="false">S51/P51*100</f>
        <v>100</v>
      </c>
      <c r="W51" s="219" t="n">
        <v>1000</v>
      </c>
      <c r="X51" s="219" t="n">
        <v>1000</v>
      </c>
      <c r="Y51" s="219" t="n">
        <v>1000</v>
      </c>
      <c r="Z51" s="219" t="n">
        <v>1000</v>
      </c>
      <c r="AA51" s="219" t="n">
        <v>2000</v>
      </c>
      <c r="AB51" s="219" t="n">
        <v>510</v>
      </c>
      <c r="AC51" s="219" t="n">
        <v>2000</v>
      </c>
      <c r="AD51" s="219" t="n">
        <v>2000</v>
      </c>
      <c r="AE51" s="219"/>
      <c r="AF51" s="219"/>
      <c r="AG51" s="221" t="n">
        <f aca="false">SUM(AD51+AE51-AF51)</f>
        <v>2000</v>
      </c>
      <c r="AH51" s="219" t="n">
        <v>400</v>
      </c>
      <c r="AI51" s="219" t="n">
        <v>2000</v>
      </c>
      <c r="AJ51" s="180" t="n">
        <v>0</v>
      </c>
      <c r="AK51" s="219" t="n">
        <v>2000</v>
      </c>
      <c r="AL51" s="219"/>
      <c r="AM51" s="219"/>
      <c r="AN51" s="180" t="n">
        <f aca="false">SUM(AK51+AL51-AM51)</f>
        <v>2000</v>
      </c>
      <c r="AO51" s="207" t="n">
        <f aca="false">SUM(AN51/$AN$2)</f>
        <v>265.445616829252</v>
      </c>
      <c r="AP51" s="180" t="n">
        <v>2000</v>
      </c>
      <c r="AQ51" s="180"/>
      <c r="AR51" s="207" t="n">
        <f aca="false">SUM(AP51/$AN$2)</f>
        <v>265.445616829252</v>
      </c>
      <c r="AS51" s="207" t="n">
        <v>79.62</v>
      </c>
      <c r="AT51" s="207" t="n">
        <v>79.62</v>
      </c>
      <c r="AU51" s="207"/>
      <c r="AV51" s="207"/>
      <c r="AW51" s="207" t="n">
        <f aca="false">SUM(AR51+AU51-AV51)</f>
        <v>265.445616829252</v>
      </c>
      <c r="AX51" s="215" t="n">
        <v>79.62</v>
      </c>
      <c r="AY51" s="180"/>
      <c r="AZ51" s="180" t="n">
        <v>115.45</v>
      </c>
      <c r="BA51" s="160" t="n">
        <f aca="false">SUM(AW51+AY51-AZ51)</f>
        <v>149.995616829252</v>
      </c>
      <c r="BI51" s="3"/>
    </row>
    <row r="52" customFormat="false" ht="12.75" hidden="true" customHeight="false" outlineLevel="0" collapsed="false">
      <c r="A52" s="209"/>
      <c r="B52" s="205"/>
      <c r="C52" s="205"/>
      <c r="D52" s="205"/>
      <c r="E52" s="205"/>
      <c r="F52" s="205"/>
      <c r="G52" s="205"/>
      <c r="H52" s="205"/>
      <c r="I52" s="217" t="n">
        <v>32115</v>
      </c>
      <c r="J52" s="218" t="s">
        <v>200</v>
      </c>
      <c r="K52" s="219" t="n">
        <v>2541.2</v>
      </c>
      <c r="L52" s="219" t="n">
        <v>2000</v>
      </c>
      <c r="M52" s="219" t="n">
        <v>2000</v>
      </c>
      <c r="N52" s="219" t="n">
        <v>1000</v>
      </c>
      <c r="O52" s="219" t="n">
        <v>1000</v>
      </c>
      <c r="P52" s="219" t="n">
        <v>1000</v>
      </c>
      <c r="Q52" s="219" t="n">
        <v>1000</v>
      </c>
      <c r="R52" s="219"/>
      <c r="S52" s="219" t="n">
        <v>1000</v>
      </c>
      <c r="T52" s="219"/>
      <c r="U52" s="219"/>
      <c r="V52" s="207" t="n">
        <f aca="false">S52/P52*100</f>
        <v>100</v>
      </c>
      <c r="W52" s="219" t="n">
        <v>1000</v>
      </c>
      <c r="X52" s="219" t="n">
        <v>1000</v>
      </c>
      <c r="Y52" s="219" t="n">
        <v>1000</v>
      </c>
      <c r="Z52" s="219" t="n">
        <v>1000</v>
      </c>
      <c r="AA52" s="219" t="n">
        <v>1000</v>
      </c>
      <c r="AB52" s="219" t="n">
        <v>453.7</v>
      </c>
      <c r="AC52" s="219" t="n">
        <v>1000</v>
      </c>
      <c r="AD52" s="219" t="n">
        <v>1000</v>
      </c>
      <c r="AE52" s="219"/>
      <c r="AF52" s="219"/>
      <c r="AG52" s="221" t="n">
        <f aca="false">SUM(AD52+AE52-AF52)</f>
        <v>1000</v>
      </c>
      <c r="AH52" s="219" t="n">
        <v>564</v>
      </c>
      <c r="AI52" s="219" t="n">
        <v>1000</v>
      </c>
      <c r="AJ52" s="180" t="n">
        <v>0</v>
      </c>
      <c r="AK52" s="219" t="n">
        <v>1000</v>
      </c>
      <c r="AL52" s="219"/>
      <c r="AM52" s="219"/>
      <c r="AN52" s="180" t="n">
        <f aca="false">SUM(AK52+AL52-AM52)</f>
        <v>1000</v>
      </c>
      <c r="AO52" s="207" t="n">
        <f aca="false">SUM(AN52/$AN$2)</f>
        <v>132.722808414626</v>
      </c>
      <c r="AP52" s="180" t="n">
        <v>1000</v>
      </c>
      <c r="AQ52" s="180"/>
      <c r="AR52" s="207" t="n">
        <f aca="false">SUM(AP52/$AN$2)</f>
        <v>132.722808414626</v>
      </c>
      <c r="AS52" s="207" t="n">
        <v>27.58</v>
      </c>
      <c r="AT52" s="207" t="n">
        <v>27.58</v>
      </c>
      <c r="AU52" s="207"/>
      <c r="AV52" s="207"/>
      <c r="AW52" s="207" t="n">
        <f aca="false">SUM(AR52+AU52-AV52)</f>
        <v>132.722808414626</v>
      </c>
      <c r="AX52" s="215" t="n">
        <v>101.76</v>
      </c>
      <c r="AY52" s="180"/>
      <c r="AZ52" s="180"/>
      <c r="BA52" s="160" t="n">
        <f aca="false">SUM(AW52+AY52-AZ52)</f>
        <v>132.722808414626</v>
      </c>
      <c r="BI52" s="3"/>
    </row>
    <row r="53" customFormat="false" ht="12.75" hidden="true" customHeight="false" outlineLevel="0" collapsed="false">
      <c r="A53" s="209"/>
      <c r="B53" s="205"/>
      <c r="C53" s="205"/>
      <c r="D53" s="205"/>
      <c r="E53" s="205"/>
      <c r="F53" s="205"/>
      <c r="G53" s="205"/>
      <c r="H53" s="205"/>
      <c r="I53" s="217" t="n">
        <v>32121</v>
      </c>
      <c r="J53" s="218" t="s">
        <v>201</v>
      </c>
      <c r="K53" s="219" t="n">
        <v>26379.8</v>
      </c>
      <c r="L53" s="219" t="n">
        <v>20000</v>
      </c>
      <c r="M53" s="219" t="n">
        <v>20000</v>
      </c>
      <c r="N53" s="219" t="n">
        <v>9000</v>
      </c>
      <c r="O53" s="219" t="n">
        <v>9000</v>
      </c>
      <c r="P53" s="219" t="n">
        <v>9000</v>
      </c>
      <c r="Q53" s="219" t="n">
        <v>9000</v>
      </c>
      <c r="R53" s="219" t="n">
        <v>4435.2</v>
      </c>
      <c r="S53" s="219" t="n">
        <v>9000</v>
      </c>
      <c r="T53" s="219" t="n">
        <v>4435.2</v>
      </c>
      <c r="U53" s="219"/>
      <c r="V53" s="207" t="n">
        <f aca="false">S53/P53*100</f>
        <v>100</v>
      </c>
      <c r="W53" s="219" t="n">
        <v>9000</v>
      </c>
      <c r="X53" s="219" t="n">
        <v>16700</v>
      </c>
      <c r="Y53" s="219" t="n">
        <v>22500</v>
      </c>
      <c r="Z53" s="219" t="n">
        <v>22500</v>
      </c>
      <c r="AA53" s="219" t="n">
        <v>23000</v>
      </c>
      <c r="AB53" s="219" t="n">
        <v>5554.32</v>
      </c>
      <c r="AC53" s="219" t="n">
        <v>23000</v>
      </c>
      <c r="AD53" s="219" t="n">
        <v>8000</v>
      </c>
      <c r="AE53" s="219"/>
      <c r="AF53" s="219"/>
      <c r="AG53" s="221" t="n">
        <f aca="false">SUM(AD53+AE53-AF53)</f>
        <v>8000</v>
      </c>
      <c r="AH53" s="219" t="n">
        <v>4262.32</v>
      </c>
      <c r="AI53" s="219" t="n">
        <v>8000</v>
      </c>
      <c r="AJ53" s="180" t="n">
        <v>1418.12</v>
      </c>
      <c r="AK53" s="219" t="n">
        <v>20000</v>
      </c>
      <c r="AL53" s="219"/>
      <c r="AM53" s="219"/>
      <c r="AN53" s="180" t="n">
        <f aca="false">SUM(AK53+AL53-AM53)</f>
        <v>20000</v>
      </c>
      <c r="AO53" s="207" t="n">
        <f aca="false">SUM(AN53/$AN$2)</f>
        <v>2654.45616829252</v>
      </c>
      <c r="AP53" s="180" t="n">
        <v>20000</v>
      </c>
      <c r="AQ53" s="180"/>
      <c r="AR53" s="207" t="n">
        <f aca="false">SUM(AP53/$AN$2)</f>
        <v>2654.45616829252</v>
      </c>
      <c r="AS53" s="207" t="n">
        <v>1391.61</v>
      </c>
      <c r="AT53" s="207" t="n">
        <v>1391.61</v>
      </c>
      <c r="AU53" s="207"/>
      <c r="AV53" s="207"/>
      <c r="AW53" s="207" t="n">
        <f aca="false">SUM(AR53+AU53-AV53)</f>
        <v>2654.45616829252</v>
      </c>
      <c r="AX53" s="215" t="n">
        <v>2062.62</v>
      </c>
      <c r="AY53" s="180"/>
      <c r="AZ53" s="180"/>
      <c r="BA53" s="160" t="n">
        <f aca="false">SUM(AW53+AY53-AZ53)</f>
        <v>2654.45616829252</v>
      </c>
      <c r="BI53" s="3"/>
    </row>
    <row r="54" customFormat="false" ht="12.75" hidden="true" customHeight="false" outlineLevel="0" collapsed="false">
      <c r="A54" s="209"/>
      <c r="B54" s="205"/>
      <c r="C54" s="205"/>
      <c r="D54" s="205"/>
      <c r="E54" s="205"/>
      <c r="F54" s="205"/>
      <c r="G54" s="205"/>
      <c r="H54" s="205"/>
      <c r="I54" s="217" t="n">
        <v>32121</v>
      </c>
      <c r="J54" s="218" t="s">
        <v>202</v>
      </c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07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21"/>
      <c r="AH54" s="219"/>
      <c r="AI54" s="219"/>
      <c r="AJ54" s="180"/>
      <c r="AK54" s="219"/>
      <c r="AL54" s="219"/>
      <c r="AM54" s="219"/>
      <c r="AN54" s="180"/>
      <c r="AO54" s="207" t="n">
        <f aca="false">SUM(AN54/$AN$2)</f>
        <v>0</v>
      </c>
      <c r="AP54" s="180" t="n">
        <v>3000</v>
      </c>
      <c r="AQ54" s="180"/>
      <c r="AR54" s="207" t="n">
        <f aca="false">SUM(AP54/$AN$2)</f>
        <v>398.168425243878</v>
      </c>
      <c r="AS54" s="207" t="n">
        <v>0</v>
      </c>
      <c r="AT54" s="207"/>
      <c r="AU54" s="207"/>
      <c r="AV54" s="207" t="n">
        <v>398.17</v>
      </c>
      <c r="AW54" s="207" t="n">
        <f aca="false">SUM(AR54+AU54-AV54)</f>
        <v>-0.00157475612189728</v>
      </c>
      <c r="AX54" s="215"/>
      <c r="AY54" s="180"/>
      <c r="AZ54" s="180"/>
      <c r="BA54" s="160" t="n">
        <f aca="false">SUM(AW54+AY54-AZ54)</f>
        <v>-0.00157475612189728</v>
      </c>
      <c r="BI54" s="3"/>
    </row>
    <row r="55" customFormat="false" ht="12.75" hidden="true" customHeight="false" outlineLevel="0" collapsed="false">
      <c r="A55" s="209"/>
      <c r="B55" s="205"/>
      <c r="C55" s="205"/>
      <c r="D55" s="205"/>
      <c r="E55" s="205"/>
      <c r="F55" s="205"/>
      <c r="G55" s="205"/>
      <c r="H55" s="205"/>
      <c r="I55" s="217" t="n">
        <v>32131</v>
      </c>
      <c r="J55" s="218" t="s">
        <v>203</v>
      </c>
      <c r="K55" s="219" t="n">
        <v>1670</v>
      </c>
      <c r="L55" s="219" t="n">
        <v>3000</v>
      </c>
      <c r="M55" s="219" t="n">
        <v>3000</v>
      </c>
      <c r="N55" s="219" t="n">
        <v>1000</v>
      </c>
      <c r="O55" s="219" t="n">
        <v>1000</v>
      </c>
      <c r="P55" s="219" t="n">
        <v>1000</v>
      </c>
      <c r="Q55" s="219" t="n">
        <v>1000</v>
      </c>
      <c r="R55" s="219"/>
      <c r="S55" s="219" t="n">
        <v>1000</v>
      </c>
      <c r="T55" s="219"/>
      <c r="U55" s="219"/>
      <c r="V55" s="207" t="n">
        <f aca="false">S55/P55*100</f>
        <v>100</v>
      </c>
      <c r="W55" s="219" t="n">
        <v>1000</v>
      </c>
      <c r="X55" s="219" t="n">
        <v>9300</v>
      </c>
      <c r="Y55" s="219" t="n">
        <v>10000</v>
      </c>
      <c r="Z55" s="219" t="n">
        <v>10000</v>
      </c>
      <c r="AA55" s="219" t="n">
        <v>10000</v>
      </c>
      <c r="AB55" s="219" t="n">
        <v>1725</v>
      </c>
      <c r="AC55" s="219" t="n">
        <v>10000</v>
      </c>
      <c r="AD55" s="219" t="n">
        <v>2500</v>
      </c>
      <c r="AE55" s="219"/>
      <c r="AF55" s="219"/>
      <c r="AG55" s="221" t="n">
        <f aca="false">SUM(AD55+AE55-AF55)</f>
        <v>2500</v>
      </c>
      <c r="AH55" s="219" t="n">
        <v>3650</v>
      </c>
      <c r="AI55" s="219" t="n">
        <v>5000</v>
      </c>
      <c r="AJ55" s="180" t="n">
        <v>1950</v>
      </c>
      <c r="AK55" s="219" t="n">
        <v>5000</v>
      </c>
      <c r="AL55" s="219"/>
      <c r="AM55" s="219"/>
      <c r="AN55" s="180" t="n">
        <f aca="false">SUM(AK55+AL55-AM55)</f>
        <v>5000</v>
      </c>
      <c r="AO55" s="207" t="n">
        <f aca="false">SUM(AN55/$AN$2)</f>
        <v>663.61404207313</v>
      </c>
      <c r="AP55" s="180" t="n">
        <v>5000</v>
      </c>
      <c r="AQ55" s="180"/>
      <c r="AR55" s="207" t="n">
        <f aca="false">SUM(AP55/$AN$2)</f>
        <v>663.61404207313</v>
      </c>
      <c r="AS55" s="207" t="n">
        <v>26.54</v>
      </c>
      <c r="AT55" s="207" t="n">
        <v>26.54</v>
      </c>
      <c r="AU55" s="207"/>
      <c r="AV55" s="207"/>
      <c r="AW55" s="207" t="n">
        <f aca="false">SUM(AR55+AU55-AV55)</f>
        <v>663.61404207313</v>
      </c>
      <c r="AX55" s="215" t="n">
        <v>26.54</v>
      </c>
      <c r="AY55" s="180"/>
      <c r="AZ55" s="180" t="n">
        <v>563.61</v>
      </c>
      <c r="BA55" s="160" t="n">
        <f aca="false">SUM(AW55+AY55-AZ55)</f>
        <v>100.00404207313</v>
      </c>
      <c r="BI55" s="3"/>
    </row>
    <row r="56" customFormat="false" ht="12.75" hidden="true" customHeight="false" outlineLevel="0" collapsed="false">
      <c r="A56" s="209"/>
      <c r="B56" s="205"/>
      <c r="C56" s="205"/>
      <c r="D56" s="205"/>
      <c r="E56" s="205"/>
      <c r="F56" s="205"/>
      <c r="G56" s="205"/>
      <c r="H56" s="205"/>
      <c r="I56" s="217" t="n">
        <v>322</v>
      </c>
      <c r="J56" s="218" t="s">
        <v>204</v>
      </c>
      <c r="K56" s="219" t="n">
        <f aca="false">SUM(K57:K65)</f>
        <v>218445.44</v>
      </c>
      <c r="L56" s="219" t="n">
        <f aca="false">SUM(L57:L65)</f>
        <v>184000</v>
      </c>
      <c r="M56" s="219" t="n">
        <f aca="false">SUM(M57:M65)</f>
        <v>184000</v>
      </c>
      <c r="N56" s="219" t="n">
        <f aca="false">SUM(N57:N65)</f>
        <v>146000</v>
      </c>
      <c r="O56" s="219" t="n">
        <f aca="false">SUM(O57:O65)</f>
        <v>146000</v>
      </c>
      <c r="P56" s="219" t="n">
        <f aca="false">SUM(P57:P65)</f>
        <v>127000</v>
      </c>
      <c r="Q56" s="219" t="n">
        <f aca="false">SUM(Q57:Q65)</f>
        <v>127000</v>
      </c>
      <c r="R56" s="219" t="n">
        <f aca="false">SUM(R57:R65)</f>
        <v>62539.5</v>
      </c>
      <c r="S56" s="219" t="n">
        <f aca="false">SUM(S57:S65)</f>
        <v>129000</v>
      </c>
      <c r="T56" s="219" t="n">
        <f aca="false">SUM(T57:T65)</f>
        <v>58913.15</v>
      </c>
      <c r="U56" s="219" t="n">
        <f aca="false">SUM(U57:U65)</f>
        <v>0</v>
      </c>
      <c r="V56" s="219" t="n">
        <f aca="false">SUM(V57:V65)</f>
        <v>888.888888888889</v>
      </c>
      <c r="W56" s="219" t="n">
        <f aca="false">SUM(W57:W65)</f>
        <v>132000</v>
      </c>
      <c r="X56" s="219" t="n">
        <f aca="false">SUM(X57:X65)</f>
        <v>148000</v>
      </c>
      <c r="Y56" s="219" t="n">
        <f aca="false">SUM(Y57:Y65)</f>
        <v>167000</v>
      </c>
      <c r="Z56" s="219" t="n">
        <f aca="false">SUM(Z57:Z65)</f>
        <v>156000</v>
      </c>
      <c r="AA56" s="219" t="n">
        <f aca="false">SUM(AA57:AA65)</f>
        <v>177000</v>
      </c>
      <c r="AB56" s="219" t="n">
        <f aca="false">SUM(AB57:AB65)</f>
        <v>44702.85</v>
      </c>
      <c r="AC56" s="219" t="n">
        <f aca="false">SUM(AC57:AC66)</f>
        <v>177000</v>
      </c>
      <c r="AD56" s="219" t="n">
        <f aca="false">SUM(AD57:AD66)</f>
        <v>220000</v>
      </c>
      <c r="AE56" s="219" t="n">
        <f aca="false">SUM(AE57:AE66)</f>
        <v>0</v>
      </c>
      <c r="AF56" s="219" t="n">
        <f aca="false">SUM(AF57:AF66)</f>
        <v>0</v>
      </c>
      <c r="AG56" s="219" t="n">
        <f aca="false">SUM(AG57:AG66)</f>
        <v>220000</v>
      </c>
      <c r="AH56" s="219" t="n">
        <f aca="false">SUM(AH57:AH66)</f>
        <v>106467.7</v>
      </c>
      <c r="AI56" s="219" t="n">
        <f aca="false">SUM(AI57:AI66)</f>
        <v>207000</v>
      </c>
      <c r="AJ56" s="219" t="n">
        <f aca="false">SUM(AJ57:AJ66)</f>
        <v>69059.75</v>
      </c>
      <c r="AK56" s="219" t="n">
        <f aca="false">SUM(AK57:AK66)</f>
        <v>203000</v>
      </c>
      <c r="AL56" s="219" t="n">
        <f aca="false">SUM(AL57:AL66)</f>
        <v>40000</v>
      </c>
      <c r="AM56" s="219" t="n">
        <f aca="false">SUM(AM57:AM66)</f>
        <v>0</v>
      </c>
      <c r="AN56" s="219" t="n">
        <f aca="false">SUM(AN57:AN67)</f>
        <v>243000</v>
      </c>
      <c r="AO56" s="207" t="n">
        <f aca="false">SUM(AN56/$AN$2)</f>
        <v>32251.6424447541</v>
      </c>
      <c r="AP56" s="219" t="n">
        <f aca="false">SUM(AP57:AP67)</f>
        <v>238000</v>
      </c>
      <c r="AQ56" s="219"/>
      <c r="AR56" s="207" t="n">
        <f aca="false">SUM(AP56/$AN$2)</f>
        <v>31588.028402681</v>
      </c>
      <c r="AS56" s="207"/>
      <c r="AT56" s="207" t="n">
        <f aca="false">SUM(AT57:AT67)</f>
        <v>13490.97</v>
      </c>
      <c r="AU56" s="207" t="n">
        <f aca="false">SUM(AU57:AU67)</f>
        <v>2000</v>
      </c>
      <c r="AV56" s="207" t="n">
        <f aca="false">SUM(AV57:AV67)</f>
        <v>0</v>
      </c>
      <c r="AW56" s="207" t="n">
        <f aca="false">SUM(AR56+AU56-AV56)</f>
        <v>33588.028402681</v>
      </c>
      <c r="AX56" s="215" t="n">
        <f aca="false">SUM(AX57:AX67)</f>
        <v>25136.95</v>
      </c>
      <c r="AY56" s="216" t="n">
        <f aca="false">SUM(AY57:AY67)</f>
        <v>3500</v>
      </c>
      <c r="AZ56" s="216" t="n">
        <f aca="false">SUM(AZ57:AZ67)</f>
        <v>6684.07</v>
      </c>
      <c r="BA56" s="216" t="n">
        <f aca="false">SUM(BA57:BA67)</f>
        <v>30403.958402681</v>
      </c>
      <c r="BI56" s="3"/>
    </row>
    <row r="57" customFormat="false" ht="12.75" hidden="true" customHeight="false" outlineLevel="0" collapsed="false">
      <c r="A57" s="209"/>
      <c r="B57" s="205"/>
      <c r="C57" s="205"/>
      <c r="D57" s="205"/>
      <c r="E57" s="205"/>
      <c r="F57" s="205"/>
      <c r="G57" s="205"/>
      <c r="H57" s="205"/>
      <c r="I57" s="217" t="n">
        <v>32211</v>
      </c>
      <c r="J57" s="218" t="s">
        <v>205</v>
      </c>
      <c r="K57" s="219" t="n">
        <v>24260.17</v>
      </c>
      <c r="L57" s="219" t="n">
        <v>10000</v>
      </c>
      <c r="M57" s="219" t="n">
        <v>10000</v>
      </c>
      <c r="N57" s="219" t="n">
        <v>8000</v>
      </c>
      <c r="O57" s="219" t="n">
        <v>8000</v>
      </c>
      <c r="P57" s="219" t="n">
        <v>10000</v>
      </c>
      <c r="Q57" s="219" t="n">
        <v>10000</v>
      </c>
      <c r="R57" s="219" t="n">
        <v>1159.38</v>
      </c>
      <c r="S57" s="219" t="n">
        <v>10000</v>
      </c>
      <c r="T57" s="219" t="n">
        <v>4564.53</v>
      </c>
      <c r="U57" s="219"/>
      <c r="V57" s="207" t="n">
        <f aca="false">S57/P57*100</f>
        <v>100</v>
      </c>
      <c r="W57" s="219" t="n">
        <v>10000</v>
      </c>
      <c r="X57" s="219" t="n">
        <v>10000</v>
      </c>
      <c r="Y57" s="219" t="n">
        <v>10000</v>
      </c>
      <c r="Z57" s="219" t="n">
        <v>6000</v>
      </c>
      <c r="AA57" s="219" t="n">
        <v>10000</v>
      </c>
      <c r="AB57" s="219" t="n">
        <v>1858.13</v>
      </c>
      <c r="AC57" s="219" t="n">
        <v>10000</v>
      </c>
      <c r="AD57" s="219" t="n">
        <v>15000</v>
      </c>
      <c r="AE57" s="219"/>
      <c r="AF57" s="219"/>
      <c r="AG57" s="221" t="n">
        <f aca="false">SUM(AD57+AE57-AF57)</f>
        <v>15000</v>
      </c>
      <c r="AH57" s="219" t="n">
        <v>10410.75</v>
      </c>
      <c r="AI57" s="219" t="n">
        <v>15000</v>
      </c>
      <c r="AJ57" s="180" t="n">
        <v>2804.81</v>
      </c>
      <c r="AK57" s="219" t="n">
        <v>10000</v>
      </c>
      <c r="AL57" s="219"/>
      <c r="AM57" s="219"/>
      <c r="AN57" s="180" t="n">
        <f aca="false">SUM(AK57+AL57-AM57)</f>
        <v>10000</v>
      </c>
      <c r="AO57" s="207" t="n">
        <f aca="false">SUM(AN57/$AN$2)</f>
        <v>1327.22808414626</v>
      </c>
      <c r="AP57" s="180" t="n">
        <v>10000</v>
      </c>
      <c r="AQ57" s="180"/>
      <c r="AR57" s="207" t="n">
        <f aca="false">SUM(AP57/$AN$2)</f>
        <v>1327.22808414626</v>
      </c>
      <c r="AS57" s="207" t="n">
        <v>950.92</v>
      </c>
      <c r="AT57" s="207" t="n">
        <v>950.92</v>
      </c>
      <c r="AU57" s="207"/>
      <c r="AV57" s="207"/>
      <c r="AW57" s="207" t="n">
        <f aca="false">SUM(AR57+AU57-AV57)</f>
        <v>1327.22808414626</v>
      </c>
      <c r="AX57" s="215" t="n">
        <v>1220.84</v>
      </c>
      <c r="AY57" s="180"/>
      <c r="AZ57" s="180"/>
      <c r="BA57" s="160" t="n">
        <f aca="false">SUM(AW57+AY57-AZ57)</f>
        <v>1327.22808414626</v>
      </c>
      <c r="BI57" s="3"/>
    </row>
    <row r="58" customFormat="false" ht="12.75" hidden="true" customHeight="false" outlineLevel="0" collapsed="false">
      <c r="A58" s="209"/>
      <c r="B58" s="205"/>
      <c r="C58" s="205"/>
      <c r="D58" s="205"/>
      <c r="E58" s="205"/>
      <c r="F58" s="205"/>
      <c r="G58" s="205"/>
      <c r="H58" s="205"/>
      <c r="I58" s="217" t="n">
        <v>32211</v>
      </c>
      <c r="J58" s="218" t="s">
        <v>206</v>
      </c>
      <c r="K58" s="219" t="n">
        <v>5842.59</v>
      </c>
      <c r="L58" s="219" t="n">
        <v>3000</v>
      </c>
      <c r="M58" s="219" t="n">
        <v>3000</v>
      </c>
      <c r="N58" s="219" t="n">
        <v>4000</v>
      </c>
      <c r="O58" s="219" t="n">
        <v>4000</v>
      </c>
      <c r="P58" s="219" t="n">
        <v>3000</v>
      </c>
      <c r="Q58" s="219" t="n">
        <v>3000</v>
      </c>
      <c r="R58" s="219" t="n">
        <v>3187.5</v>
      </c>
      <c r="S58" s="219" t="n">
        <v>5000</v>
      </c>
      <c r="T58" s="219" t="n">
        <v>2296.29</v>
      </c>
      <c r="U58" s="219"/>
      <c r="V58" s="207" t="n">
        <f aca="false">S58/P58*100</f>
        <v>166.666666666667</v>
      </c>
      <c r="W58" s="219" t="n">
        <v>5000</v>
      </c>
      <c r="X58" s="219" t="n">
        <v>5000</v>
      </c>
      <c r="Y58" s="219" t="n">
        <v>5000</v>
      </c>
      <c r="Z58" s="219" t="n">
        <v>5000</v>
      </c>
      <c r="AA58" s="219" t="n">
        <v>5000</v>
      </c>
      <c r="AB58" s="219" t="n">
        <v>998.3</v>
      </c>
      <c r="AC58" s="219" t="n">
        <v>5000</v>
      </c>
      <c r="AD58" s="219" t="n">
        <v>15000</v>
      </c>
      <c r="AE58" s="219"/>
      <c r="AF58" s="219"/>
      <c r="AG58" s="221" t="n">
        <f aca="false">SUM(AD58+AE58-AF58)</f>
        <v>15000</v>
      </c>
      <c r="AH58" s="219" t="n">
        <v>2116.92</v>
      </c>
      <c r="AI58" s="219" t="n">
        <v>10000</v>
      </c>
      <c r="AJ58" s="180" t="n">
        <v>215.4</v>
      </c>
      <c r="AK58" s="219" t="n">
        <v>5000</v>
      </c>
      <c r="AL58" s="219"/>
      <c r="AM58" s="219"/>
      <c r="AN58" s="180" t="n">
        <f aca="false">SUM(AK58+AL58-AM58)</f>
        <v>5000</v>
      </c>
      <c r="AO58" s="207" t="n">
        <f aca="false">SUM(AN58/$AN$2)</f>
        <v>663.61404207313</v>
      </c>
      <c r="AP58" s="180" t="n">
        <v>15000</v>
      </c>
      <c r="AQ58" s="180"/>
      <c r="AR58" s="207" t="n">
        <f aca="false">SUM(AP58/$AN$2)</f>
        <v>1990.84212621939</v>
      </c>
      <c r="AS58" s="207" t="n">
        <v>965.88</v>
      </c>
      <c r="AT58" s="207" t="n">
        <v>965.88</v>
      </c>
      <c r="AU58" s="207"/>
      <c r="AV58" s="207"/>
      <c r="AW58" s="207" t="n">
        <f aca="false">SUM(AR58+AU58-AV58)</f>
        <v>1990.84212621939</v>
      </c>
      <c r="AX58" s="215" t="n">
        <v>2960.9</v>
      </c>
      <c r="AY58" s="180" t="n">
        <v>1000</v>
      </c>
      <c r="AZ58" s="180"/>
      <c r="BA58" s="160" t="n">
        <f aca="false">SUM(AW58+AY58-AZ58)</f>
        <v>2990.84212621939</v>
      </c>
      <c r="BI58" s="3"/>
    </row>
    <row r="59" customFormat="false" ht="12.75" hidden="true" customHeight="false" outlineLevel="0" collapsed="false">
      <c r="A59" s="209"/>
      <c r="B59" s="205"/>
      <c r="C59" s="205"/>
      <c r="D59" s="205"/>
      <c r="E59" s="205"/>
      <c r="F59" s="205"/>
      <c r="G59" s="205"/>
      <c r="H59" s="205"/>
      <c r="I59" s="217" t="n">
        <v>32212</v>
      </c>
      <c r="J59" s="218" t="s">
        <v>207</v>
      </c>
      <c r="K59" s="219" t="n">
        <v>4710.17</v>
      </c>
      <c r="L59" s="219" t="n">
        <v>1000</v>
      </c>
      <c r="M59" s="219" t="n">
        <v>1000</v>
      </c>
      <c r="N59" s="219" t="n">
        <v>8000</v>
      </c>
      <c r="O59" s="219" t="n">
        <v>8000</v>
      </c>
      <c r="P59" s="219" t="n">
        <v>8000</v>
      </c>
      <c r="Q59" s="219" t="n">
        <v>8000</v>
      </c>
      <c r="R59" s="219" t="n">
        <v>7900</v>
      </c>
      <c r="S59" s="219" t="n">
        <v>8000</v>
      </c>
      <c r="T59" s="219" t="n">
        <v>6972.5</v>
      </c>
      <c r="U59" s="219"/>
      <c r="V59" s="207" t="n">
        <f aca="false">S59/P59*100</f>
        <v>100</v>
      </c>
      <c r="W59" s="219" t="n">
        <v>8000</v>
      </c>
      <c r="X59" s="219" t="n">
        <v>13000</v>
      </c>
      <c r="Y59" s="219" t="n">
        <v>13000</v>
      </c>
      <c r="Z59" s="219" t="n">
        <v>13000</v>
      </c>
      <c r="AA59" s="219" t="n">
        <v>15000</v>
      </c>
      <c r="AB59" s="219" t="n">
        <v>7278</v>
      </c>
      <c r="AC59" s="219" t="n">
        <v>15000</v>
      </c>
      <c r="AD59" s="219" t="n">
        <v>8000</v>
      </c>
      <c r="AE59" s="219"/>
      <c r="AF59" s="219"/>
      <c r="AG59" s="221" t="n">
        <f aca="false">SUM(AD59+AE59-AF59)</f>
        <v>8000</v>
      </c>
      <c r="AH59" s="219" t="n">
        <v>5200</v>
      </c>
      <c r="AI59" s="219" t="n">
        <v>8000</v>
      </c>
      <c r="AJ59" s="180" t="n">
        <v>0</v>
      </c>
      <c r="AK59" s="219" t="n">
        <v>5000</v>
      </c>
      <c r="AL59" s="219"/>
      <c r="AM59" s="219"/>
      <c r="AN59" s="180" t="n">
        <f aca="false">SUM(AK59+AL59-AM59)</f>
        <v>5000</v>
      </c>
      <c r="AO59" s="207" t="n">
        <f aca="false">SUM(AN59/$AN$2)</f>
        <v>663.61404207313</v>
      </c>
      <c r="AP59" s="180" t="n">
        <v>3000</v>
      </c>
      <c r="AQ59" s="180"/>
      <c r="AR59" s="207" t="n">
        <f aca="false">SUM(AP59/$AN$2)</f>
        <v>398.168425243878</v>
      </c>
      <c r="AS59" s="207"/>
      <c r="AT59" s="207"/>
      <c r="AU59" s="207"/>
      <c r="AV59" s="207"/>
      <c r="AW59" s="207" t="n">
        <f aca="false">SUM(AR59+AU59-AV59)</f>
        <v>398.168425243878</v>
      </c>
      <c r="AX59" s="215" t="n">
        <v>13.27</v>
      </c>
      <c r="AY59" s="180"/>
      <c r="AZ59" s="180" t="n">
        <v>348.17</v>
      </c>
      <c r="BA59" s="160" t="n">
        <f aca="false">SUM(AW59+AY59-AZ59)</f>
        <v>49.9984252438781</v>
      </c>
      <c r="BI59" s="3"/>
    </row>
    <row r="60" customFormat="false" ht="12.75" hidden="true" customHeight="false" outlineLevel="0" collapsed="false">
      <c r="A60" s="209"/>
      <c r="B60" s="205"/>
      <c r="C60" s="205"/>
      <c r="D60" s="205"/>
      <c r="E60" s="205"/>
      <c r="F60" s="205"/>
      <c r="G60" s="205"/>
      <c r="H60" s="205"/>
      <c r="I60" s="217" t="n">
        <v>32231</v>
      </c>
      <c r="J60" s="218" t="s">
        <v>208</v>
      </c>
      <c r="K60" s="219" t="n">
        <v>61703.83</v>
      </c>
      <c r="L60" s="219" t="n">
        <v>100000</v>
      </c>
      <c r="M60" s="219" t="n">
        <v>100000</v>
      </c>
      <c r="N60" s="219" t="n">
        <v>80000</v>
      </c>
      <c r="O60" s="219" t="n">
        <v>80000</v>
      </c>
      <c r="P60" s="219" t="n">
        <v>50000</v>
      </c>
      <c r="Q60" s="219" t="n">
        <v>50000</v>
      </c>
      <c r="R60" s="219" t="n">
        <v>22715.36</v>
      </c>
      <c r="S60" s="219" t="n">
        <v>50000</v>
      </c>
      <c r="T60" s="219" t="n">
        <v>26170.2</v>
      </c>
      <c r="U60" s="219"/>
      <c r="V60" s="207" t="n">
        <f aca="false">S60/P60*100</f>
        <v>100</v>
      </c>
      <c r="W60" s="219" t="n">
        <v>55000</v>
      </c>
      <c r="X60" s="219" t="n">
        <v>54000</v>
      </c>
      <c r="Y60" s="219" t="n">
        <v>76000</v>
      </c>
      <c r="Z60" s="219" t="n">
        <v>54000</v>
      </c>
      <c r="AA60" s="219" t="n">
        <v>80000</v>
      </c>
      <c r="AB60" s="219" t="n">
        <v>8087.73</v>
      </c>
      <c r="AC60" s="219" t="n">
        <v>80000</v>
      </c>
      <c r="AD60" s="219" t="n">
        <v>60000</v>
      </c>
      <c r="AE60" s="219"/>
      <c r="AF60" s="219"/>
      <c r="AG60" s="221" t="n">
        <f aca="false">SUM(AD60+AE60-AF60)</f>
        <v>60000</v>
      </c>
      <c r="AH60" s="219" t="n">
        <v>29636.08</v>
      </c>
      <c r="AI60" s="219" t="n">
        <v>60000</v>
      </c>
      <c r="AJ60" s="180" t="n">
        <v>18715.83</v>
      </c>
      <c r="AK60" s="219" t="n">
        <v>60000</v>
      </c>
      <c r="AL60" s="219" t="n">
        <v>40000</v>
      </c>
      <c r="AM60" s="219"/>
      <c r="AN60" s="180" t="n">
        <f aca="false">SUM(AK60+AL60-AM60)</f>
        <v>100000</v>
      </c>
      <c r="AO60" s="207" t="n">
        <f aca="false">SUM(AN60/$AN$2)</f>
        <v>13272.2808414626</v>
      </c>
      <c r="AP60" s="180" t="n">
        <v>100000</v>
      </c>
      <c r="AQ60" s="180"/>
      <c r="AR60" s="207" t="n">
        <f aca="false">SUM(AP60/$AN$2)</f>
        <v>13272.2808414626</v>
      </c>
      <c r="AS60" s="207" t="n">
        <v>9147.18</v>
      </c>
      <c r="AT60" s="207" t="n">
        <v>9147.18</v>
      </c>
      <c r="AU60" s="207" t="n">
        <v>2000</v>
      </c>
      <c r="AV60" s="207"/>
      <c r="AW60" s="207" t="n">
        <f aca="false">SUM(AR60+AU60-AV60)</f>
        <v>15272.2808414626</v>
      </c>
      <c r="AX60" s="215" t="n">
        <v>13236.07</v>
      </c>
      <c r="AY60" s="180"/>
      <c r="AZ60" s="180"/>
      <c r="BA60" s="160" t="n">
        <f aca="false">SUM(AW60+AY60-AZ60)</f>
        <v>15272.2808414626</v>
      </c>
      <c r="BI60" s="3"/>
    </row>
    <row r="61" customFormat="false" ht="12.75" hidden="true" customHeight="false" outlineLevel="0" collapsed="false">
      <c r="A61" s="209"/>
      <c r="B61" s="205"/>
      <c r="C61" s="205"/>
      <c r="D61" s="205"/>
      <c r="E61" s="205"/>
      <c r="F61" s="205"/>
      <c r="G61" s="205"/>
      <c r="H61" s="205"/>
      <c r="I61" s="217" t="n">
        <v>32231</v>
      </c>
      <c r="J61" s="218" t="s">
        <v>209</v>
      </c>
      <c r="K61" s="219" t="n">
        <v>48994.69</v>
      </c>
      <c r="L61" s="219" t="n">
        <v>50000</v>
      </c>
      <c r="M61" s="219" t="n">
        <v>50000</v>
      </c>
      <c r="N61" s="219" t="n">
        <v>20000</v>
      </c>
      <c r="O61" s="219" t="n">
        <v>20000</v>
      </c>
      <c r="P61" s="219" t="n">
        <v>28000</v>
      </c>
      <c r="Q61" s="219" t="n">
        <v>28000</v>
      </c>
      <c r="R61" s="219" t="n">
        <v>17223.27</v>
      </c>
      <c r="S61" s="219" t="n">
        <v>28000</v>
      </c>
      <c r="T61" s="219" t="n">
        <v>9032.83</v>
      </c>
      <c r="U61" s="219"/>
      <c r="V61" s="207" t="n">
        <f aca="false">S61/P61*100</f>
        <v>100</v>
      </c>
      <c r="W61" s="219" t="n">
        <v>28000</v>
      </c>
      <c r="X61" s="219" t="n">
        <v>20000</v>
      </c>
      <c r="Y61" s="219" t="n">
        <v>20000</v>
      </c>
      <c r="Z61" s="219" t="n">
        <v>20000</v>
      </c>
      <c r="AA61" s="219" t="n">
        <v>20000</v>
      </c>
      <c r="AB61" s="219" t="n">
        <v>13090.92</v>
      </c>
      <c r="AC61" s="219" t="n">
        <v>20000</v>
      </c>
      <c r="AD61" s="219" t="n">
        <v>40000</v>
      </c>
      <c r="AE61" s="219"/>
      <c r="AF61" s="219"/>
      <c r="AG61" s="221" t="n">
        <f aca="false">SUM(AD61+AE61-AF61)</f>
        <v>40000</v>
      </c>
      <c r="AH61" s="219" t="n">
        <v>18059.09</v>
      </c>
      <c r="AI61" s="219" t="n">
        <v>40000</v>
      </c>
      <c r="AJ61" s="180" t="n">
        <v>26889.33</v>
      </c>
      <c r="AK61" s="219" t="n">
        <v>50000</v>
      </c>
      <c r="AL61" s="219"/>
      <c r="AM61" s="219"/>
      <c r="AN61" s="180" t="n">
        <f aca="false">SUM(AK61+AL61-AM61)</f>
        <v>50000</v>
      </c>
      <c r="AO61" s="207" t="n">
        <f aca="false">SUM(AN61/$AN$2)</f>
        <v>6636.1404207313</v>
      </c>
      <c r="AP61" s="180" t="n">
        <v>50000</v>
      </c>
      <c r="AQ61" s="180"/>
      <c r="AR61" s="207" t="n">
        <f aca="false">SUM(AP61/$AN$2)</f>
        <v>6636.1404207313</v>
      </c>
      <c r="AS61" s="207" t="n">
        <v>169.66</v>
      </c>
      <c r="AT61" s="207" t="n">
        <v>169.66</v>
      </c>
      <c r="AU61" s="207"/>
      <c r="AV61" s="207"/>
      <c r="AW61" s="207" t="n">
        <f aca="false">SUM(AR61+AU61-AV61)</f>
        <v>6636.1404207313</v>
      </c>
      <c r="AX61" s="215" t="n">
        <v>687.27</v>
      </c>
      <c r="AY61" s="180"/>
      <c r="AZ61" s="180" t="n">
        <v>3636.14</v>
      </c>
      <c r="BA61" s="160" t="n">
        <f aca="false">SUM(AW61+AY61-AZ61)</f>
        <v>3000.0004207313</v>
      </c>
      <c r="BI61" s="3"/>
    </row>
    <row r="62" customFormat="false" ht="12.75" hidden="true" customHeight="false" outlineLevel="0" collapsed="false">
      <c r="A62" s="209"/>
      <c r="B62" s="205"/>
      <c r="C62" s="205"/>
      <c r="D62" s="205"/>
      <c r="E62" s="205"/>
      <c r="F62" s="205"/>
      <c r="G62" s="205"/>
      <c r="H62" s="205"/>
      <c r="I62" s="217" t="n">
        <v>32231</v>
      </c>
      <c r="J62" s="218" t="s">
        <v>210</v>
      </c>
      <c r="K62" s="219"/>
      <c r="L62" s="219"/>
      <c r="M62" s="219"/>
      <c r="N62" s="219" t="n">
        <v>14000</v>
      </c>
      <c r="O62" s="219" t="n">
        <v>14000</v>
      </c>
      <c r="P62" s="219" t="n">
        <v>16000</v>
      </c>
      <c r="Q62" s="219" t="n">
        <v>16000</v>
      </c>
      <c r="R62" s="219" t="n">
        <v>6145.96</v>
      </c>
      <c r="S62" s="219" t="n">
        <v>16000</v>
      </c>
      <c r="T62" s="219" t="n">
        <v>5319.12</v>
      </c>
      <c r="U62" s="219"/>
      <c r="V62" s="207" t="n">
        <f aca="false">S62/P62*100</f>
        <v>100</v>
      </c>
      <c r="W62" s="219" t="n">
        <v>15000</v>
      </c>
      <c r="X62" s="219" t="n">
        <v>18000</v>
      </c>
      <c r="Y62" s="219" t="n">
        <v>18000</v>
      </c>
      <c r="Z62" s="219" t="n">
        <v>18000</v>
      </c>
      <c r="AA62" s="219" t="n">
        <v>20000</v>
      </c>
      <c r="AB62" s="219" t="n">
        <v>6721.38</v>
      </c>
      <c r="AC62" s="219" t="n">
        <v>20000</v>
      </c>
      <c r="AD62" s="219" t="n">
        <v>20000</v>
      </c>
      <c r="AE62" s="219"/>
      <c r="AF62" s="219"/>
      <c r="AG62" s="221" t="n">
        <f aca="false">SUM(AD62+AE62-AF62)</f>
        <v>20000</v>
      </c>
      <c r="AH62" s="219" t="n">
        <v>7601.83</v>
      </c>
      <c r="AI62" s="219" t="n">
        <v>15000</v>
      </c>
      <c r="AJ62" s="180" t="n">
        <v>7096.47</v>
      </c>
      <c r="AK62" s="219" t="n">
        <v>15000</v>
      </c>
      <c r="AL62" s="219"/>
      <c r="AM62" s="219"/>
      <c r="AN62" s="180" t="n">
        <f aca="false">SUM(AK62+AL62-AM62)</f>
        <v>15000</v>
      </c>
      <c r="AO62" s="207" t="n">
        <f aca="false">SUM(AN62/$AN$2)</f>
        <v>1990.84212621939</v>
      </c>
      <c r="AP62" s="180" t="n">
        <v>15000</v>
      </c>
      <c r="AQ62" s="180"/>
      <c r="AR62" s="207" t="n">
        <f aca="false">SUM(AP62/$AN$2)</f>
        <v>1990.84212621939</v>
      </c>
      <c r="AS62" s="207" t="n">
        <v>664.3</v>
      </c>
      <c r="AT62" s="207" t="n">
        <v>664.3</v>
      </c>
      <c r="AU62" s="207"/>
      <c r="AV62" s="207"/>
      <c r="AW62" s="207" t="n">
        <f aca="false">SUM(AR62+AU62-AV62)</f>
        <v>1990.84212621939</v>
      </c>
      <c r="AX62" s="215" t="n">
        <v>1548.25</v>
      </c>
      <c r="AY62" s="180"/>
      <c r="AZ62" s="180" t="n">
        <v>290.84</v>
      </c>
      <c r="BA62" s="160" t="n">
        <f aca="false">SUM(AW62+AY62-AZ62)</f>
        <v>1700.00212621939</v>
      </c>
      <c r="BI62" s="3"/>
    </row>
    <row r="63" customFormat="false" ht="12.75" hidden="true" customHeight="false" outlineLevel="0" collapsed="false">
      <c r="A63" s="209"/>
      <c r="B63" s="205"/>
      <c r="C63" s="205"/>
      <c r="D63" s="205"/>
      <c r="E63" s="205"/>
      <c r="F63" s="205"/>
      <c r="G63" s="205"/>
      <c r="H63" s="205"/>
      <c r="I63" s="217" t="n">
        <v>32231</v>
      </c>
      <c r="J63" s="218" t="s">
        <v>211</v>
      </c>
      <c r="K63" s="219" t="n">
        <v>60498.47</v>
      </c>
      <c r="L63" s="219"/>
      <c r="M63" s="219" t="n">
        <v>0</v>
      </c>
      <c r="N63" s="219" t="n">
        <v>10000</v>
      </c>
      <c r="O63" s="219" t="n">
        <v>10000</v>
      </c>
      <c r="P63" s="219" t="n">
        <v>9000</v>
      </c>
      <c r="Q63" s="219" t="n">
        <v>9000</v>
      </c>
      <c r="R63" s="219" t="n">
        <v>2180.43</v>
      </c>
      <c r="S63" s="219" t="n">
        <v>8000</v>
      </c>
      <c r="T63" s="219" t="n">
        <v>3901.43</v>
      </c>
      <c r="U63" s="219"/>
      <c r="V63" s="207" t="n">
        <f aca="false">S63/P63*100</f>
        <v>88.8888888888889</v>
      </c>
      <c r="W63" s="219" t="n">
        <v>8000</v>
      </c>
      <c r="X63" s="219" t="n">
        <v>10000</v>
      </c>
      <c r="Y63" s="219" t="n">
        <v>10000</v>
      </c>
      <c r="Z63" s="219" t="n">
        <v>10000</v>
      </c>
      <c r="AA63" s="219" t="n">
        <v>12000</v>
      </c>
      <c r="AB63" s="219" t="n">
        <v>3380.65</v>
      </c>
      <c r="AC63" s="219" t="n">
        <v>6000</v>
      </c>
      <c r="AD63" s="219" t="n">
        <v>6000</v>
      </c>
      <c r="AE63" s="219"/>
      <c r="AF63" s="219"/>
      <c r="AG63" s="221" t="n">
        <f aca="false">SUM(AD63+AE63-AF63)</f>
        <v>6000</v>
      </c>
      <c r="AH63" s="219" t="n">
        <v>5860.37</v>
      </c>
      <c r="AI63" s="219" t="n">
        <v>8000</v>
      </c>
      <c r="AJ63" s="180" t="n">
        <v>4295.77</v>
      </c>
      <c r="AK63" s="219" t="n">
        <v>8000</v>
      </c>
      <c r="AL63" s="219"/>
      <c r="AM63" s="219"/>
      <c r="AN63" s="180" t="n">
        <f aca="false">SUM(AK63+AL63-AM63)</f>
        <v>8000</v>
      </c>
      <c r="AO63" s="207" t="n">
        <f aca="false">SUM(AN63/$AN$2)</f>
        <v>1061.78246731701</v>
      </c>
      <c r="AP63" s="180" t="n">
        <v>8000</v>
      </c>
      <c r="AQ63" s="180"/>
      <c r="AR63" s="207" t="n">
        <f aca="false">SUM(AP63/$AN$2)</f>
        <v>1061.78246731701</v>
      </c>
      <c r="AS63" s="207" t="n">
        <v>229.14</v>
      </c>
      <c r="AT63" s="207" t="n">
        <v>229.14</v>
      </c>
      <c r="AU63" s="207"/>
      <c r="AV63" s="207"/>
      <c r="AW63" s="207" t="n">
        <f aca="false">SUM(AR63+AU63-AV63)</f>
        <v>1061.78246731701</v>
      </c>
      <c r="AX63" s="215" t="n">
        <v>691.8</v>
      </c>
      <c r="AY63" s="180"/>
      <c r="AZ63" s="180" t="n">
        <v>161.78</v>
      </c>
      <c r="BA63" s="160" t="n">
        <f aca="false">SUM(AW63+AY63-AZ63)</f>
        <v>900.002467317009</v>
      </c>
      <c r="BI63" s="3"/>
    </row>
    <row r="64" customFormat="false" ht="12.75" hidden="true" customHeight="false" outlineLevel="0" collapsed="false">
      <c r="A64" s="209"/>
      <c r="B64" s="205"/>
      <c r="C64" s="205"/>
      <c r="D64" s="205"/>
      <c r="E64" s="205"/>
      <c r="F64" s="205"/>
      <c r="G64" s="205"/>
      <c r="H64" s="205"/>
      <c r="I64" s="217" t="n">
        <v>32231</v>
      </c>
      <c r="J64" s="218" t="s">
        <v>212</v>
      </c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07"/>
      <c r="W64" s="219"/>
      <c r="X64" s="219"/>
      <c r="Y64" s="219"/>
      <c r="Z64" s="219"/>
      <c r="AA64" s="219"/>
      <c r="AB64" s="219"/>
      <c r="AC64" s="219" t="n">
        <v>6000</v>
      </c>
      <c r="AD64" s="219" t="n">
        <v>6000</v>
      </c>
      <c r="AE64" s="219"/>
      <c r="AF64" s="219"/>
      <c r="AG64" s="221" t="n">
        <f aca="false">SUM(AD64+AE64-AF64)</f>
        <v>6000</v>
      </c>
      <c r="AH64" s="219" t="n">
        <v>4530.8</v>
      </c>
      <c r="AI64" s="219" t="n">
        <v>6000</v>
      </c>
      <c r="AJ64" s="180" t="n">
        <v>5050.77</v>
      </c>
      <c r="AK64" s="219" t="n">
        <v>10000</v>
      </c>
      <c r="AL64" s="219"/>
      <c r="AM64" s="219"/>
      <c r="AN64" s="180" t="n">
        <f aca="false">SUM(AK64+AL64-AM64)</f>
        <v>10000</v>
      </c>
      <c r="AO64" s="207" t="n">
        <f aca="false">SUM(AN64/$AN$2)</f>
        <v>1327.22808414626</v>
      </c>
      <c r="AP64" s="180" t="n">
        <v>20000</v>
      </c>
      <c r="AQ64" s="180"/>
      <c r="AR64" s="207" t="n">
        <f aca="false">SUM(AP64/$AN$2)</f>
        <v>2654.45616829252</v>
      </c>
      <c r="AS64" s="207" t="n">
        <v>1074.08</v>
      </c>
      <c r="AT64" s="207" t="n">
        <v>1074.08</v>
      </c>
      <c r="AU64" s="207"/>
      <c r="AV64" s="207"/>
      <c r="AW64" s="207" t="n">
        <f aca="false">SUM(AR64+AU64-AV64)</f>
        <v>2654.45616829252</v>
      </c>
      <c r="AX64" s="215" t="n">
        <v>1773.47</v>
      </c>
      <c r="AY64" s="180"/>
      <c r="AZ64" s="180" t="n">
        <v>654.46</v>
      </c>
      <c r="BA64" s="160" t="n">
        <f aca="false">SUM(AW64+AY64-AZ64)</f>
        <v>1999.99616829252</v>
      </c>
      <c r="BI64" s="3"/>
    </row>
    <row r="65" customFormat="false" ht="12.75" hidden="true" customHeight="false" outlineLevel="0" collapsed="false">
      <c r="A65" s="209"/>
      <c r="B65" s="205"/>
      <c r="C65" s="205"/>
      <c r="D65" s="205"/>
      <c r="E65" s="205"/>
      <c r="F65" s="205"/>
      <c r="G65" s="205"/>
      <c r="H65" s="205"/>
      <c r="I65" s="217" t="n">
        <v>32251</v>
      </c>
      <c r="J65" s="218" t="s">
        <v>213</v>
      </c>
      <c r="K65" s="219" t="n">
        <v>12435.52</v>
      </c>
      <c r="L65" s="219" t="n">
        <v>20000</v>
      </c>
      <c r="M65" s="219" t="n">
        <v>20000</v>
      </c>
      <c r="N65" s="219" t="n">
        <v>2000</v>
      </c>
      <c r="O65" s="219" t="n">
        <v>2000</v>
      </c>
      <c r="P65" s="219" t="n">
        <v>3000</v>
      </c>
      <c r="Q65" s="219" t="n">
        <v>3000</v>
      </c>
      <c r="R65" s="219" t="n">
        <v>2027.6</v>
      </c>
      <c r="S65" s="219" t="n">
        <v>4000</v>
      </c>
      <c r="T65" s="219" t="n">
        <v>656.25</v>
      </c>
      <c r="U65" s="219"/>
      <c r="V65" s="207" t="n">
        <f aca="false">S65/P65*100</f>
        <v>133.333333333333</v>
      </c>
      <c r="W65" s="219" t="n">
        <v>3000</v>
      </c>
      <c r="X65" s="219" t="n">
        <v>18000</v>
      </c>
      <c r="Y65" s="219" t="n">
        <v>15000</v>
      </c>
      <c r="Z65" s="219" t="n">
        <v>30000</v>
      </c>
      <c r="AA65" s="219" t="n">
        <v>15000</v>
      </c>
      <c r="AB65" s="219" t="n">
        <v>3287.74</v>
      </c>
      <c r="AC65" s="219" t="n">
        <v>15000</v>
      </c>
      <c r="AD65" s="219" t="n">
        <v>15000</v>
      </c>
      <c r="AE65" s="219"/>
      <c r="AF65" s="219"/>
      <c r="AG65" s="221" t="n">
        <f aca="false">SUM(AD65+AE65-AF65)</f>
        <v>15000</v>
      </c>
      <c r="AH65" s="219" t="n">
        <v>526.11</v>
      </c>
      <c r="AI65" s="219" t="n">
        <v>10000</v>
      </c>
      <c r="AJ65" s="180" t="n">
        <v>3009.37</v>
      </c>
      <c r="AK65" s="219" t="n">
        <v>10000</v>
      </c>
      <c r="AL65" s="219"/>
      <c r="AM65" s="219"/>
      <c r="AN65" s="180" t="n">
        <f aca="false">SUM(AK65+AL65-AM65)</f>
        <v>10000</v>
      </c>
      <c r="AO65" s="207" t="n">
        <f aca="false">SUM(AN65/$AN$2)</f>
        <v>1327.22808414626</v>
      </c>
      <c r="AP65" s="180" t="n">
        <v>5000</v>
      </c>
      <c r="AQ65" s="180"/>
      <c r="AR65" s="207" t="n">
        <f aca="false">SUM(AP65/$AN$2)</f>
        <v>663.61404207313</v>
      </c>
      <c r="AS65" s="207" t="n">
        <v>289.81</v>
      </c>
      <c r="AT65" s="207" t="n">
        <v>289.81</v>
      </c>
      <c r="AU65" s="207"/>
      <c r="AV65" s="207"/>
      <c r="AW65" s="207" t="n">
        <f aca="false">SUM(AR65+AU65-AV65)</f>
        <v>663.61404207313</v>
      </c>
      <c r="AX65" s="215" t="n">
        <v>3005.08</v>
      </c>
      <c r="AY65" s="180" t="n">
        <v>2500</v>
      </c>
      <c r="AZ65" s="180"/>
      <c r="BA65" s="160" t="n">
        <f aca="false">SUM(AW65+AY65-AZ65)</f>
        <v>3163.61404207313</v>
      </c>
      <c r="BI65" s="3"/>
    </row>
    <row r="66" customFormat="false" ht="12.75" hidden="true" customHeight="false" outlineLevel="0" collapsed="false">
      <c r="A66" s="209"/>
      <c r="B66" s="205"/>
      <c r="C66" s="205"/>
      <c r="D66" s="205"/>
      <c r="E66" s="205"/>
      <c r="F66" s="205"/>
      <c r="G66" s="205"/>
      <c r="H66" s="205"/>
      <c r="I66" s="217" t="n">
        <v>32271</v>
      </c>
      <c r="J66" s="218" t="s">
        <v>214</v>
      </c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07"/>
      <c r="W66" s="219"/>
      <c r="X66" s="219"/>
      <c r="Y66" s="219"/>
      <c r="Z66" s="219"/>
      <c r="AA66" s="219"/>
      <c r="AB66" s="219"/>
      <c r="AC66" s="219"/>
      <c r="AD66" s="219" t="n">
        <v>35000</v>
      </c>
      <c r="AE66" s="219"/>
      <c r="AF66" s="219"/>
      <c r="AG66" s="221" t="n">
        <f aca="false">SUM(AD66+AE66-AF66)</f>
        <v>35000</v>
      </c>
      <c r="AH66" s="219" t="n">
        <v>22525.75</v>
      </c>
      <c r="AI66" s="219" t="n">
        <v>35000</v>
      </c>
      <c r="AJ66" s="180" t="n">
        <v>982</v>
      </c>
      <c r="AK66" s="219" t="n">
        <v>30000</v>
      </c>
      <c r="AL66" s="219"/>
      <c r="AM66" s="219"/>
      <c r="AN66" s="180" t="n">
        <f aca="false">SUM(AK66+AL66-AM66)</f>
        <v>30000</v>
      </c>
      <c r="AO66" s="207" t="n">
        <f aca="false">SUM(AN66/$AN$2)</f>
        <v>3981.68425243878</v>
      </c>
      <c r="AP66" s="180" t="n">
        <v>10000</v>
      </c>
      <c r="AQ66" s="180"/>
      <c r="AR66" s="207" t="n">
        <f aca="false">SUM(AP66/$AN$2)</f>
        <v>1327.22808414626</v>
      </c>
      <c r="AS66" s="207"/>
      <c r="AT66" s="207"/>
      <c r="AU66" s="207"/>
      <c r="AV66" s="207"/>
      <c r="AW66" s="207" t="n">
        <f aca="false">SUM(AR66+AU66-AV66)</f>
        <v>1327.22808414626</v>
      </c>
      <c r="AX66" s="215"/>
      <c r="AY66" s="180"/>
      <c r="AZ66" s="180" t="n">
        <v>1327.23</v>
      </c>
      <c r="BA66" s="160" t="n">
        <f aca="false">SUM(AW66+AY66-AZ66)</f>
        <v>-0.00191585373954695</v>
      </c>
      <c r="BI66" s="3"/>
    </row>
    <row r="67" customFormat="false" ht="12.75" hidden="true" customHeight="false" outlineLevel="0" collapsed="false">
      <c r="A67" s="209"/>
      <c r="B67" s="205"/>
      <c r="C67" s="205"/>
      <c r="D67" s="205"/>
      <c r="E67" s="205"/>
      <c r="F67" s="205"/>
      <c r="G67" s="205"/>
      <c r="H67" s="205"/>
      <c r="I67" s="217" t="n">
        <v>32271</v>
      </c>
      <c r="J67" s="218" t="s">
        <v>215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07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21"/>
      <c r="AH67" s="219"/>
      <c r="AI67" s="219"/>
      <c r="AJ67" s="180"/>
      <c r="AK67" s="219"/>
      <c r="AL67" s="219"/>
      <c r="AM67" s="219"/>
      <c r="AN67" s="180"/>
      <c r="AO67" s="207" t="n">
        <f aca="false">SUM(AN67/$AN$2)</f>
        <v>0</v>
      </c>
      <c r="AP67" s="180" t="n">
        <v>2000</v>
      </c>
      <c r="AQ67" s="180"/>
      <c r="AR67" s="207" t="n">
        <f aca="false">SUM(AP67/$AN$2)</f>
        <v>265.445616829252</v>
      </c>
      <c r="AS67" s="207"/>
      <c r="AT67" s="207"/>
      <c r="AU67" s="207"/>
      <c r="AV67" s="207"/>
      <c r="AW67" s="207" t="n">
        <f aca="false">SUM(AR67+AU67-AV67)</f>
        <v>265.445616829252</v>
      </c>
      <c r="AX67" s="215"/>
      <c r="AY67" s="180"/>
      <c r="AZ67" s="180" t="n">
        <v>265.45</v>
      </c>
      <c r="BA67" s="160" t="n">
        <f aca="false">SUM(AW67+AY67-AZ67)</f>
        <v>-0.00438317074787165</v>
      </c>
      <c r="BI67" s="3"/>
    </row>
    <row r="68" customFormat="false" ht="12.75" hidden="true" customHeight="false" outlineLevel="0" collapsed="false">
      <c r="A68" s="209"/>
      <c r="B68" s="205"/>
      <c r="C68" s="205"/>
      <c r="D68" s="205"/>
      <c r="E68" s="205"/>
      <c r="F68" s="205"/>
      <c r="G68" s="205"/>
      <c r="H68" s="205"/>
      <c r="I68" s="217" t="n">
        <v>323</v>
      </c>
      <c r="J68" s="218" t="s">
        <v>216</v>
      </c>
      <c r="K68" s="219" t="n">
        <f aca="false">SUM(K69:K105)</f>
        <v>511849.45</v>
      </c>
      <c r="L68" s="219" t="n">
        <f aca="false">SUM(L69:L105)</f>
        <v>173000</v>
      </c>
      <c r="M68" s="219" t="n">
        <f aca="false">SUM(M69:M105)</f>
        <v>173000</v>
      </c>
      <c r="N68" s="219" t="n">
        <f aca="false">SUM(N69:N107)</f>
        <v>251000</v>
      </c>
      <c r="O68" s="219" t="n">
        <f aca="false">SUM(O69:O107)</f>
        <v>251000</v>
      </c>
      <c r="P68" s="219" t="n">
        <f aca="false">SUM(P69:P107)</f>
        <v>237000</v>
      </c>
      <c r="Q68" s="219" t="n">
        <f aca="false">SUM(Q69:Q107)</f>
        <v>237000</v>
      </c>
      <c r="R68" s="219" t="n">
        <f aca="false">SUM(R69:R107)</f>
        <v>51233.7</v>
      </c>
      <c r="S68" s="219" t="n">
        <f aca="false">SUM(S69:S107)</f>
        <v>346000</v>
      </c>
      <c r="T68" s="219" t="n">
        <f aca="false">SUM(T69:T107)</f>
        <v>83002.68</v>
      </c>
      <c r="U68" s="219" t="n">
        <f aca="false">SUM(U69:U107)</f>
        <v>0</v>
      </c>
      <c r="V68" s="219" t="e">
        <f aca="false">SUM(V69:V107)</f>
        <v>#DIV/0!</v>
      </c>
      <c r="W68" s="219" t="n">
        <f aca="false">SUM(W69:W107)</f>
        <v>294000</v>
      </c>
      <c r="X68" s="219" t="n">
        <f aca="false">SUM(X69:X107)</f>
        <v>574500</v>
      </c>
      <c r="Y68" s="219" t="n">
        <f aca="false">SUM(Y69:Y107)</f>
        <v>596500</v>
      </c>
      <c r="Z68" s="219" t="n">
        <f aca="false">SUM(Z69:Z107)</f>
        <v>716500</v>
      </c>
      <c r="AA68" s="219" t="n">
        <f aca="false">SUM(AA69:AA107)</f>
        <v>773500</v>
      </c>
      <c r="AB68" s="219" t="n">
        <f aca="false">SUM(AB69:AB107)</f>
        <v>149184.54</v>
      </c>
      <c r="AC68" s="219" t="n">
        <f aca="false">SUM(AC69:AC107)</f>
        <v>728500</v>
      </c>
      <c r="AD68" s="219" t="n">
        <f aca="false">SUM(AD69:AD107)</f>
        <v>648000</v>
      </c>
      <c r="AE68" s="219" t="n">
        <f aca="false">SUM(AE69:AE107)</f>
        <v>0</v>
      </c>
      <c r="AF68" s="219" t="n">
        <f aca="false">SUM(AF69:AF107)</f>
        <v>0</v>
      </c>
      <c r="AG68" s="219" t="n">
        <f aca="false">SUM(AG69:AG107)</f>
        <v>653000</v>
      </c>
      <c r="AH68" s="219" t="n">
        <f aca="false">SUM(AH69:AH107)</f>
        <v>472412.03</v>
      </c>
      <c r="AI68" s="219" t="n">
        <f aca="false">SUM(AI69:AI107)</f>
        <v>779000</v>
      </c>
      <c r="AJ68" s="219" t="n">
        <f aca="false">SUM(AJ69:AJ107)</f>
        <v>201674.47</v>
      </c>
      <c r="AK68" s="219" t="n">
        <f aca="false">SUM(AK69:AK107)</f>
        <v>847970</v>
      </c>
      <c r="AL68" s="219" t="n">
        <f aca="false">SUM(AL69:AL107)</f>
        <v>123000</v>
      </c>
      <c r="AM68" s="219" t="n">
        <f aca="false">SUM(AM69:AM107)</f>
        <v>0</v>
      </c>
      <c r="AN68" s="219" t="n">
        <f aca="false">SUM(AN69:AN107)</f>
        <v>970970</v>
      </c>
      <c r="AO68" s="207" t="n">
        <f aca="false">SUM(AN68/$AN$2)</f>
        <v>128869.865286349</v>
      </c>
      <c r="AP68" s="219" t="n">
        <f aca="false">SUM(AP69:AP107)</f>
        <v>823500</v>
      </c>
      <c r="AQ68" s="219"/>
      <c r="AR68" s="207" t="n">
        <f aca="false">SUM(AP68/$AN$2)</f>
        <v>109297.232729445</v>
      </c>
      <c r="AS68" s="207"/>
      <c r="AT68" s="207" t="n">
        <f aca="false">SUM(AT69:AT107)</f>
        <v>54287.74</v>
      </c>
      <c r="AU68" s="207" t="n">
        <f aca="false">SUM(AU69:AU107)</f>
        <v>29800</v>
      </c>
      <c r="AV68" s="207" t="n">
        <f aca="false">SUM(AV69:AV107)</f>
        <v>1000</v>
      </c>
      <c r="AW68" s="207" t="n">
        <f aca="false">SUM(AR68+AU68-AV68)</f>
        <v>138097.232729445</v>
      </c>
      <c r="AX68" s="215" t="n">
        <f aca="false">SUM(AX69:AX107)</f>
        <v>89685.81</v>
      </c>
      <c r="AY68" s="216" t="n">
        <f aca="false">SUM(AY69:AY107)</f>
        <v>11300</v>
      </c>
      <c r="AZ68" s="216" t="n">
        <f aca="false">SUM(AZ69:AZ107)</f>
        <v>27393.5</v>
      </c>
      <c r="BA68" s="216" t="n">
        <f aca="false">SUM(BA69:BA107)</f>
        <v>122003.732729445</v>
      </c>
      <c r="BI68" s="3"/>
    </row>
    <row r="69" customFormat="false" ht="12.75" hidden="true" customHeight="false" outlineLevel="0" collapsed="false">
      <c r="A69" s="209"/>
      <c r="B69" s="205"/>
      <c r="C69" s="205"/>
      <c r="D69" s="205"/>
      <c r="E69" s="205"/>
      <c r="F69" s="205"/>
      <c r="G69" s="205"/>
      <c r="H69" s="205"/>
      <c r="I69" s="217" t="n">
        <v>32311</v>
      </c>
      <c r="J69" s="218" t="s">
        <v>217</v>
      </c>
      <c r="K69" s="219" t="n">
        <v>58381.98</v>
      </c>
      <c r="L69" s="219" t="n">
        <v>35000</v>
      </c>
      <c r="M69" s="219" t="n">
        <v>35000</v>
      </c>
      <c r="N69" s="219" t="n">
        <v>20000</v>
      </c>
      <c r="O69" s="219" t="n">
        <v>20000</v>
      </c>
      <c r="P69" s="219" t="n">
        <v>20000</v>
      </c>
      <c r="Q69" s="219" t="n">
        <v>20000</v>
      </c>
      <c r="R69" s="219" t="n">
        <v>7226.15</v>
      </c>
      <c r="S69" s="219" t="n">
        <v>20000</v>
      </c>
      <c r="T69" s="219" t="n">
        <v>6906.77</v>
      </c>
      <c r="U69" s="219"/>
      <c r="V69" s="207" t="n">
        <f aca="false">S69/P69*100</f>
        <v>100</v>
      </c>
      <c r="W69" s="219" t="n">
        <v>20000</v>
      </c>
      <c r="X69" s="219" t="n">
        <v>20000</v>
      </c>
      <c r="Y69" s="219" t="n">
        <v>20000</v>
      </c>
      <c r="Z69" s="219" t="n">
        <v>14000</v>
      </c>
      <c r="AA69" s="219" t="n">
        <v>20000</v>
      </c>
      <c r="AB69" s="219" t="n">
        <v>5307.29</v>
      </c>
      <c r="AC69" s="219" t="n">
        <v>20000</v>
      </c>
      <c r="AD69" s="219" t="n">
        <v>20000</v>
      </c>
      <c r="AE69" s="219"/>
      <c r="AF69" s="219"/>
      <c r="AG69" s="221" t="n">
        <f aca="false">SUM(AD69+AE69-AF69)</f>
        <v>20000</v>
      </c>
      <c r="AH69" s="219" t="n">
        <v>14892.56</v>
      </c>
      <c r="AI69" s="219" t="n">
        <v>20000</v>
      </c>
      <c r="AJ69" s="180" t="n">
        <v>7834.29</v>
      </c>
      <c r="AK69" s="219" t="n">
        <v>25000</v>
      </c>
      <c r="AL69" s="219"/>
      <c r="AM69" s="219"/>
      <c r="AN69" s="180" t="n">
        <f aca="false">SUM(AK69+AL69-AM69)</f>
        <v>25000</v>
      </c>
      <c r="AO69" s="207" t="n">
        <f aca="false">SUM(AN69/$AN$2)</f>
        <v>3318.07021036565</v>
      </c>
      <c r="AP69" s="180" t="n">
        <v>25000</v>
      </c>
      <c r="AQ69" s="180"/>
      <c r="AR69" s="207" t="n">
        <f aca="false">SUM(AP69/$AN$2)</f>
        <v>3318.07021036565</v>
      </c>
      <c r="AS69" s="207" t="n">
        <v>2212.24</v>
      </c>
      <c r="AT69" s="207" t="n">
        <v>2212.24</v>
      </c>
      <c r="AU69" s="207" t="n">
        <v>600</v>
      </c>
      <c r="AV69" s="207"/>
      <c r="AW69" s="207" t="n">
        <f aca="false">SUM(AR69+AU69-AV69)</f>
        <v>3918.07021036565</v>
      </c>
      <c r="AX69" s="215" t="n">
        <v>3345.47</v>
      </c>
      <c r="AY69" s="180"/>
      <c r="AZ69" s="180"/>
      <c r="BA69" s="160" t="n">
        <f aca="false">SUM(AW69+AY69-AZ69)</f>
        <v>3918.07021036565</v>
      </c>
      <c r="BI69" s="3"/>
    </row>
    <row r="70" customFormat="false" ht="12.75" hidden="true" customHeight="false" outlineLevel="0" collapsed="false">
      <c r="A70" s="209"/>
      <c r="B70" s="205"/>
      <c r="C70" s="205"/>
      <c r="D70" s="205"/>
      <c r="E70" s="205"/>
      <c r="F70" s="205"/>
      <c r="G70" s="205"/>
      <c r="H70" s="205"/>
      <c r="I70" s="217" t="n">
        <v>32313</v>
      </c>
      <c r="J70" s="218" t="s">
        <v>218</v>
      </c>
      <c r="K70" s="219" t="n">
        <v>7833.32</v>
      </c>
      <c r="L70" s="219" t="n">
        <v>2000</v>
      </c>
      <c r="M70" s="219" t="n">
        <v>2000</v>
      </c>
      <c r="N70" s="219" t="n">
        <v>2000</v>
      </c>
      <c r="O70" s="219" t="n">
        <v>2000</v>
      </c>
      <c r="P70" s="219" t="n">
        <v>2000</v>
      </c>
      <c r="Q70" s="219" t="n">
        <v>2000</v>
      </c>
      <c r="R70" s="219" t="n">
        <v>526.5</v>
      </c>
      <c r="S70" s="219" t="n">
        <v>2000</v>
      </c>
      <c r="T70" s="219" t="n">
        <v>552</v>
      </c>
      <c r="U70" s="219"/>
      <c r="V70" s="207" t="n">
        <f aca="false">S70/P70*100</f>
        <v>100</v>
      </c>
      <c r="W70" s="219" t="n">
        <v>2000</v>
      </c>
      <c r="X70" s="219" t="n">
        <v>2000</v>
      </c>
      <c r="Y70" s="219" t="n">
        <v>2000</v>
      </c>
      <c r="Z70" s="219" t="n">
        <v>4000</v>
      </c>
      <c r="AA70" s="219" t="n">
        <v>2000</v>
      </c>
      <c r="AB70" s="219" t="n">
        <v>1750.64</v>
      </c>
      <c r="AC70" s="219" t="n">
        <v>2000</v>
      </c>
      <c r="AD70" s="219" t="n">
        <v>2000</v>
      </c>
      <c r="AE70" s="219"/>
      <c r="AF70" s="219"/>
      <c r="AG70" s="221" t="n">
        <f aca="false">SUM(AD70+AE70-AF70)</f>
        <v>2000</v>
      </c>
      <c r="AH70" s="219" t="n">
        <v>794.7</v>
      </c>
      <c r="AI70" s="219" t="n">
        <v>2000</v>
      </c>
      <c r="AJ70" s="180" t="n">
        <v>446.7</v>
      </c>
      <c r="AK70" s="219" t="n">
        <v>2000</v>
      </c>
      <c r="AL70" s="219"/>
      <c r="AM70" s="219"/>
      <c r="AN70" s="180" t="n">
        <f aca="false">SUM(AK70+AL70-AM70)</f>
        <v>2000</v>
      </c>
      <c r="AO70" s="207" t="n">
        <f aca="false">SUM(AN70/$AN$2)</f>
        <v>265.445616829252</v>
      </c>
      <c r="AP70" s="180" t="n">
        <v>4000</v>
      </c>
      <c r="AQ70" s="180"/>
      <c r="AR70" s="207" t="n">
        <f aca="false">SUM(AP70/$AN$2)</f>
        <v>530.891233658504</v>
      </c>
      <c r="AS70" s="207" t="n">
        <v>206.88</v>
      </c>
      <c r="AT70" s="207" t="n">
        <v>206.88</v>
      </c>
      <c r="AU70" s="207"/>
      <c r="AV70" s="207"/>
      <c r="AW70" s="207" t="n">
        <f aca="false">SUM(AR70+AU70-AV70)</f>
        <v>530.891233658504</v>
      </c>
      <c r="AX70" s="215" t="n">
        <v>446.31</v>
      </c>
      <c r="AY70" s="180"/>
      <c r="AZ70" s="180"/>
      <c r="BA70" s="160" t="n">
        <f aca="false">SUM(AW70+AY70-AZ70)</f>
        <v>530.891233658504</v>
      </c>
      <c r="BI70" s="3"/>
    </row>
    <row r="71" customFormat="false" ht="12.75" hidden="true" customHeight="false" outlineLevel="0" collapsed="false">
      <c r="A71" s="209"/>
      <c r="B71" s="205"/>
      <c r="C71" s="205"/>
      <c r="D71" s="205"/>
      <c r="E71" s="205"/>
      <c r="F71" s="205"/>
      <c r="G71" s="205"/>
      <c r="H71" s="205"/>
      <c r="I71" s="217" t="n">
        <v>32321</v>
      </c>
      <c r="J71" s="218" t="s">
        <v>219</v>
      </c>
      <c r="K71" s="219" t="n">
        <v>58032.22</v>
      </c>
      <c r="L71" s="219" t="n">
        <v>10000</v>
      </c>
      <c r="M71" s="219" t="n">
        <v>10000</v>
      </c>
      <c r="N71" s="219" t="n">
        <v>45000</v>
      </c>
      <c r="O71" s="219" t="n">
        <v>45000</v>
      </c>
      <c r="P71" s="219" t="n">
        <v>45000</v>
      </c>
      <c r="Q71" s="219" t="n">
        <v>45000</v>
      </c>
      <c r="R71" s="219" t="n">
        <v>695</v>
      </c>
      <c r="S71" s="219" t="n">
        <v>30000</v>
      </c>
      <c r="T71" s="219" t="n">
        <v>1541.41</v>
      </c>
      <c r="U71" s="219"/>
      <c r="V71" s="207" t="n">
        <f aca="false">S71/P71*100</f>
        <v>66.6666666666667</v>
      </c>
      <c r="W71" s="219" t="n">
        <v>30000</v>
      </c>
      <c r="X71" s="219" t="n">
        <v>100000</v>
      </c>
      <c r="Y71" s="219" t="n">
        <v>100000</v>
      </c>
      <c r="Z71" s="219" t="n">
        <v>100000</v>
      </c>
      <c r="AA71" s="219" t="n">
        <v>100000</v>
      </c>
      <c r="AB71" s="219" t="n">
        <v>10612.4</v>
      </c>
      <c r="AC71" s="219" t="n">
        <v>100000</v>
      </c>
      <c r="AD71" s="219" t="n">
        <v>50000</v>
      </c>
      <c r="AE71" s="219"/>
      <c r="AF71" s="219"/>
      <c r="AG71" s="221" t="n">
        <f aca="false">SUM(AD71+AE71-AF71)</f>
        <v>50000</v>
      </c>
      <c r="AH71" s="219" t="n">
        <v>18891.54</v>
      </c>
      <c r="AI71" s="219" t="n">
        <v>50000</v>
      </c>
      <c r="AJ71" s="180" t="n">
        <v>20904.5</v>
      </c>
      <c r="AK71" s="219" t="n">
        <v>50000</v>
      </c>
      <c r="AL71" s="219"/>
      <c r="AM71" s="219"/>
      <c r="AN71" s="180" t="n">
        <f aca="false">SUM(AK71+AL71-AM71)</f>
        <v>50000</v>
      </c>
      <c r="AO71" s="207" t="n">
        <f aca="false">SUM(AN71/$AN$2)</f>
        <v>6636.1404207313</v>
      </c>
      <c r="AP71" s="180" t="n">
        <v>50000</v>
      </c>
      <c r="AQ71" s="180"/>
      <c r="AR71" s="207" t="n">
        <f aca="false">SUM(AP71/$AN$2)</f>
        <v>6636.1404207313</v>
      </c>
      <c r="AS71" s="207" t="n">
        <v>2923.81</v>
      </c>
      <c r="AT71" s="207" t="n">
        <v>2923.81</v>
      </c>
      <c r="AU71" s="207"/>
      <c r="AV71" s="207"/>
      <c r="AW71" s="207" t="n">
        <f aca="false">SUM(AR71+AU71-AV71)</f>
        <v>6636.1404207313</v>
      </c>
      <c r="AX71" s="215" t="n">
        <v>4182.7</v>
      </c>
      <c r="AY71" s="180"/>
      <c r="AZ71" s="180"/>
      <c r="BA71" s="160" t="n">
        <f aca="false">SUM(AW71+AY71-AZ71)</f>
        <v>6636.1404207313</v>
      </c>
      <c r="BI71" s="3"/>
    </row>
    <row r="72" customFormat="false" ht="12.75" hidden="true" customHeight="false" outlineLevel="0" collapsed="false">
      <c r="A72" s="209"/>
      <c r="B72" s="205"/>
      <c r="C72" s="205"/>
      <c r="D72" s="205"/>
      <c r="E72" s="205"/>
      <c r="F72" s="205"/>
      <c r="G72" s="205"/>
      <c r="H72" s="205"/>
      <c r="I72" s="217" t="n">
        <v>32321</v>
      </c>
      <c r="J72" s="218" t="s">
        <v>220</v>
      </c>
      <c r="K72" s="219"/>
      <c r="L72" s="219"/>
      <c r="M72" s="219"/>
      <c r="N72" s="219"/>
      <c r="O72" s="219"/>
      <c r="P72" s="219"/>
      <c r="Q72" s="219"/>
      <c r="R72" s="219"/>
      <c r="S72" s="219"/>
      <c r="T72" s="219" t="n">
        <v>2250</v>
      </c>
      <c r="U72" s="219"/>
      <c r="V72" s="207"/>
      <c r="W72" s="219" t="n">
        <v>8000</v>
      </c>
      <c r="X72" s="219" t="n">
        <v>8000</v>
      </c>
      <c r="Y72" s="219" t="n">
        <v>8000</v>
      </c>
      <c r="Z72" s="219" t="n">
        <v>8000</v>
      </c>
      <c r="AA72" s="219" t="n">
        <v>8000</v>
      </c>
      <c r="AB72" s="219" t="n">
        <v>4987.5</v>
      </c>
      <c r="AC72" s="219" t="n">
        <v>8000</v>
      </c>
      <c r="AD72" s="219" t="n">
        <v>8000</v>
      </c>
      <c r="AE72" s="219"/>
      <c r="AF72" s="219"/>
      <c r="AG72" s="221" t="n">
        <f aca="false">SUM(AD72+AE72-AF72)</f>
        <v>8000</v>
      </c>
      <c r="AH72" s="219"/>
      <c r="AI72" s="219" t="n">
        <v>8000</v>
      </c>
      <c r="AJ72" s="180" t="n">
        <v>0</v>
      </c>
      <c r="AK72" s="219" t="n">
        <v>8000</v>
      </c>
      <c r="AL72" s="219"/>
      <c r="AM72" s="219"/>
      <c r="AN72" s="180" t="n">
        <f aca="false">SUM(AK72+AL72-AM72)</f>
        <v>8000</v>
      </c>
      <c r="AO72" s="207" t="n">
        <f aca="false">SUM(AN72/$AN$2)</f>
        <v>1061.78246731701</v>
      </c>
      <c r="AP72" s="180" t="n">
        <v>8000</v>
      </c>
      <c r="AQ72" s="180"/>
      <c r="AR72" s="207" t="n">
        <f aca="false">SUM(AP72/$AN$2)</f>
        <v>1061.78246731701</v>
      </c>
      <c r="AS72" s="207"/>
      <c r="AT72" s="207"/>
      <c r="AU72" s="207"/>
      <c r="AV72" s="207"/>
      <c r="AW72" s="207" t="n">
        <f aca="false">SUM(AR72+AU72-AV72)</f>
        <v>1061.78246731701</v>
      </c>
      <c r="AX72" s="215"/>
      <c r="AY72" s="180"/>
      <c r="AZ72" s="180" t="n">
        <v>1061.78</v>
      </c>
      <c r="BA72" s="160" t="n">
        <f aca="false">SUM(AW72+AY72-AZ72)</f>
        <v>0.00246731700849523</v>
      </c>
      <c r="BI72" s="3"/>
    </row>
    <row r="73" customFormat="false" ht="12.75" hidden="true" customHeight="false" outlineLevel="0" collapsed="false">
      <c r="A73" s="209"/>
      <c r="B73" s="205"/>
      <c r="C73" s="205"/>
      <c r="D73" s="205"/>
      <c r="E73" s="205"/>
      <c r="F73" s="205"/>
      <c r="G73" s="205"/>
      <c r="H73" s="205"/>
      <c r="I73" s="217" t="n">
        <v>32321</v>
      </c>
      <c r="J73" s="218" t="s">
        <v>221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07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21"/>
      <c r="AH73" s="219" t="n">
        <v>5000</v>
      </c>
      <c r="AI73" s="219" t="n">
        <v>5000</v>
      </c>
      <c r="AJ73" s="180" t="n">
        <v>0</v>
      </c>
      <c r="AK73" s="219" t="n">
        <v>5000</v>
      </c>
      <c r="AL73" s="219" t="n">
        <v>50000</v>
      </c>
      <c r="AM73" s="219"/>
      <c r="AN73" s="180" t="n">
        <f aca="false">SUM(AK73+AL73-AM73)</f>
        <v>55000</v>
      </c>
      <c r="AO73" s="207" t="n">
        <f aca="false">SUM(AN73/$AN$2)</f>
        <v>7299.75446280443</v>
      </c>
      <c r="AP73" s="180" t="n">
        <v>55000</v>
      </c>
      <c r="AQ73" s="180"/>
      <c r="AR73" s="207" t="n">
        <f aca="false">SUM(AP73/$AN$2)</f>
        <v>7299.75446280443</v>
      </c>
      <c r="AS73" s="207" t="n">
        <v>0</v>
      </c>
      <c r="AT73" s="207"/>
      <c r="AU73" s="207"/>
      <c r="AV73" s="207"/>
      <c r="AW73" s="207" t="n">
        <f aca="false">SUM(AR73+AU73-AV73)</f>
        <v>7299.75446280443</v>
      </c>
      <c r="AX73" s="215"/>
      <c r="AY73" s="180"/>
      <c r="AZ73" s="180" t="n">
        <v>7299.75</v>
      </c>
      <c r="BA73" s="160" t="n">
        <f aca="false">SUM(AW73+AY73-AZ73)</f>
        <v>0.00446280443247815</v>
      </c>
      <c r="BI73" s="3"/>
    </row>
    <row r="74" customFormat="false" ht="12.75" hidden="true" customHeight="false" outlineLevel="0" collapsed="false">
      <c r="A74" s="209"/>
      <c r="B74" s="205"/>
      <c r="C74" s="205"/>
      <c r="D74" s="205"/>
      <c r="E74" s="205"/>
      <c r="F74" s="205"/>
      <c r="G74" s="205"/>
      <c r="H74" s="205"/>
      <c r="I74" s="217" t="n">
        <v>32322</v>
      </c>
      <c r="J74" s="218" t="s">
        <v>222</v>
      </c>
      <c r="K74" s="219" t="n">
        <v>40297.04</v>
      </c>
      <c r="L74" s="219" t="n">
        <v>18000</v>
      </c>
      <c r="M74" s="219" t="n">
        <v>18000</v>
      </c>
      <c r="N74" s="219" t="n">
        <v>5000</v>
      </c>
      <c r="O74" s="219" t="n">
        <v>5000</v>
      </c>
      <c r="P74" s="219" t="n">
        <v>7000</v>
      </c>
      <c r="Q74" s="219" t="n">
        <v>7000</v>
      </c>
      <c r="R74" s="219" t="n">
        <v>2102.28</v>
      </c>
      <c r="S74" s="219" t="n">
        <v>7000</v>
      </c>
      <c r="T74" s="219" t="n">
        <v>9759.23</v>
      </c>
      <c r="U74" s="219"/>
      <c r="V74" s="207" t="n">
        <f aca="false">S74/P74*100</f>
        <v>100</v>
      </c>
      <c r="W74" s="219" t="n">
        <v>20000</v>
      </c>
      <c r="X74" s="219" t="n">
        <v>25000</v>
      </c>
      <c r="Y74" s="219" t="n">
        <v>25000</v>
      </c>
      <c r="Z74" s="219" t="n">
        <v>15000</v>
      </c>
      <c r="AA74" s="219" t="n">
        <v>25000</v>
      </c>
      <c r="AB74" s="219" t="n">
        <v>3566.75</v>
      </c>
      <c r="AC74" s="219" t="n">
        <v>25000</v>
      </c>
      <c r="AD74" s="219" t="n">
        <v>25000</v>
      </c>
      <c r="AE74" s="219"/>
      <c r="AF74" s="219"/>
      <c r="AG74" s="221" t="n">
        <f aca="false">SUM(AD74+AE74-AF74)</f>
        <v>25000</v>
      </c>
      <c r="AH74" s="219" t="n">
        <v>24657.39</v>
      </c>
      <c r="AI74" s="219" t="n">
        <v>30000</v>
      </c>
      <c r="AJ74" s="180" t="n">
        <v>8254.96</v>
      </c>
      <c r="AK74" s="219" t="n">
        <v>33000</v>
      </c>
      <c r="AL74" s="219"/>
      <c r="AM74" s="219"/>
      <c r="AN74" s="180" t="n">
        <f aca="false">SUM(AK74+AL74-AM74)</f>
        <v>33000</v>
      </c>
      <c r="AO74" s="207" t="n">
        <f aca="false">SUM(AN74/$AN$2)</f>
        <v>4379.85267768266</v>
      </c>
      <c r="AP74" s="180" t="n">
        <v>30000</v>
      </c>
      <c r="AQ74" s="180"/>
      <c r="AR74" s="207" t="n">
        <f aca="false">SUM(AP74/$AN$2)</f>
        <v>3981.68425243878</v>
      </c>
      <c r="AS74" s="207" t="n">
        <v>2057.84</v>
      </c>
      <c r="AT74" s="207" t="n">
        <v>2057.84</v>
      </c>
      <c r="AU74" s="207"/>
      <c r="AV74" s="207"/>
      <c r="AW74" s="207" t="n">
        <f aca="false">SUM(AR74+AU74-AV74)</f>
        <v>3981.68425243878</v>
      </c>
      <c r="AX74" s="215" t="n">
        <v>2490.8</v>
      </c>
      <c r="AY74" s="180"/>
      <c r="AZ74" s="180" t="n">
        <v>981.68</v>
      </c>
      <c r="BA74" s="160" t="n">
        <f aca="false">SUM(AW74+AY74-AZ74)</f>
        <v>3000.00425243878</v>
      </c>
      <c r="BI74" s="3"/>
    </row>
    <row r="75" customFormat="false" ht="12.75" hidden="true" customHeight="false" outlineLevel="0" collapsed="false">
      <c r="A75" s="209"/>
      <c r="B75" s="205"/>
      <c r="C75" s="205"/>
      <c r="D75" s="205"/>
      <c r="E75" s="205"/>
      <c r="F75" s="205"/>
      <c r="G75" s="205"/>
      <c r="H75" s="205"/>
      <c r="I75" s="217" t="n">
        <v>32323</v>
      </c>
      <c r="J75" s="218" t="s">
        <v>223</v>
      </c>
      <c r="K75" s="219" t="n">
        <v>81354.02</v>
      </c>
      <c r="L75" s="219" t="n">
        <v>35000</v>
      </c>
      <c r="M75" s="219" t="n">
        <v>35000</v>
      </c>
      <c r="N75" s="219" t="n">
        <v>5000</v>
      </c>
      <c r="O75" s="219" t="n">
        <v>5000</v>
      </c>
      <c r="P75" s="219" t="n">
        <v>5000</v>
      </c>
      <c r="Q75" s="219" t="n">
        <v>5000</v>
      </c>
      <c r="R75" s="219" t="n">
        <v>151</v>
      </c>
      <c r="S75" s="219" t="n">
        <v>5000</v>
      </c>
      <c r="T75" s="219" t="n">
        <v>1059.54</v>
      </c>
      <c r="U75" s="219"/>
      <c r="V75" s="207" t="n">
        <f aca="false">S75/P75*100</f>
        <v>100</v>
      </c>
      <c r="W75" s="219" t="n">
        <v>5000</v>
      </c>
      <c r="X75" s="219" t="n">
        <v>7000</v>
      </c>
      <c r="Y75" s="219" t="n">
        <v>7000</v>
      </c>
      <c r="Z75" s="219" t="n">
        <v>10000</v>
      </c>
      <c r="AA75" s="219" t="n">
        <v>10000</v>
      </c>
      <c r="AB75" s="219" t="n">
        <v>5196.35</v>
      </c>
      <c r="AC75" s="219" t="n">
        <v>5000</v>
      </c>
      <c r="AD75" s="219" t="n">
        <v>5000</v>
      </c>
      <c r="AE75" s="219"/>
      <c r="AF75" s="219"/>
      <c r="AG75" s="221" t="n">
        <f aca="false">SUM(AD75+AE75-AF75)</f>
        <v>5000</v>
      </c>
      <c r="AH75" s="219" t="n">
        <v>2565.64</v>
      </c>
      <c r="AI75" s="219" t="n">
        <v>5000</v>
      </c>
      <c r="AJ75" s="180" t="n">
        <v>8170.71</v>
      </c>
      <c r="AK75" s="219" t="n">
        <v>10000</v>
      </c>
      <c r="AL75" s="219"/>
      <c r="AM75" s="219"/>
      <c r="AN75" s="180" t="n">
        <f aca="false">SUM(AK75+AL75-AM75)</f>
        <v>10000</v>
      </c>
      <c r="AO75" s="207" t="n">
        <f aca="false">SUM(AN75/$AN$2)</f>
        <v>1327.22808414626</v>
      </c>
      <c r="AP75" s="180" t="n">
        <v>10000</v>
      </c>
      <c r="AQ75" s="180"/>
      <c r="AR75" s="207" t="n">
        <f aca="false">SUM(AP75/$AN$2)</f>
        <v>1327.22808414626</v>
      </c>
      <c r="AS75" s="207" t="n">
        <v>1723.89</v>
      </c>
      <c r="AT75" s="207" t="n">
        <v>1723.89</v>
      </c>
      <c r="AU75" s="207" t="n">
        <v>800</v>
      </c>
      <c r="AV75" s="207"/>
      <c r="AW75" s="207" t="n">
        <f aca="false">SUM(AR75+AU75-AV75)</f>
        <v>2127.22808414626</v>
      </c>
      <c r="AX75" s="215" t="n">
        <v>2840.82</v>
      </c>
      <c r="AY75" s="180" t="n">
        <v>800</v>
      </c>
      <c r="AZ75" s="180"/>
      <c r="BA75" s="160" t="n">
        <f aca="false">SUM(AW75+AY75-AZ75)</f>
        <v>2927.22808414626</v>
      </c>
      <c r="BI75" s="3"/>
    </row>
    <row r="76" customFormat="false" ht="12.75" hidden="true" customHeight="false" outlineLevel="0" collapsed="false">
      <c r="A76" s="209"/>
      <c r="B76" s="205"/>
      <c r="C76" s="205"/>
      <c r="D76" s="205"/>
      <c r="E76" s="205"/>
      <c r="F76" s="205"/>
      <c r="G76" s="205"/>
      <c r="H76" s="205"/>
      <c r="I76" s="217" t="n">
        <v>32329</v>
      </c>
      <c r="J76" s="218" t="s">
        <v>224</v>
      </c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07"/>
      <c r="W76" s="219"/>
      <c r="X76" s="219" t="n">
        <v>15000</v>
      </c>
      <c r="Y76" s="219" t="n">
        <v>15000</v>
      </c>
      <c r="Z76" s="219" t="n">
        <v>15000</v>
      </c>
      <c r="AA76" s="219" t="n">
        <v>20000</v>
      </c>
      <c r="AB76" s="219" t="n">
        <v>539.1</v>
      </c>
      <c r="AC76" s="219" t="n">
        <v>20000</v>
      </c>
      <c r="AD76" s="219" t="n">
        <v>20000</v>
      </c>
      <c r="AE76" s="219"/>
      <c r="AF76" s="219"/>
      <c r="AG76" s="221" t="n">
        <f aca="false">SUM(AD76+AE76-AF76)</f>
        <v>20000</v>
      </c>
      <c r="AH76" s="219" t="n">
        <v>15000</v>
      </c>
      <c r="AI76" s="219" t="n">
        <v>15000</v>
      </c>
      <c r="AJ76" s="180" t="n">
        <v>0</v>
      </c>
      <c r="AK76" s="219" t="n">
        <v>15000</v>
      </c>
      <c r="AL76" s="219"/>
      <c r="AM76" s="219"/>
      <c r="AN76" s="180" t="n">
        <f aca="false">SUM(AK76+AL76-AM76)</f>
        <v>15000</v>
      </c>
      <c r="AO76" s="207" t="n">
        <f aca="false">SUM(AN76/$AN$2)</f>
        <v>1990.84212621939</v>
      </c>
      <c r="AP76" s="180" t="n">
        <v>15000</v>
      </c>
      <c r="AQ76" s="180"/>
      <c r="AR76" s="207" t="n">
        <f aca="false">SUM(AP76/$AN$2)</f>
        <v>1990.84212621939</v>
      </c>
      <c r="AS76" s="207" t="n">
        <v>12231.4</v>
      </c>
      <c r="AT76" s="207" t="n">
        <v>12231.4</v>
      </c>
      <c r="AU76" s="207" t="n">
        <v>12000</v>
      </c>
      <c r="AV76" s="207"/>
      <c r="AW76" s="207" t="n">
        <f aca="false">SUM(AR76+AU76-AV76)</f>
        <v>13990.8421262194</v>
      </c>
      <c r="AX76" s="215" t="n">
        <v>13161.33</v>
      </c>
      <c r="AY76" s="180"/>
      <c r="AZ76" s="180"/>
      <c r="BA76" s="160" t="n">
        <f aca="false">SUM(AW76+AY76-AZ76)</f>
        <v>13990.8421262194</v>
      </c>
      <c r="BI76" s="3"/>
    </row>
    <row r="77" customFormat="false" ht="12.75" hidden="true" customHeight="false" outlineLevel="0" collapsed="false">
      <c r="A77" s="209"/>
      <c r="B77" s="205"/>
      <c r="C77" s="205"/>
      <c r="D77" s="205"/>
      <c r="E77" s="205"/>
      <c r="F77" s="205"/>
      <c r="G77" s="205"/>
      <c r="H77" s="205"/>
      <c r="I77" s="217" t="n">
        <v>32329</v>
      </c>
      <c r="J77" s="218" t="s">
        <v>225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07"/>
      <c r="W77" s="219"/>
      <c r="X77" s="219" t="n">
        <v>150000</v>
      </c>
      <c r="Y77" s="219" t="n">
        <v>100000</v>
      </c>
      <c r="Z77" s="219" t="n">
        <v>100000</v>
      </c>
      <c r="AA77" s="219" t="n">
        <v>100000</v>
      </c>
      <c r="AB77" s="219" t="n">
        <v>21125</v>
      </c>
      <c r="AC77" s="219" t="n">
        <v>60000</v>
      </c>
      <c r="AD77" s="219" t="n">
        <v>30000</v>
      </c>
      <c r="AE77" s="219"/>
      <c r="AF77" s="219"/>
      <c r="AG77" s="221" t="n">
        <f aca="false">SUM(AD77+AE77-AF77)</f>
        <v>30000</v>
      </c>
      <c r="AH77" s="219" t="n">
        <v>50217.5</v>
      </c>
      <c r="AI77" s="219" t="n">
        <v>50000</v>
      </c>
      <c r="AJ77" s="180" t="n">
        <v>3500</v>
      </c>
      <c r="AK77" s="219" t="n">
        <v>50000</v>
      </c>
      <c r="AL77" s="219" t="n">
        <v>18000</v>
      </c>
      <c r="AM77" s="219"/>
      <c r="AN77" s="180" t="n">
        <f aca="false">SUM(AK77+AL77-AM77)</f>
        <v>68000</v>
      </c>
      <c r="AO77" s="207" t="n">
        <f aca="false">SUM(AN77/$AN$2)</f>
        <v>9025.15097219457</v>
      </c>
      <c r="AP77" s="180" t="n">
        <v>68000</v>
      </c>
      <c r="AQ77" s="180"/>
      <c r="AR77" s="207" t="n">
        <f aca="false">SUM(AP77/$AN$2)</f>
        <v>9025.15097219457</v>
      </c>
      <c r="AS77" s="207"/>
      <c r="AT77" s="207"/>
      <c r="AU77" s="207"/>
      <c r="AV77" s="207"/>
      <c r="AW77" s="207" t="n">
        <f aca="false">SUM(AR77+AU77-AV77)</f>
        <v>9025.15097219457</v>
      </c>
      <c r="AX77" s="215"/>
      <c r="AY77" s="180"/>
      <c r="AZ77" s="180" t="n">
        <v>9025.15</v>
      </c>
      <c r="BA77" s="160" t="n">
        <f aca="false">SUM(AW77+AY77-AZ77)</f>
        <v>0.000972194571659202</v>
      </c>
      <c r="BI77" s="3"/>
    </row>
    <row r="78" customFormat="false" ht="12.75" hidden="true" customHeight="false" outlineLevel="0" collapsed="false">
      <c r="A78" s="209"/>
      <c r="B78" s="205"/>
      <c r="C78" s="205"/>
      <c r="D78" s="205"/>
      <c r="E78" s="205"/>
      <c r="F78" s="205"/>
      <c r="G78" s="205"/>
      <c r="H78" s="205"/>
      <c r="I78" s="217" t="n">
        <v>32329</v>
      </c>
      <c r="J78" s="218" t="s">
        <v>226</v>
      </c>
      <c r="K78" s="219"/>
      <c r="L78" s="219"/>
      <c r="M78" s="219"/>
      <c r="N78" s="219" t="n">
        <v>50000</v>
      </c>
      <c r="O78" s="219" t="n">
        <v>50000</v>
      </c>
      <c r="P78" s="219" t="n">
        <v>40000</v>
      </c>
      <c r="Q78" s="219" t="n">
        <v>40000</v>
      </c>
      <c r="R78" s="219"/>
      <c r="S78" s="219" t="n">
        <v>40000</v>
      </c>
      <c r="T78" s="219" t="n">
        <v>22500</v>
      </c>
      <c r="U78" s="219"/>
      <c r="V78" s="207" t="n">
        <f aca="false">S78/P78*100</f>
        <v>100</v>
      </c>
      <c r="W78" s="219" t="n">
        <v>42000</v>
      </c>
      <c r="X78" s="219" t="n">
        <v>10000</v>
      </c>
      <c r="Y78" s="219" t="n">
        <v>10000</v>
      </c>
      <c r="Z78" s="219" t="n">
        <v>10000</v>
      </c>
      <c r="AA78" s="219" t="n">
        <v>10000</v>
      </c>
      <c r="AB78" s="219"/>
      <c r="AC78" s="219" t="n">
        <v>10000</v>
      </c>
      <c r="AD78" s="219" t="n">
        <v>10000</v>
      </c>
      <c r="AE78" s="219"/>
      <c r="AF78" s="219"/>
      <c r="AG78" s="221" t="n">
        <f aca="false">SUM(AD78+AE78-AF78)</f>
        <v>10000</v>
      </c>
      <c r="AH78" s="219"/>
      <c r="AI78" s="219" t="n">
        <v>10000</v>
      </c>
      <c r="AJ78" s="180" t="n">
        <v>0</v>
      </c>
      <c r="AK78" s="219" t="n">
        <v>10000</v>
      </c>
      <c r="AL78" s="219"/>
      <c r="AM78" s="219"/>
      <c r="AN78" s="180" t="n">
        <f aca="false">SUM(AK78+AL78-AM78)</f>
        <v>10000</v>
      </c>
      <c r="AO78" s="207" t="n">
        <f aca="false">SUM(AN78/$AN$2)</f>
        <v>1327.22808414626</v>
      </c>
      <c r="AP78" s="180" t="n">
        <v>10000</v>
      </c>
      <c r="AQ78" s="180"/>
      <c r="AR78" s="207" t="n">
        <f aca="false">SUM(AP78/$AN$2)</f>
        <v>1327.22808414626</v>
      </c>
      <c r="AS78" s="207" t="n">
        <v>400.15</v>
      </c>
      <c r="AT78" s="207" t="n">
        <v>400.15</v>
      </c>
      <c r="AU78" s="207" t="n">
        <v>4500</v>
      </c>
      <c r="AV78" s="207"/>
      <c r="AW78" s="207" t="n">
        <f aca="false">SUM(AR78+AU78-AV78)</f>
        <v>5827.22808414626</v>
      </c>
      <c r="AX78" s="215" t="n">
        <v>3209.19</v>
      </c>
      <c r="AY78" s="180" t="n">
        <v>2600</v>
      </c>
      <c r="AZ78" s="180"/>
      <c r="BA78" s="160" t="n">
        <f aca="false">SUM(AW78+AY78-AZ78)</f>
        <v>8427.22808414626</v>
      </c>
      <c r="BC78" s="3" t="n">
        <v>8427.23</v>
      </c>
      <c r="BI78" s="3"/>
    </row>
    <row r="79" customFormat="false" ht="12.75" hidden="true" customHeight="false" outlineLevel="0" collapsed="false">
      <c r="A79" s="209"/>
      <c r="B79" s="205"/>
      <c r="C79" s="205"/>
      <c r="D79" s="205"/>
      <c r="E79" s="205"/>
      <c r="F79" s="205"/>
      <c r="G79" s="205"/>
      <c r="H79" s="205"/>
      <c r="I79" s="217" t="n">
        <v>32329</v>
      </c>
      <c r="J79" s="218" t="s">
        <v>227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07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21"/>
      <c r="AH79" s="219"/>
      <c r="AI79" s="219"/>
      <c r="AJ79" s="180"/>
      <c r="AK79" s="219" t="n">
        <v>50000</v>
      </c>
      <c r="AL79" s="219"/>
      <c r="AM79" s="219"/>
      <c r="AN79" s="180" t="n">
        <f aca="false">SUM(AK79+AL79-AM79)</f>
        <v>50000</v>
      </c>
      <c r="AO79" s="207" t="n">
        <f aca="false">SUM(AN79/$AN$2)</f>
        <v>6636.1404207313</v>
      </c>
      <c r="AP79" s="180" t="n">
        <v>30000</v>
      </c>
      <c r="AQ79" s="180"/>
      <c r="AR79" s="207" t="n">
        <f aca="false">SUM(AP79/$AN$2)</f>
        <v>3981.68425243878</v>
      </c>
      <c r="AS79" s="207"/>
      <c r="AT79" s="207"/>
      <c r="AU79" s="207"/>
      <c r="AV79" s="207"/>
      <c r="AW79" s="207" t="n">
        <f aca="false">SUM(AR79+AU79-AV79)</f>
        <v>3981.68425243878</v>
      </c>
      <c r="AX79" s="215"/>
      <c r="AY79" s="180"/>
      <c r="AZ79" s="180" t="n">
        <v>3981.68</v>
      </c>
      <c r="BA79" s="160" t="n">
        <f aca="false">SUM(AW79+AY79-AZ79)</f>
        <v>0.00425243878135007</v>
      </c>
      <c r="BI79" s="3"/>
    </row>
    <row r="80" customFormat="false" ht="12.75" hidden="true" customHeight="false" outlineLevel="0" collapsed="false">
      <c r="A80" s="209"/>
      <c r="B80" s="205"/>
      <c r="C80" s="205"/>
      <c r="D80" s="205"/>
      <c r="E80" s="205"/>
      <c r="F80" s="205"/>
      <c r="G80" s="205"/>
      <c r="H80" s="205"/>
      <c r="I80" s="217" t="n">
        <v>32329</v>
      </c>
      <c r="J80" s="218" t="s">
        <v>228</v>
      </c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07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21"/>
      <c r="AH80" s="219"/>
      <c r="AI80" s="219"/>
      <c r="AJ80" s="180"/>
      <c r="AK80" s="219" t="n">
        <v>32970</v>
      </c>
      <c r="AL80" s="219"/>
      <c r="AM80" s="219"/>
      <c r="AN80" s="180" t="n">
        <f aca="false">SUM(AK80+AL80-AM80)</f>
        <v>32970</v>
      </c>
      <c r="AO80" s="207" t="n">
        <f aca="false">SUM(AN80/$AN$2)</f>
        <v>4375.87099343022</v>
      </c>
      <c r="AP80" s="180" t="n">
        <v>0</v>
      </c>
      <c r="AQ80" s="180"/>
      <c r="AR80" s="207" t="n">
        <f aca="false">SUM(AP80/$AN$2)</f>
        <v>0</v>
      </c>
      <c r="AS80" s="207"/>
      <c r="AT80" s="207"/>
      <c r="AU80" s="207"/>
      <c r="AV80" s="207"/>
      <c r="AW80" s="207" t="n">
        <f aca="false">SUM(AR80+AU80-AV80)</f>
        <v>0</v>
      </c>
      <c r="AX80" s="215"/>
      <c r="AY80" s="180"/>
      <c r="AZ80" s="180"/>
      <c r="BA80" s="160" t="n">
        <f aca="false">SUM(AW80+AY80-AZ80)</f>
        <v>0</v>
      </c>
      <c r="BI80" s="3"/>
    </row>
    <row r="81" customFormat="false" ht="12.75" hidden="true" customHeight="false" outlineLevel="0" collapsed="false">
      <c r="A81" s="209"/>
      <c r="B81" s="205"/>
      <c r="C81" s="205"/>
      <c r="D81" s="205"/>
      <c r="E81" s="205"/>
      <c r="F81" s="205"/>
      <c r="G81" s="205"/>
      <c r="H81" s="205"/>
      <c r="I81" s="217" t="n">
        <v>32351</v>
      </c>
      <c r="J81" s="218" t="s">
        <v>229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07"/>
      <c r="W81" s="219"/>
      <c r="X81" s="219"/>
      <c r="Y81" s="219"/>
      <c r="Z81" s="219"/>
      <c r="AA81" s="219"/>
      <c r="AB81" s="219"/>
      <c r="AC81" s="219"/>
      <c r="AD81" s="219" t="n">
        <v>30000</v>
      </c>
      <c r="AE81" s="219"/>
      <c r="AF81" s="219"/>
      <c r="AG81" s="221" t="n">
        <f aca="false">SUM(AD81+AE81-AF81)</f>
        <v>30000</v>
      </c>
      <c r="AH81" s="219" t="n">
        <v>19823.31</v>
      </c>
      <c r="AI81" s="219" t="n">
        <v>30000</v>
      </c>
      <c r="AJ81" s="180" t="n">
        <v>11346.33</v>
      </c>
      <c r="AK81" s="219" t="n">
        <v>30000</v>
      </c>
      <c r="AL81" s="219"/>
      <c r="AM81" s="219"/>
      <c r="AN81" s="180" t="n">
        <f aca="false">SUM(AK81+AL81-AM81)</f>
        <v>30000</v>
      </c>
      <c r="AO81" s="207" t="n">
        <f aca="false">SUM(AN81/$AN$2)</f>
        <v>3981.68425243878</v>
      </c>
      <c r="AP81" s="180" t="n">
        <v>30000</v>
      </c>
      <c r="AQ81" s="180"/>
      <c r="AR81" s="207" t="n">
        <f aca="false">SUM(AP81/$AN$2)</f>
        <v>3981.68425243878</v>
      </c>
      <c r="AS81" s="207"/>
      <c r="AT81" s="207"/>
      <c r="AU81" s="207"/>
      <c r="AV81" s="207"/>
      <c r="AW81" s="207" t="n">
        <f aca="false">SUM(AR81+AU81-AV81)</f>
        <v>3981.68425243878</v>
      </c>
      <c r="AX81" s="215"/>
      <c r="AY81" s="180" t="n">
        <v>0</v>
      </c>
      <c r="AZ81" s="180" t="n">
        <v>3981.68</v>
      </c>
      <c r="BA81" s="160" t="n">
        <f aca="false">SUM(AW81+AY81-AZ81)</f>
        <v>0.00425243878135007</v>
      </c>
      <c r="BI81" s="3"/>
    </row>
    <row r="82" customFormat="false" ht="12.75" hidden="true" customHeight="false" outlineLevel="0" collapsed="false">
      <c r="A82" s="209"/>
      <c r="B82" s="205"/>
      <c r="C82" s="205"/>
      <c r="D82" s="205"/>
      <c r="E82" s="205"/>
      <c r="F82" s="205"/>
      <c r="G82" s="205"/>
      <c r="H82" s="205"/>
      <c r="I82" s="217" t="n">
        <v>32353</v>
      </c>
      <c r="J82" s="218" t="s">
        <v>230</v>
      </c>
      <c r="K82" s="219"/>
      <c r="L82" s="219"/>
      <c r="M82" s="219"/>
      <c r="N82" s="219"/>
      <c r="O82" s="219"/>
      <c r="P82" s="219"/>
      <c r="Q82" s="219"/>
      <c r="R82" s="219"/>
      <c r="S82" s="219"/>
      <c r="T82" s="219" t="n">
        <v>412.35</v>
      </c>
      <c r="U82" s="219"/>
      <c r="V82" s="207"/>
      <c r="W82" s="219" t="n">
        <v>1000</v>
      </c>
      <c r="X82" s="219" t="n">
        <v>1500</v>
      </c>
      <c r="Y82" s="219" t="n">
        <v>1500</v>
      </c>
      <c r="Z82" s="219" t="n">
        <v>1500</v>
      </c>
      <c r="AA82" s="219" t="n">
        <v>1500</v>
      </c>
      <c r="AB82" s="219" t="n">
        <v>695.96</v>
      </c>
      <c r="AC82" s="219" t="n">
        <v>1500</v>
      </c>
      <c r="AD82" s="219" t="n">
        <v>5000</v>
      </c>
      <c r="AE82" s="219"/>
      <c r="AF82" s="219"/>
      <c r="AG82" s="221" t="n">
        <f aca="false">SUM(AD82+AE82-AF82)</f>
        <v>5000</v>
      </c>
      <c r="AH82" s="219" t="n">
        <v>2940.5</v>
      </c>
      <c r="AI82" s="219" t="n">
        <v>5000</v>
      </c>
      <c r="AJ82" s="180" t="n">
        <v>2109.85</v>
      </c>
      <c r="AK82" s="219" t="n">
        <v>5000</v>
      </c>
      <c r="AL82" s="219"/>
      <c r="AM82" s="219"/>
      <c r="AN82" s="180" t="n">
        <f aca="false">SUM(AK82+AL82-AM82)</f>
        <v>5000</v>
      </c>
      <c r="AO82" s="207" t="n">
        <f aca="false">SUM(AN82/$AN$2)</f>
        <v>663.61404207313</v>
      </c>
      <c r="AP82" s="180" t="n">
        <v>5000</v>
      </c>
      <c r="AQ82" s="180"/>
      <c r="AR82" s="207" t="n">
        <f aca="false">SUM(AP82/$AN$2)</f>
        <v>663.61404207313</v>
      </c>
      <c r="AS82" s="207" t="n">
        <v>533.51</v>
      </c>
      <c r="AT82" s="207" t="n">
        <v>533.51</v>
      </c>
      <c r="AU82" s="207" t="n">
        <v>200</v>
      </c>
      <c r="AV82" s="207"/>
      <c r="AW82" s="207" t="n">
        <f aca="false">SUM(AR82+AU82-AV82)</f>
        <v>863.61404207313</v>
      </c>
      <c r="AX82" s="215" t="n">
        <v>1106.96</v>
      </c>
      <c r="AY82" s="180" t="n">
        <v>600</v>
      </c>
      <c r="AZ82" s="180"/>
      <c r="BA82" s="160" t="n">
        <f aca="false">SUM(AW82+AY82-AZ82)</f>
        <v>1463.61404207313</v>
      </c>
      <c r="BI82" s="3"/>
    </row>
    <row r="83" customFormat="false" ht="12.75" hidden="true" customHeight="false" outlineLevel="0" collapsed="false">
      <c r="A83" s="209"/>
      <c r="B83" s="205"/>
      <c r="C83" s="205"/>
      <c r="D83" s="205"/>
      <c r="E83" s="205"/>
      <c r="F83" s="205"/>
      <c r="G83" s="205"/>
      <c r="H83" s="205"/>
      <c r="I83" s="217" t="n">
        <v>32331</v>
      </c>
      <c r="J83" s="218" t="s">
        <v>231</v>
      </c>
      <c r="K83" s="219"/>
      <c r="L83" s="219"/>
      <c r="M83" s="219"/>
      <c r="N83" s="219" t="n">
        <v>6000</v>
      </c>
      <c r="O83" s="219" t="n">
        <v>6000</v>
      </c>
      <c r="P83" s="219" t="n">
        <v>6000</v>
      </c>
      <c r="Q83" s="219" t="n">
        <v>6000</v>
      </c>
      <c r="R83" s="219" t="n">
        <v>5243.75</v>
      </c>
      <c r="S83" s="219" t="n">
        <v>8000</v>
      </c>
      <c r="T83" s="219" t="n">
        <v>8230.1</v>
      </c>
      <c r="U83" s="219"/>
      <c r="V83" s="207" t="n">
        <f aca="false">S83/P83*100</f>
        <v>133.333333333333</v>
      </c>
      <c r="W83" s="219" t="n">
        <v>15000</v>
      </c>
      <c r="X83" s="219" t="n">
        <v>20000</v>
      </c>
      <c r="Y83" s="219" t="n">
        <v>20000</v>
      </c>
      <c r="Z83" s="219" t="n">
        <v>25000</v>
      </c>
      <c r="AA83" s="219" t="n">
        <v>25000</v>
      </c>
      <c r="AB83" s="219" t="n">
        <v>10240</v>
      </c>
      <c r="AC83" s="219" t="n">
        <v>25000</v>
      </c>
      <c r="AD83" s="219" t="n">
        <v>25000</v>
      </c>
      <c r="AE83" s="219"/>
      <c r="AF83" s="219"/>
      <c r="AG83" s="221" t="n">
        <f aca="false">SUM(AD83+AE83-AF83)</f>
        <v>25000</v>
      </c>
      <c r="AH83" s="219" t="n">
        <v>11666.75</v>
      </c>
      <c r="AI83" s="219" t="n">
        <v>25000</v>
      </c>
      <c r="AJ83" s="180" t="n">
        <v>5157.8</v>
      </c>
      <c r="AK83" s="219" t="n">
        <v>25000</v>
      </c>
      <c r="AL83" s="219"/>
      <c r="AM83" s="219"/>
      <c r="AN83" s="180" t="n">
        <f aca="false">SUM(AK83+AL83-AM83)</f>
        <v>25000</v>
      </c>
      <c r="AO83" s="207" t="n">
        <f aca="false">SUM(AN83/$AN$2)</f>
        <v>3318.07021036565</v>
      </c>
      <c r="AP83" s="180" t="n">
        <v>30000</v>
      </c>
      <c r="AQ83" s="180"/>
      <c r="AR83" s="207" t="n">
        <f aca="false">SUM(AP83/$AN$2)</f>
        <v>3981.68425243878</v>
      </c>
      <c r="AS83" s="207" t="n">
        <v>969.04</v>
      </c>
      <c r="AT83" s="207" t="n">
        <v>969.04</v>
      </c>
      <c r="AU83" s="207"/>
      <c r="AV83" s="207"/>
      <c r="AW83" s="207" t="n">
        <f aca="false">SUM(AR83+AU83-AV83)</f>
        <v>3981.68425243878</v>
      </c>
      <c r="AX83" s="215" t="n">
        <v>3796.31</v>
      </c>
      <c r="AY83" s="180"/>
      <c r="AZ83" s="180"/>
      <c r="BA83" s="160" t="n">
        <f aca="false">SUM(AW83+AY83-AZ83)</f>
        <v>3981.68425243878</v>
      </c>
      <c r="BI83" s="3"/>
    </row>
    <row r="84" customFormat="false" ht="12.75" hidden="true" customHeight="false" outlineLevel="0" collapsed="false">
      <c r="A84" s="209"/>
      <c r="B84" s="205"/>
      <c r="C84" s="205"/>
      <c r="D84" s="205"/>
      <c r="E84" s="205"/>
      <c r="F84" s="205"/>
      <c r="G84" s="205"/>
      <c r="H84" s="205"/>
      <c r="I84" s="217" t="n">
        <v>32334</v>
      </c>
      <c r="J84" s="218" t="s">
        <v>232</v>
      </c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07"/>
      <c r="W84" s="219"/>
      <c r="X84" s="219"/>
      <c r="Y84" s="219"/>
      <c r="Z84" s="219" t="n">
        <v>8000</v>
      </c>
      <c r="AA84" s="219" t="n">
        <v>5000</v>
      </c>
      <c r="AB84" s="219" t="n">
        <v>3750</v>
      </c>
      <c r="AC84" s="219" t="n">
        <v>5000</v>
      </c>
      <c r="AD84" s="219" t="n">
        <v>10000</v>
      </c>
      <c r="AE84" s="219"/>
      <c r="AF84" s="219"/>
      <c r="AG84" s="221" t="n">
        <f aca="false">SUM(AD84+AE84-AF84)</f>
        <v>10000</v>
      </c>
      <c r="AH84" s="219" t="n">
        <v>4830.36</v>
      </c>
      <c r="AI84" s="219" t="n">
        <v>10000</v>
      </c>
      <c r="AJ84" s="180" t="n">
        <v>0</v>
      </c>
      <c r="AK84" s="219" t="n">
        <v>10000</v>
      </c>
      <c r="AL84" s="219"/>
      <c r="AM84" s="219"/>
      <c r="AN84" s="180" t="n">
        <f aca="false">SUM(AK84+AL84-AM84)</f>
        <v>10000</v>
      </c>
      <c r="AO84" s="207" t="n">
        <f aca="false">SUM(AN84/$AN$2)</f>
        <v>1327.22808414626</v>
      </c>
      <c r="AP84" s="180" t="n">
        <v>5000</v>
      </c>
      <c r="AQ84" s="180"/>
      <c r="AR84" s="207" t="n">
        <f aca="false">SUM(AP84/$AN$2)</f>
        <v>663.61404207313</v>
      </c>
      <c r="AS84" s="207"/>
      <c r="AT84" s="207"/>
      <c r="AU84" s="207"/>
      <c r="AV84" s="207"/>
      <c r="AW84" s="207" t="n">
        <f aca="false">SUM(AR84+AU84-AV84)</f>
        <v>663.61404207313</v>
      </c>
      <c r="AX84" s="215" t="n">
        <v>0</v>
      </c>
      <c r="AY84" s="180"/>
      <c r="AZ84" s="180"/>
      <c r="BA84" s="160" t="n">
        <f aca="false">SUM(AW84+AY84-AZ84)</f>
        <v>663.61404207313</v>
      </c>
      <c r="BI84" s="3"/>
    </row>
    <row r="85" customFormat="false" ht="12.75" hidden="true" customHeight="false" outlineLevel="0" collapsed="false">
      <c r="A85" s="209"/>
      <c r="B85" s="205"/>
      <c r="C85" s="205"/>
      <c r="D85" s="205"/>
      <c r="E85" s="205"/>
      <c r="F85" s="205"/>
      <c r="G85" s="205"/>
      <c r="H85" s="205"/>
      <c r="I85" s="217" t="n">
        <v>32331</v>
      </c>
      <c r="J85" s="218" t="s">
        <v>233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07"/>
      <c r="W85" s="219"/>
      <c r="X85" s="219" t="n">
        <v>8000</v>
      </c>
      <c r="Y85" s="219" t="n">
        <v>8000</v>
      </c>
      <c r="Z85" s="219" t="n">
        <v>8000</v>
      </c>
      <c r="AA85" s="219" t="n">
        <v>8000</v>
      </c>
      <c r="AB85" s="219"/>
      <c r="AC85" s="219" t="n">
        <v>8000</v>
      </c>
      <c r="AD85" s="219" t="n">
        <v>8000</v>
      </c>
      <c r="AE85" s="219"/>
      <c r="AF85" s="219"/>
      <c r="AG85" s="221" t="n">
        <f aca="false">SUM(AD85+AE85-AF85)</f>
        <v>8000</v>
      </c>
      <c r="AH85" s="219" t="n">
        <v>3200</v>
      </c>
      <c r="AI85" s="219" t="n">
        <v>6000</v>
      </c>
      <c r="AJ85" s="180" t="n">
        <v>0</v>
      </c>
      <c r="AK85" s="219" t="n">
        <v>6000</v>
      </c>
      <c r="AL85" s="219"/>
      <c r="AM85" s="219"/>
      <c r="AN85" s="180" t="n">
        <f aca="false">SUM(AK85+AL85-AM85)</f>
        <v>6000</v>
      </c>
      <c r="AO85" s="207" t="n">
        <f aca="false">SUM(AN85/$AN$2)</f>
        <v>796.336850487756</v>
      </c>
      <c r="AP85" s="180" t="n">
        <v>0</v>
      </c>
      <c r="AQ85" s="180"/>
      <c r="AR85" s="207" t="n">
        <f aca="false">SUM(AP85/$AN$2)</f>
        <v>0</v>
      </c>
      <c r="AS85" s="207"/>
      <c r="AT85" s="207"/>
      <c r="AU85" s="207"/>
      <c r="AV85" s="207"/>
      <c r="AW85" s="207" t="n">
        <f aca="false">SUM(AR85+AU85-AV85)</f>
        <v>0</v>
      </c>
      <c r="AX85" s="215"/>
      <c r="AY85" s="180"/>
      <c r="AZ85" s="180"/>
      <c r="BA85" s="160" t="n">
        <f aca="false">SUM(AW85+AY85-AZ85)</f>
        <v>0</v>
      </c>
      <c r="BI85" s="3"/>
    </row>
    <row r="86" customFormat="false" ht="12.75" hidden="true" customHeight="false" outlineLevel="0" collapsed="false">
      <c r="A86" s="209"/>
      <c r="B86" s="205"/>
      <c r="C86" s="205"/>
      <c r="D86" s="205"/>
      <c r="E86" s="205"/>
      <c r="F86" s="205"/>
      <c r="G86" s="205"/>
      <c r="H86" s="205"/>
      <c r="I86" s="217" t="n">
        <v>32342</v>
      </c>
      <c r="J86" s="218" t="s">
        <v>234</v>
      </c>
      <c r="K86" s="219" t="n">
        <v>151628.39</v>
      </c>
      <c r="L86" s="219" t="n">
        <v>5000</v>
      </c>
      <c r="M86" s="219" t="n">
        <v>5000</v>
      </c>
      <c r="N86" s="219" t="n">
        <v>5000</v>
      </c>
      <c r="O86" s="219" t="n">
        <v>5000</v>
      </c>
      <c r="P86" s="219" t="n">
        <v>5000</v>
      </c>
      <c r="Q86" s="219" t="n">
        <v>5000</v>
      </c>
      <c r="R86" s="219" t="n">
        <v>6000</v>
      </c>
      <c r="S86" s="219" t="n">
        <v>8000</v>
      </c>
      <c r="T86" s="219" t="n">
        <v>11250</v>
      </c>
      <c r="U86" s="219"/>
      <c r="V86" s="207" t="n">
        <f aca="false">S86/P86*100</f>
        <v>160</v>
      </c>
      <c r="W86" s="219" t="n">
        <v>15000</v>
      </c>
      <c r="X86" s="219" t="n">
        <v>15000</v>
      </c>
      <c r="Y86" s="219" t="n">
        <v>15000</v>
      </c>
      <c r="Z86" s="219" t="n">
        <v>65000</v>
      </c>
      <c r="AA86" s="219" t="n">
        <v>70000</v>
      </c>
      <c r="AB86" s="219" t="n">
        <v>15820</v>
      </c>
      <c r="AC86" s="219" t="n">
        <v>70000</v>
      </c>
      <c r="AD86" s="219" t="n">
        <v>50000</v>
      </c>
      <c r="AE86" s="219"/>
      <c r="AF86" s="219"/>
      <c r="AG86" s="221" t="n">
        <f aca="false">SUM(AD86+AE86-AF86)</f>
        <v>50000</v>
      </c>
      <c r="AH86" s="219" t="n">
        <v>40521.47</v>
      </c>
      <c r="AI86" s="219" t="n">
        <v>55000</v>
      </c>
      <c r="AJ86" s="180" t="n">
        <v>26754.62</v>
      </c>
      <c r="AK86" s="219" t="n">
        <v>55000</v>
      </c>
      <c r="AL86" s="219"/>
      <c r="AM86" s="219"/>
      <c r="AN86" s="180" t="n">
        <f aca="false">SUM(AK86+AL86-AM86)</f>
        <v>55000</v>
      </c>
      <c r="AO86" s="207" t="n">
        <f aca="false">SUM(AN86/$AN$2)</f>
        <v>7299.75446280443</v>
      </c>
      <c r="AP86" s="180" t="n">
        <v>40000</v>
      </c>
      <c r="AQ86" s="180"/>
      <c r="AR86" s="207" t="n">
        <f aca="false">SUM(AP86/$AN$2)</f>
        <v>5308.91233658504</v>
      </c>
      <c r="AS86" s="207" t="n">
        <v>1379.07</v>
      </c>
      <c r="AT86" s="207" t="n">
        <v>1379.07</v>
      </c>
      <c r="AU86" s="207"/>
      <c r="AV86" s="207" t="n">
        <v>1000</v>
      </c>
      <c r="AW86" s="207" t="n">
        <f aca="false">SUM(AR86+AU86-AV86)</f>
        <v>4308.91233658504</v>
      </c>
      <c r="AX86" s="215" t="n">
        <v>3421.31</v>
      </c>
      <c r="AY86" s="180"/>
      <c r="AZ86" s="180"/>
      <c r="BA86" s="160" t="n">
        <f aca="false">SUM(AW86+AY86-AZ86)</f>
        <v>4308.91233658504</v>
      </c>
      <c r="BI86" s="3"/>
    </row>
    <row r="87" customFormat="false" ht="12.75" hidden="true" customHeight="false" outlineLevel="0" collapsed="false">
      <c r="A87" s="209"/>
      <c r="B87" s="205"/>
      <c r="C87" s="205"/>
      <c r="D87" s="205"/>
      <c r="E87" s="205"/>
      <c r="F87" s="205"/>
      <c r="G87" s="205"/>
      <c r="H87" s="205"/>
      <c r="I87" s="217" t="n">
        <v>32341</v>
      </c>
      <c r="J87" s="218" t="s">
        <v>235</v>
      </c>
      <c r="K87" s="219" t="n">
        <v>5288.02</v>
      </c>
      <c r="L87" s="219" t="n">
        <v>8000</v>
      </c>
      <c r="M87" s="219" t="n">
        <v>8000</v>
      </c>
      <c r="N87" s="219" t="n">
        <v>4000</v>
      </c>
      <c r="O87" s="219" t="n">
        <v>4000</v>
      </c>
      <c r="P87" s="219" t="n">
        <v>4000</v>
      </c>
      <c r="Q87" s="219" t="n">
        <v>4000</v>
      </c>
      <c r="R87" s="219" t="n">
        <v>850.82</v>
      </c>
      <c r="S87" s="219" t="n">
        <v>4000</v>
      </c>
      <c r="T87" s="219" t="n">
        <v>1386.78</v>
      </c>
      <c r="U87" s="219"/>
      <c r="V87" s="207" t="n">
        <f aca="false">S87/P87*100</f>
        <v>100</v>
      </c>
      <c r="W87" s="219" t="n">
        <v>4000</v>
      </c>
      <c r="X87" s="219" t="n">
        <v>3000</v>
      </c>
      <c r="Y87" s="219" t="n">
        <v>3000</v>
      </c>
      <c r="Z87" s="219" t="n">
        <v>3000</v>
      </c>
      <c r="AA87" s="219" t="n">
        <v>3000</v>
      </c>
      <c r="AB87" s="219" t="n">
        <v>660.49</v>
      </c>
      <c r="AC87" s="219" t="n">
        <v>3000</v>
      </c>
      <c r="AD87" s="219" t="n">
        <v>3000</v>
      </c>
      <c r="AE87" s="219"/>
      <c r="AF87" s="219"/>
      <c r="AG87" s="221" t="n">
        <f aca="false">SUM(AD87+AE87-AF87)</f>
        <v>3000</v>
      </c>
      <c r="AH87" s="219" t="n">
        <v>1699.95</v>
      </c>
      <c r="AI87" s="219" t="n">
        <v>3000</v>
      </c>
      <c r="AJ87" s="180" t="n">
        <v>672.4</v>
      </c>
      <c r="AK87" s="219" t="n">
        <v>3000</v>
      </c>
      <c r="AL87" s="219"/>
      <c r="AM87" s="219"/>
      <c r="AN87" s="180" t="n">
        <f aca="false">SUM(AK87+AL87-AM87)</f>
        <v>3000</v>
      </c>
      <c r="AO87" s="207" t="n">
        <f aca="false">SUM(AN87/$AN$2)</f>
        <v>398.168425243878</v>
      </c>
      <c r="AP87" s="180" t="n">
        <v>3500</v>
      </c>
      <c r="AQ87" s="180"/>
      <c r="AR87" s="207" t="n">
        <f aca="false">SUM(AP87/$AN$2)</f>
        <v>464.529829451191</v>
      </c>
      <c r="AS87" s="207" t="n">
        <v>124.08</v>
      </c>
      <c r="AT87" s="207" t="n">
        <v>124.08</v>
      </c>
      <c r="AU87" s="207"/>
      <c r="AV87" s="207"/>
      <c r="AW87" s="207" t="n">
        <f aca="false">SUM(AR87+AU87-AV87)</f>
        <v>464.529829451191</v>
      </c>
      <c r="AX87" s="215" t="n">
        <v>236.2</v>
      </c>
      <c r="AY87" s="180"/>
      <c r="AZ87" s="180"/>
      <c r="BA87" s="160" t="n">
        <f aca="false">SUM(AW87+AY87-AZ87)</f>
        <v>464.529829451191</v>
      </c>
      <c r="BI87" s="3"/>
    </row>
    <row r="88" customFormat="false" ht="12.75" hidden="true" customHeight="false" outlineLevel="0" collapsed="false">
      <c r="A88" s="209"/>
      <c r="B88" s="205"/>
      <c r="C88" s="205"/>
      <c r="D88" s="205"/>
      <c r="E88" s="205"/>
      <c r="F88" s="205"/>
      <c r="G88" s="205"/>
      <c r="H88" s="205"/>
      <c r="I88" s="217" t="n">
        <v>32343</v>
      </c>
      <c r="J88" s="218" t="s">
        <v>236</v>
      </c>
      <c r="K88" s="219" t="n">
        <v>44650</v>
      </c>
      <c r="L88" s="219"/>
      <c r="M88" s="219" t="n">
        <v>0</v>
      </c>
      <c r="N88" s="219" t="n">
        <v>15000</v>
      </c>
      <c r="O88" s="219" t="n">
        <v>15000</v>
      </c>
      <c r="P88" s="219" t="n">
        <v>15000</v>
      </c>
      <c r="Q88" s="219" t="n">
        <v>15000</v>
      </c>
      <c r="R88" s="219" t="n">
        <v>218.75</v>
      </c>
      <c r="S88" s="219" t="n">
        <v>15000</v>
      </c>
      <c r="T88" s="219"/>
      <c r="U88" s="219"/>
      <c r="V88" s="207" t="n">
        <f aca="false">S88/P88*100</f>
        <v>100</v>
      </c>
      <c r="W88" s="219" t="n">
        <v>15000</v>
      </c>
      <c r="X88" s="219" t="n">
        <v>30000</v>
      </c>
      <c r="Y88" s="219" t="n">
        <v>30000</v>
      </c>
      <c r="Z88" s="219" t="n">
        <v>30000</v>
      </c>
      <c r="AA88" s="219" t="n">
        <v>35000</v>
      </c>
      <c r="AB88" s="219" t="n">
        <v>12993.75</v>
      </c>
      <c r="AC88" s="219" t="n">
        <v>35000</v>
      </c>
      <c r="AD88" s="219" t="n">
        <v>30000</v>
      </c>
      <c r="AE88" s="219"/>
      <c r="AF88" s="219"/>
      <c r="AG88" s="221" t="n">
        <f aca="false">SUM(AD88+AE88-AF88)</f>
        <v>30000</v>
      </c>
      <c r="AH88" s="219" t="n">
        <v>26433.75</v>
      </c>
      <c r="AI88" s="219" t="n">
        <v>30000</v>
      </c>
      <c r="AJ88" s="235" t="n">
        <v>36273.75</v>
      </c>
      <c r="AK88" s="219" t="n">
        <v>30000</v>
      </c>
      <c r="AL88" s="219"/>
      <c r="AM88" s="219"/>
      <c r="AN88" s="180" t="n">
        <f aca="false">SUM(AK88+AL88-AM88)</f>
        <v>30000</v>
      </c>
      <c r="AO88" s="207" t="n">
        <f aca="false">SUM(AN88/$AN$2)</f>
        <v>3981.68425243878</v>
      </c>
      <c r="AP88" s="180" t="n">
        <v>30000</v>
      </c>
      <c r="AQ88" s="180"/>
      <c r="AR88" s="207" t="n">
        <f aca="false">SUM(AP88/$AN$2)</f>
        <v>3981.68425243878</v>
      </c>
      <c r="AS88" s="207"/>
      <c r="AT88" s="207"/>
      <c r="AU88" s="207"/>
      <c r="AV88" s="207"/>
      <c r="AW88" s="207" t="n">
        <f aca="false">SUM(AR88+AU88-AV88)</f>
        <v>3981.68425243878</v>
      </c>
      <c r="AX88" s="215" t="n">
        <v>3500</v>
      </c>
      <c r="AY88" s="180"/>
      <c r="AZ88" s="180"/>
      <c r="BA88" s="160" t="n">
        <f aca="false">SUM(AW88+AY88-AZ88)</f>
        <v>3981.68425243878</v>
      </c>
      <c r="BI88" s="3"/>
    </row>
    <row r="89" customFormat="false" ht="12.75" hidden="true" customHeight="false" outlineLevel="0" collapsed="false">
      <c r="A89" s="209"/>
      <c r="B89" s="205"/>
      <c r="C89" s="205"/>
      <c r="D89" s="205"/>
      <c r="E89" s="205"/>
      <c r="F89" s="205"/>
      <c r="G89" s="205"/>
      <c r="H89" s="205"/>
      <c r="I89" s="217" t="n">
        <v>32343</v>
      </c>
      <c r="J89" s="218" t="s">
        <v>237</v>
      </c>
      <c r="K89" s="219"/>
      <c r="L89" s="219"/>
      <c r="M89" s="219"/>
      <c r="N89" s="219" t="n">
        <v>2000</v>
      </c>
      <c r="O89" s="219" t="n">
        <v>2000</v>
      </c>
      <c r="P89" s="219" t="n">
        <v>2000</v>
      </c>
      <c r="Q89" s="219" t="n">
        <v>2000</v>
      </c>
      <c r="R89" s="219"/>
      <c r="S89" s="219" t="n">
        <v>2000</v>
      </c>
      <c r="T89" s="219"/>
      <c r="U89" s="219"/>
      <c r="V89" s="207" t="n">
        <f aca="false">S89/P89*100</f>
        <v>100</v>
      </c>
      <c r="W89" s="219" t="n">
        <v>2000</v>
      </c>
      <c r="X89" s="219" t="n">
        <v>2000</v>
      </c>
      <c r="Y89" s="219" t="n">
        <v>0</v>
      </c>
      <c r="Z89" s="219" t="n">
        <v>30000</v>
      </c>
      <c r="AA89" s="219" t="n">
        <v>30000</v>
      </c>
      <c r="AB89" s="219"/>
      <c r="AC89" s="219" t="n">
        <v>30000</v>
      </c>
      <c r="AD89" s="219" t="n">
        <v>35000</v>
      </c>
      <c r="AE89" s="219"/>
      <c r="AF89" s="219"/>
      <c r="AG89" s="221" t="n">
        <f aca="false">SUM(AD89+AE89-AF89)</f>
        <v>35000</v>
      </c>
      <c r="AH89" s="219" t="n">
        <v>33925</v>
      </c>
      <c r="AI89" s="219" t="n">
        <v>35000</v>
      </c>
      <c r="AJ89" s="180" t="n">
        <v>0</v>
      </c>
      <c r="AK89" s="219" t="n">
        <v>45000</v>
      </c>
      <c r="AL89" s="219"/>
      <c r="AM89" s="219"/>
      <c r="AN89" s="180" t="n">
        <f aca="false">SUM(AK89+AL89-AM89)</f>
        <v>45000</v>
      </c>
      <c r="AO89" s="207" t="n">
        <f aca="false">SUM(AN89/$AN$2)</f>
        <v>5972.52637865817</v>
      </c>
      <c r="AP89" s="180" t="n">
        <v>45000</v>
      </c>
      <c r="AQ89" s="180"/>
      <c r="AR89" s="207" t="n">
        <f aca="false">SUM(AP89/$AN$2)</f>
        <v>5972.52637865817</v>
      </c>
      <c r="AS89" s="207" t="n">
        <v>5540</v>
      </c>
      <c r="AT89" s="207" t="n">
        <v>5540</v>
      </c>
      <c r="AU89" s="207"/>
      <c r="AV89" s="207"/>
      <c r="AW89" s="207" t="n">
        <f aca="false">SUM(AR89+AU89-AV89)</f>
        <v>5972.52637865817</v>
      </c>
      <c r="AX89" s="215" t="n">
        <v>4164</v>
      </c>
      <c r="AY89" s="180"/>
      <c r="AZ89" s="180"/>
      <c r="BA89" s="160" t="n">
        <f aca="false">SUM(AW89+AY89-AZ89)</f>
        <v>5972.52637865817</v>
      </c>
      <c r="BI89" s="3"/>
    </row>
    <row r="90" customFormat="false" ht="12.75" hidden="true" customHeight="false" outlineLevel="0" collapsed="false">
      <c r="A90" s="209"/>
      <c r="B90" s="205"/>
      <c r="C90" s="205"/>
      <c r="D90" s="205"/>
      <c r="E90" s="205"/>
      <c r="F90" s="205"/>
      <c r="G90" s="205"/>
      <c r="H90" s="205"/>
      <c r="I90" s="217" t="n">
        <v>32343</v>
      </c>
      <c r="J90" s="218" t="s">
        <v>238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07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21"/>
      <c r="AH90" s="219"/>
      <c r="AI90" s="219"/>
      <c r="AJ90" s="235" t="n">
        <v>1841.51</v>
      </c>
      <c r="AK90" s="219" t="n">
        <v>5000</v>
      </c>
      <c r="AL90" s="219" t="n">
        <v>5000</v>
      </c>
      <c r="AM90" s="219"/>
      <c r="AN90" s="180" t="n">
        <f aca="false">SUM(AK90+AL90-AM90)</f>
        <v>10000</v>
      </c>
      <c r="AO90" s="207" t="n">
        <f aca="false">SUM(AN90/$AN$2)</f>
        <v>1327.22808414626</v>
      </c>
      <c r="AP90" s="180" t="n">
        <v>10000</v>
      </c>
      <c r="AQ90" s="180"/>
      <c r="AR90" s="207" t="n">
        <f aca="false">SUM(AP90/$AN$2)</f>
        <v>1327.22808414626</v>
      </c>
      <c r="AS90" s="207" t="n">
        <v>794.38</v>
      </c>
      <c r="AT90" s="207" t="n">
        <v>794.38</v>
      </c>
      <c r="AU90" s="207"/>
      <c r="AV90" s="207"/>
      <c r="AW90" s="207" t="n">
        <f aca="false">SUM(AR90+AU90-AV90)</f>
        <v>1327.22808414626</v>
      </c>
      <c r="AX90" s="215" t="n">
        <v>844.38</v>
      </c>
      <c r="AY90" s="180"/>
      <c r="AZ90" s="180"/>
      <c r="BA90" s="160" t="n">
        <f aca="false">SUM(AW90+AY90-AZ90)</f>
        <v>1327.22808414626</v>
      </c>
      <c r="BI90" s="3"/>
    </row>
    <row r="91" customFormat="false" ht="12.75" hidden="true" customHeight="false" outlineLevel="0" collapsed="false">
      <c r="A91" s="209"/>
      <c r="B91" s="205"/>
      <c r="C91" s="205"/>
      <c r="D91" s="205"/>
      <c r="E91" s="205"/>
      <c r="F91" s="205"/>
      <c r="G91" s="205"/>
      <c r="H91" s="205"/>
      <c r="I91" s="217" t="n">
        <v>32353</v>
      </c>
      <c r="J91" s="218" t="s">
        <v>239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07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21"/>
      <c r="AH91" s="219"/>
      <c r="AI91" s="219"/>
      <c r="AJ91" s="180" t="n">
        <v>1320.79</v>
      </c>
      <c r="AK91" s="219" t="n">
        <v>3000</v>
      </c>
      <c r="AL91" s="219"/>
      <c r="AM91" s="219"/>
      <c r="AN91" s="180" t="n">
        <f aca="false">SUM(AK91+AL91-AM91)</f>
        <v>3000</v>
      </c>
      <c r="AO91" s="207" t="n">
        <f aca="false">SUM(AN91/$AN$2)</f>
        <v>398.168425243878</v>
      </c>
      <c r="AP91" s="180" t="n">
        <v>3000</v>
      </c>
      <c r="AQ91" s="180"/>
      <c r="AR91" s="207" t="n">
        <f aca="false">SUM(AP91/$AN$2)</f>
        <v>398.168425243878</v>
      </c>
      <c r="AS91" s="207"/>
      <c r="AT91" s="207"/>
      <c r="AU91" s="207"/>
      <c r="AV91" s="207"/>
      <c r="AW91" s="207" t="n">
        <f aca="false">SUM(AR91+AU91-AV91)</f>
        <v>398.168425243878</v>
      </c>
      <c r="AX91" s="215"/>
      <c r="AY91" s="180"/>
      <c r="AZ91" s="180" t="n">
        <v>398.17</v>
      </c>
      <c r="BA91" s="160" t="n">
        <f aca="false">SUM(AW91+AY91-AZ91)</f>
        <v>-0.00157475612189728</v>
      </c>
      <c r="BI91" s="3"/>
    </row>
    <row r="92" customFormat="false" ht="12.75" hidden="true" customHeight="false" outlineLevel="0" collapsed="false">
      <c r="A92" s="209"/>
      <c r="B92" s="205"/>
      <c r="C92" s="205"/>
      <c r="D92" s="205"/>
      <c r="E92" s="205"/>
      <c r="F92" s="205"/>
      <c r="G92" s="205"/>
      <c r="H92" s="205"/>
      <c r="I92" s="217" t="n">
        <v>32361</v>
      </c>
      <c r="J92" s="218" t="s">
        <v>240</v>
      </c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07"/>
      <c r="W92" s="219"/>
      <c r="X92" s="219" t="n">
        <v>4000</v>
      </c>
      <c r="Y92" s="219" t="n">
        <v>1000</v>
      </c>
      <c r="Z92" s="219" t="n">
        <v>0</v>
      </c>
      <c r="AA92" s="219" t="n">
        <v>5000</v>
      </c>
      <c r="AB92" s="219"/>
      <c r="AC92" s="219" t="n">
        <v>5000</v>
      </c>
      <c r="AD92" s="219" t="n">
        <v>5000</v>
      </c>
      <c r="AE92" s="219"/>
      <c r="AF92" s="219"/>
      <c r="AG92" s="221" t="n">
        <f aca="false">SUM(AD92+AE92-AF92)</f>
        <v>5000</v>
      </c>
      <c r="AH92" s="219" t="n">
        <v>110</v>
      </c>
      <c r="AI92" s="219" t="n">
        <v>5000</v>
      </c>
      <c r="AJ92" s="180" t="n">
        <v>310</v>
      </c>
      <c r="AK92" s="219" t="n">
        <v>5000</v>
      </c>
      <c r="AL92" s="219"/>
      <c r="AM92" s="219"/>
      <c r="AN92" s="180" t="n">
        <f aca="false">SUM(AK92+AL92-AM92)</f>
        <v>5000</v>
      </c>
      <c r="AO92" s="207" t="n">
        <f aca="false">SUM(AN92/$AN$2)</f>
        <v>663.61404207313</v>
      </c>
      <c r="AP92" s="180" t="n">
        <v>5000</v>
      </c>
      <c r="AQ92" s="180"/>
      <c r="AR92" s="207" t="n">
        <f aca="false">SUM(AP92/$AN$2)</f>
        <v>663.61404207313</v>
      </c>
      <c r="AS92" s="207"/>
      <c r="AT92" s="207"/>
      <c r="AU92" s="207"/>
      <c r="AV92" s="207"/>
      <c r="AW92" s="207" t="n">
        <f aca="false">SUM(AR92+AU92-AV92)</f>
        <v>663.61404207313</v>
      </c>
      <c r="AX92" s="215"/>
      <c r="AY92" s="180"/>
      <c r="AZ92" s="180" t="n">
        <v>663.61</v>
      </c>
      <c r="BA92" s="160" t="n">
        <f aca="false">SUM(AW92+AY92-AZ92)</f>
        <v>0.00404207313022198</v>
      </c>
      <c r="BI92" s="3"/>
    </row>
    <row r="93" customFormat="false" ht="12.75" hidden="true" customHeight="false" outlineLevel="0" collapsed="false">
      <c r="A93" s="209"/>
      <c r="B93" s="205"/>
      <c r="C93" s="205"/>
      <c r="D93" s="205"/>
      <c r="E93" s="205"/>
      <c r="F93" s="205"/>
      <c r="G93" s="205"/>
      <c r="H93" s="205"/>
      <c r="I93" s="217" t="n">
        <v>32369</v>
      </c>
      <c r="J93" s="218" t="s">
        <v>241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07"/>
      <c r="W93" s="219"/>
      <c r="X93" s="219"/>
      <c r="Y93" s="219" t="n">
        <v>10000</v>
      </c>
      <c r="Z93" s="219" t="n">
        <v>20000</v>
      </c>
      <c r="AA93" s="219" t="n">
        <v>20000</v>
      </c>
      <c r="AB93" s="219" t="n">
        <v>1518.13</v>
      </c>
      <c r="AC93" s="219" t="n">
        <v>20000</v>
      </c>
      <c r="AD93" s="219" t="n">
        <v>20000</v>
      </c>
      <c r="AE93" s="219"/>
      <c r="AF93" s="219"/>
      <c r="AG93" s="221" t="n">
        <f aca="false">SUM(AD93+AE93-AF93)</f>
        <v>20000</v>
      </c>
      <c r="AH93" s="219" t="n">
        <v>800</v>
      </c>
      <c r="AI93" s="219" t="n">
        <v>15000</v>
      </c>
      <c r="AJ93" s="180" t="n">
        <v>0</v>
      </c>
      <c r="AK93" s="219" t="n">
        <v>15000</v>
      </c>
      <c r="AL93" s="219"/>
      <c r="AM93" s="219"/>
      <c r="AN93" s="180" t="n">
        <f aca="false">SUM(AK93+AL93-AM93)</f>
        <v>15000</v>
      </c>
      <c r="AO93" s="207" t="n">
        <f aca="false">SUM(AN93/$AN$2)</f>
        <v>1990.84212621939</v>
      </c>
      <c r="AP93" s="180" t="n">
        <v>15000</v>
      </c>
      <c r="AQ93" s="180"/>
      <c r="AR93" s="207" t="n">
        <f aca="false">SUM(AP93/$AN$2)</f>
        <v>1990.84212621939</v>
      </c>
      <c r="AS93" s="207" t="n">
        <v>1805.65</v>
      </c>
      <c r="AT93" s="207" t="n">
        <v>1805.65</v>
      </c>
      <c r="AU93" s="207" t="n">
        <v>1200</v>
      </c>
      <c r="AV93" s="207"/>
      <c r="AW93" s="207" t="n">
        <f aca="false">SUM(AR93+AU93-AV93)</f>
        <v>3190.84212621939</v>
      </c>
      <c r="AX93" s="215" t="n">
        <v>2573.97</v>
      </c>
      <c r="AY93" s="180"/>
      <c r="AZ93" s="180"/>
      <c r="BA93" s="160" t="n">
        <f aca="false">SUM(AW93+AY93-AZ93)</f>
        <v>3190.84212621939</v>
      </c>
      <c r="BI93" s="3"/>
    </row>
    <row r="94" customFormat="false" ht="12.75" hidden="true" customHeight="false" outlineLevel="0" collapsed="false">
      <c r="A94" s="209"/>
      <c r="B94" s="205"/>
      <c r="C94" s="205"/>
      <c r="D94" s="205"/>
      <c r="E94" s="205"/>
      <c r="F94" s="205"/>
      <c r="G94" s="205"/>
      <c r="H94" s="205"/>
      <c r="I94" s="217" t="n">
        <v>32371</v>
      </c>
      <c r="J94" s="218" t="s">
        <v>242</v>
      </c>
      <c r="K94" s="219" t="n">
        <v>0</v>
      </c>
      <c r="L94" s="219" t="n">
        <v>5000</v>
      </c>
      <c r="M94" s="219" t="n">
        <v>5000</v>
      </c>
      <c r="N94" s="219" t="n">
        <v>33000</v>
      </c>
      <c r="O94" s="219" t="n">
        <v>33000</v>
      </c>
      <c r="P94" s="219" t="n">
        <v>30000</v>
      </c>
      <c r="Q94" s="219" t="n">
        <v>30000</v>
      </c>
      <c r="R94" s="219" t="n">
        <v>9974.45</v>
      </c>
      <c r="S94" s="219" t="n">
        <v>30000</v>
      </c>
      <c r="T94" s="219" t="n">
        <v>5279.5</v>
      </c>
      <c r="U94" s="219"/>
      <c r="V94" s="207" t="n">
        <f aca="false">S94/P94*100</f>
        <v>100</v>
      </c>
      <c r="W94" s="219" t="n">
        <v>20000</v>
      </c>
      <c r="X94" s="219" t="n">
        <v>20000</v>
      </c>
      <c r="Y94" s="219" t="n">
        <v>20000</v>
      </c>
      <c r="Z94" s="219" t="n">
        <v>30000</v>
      </c>
      <c r="AA94" s="219" t="n">
        <v>20000</v>
      </c>
      <c r="AB94" s="219" t="n">
        <v>11679.55</v>
      </c>
      <c r="AC94" s="219" t="n">
        <v>25000</v>
      </c>
      <c r="AD94" s="219" t="n">
        <v>40000</v>
      </c>
      <c r="AE94" s="219"/>
      <c r="AF94" s="219"/>
      <c r="AG94" s="221" t="n">
        <f aca="false">SUM(AD94+AE94-AF94)</f>
        <v>40000</v>
      </c>
      <c r="AH94" s="219" t="n">
        <v>49477.21</v>
      </c>
      <c r="AI94" s="219" t="n">
        <v>50000</v>
      </c>
      <c r="AJ94" s="180" t="n">
        <v>4479.17</v>
      </c>
      <c r="AK94" s="219" t="n">
        <v>50000</v>
      </c>
      <c r="AL94" s="219" t="n">
        <v>40000</v>
      </c>
      <c r="AM94" s="219"/>
      <c r="AN94" s="180" t="n">
        <f aca="false">SUM(AK94+AL94-AM94)</f>
        <v>90000</v>
      </c>
      <c r="AO94" s="207" t="n">
        <f aca="false">SUM(AN94/$AN$2)</f>
        <v>11945.0527573163</v>
      </c>
      <c r="AP94" s="180" t="n">
        <v>100000</v>
      </c>
      <c r="AQ94" s="180"/>
      <c r="AR94" s="207" t="n">
        <f aca="false">SUM(AP94/$AN$2)</f>
        <v>13272.2808414626</v>
      </c>
      <c r="AS94" s="207" t="n">
        <v>7368.8</v>
      </c>
      <c r="AT94" s="207" t="n">
        <v>7368.8</v>
      </c>
      <c r="AU94" s="207"/>
      <c r="AV94" s="207"/>
      <c r="AW94" s="207" t="n">
        <f aca="false">SUM(AR94+AU94-AV94)</f>
        <v>13272.2808414626</v>
      </c>
      <c r="AX94" s="215" t="n">
        <v>20061.09</v>
      </c>
      <c r="AY94" s="180" t="n">
        <v>7000</v>
      </c>
      <c r="AZ94" s="180"/>
      <c r="BA94" s="160" t="n">
        <f aca="false">SUM(AW94+AY94-AZ94)</f>
        <v>20272.2808414626</v>
      </c>
      <c r="BI94" s="3"/>
    </row>
    <row r="95" customFormat="false" ht="12.75" hidden="true" customHeight="false" outlineLevel="0" collapsed="false">
      <c r="A95" s="209"/>
      <c r="B95" s="205"/>
      <c r="C95" s="205"/>
      <c r="D95" s="205"/>
      <c r="E95" s="205"/>
      <c r="F95" s="205"/>
      <c r="G95" s="205"/>
      <c r="H95" s="205"/>
      <c r="I95" s="217" t="n">
        <v>32371</v>
      </c>
      <c r="J95" s="218" t="s">
        <v>243</v>
      </c>
      <c r="K95" s="219"/>
      <c r="L95" s="219"/>
      <c r="M95" s="219"/>
      <c r="N95" s="219"/>
      <c r="O95" s="219"/>
      <c r="P95" s="219"/>
      <c r="Q95" s="219"/>
      <c r="R95" s="219"/>
      <c r="S95" s="219" t="n">
        <v>20000</v>
      </c>
      <c r="T95" s="219"/>
      <c r="U95" s="219"/>
      <c r="V95" s="207" t="e">
        <f aca="false">S95/P95*100</f>
        <v>#DIV/0!</v>
      </c>
      <c r="W95" s="219" t="n">
        <v>50000</v>
      </c>
      <c r="X95" s="219" t="n">
        <v>54000</v>
      </c>
      <c r="Y95" s="219" t="n">
        <v>110000</v>
      </c>
      <c r="Z95" s="219" t="n">
        <v>110000</v>
      </c>
      <c r="AA95" s="219" t="n">
        <v>150000</v>
      </c>
      <c r="AB95" s="219"/>
      <c r="AC95" s="219" t="n">
        <v>150000</v>
      </c>
      <c r="AD95" s="219" t="n">
        <v>50000</v>
      </c>
      <c r="AE95" s="219"/>
      <c r="AF95" s="219"/>
      <c r="AG95" s="221" t="n">
        <f aca="false">SUM(AD95+AE95-AF95)</f>
        <v>50000</v>
      </c>
      <c r="AH95" s="219" t="n">
        <v>21750</v>
      </c>
      <c r="AI95" s="219" t="n">
        <v>100000</v>
      </c>
      <c r="AJ95" s="180" t="n">
        <v>2750</v>
      </c>
      <c r="AK95" s="219" t="n">
        <v>100000</v>
      </c>
      <c r="AL95" s="219"/>
      <c r="AM95" s="219"/>
      <c r="AN95" s="180" t="n">
        <f aca="false">SUM(AK95+AL95-AM95)</f>
        <v>100000</v>
      </c>
      <c r="AO95" s="207" t="n">
        <f aca="false">SUM(AN95/$AN$2)</f>
        <v>13272.2808414626</v>
      </c>
      <c r="AP95" s="180" t="n">
        <v>100000</v>
      </c>
      <c r="AQ95" s="180"/>
      <c r="AR95" s="207" t="n">
        <f aca="false">SUM(AP95/$AN$2)</f>
        <v>13272.2808414626</v>
      </c>
      <c r="AS95" s="207" t="n">
        <v>5149.13</v>
      </c>
      <c r="AT95" s="207" t="n">
        <v>5149.13</v>
      </c>
      <c r="AU95" s="207"/>
      <c r="AV95" s="207"/>
      <c r="AW95" s="207" t="n">
        <f aca="false">SUM(AR95+AU95-AV95)</f>
        <v>13272.2808414626</v>
      </c>
      <c r="AX95" s="215" t="n">
        <v>6824.13</v>
      </c>
      <c r="AY95" s="180"/>
      <c r="AZ95" s="180"/>
      <c r="BA95" s="160" t="n">
        <f aca="false">SUM(AW95+AY95-AZ95)</f>
        <v>13272.2808414626</v>
      </c>
      <c r="BI95" s="3"/>
    </row>
    <row r="96" customFormat="false" ht="12.75" hidden="true" customHeight="false" outlineLevel="0" collapsed="false">
      <c r="A96" s="209"/>
      <c r="B96" s="205"/>
      <c r="C96" s="205"/>
      <c r="D96" s="205"/>
      <c r="E96" s="205"/>
      <c r="F96" s="205"/>
      <c r="G96" s="205"/>
      <c r="H96" s="205"/>
      <c r="I96" s="217" t="n">
        <v>32371</v>
      </c>
      <c r="J96" s="218" t="s">
        <v>244</v>
      </c>
      <c r="K96" s="219"/>
      <c r="L96" s="219"/>
      <c r="M96" s="219"/>
      <c r="N96" s="219"/>
      <c r="O96" s="219"/>
      <c r="P96" s="219"/>
      <c r="Q96" s="219"/>
      <c r="R96" s="219"/>
      <c r="S96" s="219" t="n">
        <v>100000</v>
      </c>
      <c r="T96" s="219"/>
      <c r="U96" s="219"/>
      <c r="V96" s="207" t="e">
        <f aca="false">S96/P96*100</f>
        <v>#DIV/0!</v>
      </c>
      <c r="W96" s="219" t="n">
        <v>0</v>
      </c>
      <c r="X96" s="219" t="n">
        <v>11000</v>
      </c>
      <c r="Y96" s="219" t="n">
        <v>10000</v>
      </c>
      <c r="Z96" s="219" t="n">
        <v>12000</v>
      </c>
      <c r="AA96" s="219"/>
      <c r="AB96" s="219"/>
      <c r="AC96" s="219"/>
      <c r="AD96" s="219" t="n">
        <v>0</v>
      </c>
      <c r="AE96" s="219"/>
      <c r="AF96" s="219"/>
      <c r="AG96" s="221" t="n">
        <f aca="false">SUM(AD96+AE96-AF96)</f>
        <v>0</v>
      </c>
      <c r="AH96" s="219"/>
      <c r="AI96" s="219" t="n">
        <v>15000</v>
      </c>
      <c r="AJ96" s="180" t="n">
        <v>0</v>
      </c>
      <c r="AK96" s="219" t="n">
        <v>0</v>
      </c>
      <c r="AL96" s="219"/>
      <c r="AM96" s="219"/>
      <c r="AN96" s="180" t="n">
        <f aca="false">SUM(AK96+AL96-AM96)</f>
        <v>0</v>
      </c>
      <c r="AO96" s="207" t="n">
        <f aca="false">SUM(AN96/$AN$2)</f>
        <v>0</v>
      </c>
      <c r="AP96" s="180"/>
      <c r="AQ96" s="180"/>
      <c r="AR96" s="207" t="n">
        <f aca="false">SUM(AP96/$AN$2)</f>
        <v>0</v>
      </c>
      <c r="AS96" s="207"/>
      <c r="AT96" s="207"/>
      <c r="AU96" s="207"/>
      <c r="AV96" s="207"/>
      <c r="AW96" s="207" t="n">
        <f aca="false">SUM(AR96+AU96-AV96)</f>
        <v>0</v>
      </c>
      <c r="AX96" s="215"/>
      <c r="AY96" s="180"/>
      <c r="AZ96" s="180"/>
      <c r="BA96" s="160" t="n">
        <f aca="false">SUM(AW96+AY96-AZ96)</f>
        <v>0</v>
      </c>
      <c r="BI96" s="3"/>
    </row>
    <row r="97" customFormat="false" ht="12.75" hidden="true" customHeight="false" outlineLevel="0" collapsed="false">
      <c r="A97" s="209"/>
      <c r="B97" s="205"/>
      <c r="C97" s="205"/>
      <c r="D97" s="205"/>
      <c r="E97" s="205"/>
      <c r="F97" s="205"/>
      <c r="G97" s="205"/>
      <c r="H97" s="205"/>
      <c r="I97" s="217" t="n">
        <v>32371</v>
      </c>
      <c r="J97" s="218" t="s">
        <v>245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07"/>
      <c r="W97" s="219"/>
      <c r="X97" s="219"/>
      <c r="Y97" s="219"/>
      <c r="Z97" s="219" t="n">
        <v>16000</v>
      </c>
      <c r="AA97" s="219"/>
      <c r="AB97" s="219" t="n">
        <v>15625</v>
      </c>
      <c r="AC97" s="219"/>
      <c r="AD97" s="219" t="n">
        <v>0</v>
      </c>
      <c r="AE97" s="219"/>
      <c r="AF97" s="219"/>
      <c r="AG97" s="221" t="n">
        <f aca="false">SUM(AD97+AE97-AF97)</f>
        <v>0</v>
      </c>
      <c r="AH97" s="219"/>
      <c r="AI97" s="219" t="n">
        <v>0</v>
      </c>
      <c r="AJ97" s="180" t="n">
        <v>0</v>
      </c>
      <c r="AK97" s="219" t="n">
        <v>0</v>
      </c>
      <c r="AL97" s="219"/>
      <c r="AM97" s="219"/>
      <c r="AN97" s="180" t="n">
        <f aca="false">SUM(AK97+AL97-AM97)</f>
        <v>0</v>
      </c>
      <c r="AO97" s="207" t="n">
        <f aca="false">SUM(AN97/$AN$2)</f>
        <v>0</v>
      </c>
      <c r="AP97" s="180"/>
      <c r="AQ97" s="180"/>
      <c r="AR97" s="207" t="n">
        <f aca="false">SUM(AP97/$AN$2)</f>
        <v>0</v>
      </c>
      <c r="AS97" s="207"/>
      <c r="AT97" s="207"/>
      <c r="AU97" s="207"/>
      <c r="AV97" s="207"/>
      <c r="AW97" s="207" t="n">
        <f aca="false">SUM(AR97+AU97-AV97)</f>
        <v>0</v>
      </c>
      <c r="AX97" s="215"/>
      <c r="AY97" s="180"/>
      <c r="AZ97" s="180"/>
      <c r="BA97" s="160" t="n">
        <f aca="false">SUM(AW97+AY97-AZ97)</f>
        <v>0</v>
      </c>
      <c r="BI97" s="3"/>
    </row>
    <row r="98" customFormat="false" ht="12.75" hidden="true" customHeight="false" outlineLevel="0" collapsed="false">
      <c r="A98" s="209"/>
      <c r="B98" s="205"/>
      <c r="C98" s="205"/>
      <c r="D98" s="205"/>
      <c r="E98" s="205"/>
      <c r="F98" s="205"/>
      <c r="G98" s="205"/>
      <c r="H98" s="205"/>
      <c r="I98" s="217" t="n">
        <v>32371</v>
      </c>
      <c r="J98" s="218" t="s">
        <v>246</v>
      </c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07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21"/>
      <c r="AH98" s="219"/>
      <c r="AI98" s="219" t="n">
        <v>20000</v>
      </c>
      <c r="AJ98" s="180" t="n">
        <v>16675</v>
      </c>
      <c r="AK98" s="219" t="n">
        <v>0</v>
      </c>
      <c r="AL98" s="219"/>
      <c r="AM98" s="219"/>
      <c r="AN98" s="180" t="n">
        <f aca="false">SUM(AK98+AL98-AM98)</f>
        <v>0</v>
      </c>
      <c r="AO98" s="207" t="n">
        <f aca="false">SUM(AN98/$AN$2)</f>
        <v>0</v>
      </c>
      <c r="AP98" s="180"/>
      <c r="AQ98" s="180"/>
      <c r="AR98" s="207" t="n">
        <f aca="false">SUM(AP98/$AN$2)</f>
        <v>0</v>
      </c>
      <c r="AS98" s="207"/>
      <c r="AT98" s="207"/>
      <c r="AU98" s="207"/>
      <c r="AV98" s="207"/>
      <c r="AW98" s="207" t="n">
        <f aca="false">SUM(AR98+AU98-AV98)</f>
        <v>0</v>
      </c>
      <c r="AX98" s="215"/>
      <c r="AY98" s="180"/>
      <c r="AZ98" s="180"/>
      <c r="BA98" s="160" t="n">
        <f aca="false">SUM(AW98+AY98-AZ98)</f>
        <v>0</v>
      </c>
      <c r="BI98" s="3"/>
    </row>
    <row r="99" customFormat="false" ht="12.75" hidden="true" customHeight="false" outlineLevel="0" collapsed="false">
      <c r="A99" s="209"/>
      <c r="B99" s="205"/>
      <c r="C99" s="205"/>
      <c r="D99" s="205"/>
      <c r="E99" s="205"/>
      <c r="F99" s="205"/>
      <c r="G99" s="205"/>
      <c r="H99" s="205"/>
      <c r="I99" s="217" t="n">
        <v>32371</v>
      </c>
      <c r="J99" s="218" t="s">
        <v>247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07"/>
      <c r="W99" s="219"/>
      <c r="X99" s="219"/>
      <c r="Y99" s="219"/>
      <c r="Z99" s="219"/>
      <c r="AA99" s="219"/>
      <c r="AB99" s="219"/>
      <c r="AC99" s="219"/>
      <c r="AD99" s="219" t="n">
        <v>16000</v>
      </c>
      <c r="AE99" s="219"/>
      <c r="AF99" s="219"/>
      <c r="AG99" s="221" t="n">
        <f aca="false">SUM(AD99+AE99-AF99)</f>
        <v>16000</v>
      </c>
      <c r="AH99" s="219" t="n">
        <v>7875</v>
      </c>
      <c r="AI99" s="219" t="n">
        <v>16000</v>
      </c>
      <c r="AJ99" s="180" t="n">
        <v>0</v>
      </c>
      <c r="AK99" s="219" t="n">
        <v>0</v>
      </c>
      <c r="AL99" s="219"/>
      <c r="AM99" s="219"/>
      <c r="AN99" s="180" t="n">
        <f aca="false">SUM(AK99+AL99-AM99)</f>
        <v>0</v>
      </c>
      <c r="AO99" s="207" t="n">
        <f aca="false">SUM(AN99/$AN$2)</f>
        <v>0</v>
      </c>
      <c r="AP99" s="180"/>
      <c r="AQ99" s="180"/>
      <c r="AR99" s="207" t="n">
        <f aca="false">SUM(AP99/$AN$2)</f>
        <v>0</v>
      </c>
      <c r="AS99" s="207"/>
      <c r="AT99" s="207"/>
      <c r="AU99" s="207"/>
      <c r="AV99" s="207"/>
      <c r="AW99" s="207" t="n">
        <f aca="false">SUM(AR99+AU99-AV99)</f>
        <v>0</v>
      </c>
      <c r="AX99" s="215"/>
      <c r="AY99" s="180"/>
      <c r="AZ99" s="180"/>
      <c r="BA99" s="160" t="n">
        <f aca="false">SUM(AW99+AY99-AZ99)</f>
        <v>0</v>
      </c>
      <c r="BI99" s="3"/>
    </row>
    <row r="100" customFormat="false" ht="12.75" hidden="true" customHeight="false" outlineLevel="0" collapsed="false">
      <c r="A100" s="209"/>
      <c r="B100" s="205"/>
      <c r="C100" s="205"/>
      <c r="D100" s="205"/>
      <c r="E100" s="205"/>
      <c r="F100" s="205"/>
      <c r="G100" s="205"/>
      <c r="H100" s="205"/>
      <c r="I100" s="217" t="n">
        <v>32371</v>
      </c>
      <c r="J100" s="218" t="s">
        <v>248</v>
      </c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07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21"/>
      <c r="AH100" s="219"/>
      <c r="AI100" s="219"/>
      <c r="AJ100" s="180" t="n">
        <v>12500</v>
      </c>
      <c r="AK100" s="219" t="n">
        <v>0</v>
      </c>
      <c r="AL100" s="219"/>
      <c r="AM100" s="219"/>
      <c r="AN100" s="180" t="n">
        <f aca="false">SUM(AK100+AL100-AM100)</f>
        <v>0</v>
      </c>
      <c r="AO100" s="207" t="n">
        <f aca="false">SUM(AN100/$AN$2)</f>
        <v>0</v>
      </c>
      <c r="AP100" s="180"/>
      <c r="AQ100" s="180"/>
      <c r="AR100" s="207" t="n">
        <f aca="false">SUM(AP100/$AN$2)</f>
        <v>0</v>
      </c>
      <c r="AS100" s="207"/>
      <c r="AT100" s="207"/>
      <c r="AU100" s="207"/>
      <c r="AV100" s="207"/>
      <c r="AW100" s="207" t="n">
        <f aca="false">SUM(AR100+AU100-AV100)</f>
        <v>0</v>
      </c>
      <c r="AX100" s="215"/>
      <c r="AY100" s="180"/>
      <c r="AZ100" s="180"/>
      <c r="BA100" s="160" t="n">
        <f aca="false">SUM(AW100+AY100-AZ100)</f>
        <v>0</v>
      </c>
      <c r="BI100" s="3"/>
    </row>
    <row r="101" customFormat="false" ht="12.75" hidden="true" customHeight="false" outlineLevel="0" collapsed="false">
      <c r="A101" s="209"/>
      <c r="B101" s="205"/>
      <c r="C101" s="205"/>
      <c r="D101" s="205"/>
      <c r="E101" s="205"/>
      <c r="F101" s="205"/>
      <c r="G101" s="205"/>
      <c r="H101" s="205"/>
      <c r="I101" s="217" t="n">
        <v>32371</v>
      </c>
      <c r="J101" s="218" t="s">
        <v>249</v>
      </c>
      <c r="K101" s="219" t="n">
        <v>64384.46</v>
      </c>
      <c r="L101" s="219" t="n">
        <v>55000</v>
      </c>
      <c r="M101" s="219" t="n">
        <v>55000</v>
      </c>
      <c r="N101" s="219" t="n">
        <v>45000</v>
      </c>
      <c r="O101" s="219" t="n">
        <v>45000</v>
      </c>
      <c r="P101" s="219" t="n">
        <v>40000</v>
      </c>
      <c r="Q101" s="219" t="n">
        <v>40000</v>
      </c>
      <c r="R101" s="219" t="n">
        <v>10370</v>
      </c>
      <c r="S101" s="219" t="n">
        <v>40000</v>
      </c>
      <c r="T101" s="219" t="n">
        <v>10000</v>
      </c>
      <c r="U101" s="219"/>
      <c r="V101" s="207" t="n">
        <f aca="false">S101/P101*100</f>
        <v>100</v>
      </c>
      <c r="W101" s="219" t="n">
        <v>30000</v>
      </c>
      <c r="X101" s="219" t="n">
        <v>30000</v>
      </c>
      <c r="Y101" s="219" t="n">
        <v>30000</v>
      </c>
      <c r="Z101" s="219" t="n">
        <v>30000</v>
      </c>
      <c r="AA101" s="219" t="n">
        <v>50000</v>
      </c>
      <c r="AB101" s="219" t="n">
        <v>8250</v>
      </c>
      <c r="AC101" s="219" t="n">
        <v>45000</v>
      </c>
      <c r="AD101" s="219" t="n">
        <v>80000</v>
      </c>
      <c r="AE101" s="219"/>
      <c r="AF101" s="219"/>
      <c r="AG101" s="221" t="n">
        <v>85000</v>
      </c>
      <c r="AH101" s="219" t="n">
        <v>81442.44</v>
      </c>
      <c r="AI101" s="219" t="n">
        <v>90000</v>
      </c>
      <c r="AJ101" s="180" t="n">
        <v>15000</v>
      </c>
      <c r="AK101" s="219" t="n">
        <v>88000</v>
      </c>
      <c r="AL101" s="219"/>
      <c r="AM101" s="219"/>
      <c r="AN101" s="180" t="n">
        <f aca="false">SUM(AK101+AL101-AM101)</f>
        <v>88000</v>
      </c>
      <c r="AO101" s="207" t="n">
        <f aca="false">SUM(AN101/$AN$2)</f>
        <v>11679.6071404871</v>
      </c>
      <c r="AP101" s="180" t="n">
        <v>50000</v>
      </c>
      <c r="AQ101" s="180"/>
      <c r="AR101" s="207" t="n">
        <f aca="false">SUM(AP101/$AN$2)</f>
        <v>6636.1404207313</v>
      </c>
      <c r="AS101" s="207" t="n">
        <v>3019.45</v>
      </c>
      <c r="AT101" s="207" t="n">
        <v>3019.45</v>
      </c>
      <c r="AU101" s="207" t="n">
        <v>4000</v>
      </c>
      <c r="AV101" s="207"/>
      <c r="AW101" s="207" t="n">
        <f aca="false">SUM(AR101+AU101-AV101)</f>
        <v>10636.1404207313</v>
      </c>
      <c r="AX101" s="215" t="n">
        <v>5176.32</v>
      </c>
      <c r="AY101" s="180"/>
      <c r="AZ101" s="180"/>
      <c r="BA101" s="160" t="n">
        <f aca="false">SUM(AW101+AY101-AZ101)</f>
        <v>10636.1404207313</v>
      </c>
      <c r="BI101" s="3"/>
    </row>
    <row r="102" customFormat="false" ht="12.75" hidden="true" customHeight="false" outlineLevel="0" collapsed="false">
      <c r="A102" s="209"/>
      <c r="B102" s="205"/>
      <c r="C102" s="205"/>
      <c r="D102" s="205"/>
      <c r="E102" s="205"/>
      <c r="F102" s="205"/>
      <c r="G102" s="205"/>
      <c r="H102" s="205"/>
      <c r="I102" s="217" t="n">
        <v>32381</v>
      </c>
      <c r="J102" s="218" t="s">
        <v>250</v>
      </c>
      <c r="K102" s="219"/>
      <c r="L102" s="219"/>
      <c r="M102" s="219"/>
      <c r="N102" s="219" t="n">
        <v>2000</v>
      </c>
      <c r="O102" s="219" t="n">
        <v>2000</v>
      </c>
      <c r="P102" s="219" t="n">
        <v>4000</v>
      </c>
      <c r="Q102" s="219" t="n">
        <v>4000</v>
      </c>
      <c r="R102" s="219" t="n">
        <v>1875</v>
      </c>
      <c r="S102" s="219" t="n">
        <v>4000</v>
      </c>
      <c r="T102" s="219" t="n">
        <v>1875</v>
      </c>
      <c r="U102" s="219"/>
      <c r="V102" s="207" t="n">
        <f aca="false">S102/P102*100</f>
        <v>100</v>
      </c>
      <c r="W102" s="219" t="n">
        <v>4000</v>
      </c>
      <c r="X102" s="219" t="n">
        <v>4000</v>
      </c>
      <c r="Y102" s="219" t="n">
        <v>4000</v>
      </c>
      <c r="Z102" s="219" t="n">
        <v>4000</v>
      </c>
      <c r="AA102" s="219" t="n">
        <v>4000</v>
      </c>
      <c r="AB102" s="219" t="n">
        <v>1875</v>
      </c>
      <c r="AC102" s="219" t="n">
        <v>4000</v>
      </c>
      <c r="AD102" s="219" t="n">
        <v>4000</v>
      </c>
      <c r="AE102" s="219"/>
      <c r="AF102" s="219"/>
      <c r="AG102" s="221" t="n">
        <f aca="false">SUM(AD102+AE102-AF102)</f>
        <v>4000</v>
      </c>
      <c r="AH102" s="219" t="n">
        <v>3125</v>
      </c>
      <c r="AI102" s="219" t="n">
        <v>4000</v>
      </c>
      <c r="AJ102" s="180" t="n">
        <v>1875</v>
      </c>
      <c r="AK102" s="219" t="n">
        <v>4000</v>
      </c>
      <c r="AL102" s="219"/>
      <c r="AM102" s="219"/>
      <c r="AN102" s="180" t="n">
        <f aca="false">SUM(AK102+AL102-AM102)</f>
        <v>4000</v>
      </c>
      <c r="AO102" s="207" t="n">
        <f aca="false">SUM(AN102/$AN$2)</f>
        <v>530.891233658504</v>
      </c>
      <c r="AP102" s="180" t="n">
        <v>4000</v>
      </c>
      <c r="AQ102" s="180"/>
      <c r="AR102" s="207" t="n">
        <f aca="false">SUM(AP102/$AN$2)</f>
        <v>530.891233658504</v>
      </c>
      <c r="AS102" s="207" t="n">
        <v>359.1</v>
      </c>
      <c r="AT102" s="207" t="n">
        <v>359.1</v>
      </c>
      <c r="AU102" s="207"/>
      <c r="AV102" s="207"/>
      <c r="AW102" s="207" t="n">
        <f aca="false">SUM(AR102+AU102-AV102)</f>
        <v>530.891233658504</v>
      </c>
      <c r="AX102" s="215" t="n">
        <v>615.6</v>
      </c>
      <c r="AY102" s="180" t="n">
        <v>100</v>
      </c>
      <c r="AZ102" s="180"/>
      <c r="BA102" s="160" t="n">
        <f aca="false">SUM(AW102+AY102-AZ102)</f>
        <v>630.891233658504</v>
      </c>
      <c r="BI102" s="3"/>
    </row>
    <row r="103" customFormat="false" ht="12.75" hidden="true" customHeight="false" outlineLevel="0" collapsed="false">
      <c r="A103" s="209"/>
      <c r="B103" s="205"/>
      <c r="C103" s="205"/>
      <c r="D103" s="205"/>
      <c r="E103" s="205"/>
      <c r="F103" s="205"/>
      <c r="G103" s="205"/>
      <c r="H103" s="205"/>
      <c r="I103" s="217" t="n">
        <v>32382</v>
      </c>
      <c r="J103" s="218" t="s">
        <v>251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07"/>
      <c r="W103" s="219"/>
      <c r="X103" s="219"/>
      <c r="Y103" s="219"/>
      <c r="Z103" s="219"/>
      <c r="AA103" s="219"/>
      <c r="AB103" s="219"/>
      <c r="AC103" s="219"/>
      <c r="AD103" s="219" t="n">
        <v>15000</v>
      </c>
      <c r="AE103" s="219"/>
      <c r="AF103" s="219"/>
      <c r="AG103" s="221" t="n">
        <f aca="false">SUM(AD103+AE103-AF103)</f>
        <v>15000</v>
      </c>
      <c r="AH103" s="219" t="n">
        <v>9275</v>
      </c>
      <c r="AI103" s="219" t="n">
        <v>18000</v>
      </c>
      <c r="AJ103" s="180" t="n">
        <v>8512.5</v>
      </c>
      <c r="AK103" s="219" t="n">
        <v>30000</v>
      </c>
      <c r="AL103" s="219"/>
      <c r="AM103" s="219"/>
      <c r="AN103" s="180" t="n">
        <f aca="false">SUM(AK103+AL103-AM103)</f>
        <v>30000</v>
      </c>
      <c r="AO103" s="207" t="n">
        <f aca="false">SUM(AN103/$AN$2)</f>
        <v>3981.68425243878</v>
      </c>
      <c r="AP103" s="180" t="n">
        <v>10000</v>
      </c>
      <c r="AQ103" s="180"/>
      <c r="AR103" s="207" t="n">
        <f aca="false">SUM(AP103/$AN$2)</f>
        <v>1327.22808414626</v>
      </c>
      <c r="AS103" s="207" t="n">
        <v>4108.22</v>
      </c>
      <c r="AT103" s="207" t="n">
        <v>4108.22</v>
      </c>
      <c r="AU103" s="207" t="n">
        <v>6000</v>
      </c>
      <c r="AV103" s="207"/>
      <c r="AW103" s="207" t="n">
        <f aca="false">SUM(AR103+AU103-AV103)</f>
        <v>7327.22808414626</v>
      </c>
      <c r="AX103" s="215" t="n">
        <v>5439.54</v>
      </c>
      <c r="AY103" s="180"/>
      <c r="AZ103" s="180"/>
      <c r="BA103" s="160" t="n">
        <f aca="false">SUM(AW103+AY103-AZ103)</f>
        <v>7327.22808414626</v>
      </c>
      <c r="BI103" s="3"/>
    </row>
    <row r="104" customFormat="false" ht="12.75" hidden="true" customHeight="false" outlineLevel="0" collapsed="false">
      <c r="A104" s="209"/>
      <c r="B104" s="205"/>
      <c r="C104" s="205"/>
      <c r="D104" s="205"/>
      <c r="E104" s="205"/>
      <c r="F104" s="205"/>
      <c r="G104" s="205"/>
      <c r="H104" s="205"/>
      <c r="I104" s="217" t="n">
        <v>32391</v>
      </c>
      <c r="J104" s="218" t="s">
        <v>252</v>
      </c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07"/>
      <c r="W104" s="219"/>
      <c r="X104" s="219" t="n">
        <v>30000</v>
      </c>
      <c r="Y104" s="219" t="n">
        <v>30000</v>
      </c>
      <c r="Z104" s="219" t="n">
        <v>30000</v>
      </c>
      <c r="AA104" s="219" t="n">
        <v>35000</v>
      </c>
      <c r="AB104" s="219" t="n">
        <v>12991.63</v>
      </c>
      <c r="AC104" s="219" t="n">
        <v>35000</v>
      </c>
      <c r="AD104" s="219" t="n">
        <v>35000</v>
      </c>
      <c r="AE104" s="219"/>
      <c r="AF104" s="219"/>
      <c r="AG104" s="221" t="n">
        <f aca="false">SUM(AD104+AE104-AF104)</f>
        <v>35000</v>
      </c>
      <c r="AH104" s="219" t="n">
        <v>21496.96</v>
      </c>
      <c r="AI104" s="219" t="n">
        <v>35000</v>
      </c>
      <c r="AJ104" s="180" t="n">
        <v>4984.59</v>
      </c>
      <c r="AK104" s="219" t="n">
        <v>30000</v>
      </c>
      <c r="AL104" s="219"/>
      <c r="AM104" s="219"/>
      <c r="AN104" s="180" t="n">
        <f aca="false">SUM(AK104+AL104-AM104)</f>
        <v>30000</v>
      </c>
      <c r="AO104" s="207" t="n">
        <f aca="false">SUM(AN104/$AN$2)</f>
        <v>3981.68425243878</v>
      </c>
      <c r="AP104" s="180" t="n">
        <v>10000</v>
      </c>
      <c r="AQ104" s="180"/>
      <c r="AR104" s="207" t="n">
        <f aca="false">SUM(AP104/$AN$2)</f>
        <v>1327.22808414626</v>
      </c>
      <c r="AS104" s="207" t="n">
        <v>1031.59</v>
      </c>
      <c r="AT104" s="207" t="n">
        <v>1031.59</v>
      </c>
      <c r="AU104" s="207" t="n">
        <v>500</v>
      </c>
      <c r="AV104" s="207"/>
      <c r="AW104" s="207" t="n">
        <f aca="false">SUM(AR104+AU104-AV104)</f>
        <v>1827.22808414626</v>
      </c>
      <c r="AX104" s="215" t="n">
        <v>1554.51</v>
      </c>
      <c r="AY104" s="180"/>
      <c r="AZ104" s="180"/>
      <c r="BA104" s="160" t="n">
        <f aca="false">SUM(AW104+AY104-AZ104)</f>
        <v>1827.22808414626</v>
      </c>
      <c r="BI104" s="3"/>
    </row>
    <row r="105" customFormat="false" ht="12.75" hidden="true" customHeight="false" outlineLevel="0" collapsed="false">
      <c r="A105" s="209"/>
      <c r="B105" s="205"/>
      <c r="C105" s="205"/>
      <c r="D105" s="205"/>
      <c r="E105" s="205"/>
      <c r="F105" s="205"/>
      <c r="G105" s="205"/>
      <c r="H105" s="205"/>
      <c r="I105" s="217" t="n">
        <v>32391</v>
      </c>
      <c r="J105" s="218" t="s">
        <v>253</v>
      </c>
      <c r="K105" s="219" t="n">
        <v>0</v>
      </c>
      <c r="L105" s="219" t="n">
        <v>0</v>
      </c>
      <c r="M105" s="219" t="n">
        <v>0</v>
      </c>
      <c r="N105" s="219" t="n">
        <v>5000</v>
      </c>
      <c r="O105" s="219" t="n">
        <v>5000</v>
      </c>
      <c r="P105" s="219" t="n">
        <v>5000</v>
      </c>
      <c r="Q105" s="219" t="n">
        <v>5000</v>
      </c>
      <c r="R105" s="219"/>
      <c r="S105" s="219" t="n">
        <v>3000</v>
      </c>
      <c r="T105" s="219"/>
      <c r="U105" s="219"/>
      <c r="V105" s="207" t="n">
        <f aca="false">S105/P105*100</f>
        <v>60</v>
      </c>
      <c r="W105" s="219" t="n">
        <v>3000</v>
      </c>
      <c r="X105" s="219" t="n">
        <v>3000</v>
      </c>
      <c r="Y105" s="219" t="n">
        <v>5000</v>
      </c>
      <c r="Z105" s="219" t="n">
        <v>5000</v>
      </c>
      <c r="AA105" s="219" t="n">
        <v>5000</v>
      </c>
      <c r="AB105" s="219"/>
      <c r="AC105" s="219" t="n">
        <v>5000</v>
      </c>
      <c r="AD105" s="219" t="n">
        <v>5000</v>
      </c>
      <c r="AE105" s="219"/>
      <c r="AF105" s="219"/>
      <c r="AG105" s="221" t="n">
        <f aca="false">SUM(AD105+AE105-AF105)</f>
        <v>5000</v>
      </c>
      <c r="AH105" s="219"/>
      <c r="AI105" s="219" t="n">
        <v>5000</v>
      </c>
      <c r="AJ105" s="180" t="n">
        <v>0</v>
      </c>
      <c r="AK105" s="219" t="n">
        <v>5000</v>
      </c>
      <c r="AL105" s="219"/>
      <c r="AM105" s="219"/>
      <c r="AN105" s="180" t="n">
        <f aca="false">SUM(AK105+AL105-AM105)</f>
        <v>5000</v>
      </c>
      <c r="AO105" s="207" t="n">
        <f aca="false">SUM(AN105/$AN$2)</f>
        <v>663.61404207313</v>
      </c>
      <c r="AP105" s="180" t="n">
        <v>5000</v>
      </c>
      <c r="AQ105" s="180"/>
      <c r="AR105" s="207" t="n">
        <f aca="false">SUM(AP105/$AN$2)</f>
        <v>663.61404207313</v>
      </c>
      <c r="AS105" s="207"/>
      <c r="AT105" s="207"/>
      <c r="AU105" s="207"/>
      <c r="AV105" s="207"/>
      <c r="AW105" s="207" t="n">
        <f aca="false">SUM(AR105+AU105-AV105)</f>
        <v>663.61404207313</v>
      </c>
      <c r="AX105" s="215"/>
      <c r="AY105" s="180"/>
      <c r="AZ105" s="180"/>
      <c r="BA105" s="160" t="n">
        <f aca="false">SUM(AW105+AY105-AZ105)</f>
        <v>663.61404207313</v>
      </c>
      <c r="BI105" s="3"/>
    </row>
    <row r="106" customFormat="false" ht="12.75" hidden="true" customHeight="false" outlineLevel="0" collapsed="false">
      <c r="A106" s="209"/>
      <c r="B106" s="205"/>
      <c r="C106" s="205"/>
      <c r="D106" s="205"/>
      <c r="E106" s="205"/>
      <c r="F106" s="205"/>
      <c r="G106" s="205"/>
      <c r="H106" s="205"/>
      <c r="I106" s="217" t="n">
        <v>32394</v>
      </c>
      <c r="J106" s="218" t="s">
        <v>254</v>
      </c>
      <c r="K106" s="219"/>
      <c r="L106" s="219"/>
      <c r="M106" s="219"/>
      <c r="N106" s="219" t="n">
        <v>2000</v>
      </c>
      <c r="O106" s="219" t="n">
        <v>2000</v>
      </c>
      <c r="P106" s="219" t="n">
        <v>2000</v>
      </c>
      <c r="Q106" s="219" t="n">
        <v>2000</v>
      </c>
      <c r="R106" s="219"/>
      <c r="S106" s="219" t="n">
        <v>2000</v>
      </c>
      <c r="T106" s="219"/>
      <c r="U106" s="219"/>
      <c r="V106" s="207" t="n">
        <f aca="false">S106/P106*100</f>
        <v>100</v>
      </c>
      <c r="W106" s="219" t="n">
        <v>2000</v>
      </c>
      <c r="X106" s="219" t="n">
        <v>2000</v>
      </c>
      <c r="Y106" s="219" t="n">
        <v>2000</v>
      </c>
      <c r="Z106" s="219" t="n">
        <v>3000</v>
      </c>
      <c r="AA106" s="219" t="n">
        <v>2000</v>
      </c>
      <c r="AB106" s="219"/>
      <c r="AC106" s="219" t="n">
        <v>2000</v>
      </c>
      <c r="AD106" s="219" t="n">
        <v>2000</v>
      </c>
      <c r="AE106" s="219"/>
      <c r="AF106" s="219"/>
      <c r="AG106" s="221" t="n">
        <f aca="false">SUM(AD106+AE106-AF106)</f>
        <v>2000</v>
      </c>
      <c r="AH106" s="219"/>
      <c r="AI106" s="219" t="n">
        <v>2000</v>
      </c>
      <c r="AJ106" s="180" t="n">
        <v>0</v>
      </c>
      <c r="AK106" s="219" t="n">
        <v>3000</v>
      </c>
      <c r="AL106" s="219"/>
      <c r="AM106" s="219"/>
      <c r="AN106" s="180" t="n">
        <f aca="false">SUM(AK106+AL106-AM106)</f>
        <v>3000</v>
      </c>
      <c r="AO106" s="207" t="n">
        <f aca="false">SUM(AN106/$AN$2)</f>
        <v>398.168425243878</v>
      </c>
      <c r="AP106" s="180" t="n">
        <v>3000</v>
      </c>
      <c r="AQ106" s="180"/>
      <c r="AR106" s="207" t="n">
        <f aca="false">SUM(AP106/$AN$2)</f>
        <v>398.168425243878</v>
      </c>
      <c r="AS106" s="207" t="n">
        <v>120.69</v>
      </c>
      <c r="AT106" s="207" t="n">
        <v>120.69</v>
      </c>
      <c r="AU106" s="207"/>
      <c r="AV106" s="207"/>
      <c r="AW106" s="207" t="n">
        <f aca="false">SUM(AR106+AU106-AV106)</f>
        <v>398.168425243878</v>
      </c>
      <c r="AX106" s="215" t="n">
        <v>466.05</v>
      </c>
      <c r="AY106" s="180" t="n">
        <v>200</v>
      </c>
      <c r="AZ106" s="180"/>
      <c r="BA106" s="160" t="n">
        <f aca="false">SUM(AW106+AY106-AZ106)</f>
        <v>598.168425243878</v>
      </c>
      <c r="BI106" s="3"/>
    </row>
    <row r="107" customFormat="false" ht="12.75" hidden="true" customHeight="false" outlineLevel="0" collapsed="false">
      <c r="A107" s="209"/>
      <c r="B107" s="205"/>
      <c r="C107" s="205"/>
      <c r="D107" s="205"/>
      <c r="E107" s="205"/>
      <c r="F107" s="205"/>
      <c r="G107" s="205"/>
      <c r="H107" s="205"/>
      <c r="I107" s="217" t="n">
        <v>32399</v>
      </c>
      <c r="J107" s="218" t="s">
        <v>255</v>
      </c>
      <c r="K107" s="219"/>
      <c r="L107" s="219"/>
      <c r="M107" s="219"/>
      <c r="N107" s="219" t="n">
        <v>5000</v>
      </c>
      <c r="O107" s="219" t="n">
        <v>5000</v>
      </c>
      <c r="P107" s="219" t="n">
        <v>5000</v>
      </c>
      <c r="Q107" s="219" t="n">
        <v>5000</v>
      </c>
      <c r="R107" s="219" t="n">
        <v>6000</v>
      </c>
      <c r="S107" s="219" t="n">
        <v>6000</v>
      </c>
      <c r="T107" s="219"/>
      <c r="U107" s="219"/>
      <c r="V107" s="207" t="n">
        <f aca="false">S107/P107*100</f>
        <v>120</v>
      </c>
      <c r="W107" s="219" t="n">
        <v>6000</v>
      </c>
      <c r="X107" s="219" t="n">
        <v>0</v>
      </c>
      <c r="Y107" s="219" t="n">
        <v>10000</v>
      </c>
      <c r="Z107" s="219" t="n">
        <v>10000</v>
      </c>
      <c r="AA107" s="219" t="n">
        <v>10000</v>
      </c>
      <c r="AB107" s="219"/>
      <c r="AC107" s="219" t="n">
        <v>10000</v>
      </c>
      <c r="AD107" s="219" t="n">
        <v>10000</v>
      </c>
      <c r="AE107" s="219"/>
      <c r="AF107" s="219"/>
      <c r="AG107" s="221" t="n">
        <f aca="false">SUM(AD107+AE107-AF107)</f>
        <v>10000</v>
      </c>
      <c r="AH107" s="219"/>
      <c r="AI107" s="219" t="n">
        <v>10000</v>
      </c>
      <c r="AJ107" s="180" t="n">
        <v>0</v>
      </c>
      <c r="AK107" s="219" t="n">
        <v>10000</v>
      </c>
      <c r="AL107" s="219" t="n">
        <v>10000</v>
      </c>
      <c r="AM107" s="219"/>
      <c r="AN107" s="180" t="n">
        <f aca="false">SUM(AK107+AL107-AM107)</f>
        <v>20000</v>
      </c>
      <c r="AO107" s="207" t="n">
        <f aca="false">SUM(AN107/$AN$2)</f>
        <v>2654.45616829252</v>
      </c>
      <c r="AP107" s="180" t="n">
        <v>15000</v>
      </c>
      <c r="AQ107" s="180"/>
      <c r="AR107" s="207" t="n">
        <f aca="false">SUM(AP107/$AN$2)</f>
        <v>1990.84212621939</v>
      </c>
      <c r="AS107" s="207" t="n">
        <v>228.82</v>
      </c>
      <c r="AT107" s="207" t="n">
        <v>228.82</v>
      </c>
      <c r="AU107" s="207"/>
      <c r="AV107" s="207"/>
      <c r="AW107" s="207" t="n">
        <f aca="false">SUM(AR107+AU107-AV107)</f>
        <v>1990.84212621939</v>
      </c>
      <c r="AX107" s="215" t="n">
        <v>228.82</v>
      </c>
      <c r="AY107" s="180"/>
      <c r="AZ107" s="180"/>
      <c r="BA107" s="160" t="n">
        <f aca="false">SUM(AW107+AY107-AZ107)</f>
        <v>1990.84212621939</v>
      </c>
      <c r="BI107" s="3"/>
    </row>
    <row r="108" customFormat="false" ht="12.75" hidden="true" customHeight="false" outlineLevel="0" collapsed="false">
      <c r="A108" s="209"/>
      <c r="B108" s="205"/>
      <c r="C108" s="205"/>
      <c r="D108" s="205"/>
      <c r="E108" s="205"/>
      <c r="F108" s="205"/>
      <c r="G108" s="205"/>
      <c r="H108" s="205"/>
      <c r="I108" s="217" t="n">
        <v>329</v>
      </c>
      <c r="J108" s="218" t="s">
        <v>161</v>
      </c>
      <c r="K108" s="219" t="n">
        <f aca="false">SUM(K112:K112)</f>
        <v>247013.43</v>
      </c>
      <c r="L108" s="219" t="n">
        <f aca="false">SUM(L112:L112)</f>
        <v>44500</v>
      </c>
      <c r="M108" s="219" t="n">
        <f aca="false">SUM(M112:M112)</f>
        <v>44500</v>
      </c>
      <c r="N108" s="219" t="n">
        <f aca="false">SUM(N109:N113)</f>
        <v>21000</v>
      </c>
      <c r="O108" s="219" t="n">
        <f aca="false">SUM(O109:O113)</f>
        <v>21000</v>
      </c>
      <c r="P108" s="219" t="n">
        <f aca="false">SUM(P109:P113)</f>
        <v>21362</v>
      </c>
      <c r="Q108" s="219" t="n">
        <f aca="false">SUM(Q109:Q113)</f>
        <v>21362</v>
      </c>
      <c r="R108" s="219" t="n">
        <f aca="false">SUM(R109:R113)</f>
        <v>15900.84</v>
      </c>
      <c r="S108" s="219" t="n">
        <f aca="false">SUM(S109:S113)</f>
        <v>25000</v>
      </c>
      <c r="T108" s="219" t="n">
        <f aca="false">SUM(T109:T113)</f>
        <v>8027.64</v>
      </c>
      <c r="U108" s="219" t="n">
        <f aca="false">SUM(U109:U113)</f>
        <v>0</v>
      </c>
      <c r="V108" s="219" t="n">
        <f aca="false">SUM(V109:V113)</f>
        <v>257.183275699466</v>
      </c>
      <c r="W108" s="219" t="n">
        <f aca="false">SUM(W109:W113)</f>
        <v>44000</v>
      </c>
      <c r="X108" s="219" t="n">
        <f aca="false">SUM(X109:X113)</f>
        <v>95700</v>
      </c>
      <c r="Y108" s="219" t="n">
        <f aca="false">SUM(Y109:Y114)</f>
        <v>142296</v>
      </c>
      <c r="Z108" s="219" t="n">
        <f aca="false">SUM(Z109:Z114)</f>
        <v>1174004</v>
      </c>
      <c r="AA108" s="219" t="n">
        <f aca="false">SUM(AA109:AA114)</f>
        <v>163000</v>
      </c>
      <c r="AB108" s="219" t="n">
        <f aca="false">SUM(AB109:AB114)</f>
        <v>29492.02</v>
      </c>
      <c r="AC108" s="219" t="n">
        <f aca="false">SUM(AC109:AC114)</f>
        <v>233000</v>
      </c>
      <c r="AD108" s="219" t="n">
        <f aca="false">SUM(AD109:AD114)</f>
        <v>85500</v>
      </c>
      <c r="AE108" s="219" t="n">
        <f aca="false">SUM(AE109:AE114)</f>
        <v>0</v>
      </c>
      <c r="AF108" s="219" t="n">
        <f aca="false">SUM(AF109:AF114)</f>
        <v>0</v>
      </c>
      <c r="AG108" s="219" t="n">
        <f aca="false">SUM(AG109:AG114)</f>
        <v>85500</v>
      </c>
      <c r="AH108" s="219" t="n">
        <f aca="false">SUM(AH109:AH114)</f>
        <v>41781.32</v>
      </c>
      <c r="AI108" s="219" t="n">
        <f aca="false">SUM(AI109:AI114)</f>
        <v>229200</v>
      </c>
      <c r="AJ108" s="219" t="n">
        <f aca="false">SUM(AJ109:AJ114)</f>
        <v>19146.15</v>
      </c>
      <c r="AK108" s="219" t="n">
        <v>269691.6</v>
      </c>
      <c r="AL108" s="219" t="n">
        <f aca="false">SUM(AL109:AL114)</f>
        <v>15000</v>
      </c>
      <c r="AM108" s="219" t="n">
        <f aca="false">SUM(AM109:AM114)</f>
        <v>125500</v>
      </c>
      <c r="AN108" s="219" t="n">
        <f aca="false">SUM(AN109:AN114)</f>
        <v>164191.6</v>
      </c>
      <c r="AO108" s="207" t="n">
        <f aca="false">SUM(AN108/$AN$2)</f>
        <v>21791.9702700909</v>
      </c>
      <c r="AP108" s="219" t="n">
        <f aca="false">SUM(AP109:AP114)</f>
        <v>125000</v>
      </c>
      <c r="AQ108" s="219"/>
      <c r="AR108" s="207" t="n">
        <f aca="false">SUM(AP108/$AN$2)</f>
        <v>16590.3510518283</v>
      </c>
      <c r="AS108" s="207"/>
      <c r="AT108" s="207" t="n">
        <f aca="false">SUM(AT109:AT114)</f>
        <v>3342.81</v>
      </c>
      <c r="AU108" s="207" t="n">
        <f aca="false">SUM(AU109:AU114)</f>
        <v>71646.21</v>
      </c>
      <c r="AV108" s="207" t="n">
        <f aca="false">SUM(AV109:AV114)</f>
        <v>0</v>
      </c>
      <c r="AW108" s="207" t="n">
        <f aca="false">SUM(AR108+AU108-AV108)</f>
        <v>88236.5610518283</v>
      </c>
      <c r="AX108" s="215" t="n">
        <f aca="false">SUM(AX109:AX114)</f>
        <v>14439.23</v>
      </c>
      <c r="AY108" s="216" t="n">
        <f aca="false">SUM(AY109:AY114)</f>
        <v>5187.53</v>
      </c>
      <c r="AZ108" s="216" t="n">
        <f aca="false">SUM(AZ109:AZ114)</f>
        <v>53159.52</v>
      </c>
      <c r="BA108" s="216" t="n">
        <f aca="false">SUM(BA109:BA114)</f>
        <v>40264.5710518283</v>
      </c>
      <c r="BI108" s="3"/>
    </row>
    <row r="109" customFormat="false" ht="12.75" hidden="true" customHeight="false" outlineLevel="0" collapsed="false">
      <c r="A109" s="209"/>
      <c r="B109" s="205"/>
      <c r="C109" s="205"/>
      <c r="D109" s="205"/>
      <c r="E109" s="205"/>
      <c r="F109" s="205"/>
      <c r="G109" s="205"/>
      <c r="H109" s="205"/>
      <c r="I109" s="217" t="n">
        <v>32931</v>
      </c>
      <c r="J109" s="218" t="s">
        <v>256</v>
      </c>
      <c r="K109" s="219"/>
      <c r="L109" s="219"/>
      <c r="M109" s="219"/>
      <c r="N109" s="219" t="n">
        <v>15000</v>
      </c>
      <c r="O109" s="219" t="n">
        <v>15000</v>
      </c>
      <c r="P109" s="219" t="n">
        <v>15000</v>
      </c>
      <c r="Q109" s="219" t="n">
        <v>15000</v>
      </c>
      <c r="R109" s="219" t="n">
        <v>6124.59</v>
      </c>
      <c r="S109" s="219" t="n">
        <v>15000</v>
      </c>
      <c r="T109" s="219" t="n">
        <v>4490.14</v>
      </c>
      <c r="U109" s="219"/>
      <c r="V109" s="207" t="n">
        <f aca="false">S109/P109*100</f>
        <v>100</v>
      </c>
      <c r="W109" s="219" t="n">
        <v>15000</v>
      </c>
      <c r="X109" s="219" t="n">
        <v>35000</v>
      </c>
      <c r="Y109" s="219" t="n">
        <v>35000</v>
      </c>
      <c r="Z109" s="219" t="n">
        <v>40000</v>
      </c>
      <c r="AA109" s="219" t="n">
        <v>35000</v>
      </c>
      <c r="AB109" s="219" t="n">
        <v>8714.75</v>
      </c>
      <c r="AC109" s="219" t="n">
        <v>35000</v>
      </c>
      <c r="AD109" s="219" t="n">
        <v>35000</v>
      </c>
      <c r="AE109" s="219"/>
      <c r="AF109" s="219"/>
      <c r="AG109" s="221" t="n">
        <f aca="false">SUM(AD109+AE109-AF109)</f>
        <v>35000</v>
      </c>
      <c r="AH109" s="219" t="n">
        <v>17082.95</v>
      </c>
      <c r="AI109" s="219" t="n">
        <v>40000</v>
      </c>
      <c r="AJ109" s="180" t="n">
        <v>5090.41</v>
      </c>
      <c r="AK109" s="219" t="n">
        <v>40000</v>
      </c>
      <c r="AL109" s="219"/>
      <c r="AM109" s="219"/>
      <c r="AN109" s="180" t="n">
        <f aca="false">SUM(AK109+AL109-AM109)</f>
        <v>40000</v>
      </c>
      <c r="AO109" s="207" t="n">
        <f aca="false">SUM(AN109/$AN$2)</f>
        <v>5308.91233658504</v>
      </c>
      <c r="AP109" s="180" t="n">
        <v>40000</v>
      </c>
      <c r="AQ109" s="180"/>
      <c r="AR109" s="207" t="n">
        <f aca="false">SUM(AP109/$AN$2)</f>
        <v>5308.91233658504</v>
      </c>
      <c r="AS109" s="207" t="n">
        <v>1550.47</v>
      </c>
      <c r="AT109" s="207" t="n">
        <v>1550.47</v>
      </c>
      <c r="AU109" s="207"/>
      <c r="AV109" s="207"/>
      <c r="AW109" s="207" t="n">
        <f aca="false">SUM(AR109+AU109-AV109)</f>
        <v>5308.91233658504</v>
      </c>
      <c r="AX109" s="215" t="n">
        <v>5951.39</v>
      </c>
      <c r="AY109" s="180" t="n">
        <v>3000</v>
      </c>
      <c r="AZ109" s="180"/>
      <c r="BA109" s="160" t="n">
        <f aca="false">SUM(AW109+AY109-AZ109)</f>
        <v>8308.91233658504</v>
      </c>
      <c r="BI109" s="3"/>
    </row>
    <row r="110" customFormat="false" ht="12.75" hidden="true" customHeight="false" outlineLevel="0" collapsed="false">
      <c r="A110" s="209"/>
      <c r="B110" s="205"/>
      <c r="C110" s="205"/>
      <c r="D110" s="205"/>
      <c r="E110" s="205"/>
      <c r="F110" s="205"/>
      <c r="G110" s="205"/>
      <c r="H110" s="205"/>
      <c r="I110" s="217" t="n">
        <v>32955</v>
      </c>
      <c r="J110" s="218" t="s">
        <v>257</v>
      </c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07"/>
      <c r="W110" s="219"/>
      <c r="X110" s="219" t="n">
        <v>15000</v>
      </c>
      <c r="Y110" s="219" t="n">
        <v>15000</v>
      </c>
      <c r="Z110" s="219" t="n">
        <v>15100</v>
      </c>
      <c r="AA110" s="219" t="n">
        <v>15000</v>
      </c>
      <c r="AB110" s="219" t="n">
        <v>6673.33</v>
      </c>
      <c r="AC110" s="219" t="n">
        <v>15000</v>
      </c>
      <c r="AD110" s="219" t="n">
        <v>15000</v>
      </c>
      <c r="AE110" s="219"/>
      <c r="AF110" s="219"/>
      <c r="AG110" s="221" t="n">
        <f aca="false">SUM(AD110+AE110-AF110)</f>
        <v>15000</v>
      </c>
      <c r="AH110" s="219" t="n">
        <v>4781.25</v>
      </c>
      <c r="AI110" s="219" t="n">
        <v>10000</v>
      </c>
      <c r="AJ110" s="180" t="n">
        <v>4250</v>
      </c>
      <c r="AK110" s="219" t="n">
        <v>10000</v>
      </c>
      <c r="AL110" s="219"/>
      <c r="AM110" s="219"/>
      <c r="AN110" s="180" t="n">
        <f aca="false">SUM(AK110+AL110-AM110)</f>
        <v>10000</v>
      </c>
      <c r="AO110" s="207" t="n">
        <f aca="false">SUM(AN110/$AN$2)</f>
        <v>1327.22808414626</v>
      </c>
      <c r="AP110" s="180" t="n">
        <v>10000</v>
      </c>
      <c r="AQ110" s="180"/>
      <c r="AR110" s="207" t="n">
        <f aca="false">SUM(AP110/$AN$2)</f>
        <v>1327.22808414626</v>
      </c>
      <c r="AS110" s="207" t="n">
        <v>676.86</v>
      </c>
      <c r="AT110" s="207" t="n">
        <v>676.86</v>
      </c>
      <c r="AU110" s="207"/>
      <c r="AV110" s="207"/>
      <c r="AW110" s="207" t="n">
        <f aca="false">SUM(AR110+AU110-AV110)</f>
        <v>1327.22808414626</v>
      </c>
      <c r="AX110" s="215" t="n">
        <v>1128.1</v>
      </c>
      <c r="AY110" s="180"/>
      <c r="AZ110" s="180"/>
      <c r="BA110" s="160" t="n">
        <f aca="false">SUM(AW110+AY110-AZ110)</f>
        <v>1327.22808414626</v>
      </c>
      <c r="BI110" s="3"/>
    </row>
    <row r="111" customFormat="false" ht="12.75" hidden="true" customHeight="false" outlineLevel="0" collapsed="false">
      <c r="A111" s="209"/>
      <c r="B111" s="205"/>
      <c r="C111" s="205"/>
      <c r="D111" s="205"/>
      <c r="E111" s="205"/>
      <c r="F111" s="205"/>
      <c r="G111" s="205"/>
      <c r="H111" s="205"/>
      <c r="I111" s="217" t="n">
        <v>32959</v>
      </c>
      <c r="J111" s="218" t="s">
        <v>258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07"/>
      <c r="W111" s="219"/>
      <c r="X111" s="219"/>
      <c r="Y111" s="219"/>
      <c r="Z111" s="219" t="n">
        <v>5000</v>
      </c>
      <c r="AA111" s="219" t="n">
        <v>5000</v>
      </c>
      <c r="AB111" s="219" t="n">
        <v>3261.38</v>
      </c>
      <c r="AC111" s="219" t="n">
        <v>5000</v>
      </c>
      <c r="AD111" s="219" t="n">
        <v>5000</v>
      </c>
      <c r="AE111" s="219"/>
      <c r="AF111" s="219"/>
      <c r="AG111" s="221" t="n">
        <f aca="false">SUM(AD111+AE111-AF111)</f>
        <v>5000</v>
      </c>
      <c r="AH111" s="219" t="n">
        <v>5112.93</v>
      </c>
      <c r="AI111" s="219" t="n">
        <v>5000</v>
      </c>
      <c r="AJ111" s="180" t="n">
        <v>0</v>
      </c>
      <c r="AK111" s="219" t="n">
        <v>5000</v>
      </c>
      <c r="AL111" s="219" t="n">
        <v>15000</v>
      </c>
      <c r="AM111" s="219"/>
      <c r="AN111" s="180" t="n">
        <f aca="false">SUM(AK111+AL111-AM111)</f>
        <v>20000</v>
      </c>
      <c r="AO111" s="207" t="n">
        <f aca="false">SUM(AN111/$AN$2)</f>
        <v>2654.45616829252</v>
      </c>
      <c r="AP111" s="180" t="n">
        <v>20000</v>
      </c>
      <c r="AQ111" s="180"/>
      <c r="AR111" s="207" t="n">
        <f aca="false">SUM(AP111/$AN$2)</f>
        <v>2654.45616829252</v>
      </c>
      <c r="AS111" s="207" t="n">
        <v>0</v>
      </c>
      <c r="AT111" s="207" t="n">
        <v>0</v>
      </c>
      <c r="AU111" s="207"/>
      <c r="AV111" s="207"/>
      <c r="AW111" s="207" t="n">
        <f aca="false">SUM(AR111+AU111-AV111)</f>
        <v>2654.45616829252</v>
      </c>
      <c r="AX111" s="215" t="n">
        <v>2961.6</v>
      </c>
      <c r="AY111" s="180" t="n">
        <v>400</v>
      </c>
      <c r="AZ111" s="180"/>
      <c r="BA111" s="160" t="n">
        <f aca="false">SUM(AW111+AY111-AZ111)</f>
        <v>3054.45616829252</v>
      </c>
      <c r="BI111" s="3"/>
    </row>
    <row r="112" customFormat="false" ht="12.75" hidden="true" customHeight="false" outlineLevel="0" collapsed="false">
      <c r="A112" s="209"/>
      <c r="B112" s="205"/>
      <c r="C112" s="205"/>
      <c r="D112" s="205"/>
      <c r="E112" s="205"/>
      <c r="F112" s="205"/>
      <c r="G112" s="205"/>
      <c r="H112" s="205"/>
      <c r="I112" s="217" t="n">
        <v>32991</v>
      </c>
      <c r="J112" s="218" t="s">
        <v>161</v>
      </c>
      <c r="K112" s="219" t="n">
        <v>247013.43</v>
      </c>
      <c r="L112" s="219" t="n">
        <v>44500</v>
      </c>
      <c r="M112" s="219" t="n">
        <v>44500</v>
      </c>
      <c r="N112" s="219" t="n">
        <v>6000</v>
      </c>
      <c r="O112" s="219" t="n">
        <v>6000</v>
      </c>
      <c r="P112" s="219" t="n">
        <v>6362</v>
      </c>
      <c r="Q112" s="219" t="n">
        <v>6362</v>
      </c>
      <c r="R112" s="219" t="n">
        <v>9776.25</v>
      </c>
      <c r="S112" s="219" t="n">
        <v>10000</v>
      </c>
      <c r="T112" s="219" t="n">
        <v>3537.5</v>
      </c>
      <c r="U112" s="219"/>
      <c r="V112" s="207" t="n">
        <f aca="false">S112/P112*100</f>
        <v>157.183275699466</v>
      </c>
      <c r="W112" s="219" t="n">
        <v>29000</v>
      </c>
      <c r="X112" s="219" t="n">
        <v>45700</v>
      </c>
      <c r="Y112" s="219" t="n">
        <v>85296</v>
      </c>
      <c r="Z112" s="219" t="n">
        <v>85296</v>
      </c>
      <c r="AA112" s="219" t="n">
        <v>100000</v>
      </c>
      <c r="AB112" s="219" t="n">
        <v>8834.98</v>
      </c>
      <c r="AC112" s="219" t="n">
        <v>100000</v>
      </c>
      <c r="AD112" s="219" t="n">
        <v>22500</v>
      </c>
      <c r="AE112" s="219"/>
      <c r="AF112" s="219"/>
      <c r="AG112" s="221" t="n">
        <f aca="false">SUM(AD112+AE112-AF112)</f>
        <v>22500</v>
      </c>
      <c r="AH112" s="219" t="n">
        <v>11584.19</v>
      </c>
      <c r="AI112" s="219" t="n">
        <v>100000</v>
      </c>
      <c r="AJ112" s="180" t="n">
        <v>8569.45</v>
      </c>
      <c r="AK112" s="219" t="n">
        <v>50000</v>
      </c>
      <c r="AL112" s="219"/>
      <c r="AM112" s="219"/>
      <c r="AN112" s="180" t="n">
        <f aca="false">SUM(AK112+AL112-AM112)</f>
        <v>50000</v>
      </c>
      <c r="AO112" s="207" t="n">
        <f aca="false">SUM(AN112/$AN$2)</f>
        <v>6636.1404207313</v>
      </c>
      <c r="AP112" s="180" t="n">
        <v>50000</v>
      </c>
      <c r="AQ112" s="180"/>
      <c r="AR112" s="207" t="n">
        <f aca="false">SUM(AP112/$AN$2)</f>
        <v>6636.1404207313</v>
      </c>
      <c r="AS112" s="207" t="n">
        <v>946.48</v>
      </c>
      <c r="AT112" s="207" t="n">
        <v>946.48</v>
      </c>
      <c r="AU112" s="207"/>
      <c r="AV112" s="207"/>
      <c r="AW112" s="207" t="n">
        <f aca="false">SUM(AR112+AU112-AV112)</f>
        <v>6636.1404207313</v>
      </c>
      <c r="AX112" s="215" t="n">
        <v>4140.85</v>
      </c>
      <c r="AY112" s="180" t="n">
        <v>1787.53</v>
      </c>
      <c r="AZ112" s="180"/>
      <c r="BA112" s="160" t="n">
        <f aca="false">SUM(AW112+AY112-AZ112)</f>
        <v>8423.6704207313</v>
      </c>
      <c r="BI112" s="3"/>
    </row>
    <row r="113" customFormat="false" ht="12.75" hidden="true" customHeight="false" outlineLevel="0" collapsed="false">
      <c r="A113" s="209"/>
      <c r="B113" s="205"/>
      <c r="C113" s="205"/>
      <c r="D113" s="205"/>
      <c r="E113" s="205"/>
      <c r="F113" s="205"/>
      <c r="G113" s="205"/>
      <c r="H113" s="205"/>
      <c r="I113" s="217" t="n">
        <v>32991</v>
      </c>
      <c r="J113" s="218" t="s">
        <v>259</v>
      </c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07"/>
      <c r="W113" s="219"/>
      <c r="X113" s="219"/>
      <c r="Y113" s="219" t="n">
        <v>7000</v>
      </c>
      <c r="Z113" s="219" t="n">
        <v>7000</v>
      </c>
      <c r="AA113" s="219" t="n">
        <v>8000</v>
      </c>
      <c r="AB113" s="219" t="n">
        <v>2007.58</v>
      </c>
      <c r="AC113" s="219" t="n">
        <v>8000</v>
      </c>
      <c r="AD113" s="219" t="n">
        <v>8000</v>
      </c>
      <c r="AE113" s="219"/>
      <c r="AF113" s="219"/>
      <c r="AG113" s="221" t="n">
        <f aca="false">SUM(AD113+AE113-AF113)</f>
        <v>8000</v>
      </c>
      <c r="AH113" s="219" t="n">
        <v>3220</v>
      </c>
      <c r="AI113" s="219" t="n">
        <v>8000</v>
      </c>
      <c r="AJ113" s="180" t="n">
        <v>1236.29</v>
      </c>
      <c r="AK113" s="219" t="n">
        <v>8000</v>
      </c>
      <c r="AL113" s="219"/>
      <c r="AM113" s="219"/>
      <c r="AN113" s="180" t="n">
        <f aca="false">SUM(AK113+AL113-AM113)</f>
        <v>8000</v>
      </c>
      <c r="AO113" s="207" t="n">
        <f aca="false">SUM(AN113/$AN$2)</f>
        <v>1061.78246731701</v>
      </c>
      <c r="AP113" s="180" t="n">
        <v>5000</v>
      </c>
      <c r="AQ113" s="180"/>
      <c r="AR113" s="207" t="n">
        <f aca="false">SUM(AP113/$AN$2)</f>
        <v>663.61404207313</v>
      </c>
      <c r="AS113" s="207" t="n">
        <v>169</v>
      </c>
      <c r="AT113" s="207" t="n">
        <v>169</v>
      </c>
      <c r="AU113" s="207"/>
      <c r="AV113" s="207"/>
      <c r="AW113" s="207" t="n">
        <f aca="false">SUM(AR113+AU113-AV113)</f>
        <v>663.61404207313</v>
      </c>
      <c r="AX113" s="215" t="n">
        <v>257.29</v>
      </c>
      <c r="AY113" s="180"/>
      <c r="AZ113" s="180"/>
      <c r="BA113" s="160" t="n">
        <f aca="false">SUM(AW113+AY113-AZ113)</f>
        <v>663.61404207313</v>
      </c>
      <c r="BI113" s="3"/>
    </row>
    <row r="114" customFormat="false" ht="12.75" hidden="true" customHeight="false" outlineLevel="0" collapsed="false">
      <c r="A114" s="209"/>
      <c r="B114" s="205"/>
      <c r="C114" s="205"/>
      <c r="D114" s="205"/>
      <c r="E114" s="205"/>
      <c r="F114" s="205"/>
      <c r="G114" s="205"/>
      <c r="H114" s="205"/>
      <c r="I114" s="217" t="n">
        <v>32999</v>
      </c>
      <c r="J114" s="218" t="s">
        <v>260</v>
      </c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07"/>
      <c r="W114" s="219"/>
      <c r="X114" s="219"/>
      <c r="Y114" s="219"/>
      <c r="Z114" s="219" t="n">
        <v>1021608</v>
      </c>
      <c r="AA114" s="219" t="n">
        <v>0</v>
      </c>
      <c r="AB114" s="219"/>
      <c r="AC114" s="219" t="n">
        <v>70000</v>
      </c>
      <c r="AD114" s="219" t="n">
        <v>0</v>
      </c>
      <c r="AE114" s="219"/>
      <c r="AF114" s="219"/>
      <c r="AG114" s="221" t="n">
        <f aca="false">SUM(AD114+AE114-AF114)</f>
        <v>0</v>
      </c>
      <c r="AH114" s="219"/>
      <c r="AI114" s="219" t="n">
        <v>66200</v>
      </c>
      <c r="AJ114" s="180" t="n">
        <v>0</v>
      </c>
      <c r="AK114" s="219" t="n">
        <v>161691.6</v>
      </c>
      <c r="AL114" s="180"/>
      <c r="AM114" s="219" t="n">
        <v>125500</v>
      </c>
      <c r="AN114" s="180" t="n">
        <f aca="false">SUM(AK114+AL114-AM114)</f>
        <v>36191.6</v>
      </c>
      <c r="AO114" s="207" t="n">
        <f aca="false">SUM(AN114/$AN$2)</f>
        <v>4803.45079301878</v>
      </c>
      <c r="AP114" s="180"/>
      <c r="AQ114" s="180"/>
      <c r="AR114" s="207" t="n">
        <f aca="false">SUM(AP114/$AN$2)</f>
        <v>0</v>
      </c>
      <c r="AS114" s="207"/>
      <c r="AT114" s="207"/>
      <c r="AU114" s="207" t="n">
        <v>71646.21</v>
      </c>
      <c r="AV114" s="207"/>
      <c r="AW114" s="207" t="n">
        <f aca="false">SUM(AR114+AU114-AV114)</f>
        <v>71646.21</v>
      </c>
      <c r="AX114" s="215"/>
      <c r="AY114" s="215" t="n">
        <v>0</v>
      </c>
      <c r="AZ114" s="180" t="n">
        <v>53159.52</v>
      </c>
      <c r="BA114" s="160" t="n">
        <f aca="false">SUM(AW114+AY114-AZ114)</f>
        <v>18486.69</v>
      </c>
      <c r="BI114" s="3"/>
    </row>
    <row r="115" customFormat="false" ht="12.75" hidden="true" customHeight="false" outlineLevel="0" collapsed="false">
      <c r="A115" s="209" t="s">
        <v>261</v>
      </c>
      <c r="B115" s="205"/>
      <c r="C115" s="205"/>
      <c r="D115" s="205"/>
      <c r="E115" s="205"/>
      <c r="F115" s="205"/>
      <c r="G115" s="205"/>
      <c r="H115" s="205"/>
      <c r="I115" s="217" t="s">
        <v>155</v>
      </c>
      <c r="J115" s="218" t="s">
        <v>262</v>
      </c>
      <c r="K115" s="219" t="n">
        <f aca="false">SUM(K116)</f>
        <v>13210.38</v>
      </c>
      <c r="L115" s="219" t="n">
        <f aca="false">SUM(L116)</f>
        <v>11000</v>
      </c>
      <c r="M115" s="219" t="n">
        <f aca="false">SUM(M116)</f>
        <v>11000</v>
      </c>
      <c r="N115" s="219" t="n">
        <f aca="false">SUM(N116)</f>
        <v>13000</v>
      </c>
      <c r="O115" s="219" t="n">
        <f aca="false">SUM(O116)</f>
        <v>13000</v>
      </c>
      <c r="P115" s="219" t="n">
        <f aca="false">SUM(P116)</f>
        <v>10000</v>
      </c>
      <c r="Q115" s="219" t="n">
        <f aca="false">SUM(Q116)</f>
        <v>10000</v>
      </c>
      <c r="R115" s="219" t="n">
        <f aca="false">SUM(R116)</f>
        <v>4750.33</v>
      </c>
      <c r="S115" s="219" t="n">
        <f aca="false">SUM(S116)</f>
        <v>10000</v>
      </c>
      <c r="T115" s="219" t="n">
        <f aca="false">SUM(T116)</f>
        <v>4705.82</v>
      </c>
      <c r="U115" s="219" t="n">
        <f aca="false">SUM(U116)</f>
        <v>0</v>
      </c>
      <c r="V115" s="219" t="n">
        <f aca="false">SUM(V116)</f>
        <v>100</v>
      </c>
      <c r="W115" s="219" t="n">
        <f aca="false">SUM(W116)</f>
        <v>10000</v>
      </c>
      <c r="X115" s="219" t="n">
        <f aca="false">SUM(X116)</f>
        <v>20000</v>
      </c>
      <c r="Y115" s="219" t="n">
        <f aca="false">SUM(Y116)</f>
        <v>8000</v>
      </c>
      <c r="Z115" s="219" t="n">
        <f aca="false">SUM(Z116)</f>
        <v>11000</v>
      </c>
      <c r="AA115" s="219" t="n">
        <f aca="false">SUM(AA116)</f>
        <v>10000</v>
      </c>
      <c r="AB115" s="219" t="n">
        <f aca="false">SUM(AB116)</f>
        <v>6404.21</v>
      </c>
      <c r="AC115" s="219" t="n">
        <f aca="false">SUM(AC116)</f>
        <v>13000</v>
      </c>
      <c r="AD115" s="219" t="n">
        <f aca="false">SUM(AD116)</f>
        <v>20000</v>
      </c>
      <c r="AE115" s="219" t="n">
        <f aca="false">SUM(AE116)</f>
        <v>0</v>
      </c>
      <c r="AF115" s="219" t="n">
        <f aca="false">SUM(AF116)</f>
        <v>0</v>
      </c>
      <c r="AG115" s="219" t="n">
        <f aca="false">SUM(AG116)</f>
        <v>20000</v>
      </c>
      <c r="AH115" s="219" t="n">
        <f aca="false">SUM(AH116)</f>
        <v>15827.68</v>
      </c>
      <c r="AI115" s="219" t="n">
        <f aca="false">SUM(AI116)</f>
        <v>20000</v>
      </c>
      <c r="AJ115" s="219" t="n">
        <f aca="false">SUM(AJ116)</f>
        <v>8448.85</v>
      </c>
      <c r="AK115" s="219" t="n">
        <f aca="false">SUM(AK116)</f>
        <v>20000</v>
      </c>
      <c r="AL115" s="219" t="n">
        <f aca="false">SUM(AL116)</f>
        <v>0</v>
      </c>
      <c r="AM115" s="219" t="n">
        <f aca="false">SUM(AM116)</f>
        <v>0</v>
      </c>
      <c r="AN115" s="219" t="n">
        <f aca="false">SUM(AN116)</f>
        <v>20000</v>
      </c>
      <c r="AO115" s="207" t="n">
        <f aca="false">SUM(AN115/$AN$2)</f>
        <v>2654.45616829252</v>
      </c>
      <c r="AP115" s="219" t="n">
        <f aca="false">SUM(AP116)</f>
        <v>34000</v>
      </c>
      <c r="AQ115" s="219" t="n">
        <f aca="false">SUM(AQ116)</f>
        <v>0</v>
      </c>
      <c r="AR115" s="207" t="n">
        <f aca="false">SUM(AP115/$AN$2)</f>
        <v>4512.57548609729</v>
      </c>
      <c r="AS115" s="207"/>
      <c r="AT115" s="207" t="n">
        <f aca="false">SUM(AT116)</f>
        <v>2107.55</v>
      </c>
      <c r="AU115" s="207" t="n">
        <f aca="false">SUM(AU116)</f>
        <v>1000</v>
      </c>
      <c r="AV115" s="207" t="n">
        <f aca="false">SUM(AV116)</f>
        <v>0</v>
      </c>
      <c r="AW115" s="207" t="n">
        <f aca="false">SUM(AR115+AU115-AV115)</f>
        <v>5512.57548609729</v>
      </c>
      <c r="AX115" s="215" t="n">
        <f aca="false">SUM(AX119)</f>
        <v>3381.53</v>
      </c>
      <c r="AY115" s="216" t="n">
        <f aca="false">SUM(AY119)</f>
        <v>800</v>
      </c>
      <c r="AZ115" s="216" t="n">
        <f aca="false">SUM(AZ119)</f>
        <v>2000</v>
      </c>
      <c r="BA115" s="216" t="n">
        <f aca="false">SUM(BA119)</f>
        <v>4312.57548609729</v>
      </c>
      <c r="BI115" s="3"/>
    </row>
    <row r="116" customFormat="false" ht="12.75" hidden="true" customHeight="false" outlineLevel="0" collapsed="false">
      <c r="A116" s="209"/>
      <c r="B116" s="205"/>
      <c r="C116" s="205"/>
      <c r="D116" s="205"/>
      <c r="E116" s="205"/>
      <c r="F116" s="205"/>
      <c r="G116" s="205"/>
      <c r="H116" s="205"/>
      <c r="I116" s="217" t="s">
        <v>157</v>
      </c>
      <c r="J116" s="218"/>
      <c r="K116" s="219" t="n">
        <f aca="false">SUM(K119)</f>
        <v>13210.38</v>
      </c>
      <c r="L116" s="219" t="n">
        <f aca="false">SUM(L119)</f>
        <v>11000</v>
      </c>
      <c r="M116" s="219" t="n">
        <f aca="false">SUM(M119)</f>
        <v>11000</v>
      </c>
      <c r="N116" s="219" t="n">
        <f aca="false">SUM(N119)</f>
        <v>13000</v>
      </c>
      <c r="O116" s="219" t="n">
        <f aca="false">SUM(O119)</f>
        <v>13000</v>
      </c>
      <c r="P116" s="219" t="n">
        <f aca="false">SUM(P119)</f>
        <v>10000</v>
      </c>
      <c r="Q116" s="219" t="n">
        <f aca="false">SUM(Q119)</f>
        <v>10000</v>
      </c>
      <c r="R116" s="219" t="n">
        <f aca="false">SUM(R119)</f>
        <v>4750.33</v>
      </c>
      <c r="S116" s="219" t="n">
        <f aca="false">SUM(S119)</f>
        <v>10000</v>
      </c>
      <c r="T116" s="219" t="n">
        <f aca="false">SUM(T119)</f>
        <v>4705.82</v>
      </c>
      <c r="U116" s="219" t="n">
        <f aca="false">SUM(U119)</f>
        <v>0</v>
      </c>
      <c r="V116" s="219" t="n">
        <f aca="false">SUM(V119)</f>
        <v>100</v>
      </c>
      <c r="W116" s="219" t="n">
        <f aca="false">SUM(W119)</f>
        <v>10000</v>
      </c>
      <c r="X116" s="219" t="n">
        <f aca="false">SUM(X119)</f>
        <v>20000</v>
      </c>
      <c r="Y116" s="219" t="n">
        <f aca="false">SUM(Y119)</f>
        <v>8000</v>
      </c>
      <c r="Z116" s="219" t="n">
        <f aca="false">SUM(Z119)</f>
        <v>11000</v>
      </c>
      <c r="AA116" s="219" t="n">
        <f aca="false">SUM(AA119)</f>
        <v>10000</v>
      </c>
      <c r="AB116" s="219" t="n">
        <f aca="false">SUM(AB119)</f>
        <v>6404.21</v>
      </c>
      <c r="AC116" s="219" t="n">
        <f aca="false">SUM(AC119)</f>
        <v>13000</v>
      </c>
      <c r="AD116" s="219" t="n">
        <f aca="false">SUM(AD119)</f>
        <v>20000</v>
      </c>
      <c r="AE116" s="219" t="n">
        <f aca="false">SUM(AE119)</f>
        <v>0</v>
      </c>
      <c r="AF116" s="219" t="n">
        <f aca="false">SUM(AF119)</f>
        <v>0</v>
      </c>
      <c r="AG116" s="219" t="n">
        <f aca="false">SUM(AG119)</f>
        <v>20000</v>
      </c>
      <c r="AH116" s="219" t="n">
        <f aca="false">SUM(AH119)</f>
        <v>15827.68</v>
      </c>
      <c r="AI116" s="219" t="n">
        <f aca="false">SUM(AI119)</f>
        <v>20000</v>
      </c>
      <c r="AJ116" s="219" t="n">
        <f aca="false">SUM(AJ119)</f>
        <v>8448.85</v>
      </c>
      <c r="AK116" s="219" t="n">
        <f aca="false">SUM(AK119)</f>
        <v>20000</v>
      </c>
      <c r="AL116" s="219" t="n">
        <f aca="false">SUM(AL119)</f>
        <v>0</v>
      </c>
      <c r="AM116" s="219" t="n">
        <f aca="false">SUM(AM119)</f>
        <v>0</v>
      </c>
      <c r="AN116" s="219" t="n">
        <f aca="false">SUM(AN119)</f>
        <v>20000</v>
      </c>
      <c r="AO116" s="207" t="n">
        <f aca="false">SUM(AN116/$AN$2)</f>
        <v>2654.45616829252</v>
      </c>
      <c r="AP116" s="219" t="n">
        <f aca="false">SUM(AP119)</f>
        <v>34000</v>
      </c>
      <c r="AQ116" s="219" t="n">
        <f aca="false">SUM(AQ119)</f>
        <v>0</v>
      </c>
      <c r="AR116" s="207" t="n">
        <f aca="false">SUM(AP116/$AN$2)</f>
        <v>4512.57548609729</v>
      </c>
      <c r="AS116" s="207"/>
      <c r="AT116" s="207" t="n">
        <f aca="false">SUM(AT119)</f>
        <v>2107.55</v>
      </c>
      <c r="AU116" s="207" t="n">
        <f aca="false">SUM(AU119)</f>
        <v>1000</v>
      </c>
      <c r="AV116" s="207" t="n">
        <f aca="false">SUM(AV119)</f>
        <v>0</v>
      </c>
      <c r="AW116" s="207" t="n">
        <f aca="false">SUM(AR116+AU116-AV116)</f>
        <v>5512.57548609729</v>
      </c>
      <c r="AX116" s="215"/>
      <c r="AY116" s="180" t="n">
        <f aca="false">SUM(AY118)</f>
        <v>0</v>
      </c>
      <c r="AZ116" s="180" t="n">
        <f aca="false">SUM(AZ118)</f>
        <v>0</v>
      </c>
      <c r="BA116" s="160" t="n">
        <v>4312.58</v>
      </c>
      <c r="BI116" s="3"/>
    </row>
    <row r="117" customFormat="false" ht="12.75" hidden="true" customHeight="false" outlineLevel="0" collapsed="false">
      <c r="A117" s="209"/>
      <c r="B117" s="205" t="s">
        <v>158</v>
      </c>
      <c r="C117" s="205"/>
      <c r="D117" s="205"/>
      <c r="E117" s="205"/>
      <c r="F117" s="205"/>
      <c r="G117" s="205"/>
      <c r="H117" s="205"/>
      <c r="I117" s="217" t="s">
        <v>179</v>
      </c>
      <c r="J117" s="218" t="s">
        <v>28</v>
      </c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07"/>
      <c r="AP117" s="219"/>
      <c r="AQ117" s="219"/>
      <c r="AR117" s="207"/>
      <c r="AS117" s="207"/>
      <c r="AT117" s="207"/>
      <c r="AU117" s="207"/>
      <c r="AV117" s="207"/>
      <c r="AW117" s="207" t="n">
        <v>5512.58</v>
      </c>
      <c r="AX117" s="215"/>
      <c r="AY117" s="180"/>
      <c r="AZ117" s="180"/>
      <c r="BA117" s="160" t="n">
        <v>0</v>
      </c>
      <c r="BI117" s="3"/>
    </row>
    <row r="118" customFormat="false" ht="12.75" hidden="true" customHeight="false" outlineLevel="0" collapsed="false">
      <c r="A118" s="209"/>
      <c r="B118" s="205" t="s">
        <v>158</v>
      </c>
      <c r="C118" s="205"/>
      <c r="D118" s="205"/>
      <c r="E118" s="205"/>
      <c r="F118" s="205"/>
      <c r="G118" s="205"/>
      <c r="H118" s="205"/>
      <c r="I118" s="217" t="s">
        <v>159</v>
      </c>
      <c r="J118" s="218" t="s">
        <v>160</v>
      </c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07" t="n">
        <f aca="false">SUM(AN118/$AN$2)</f>
        <v>0</v>
      </c>
      <c r="AP118" s="219" t="n">
        <v>34000</v>
      </c>
      <c r="AQ118" s="219"/>
      <c r="AR118" s="207" t="n">
        <f aca="false">SUM(AP118/$AN$2)</f>
        <v>4512.57548609729</v>
      </c>
      <c r="AS118" s="207"/>
      <c r="AT118" s="207" t="n">
        <v>34000</v>
      </c>
      <c r="AU118" s="207"/>
      <c r="AV118" s="207"/>
      <c r="AW118" s="207" t="n">
        <v>0</v>
      </c>
      <c r="AX118" s="215"/>
      <c r="AY118" s="180"/>
      <c r="AZ118" s="180"/>
      <c r="BA118" s="160" t="n">
        <v>4312.58</v>
      </c>
      <c r="BI118" s="3"/>
    </row>
    <row r="119" customFormat="false" ht="12.75" hidden="true" customHeight="false" outlineLevel="0" collapsed="false">
      <c r="A119" s="214"/>
      <c r="B119" s="220"/>
      <c r="C119" s="220"/>
      <c r="D119" s="220"/>
      <c r="E119" s="220"/>
      <c r="F119" s="220"/>
      <c r="G119" s="220"/>
      <c r="H119" s="220"/>
      <c r="I119" s="206" t="n">
        <v>3</v>
      </c>
      <c r="J119" s="137" t="s">
        <v>71</v>
      </c>
      <c r="K119" s="207" t="n">
        <f aca="false">SUM(K120)</f>
        <v>13210.38</v>
      </c>
      <c r="L119" s="207" t="n">
        <f aca="false">SUM(L120)</f>
        <v>11000</v>
      </c>
      <c r="M119" s="207" t="n">
        <f aca="false">SUM(M120)</f>
        <v>11000</v>
      </c>
      <c r="N119" s="207" t="n">
        <f aca="false">SUM(N120)</f>
        <v>13000</v>
      </c>
      <c r="O119" s="207" t="n">
        <f aca="false">SUM(O120)</f>
        <v>13000</v>
      </c>
      <c r="P119" s="207" t="n">
        <f aca="false">SUM(P120)</f>
        <v>10000</v>
      </c>
      <c r="Q119" s="207" t="n">
        <f aca="false">SUM(Q120)</f>
        <v>10000</v>
      </c>
      <c r="R119" s="207" t="n">
        <f aca="false">SUM(R120)</f>
        <v>4750.33</v>
      </c>
      <c r="S119" s="207" t="n">
        <f aca="false">SUM(S120)</f>
        <v>10000</v>
      </c>
      <c r="T119" s="207" t="n">
        <f aca="false">SUM(T120)</f>
        <v>4705.82</v>
      </c>
      <c r="U119" s="207" t="n">
        <f aca="false">SUM(U120)</f>
        <v>0</v>
      </c>
      <c r="V119" s="207" t="n">
        <f aca="false">SUM(V120)</f>
        <v>100</v>
      </c>
      <c r="W119" s="207" t="n">
        <f aca="false">SUM(W120)</f>
        <v>10000</v>
      </c>
      <c r="X119" s="207" t="n">
        <f aca="false">SUM(X120)</f>
        <v>20000</v>
      </c>
      <c r="Y119" s="207" t="n">
        <f aca="false">SUM(Y120)</f>
        <v>8000</v>
      </c>
      <c r="Z119" s="207" t="n">
        <f aca="false">SUM(Z120)</f>
        <v>11000</v>
      </c>
      <c r="AA119" s="207" t="n">
        <f aca="false">SUM(AA120)</f>
        <v>10000</v>
      </c>
      <c r="AB119" s="207" t="n">
        <f aca="false">SUM(AB120)</f>
        <v>6404.21</v>
      </c>
      <c r="AC119" s="207" t="n">
        <f aca="false">SUM(AC120)</f>
        <v>13000</v>
      </c>
      <c r="AD119" s="207" t="n">
        <f aca="false">SUM(AD120)</f>
        <v>20000</v>
      </c>
      <c r="AE119" s="207" t="n">
        <f aca="false">SUM(AE120)</f>
        <v>0</v>
      </c>
      <c r="AF119" s="207" t="n">
        <f aca="false">SUM(AF120)</f>
        <v>0</v>
      </c>
      <c r="AG119" s="207" t="n">
        <f aca="false">SUM(AG120)</f>
        <v>20000</v>
      </c>
      <c r="AH119" s="207" t="n">
        <f aca="false">SUM(AH120)</f>
        <v>15827.68</v>
      </c>
      <c r="AI119" s="207" t="n">
        <f aca="false">SUM(AI120)</f>
        <v>20000</v>
      </c>
      <c r="AJ119" s="207" t="n">
        <f aca="false">SUM(AJ120)</f>
        <v>8448.85</v>
      </c>
      <c r="AK119" s="207" t="n">
        <f aca="false">SUM(AK120)</f>
        <v>20000</v>
      </c>
      <c r="AL119" s="207" t="n">
        <f aca="false">SUM(AL120)</f>
        <v>0</v>
      </c>
      <c r="AM119" s="207" t="n">
        <f aca="false">SUM(AM120)</f>
        <v>0</v>
      </c>
      <c r="AN119" s="207" t="n">
        <f aca="false">SUM(AN120)</f>
        <v>20000</v>
      </c>
      <c r="AO119" s="207" t="n">
        <f aca="false">SUM(AN119/$AN$2)</f>
        <v>2654.45616829252</v>
      </c>
      <c r="AP119" s="207" t="n">
        <f aca="false">SUM(AP120)</f>
        <v>34000</v>
      </c>
      <c r="AQ119" s="207" t="n">
        <f aca="false">SUM(AQ120)</f>
        <v>0</v>
      </c>
      <c r="AR119" s="207" t="n">
        <f aca="false">SUM(AP119/$AN$2)</f>
        <v>4512.57548609729</v>
      </c>
      <c r="AS119" s="207"/>
      <c r="AT119" s="207" t="n">
        <f aca="false">SUM(AT120)</f>
        <v>2107.55</v>
      </c>
      <c r="AU119" s="207" t="n">
        <f aca="false">SUM(AU120)</f>
        <v>1000</v>
      </c>
      <c r="AV119" s="207" t="n">
        <f aca="false">SUM(AV120)</f>
        <v>0</v>
      </c>
      <c r="AW119" s="207" t="n">
        <f aca="false">SUM(AR119+AU119-AV119)</f>
        <v>5512.57548609729</v>
      </c>
      <c r="AX119" s="215" t="n">
        <f aca="false">SUM(AX120)</f>
        <v>3381.53</v>
      </c>
      <c r="AY119" s="180" t="n">
        <f aca="false">SUM(AY120)</f>
        <v>800</v>
      </c>
      <c r="AZ119" s="180" t="n">
        <f aca="false">SUM(AZ120)</f>
        <v>2000</v>
      </c>
      <c r="BA119" s="160" t="n">
        <f aca="false">SUM(AW119+AY119-AZ119)</f>
        <v>4312.57548609729</v>
      </c>
      <c r="BI119" s="3"/>
    </row>
    <row r="120" customFormat="false" ht="12.75" hidden="true" customHeight="false" outlineLevel="0" collapsed="false">
      <c r="A120" s="214"/>
      <c r="B120" s="236" t="s">
        <v>179</v>
      </c>
      <c r="C120" s="220"/>
      <c r="D120" s="220"/>
      <c r="E120" s="220"/>
      <c r="F120" s="220"/>
      <c r="G120" s="220"/>
      <c r="H120" s="220"/>
      <c r="I120" s="206" t="n">
        <v>34</v>
      </c>
      <c r="J120" s="137" t="s">
        <v>74</v>
      </c>
      <c r="K120" s="207" t="n">
        <f aca="false">SUM(K121)</f>
        <v>13210.38</v>
      </c>
      <c r="L120" s="207" t="n">
        <f aca="false">SUM(L121)</f>
        <v>11000</v>
      </c>
      <c r="M120" s="207" t="n">
        <f aca="false">SUM(M121)</f>
        <v>11000</v>
      </c>
      <c r="N120" s="207" t="n">
        <f aca="false">SUM(N121)</f>
        <v>13000</v>
      </c>
      <c r="O120" s="207" t="n">
        <f aca="false">SUM(O121)</f>
        <v>13000</v>
      </c>
      <c r="P120" s="207" t="n">
        <f aca="false">SUM(P121)</f>
        <v>10000</v>
      </c>
      <c r="Q120" s="207" t="n">
        <f aca="false">SUM(Q121)</f>
        <v>10000</v>
      </c>
      <c r="R120" s="207" t="n">
        <f aca="false">SUM(R121)</f>
        <v>4750.33</v>
      </c>
      <c r="S120" s="207" t="n">
        <f aca="false">SUM(S121)</f>
        <v>10000</v>
      </c>
      <c r="T120" s="207" t="n">
        <f aca="false">SUM(T121)</f>
        <v>4705.82</v>
      </c>
      <c r="U120" s="207" t="n">
        <f aca="false">SUM(U121)</f>
        <v>0</v>
      </c>
      <c r="V120" s="207" t="n">
        <f aca="false">SUM(V121)</f>
        <v>100</v>
      </c>
      <c r="W120" s="207" t="n">
        <f aca="false">SUM(W121)</f>
        <v>10000</v>
      </c>
      <c r="X120" s="207" t="n">
        <f aca="false">SUM(X121)</f>
        <v>20000</v>
      </c>
      <c r="Y120" s="207" t="n">
        <f aca="false">SUM(Y121)</f>
        <v>8000</v>
      </c>
      <c r="Z120" s="207" t="n">
        <f aca="false">SUM(Z121)</f>
        <v>11000</v>
      </c>
      <c r="AA120" s="207" t="n">
        <f aca="false">SUM(AA121)</f>
        <v>10000</v>
      </c>
      <c r="AB120" s="207" t="n">
        <f aca="false">SUM(AB121)</f>
        <v>6404.21</v>
      </c>
      <c r="AC120" s="207" t="n">
        <f aca="false">SUM(AC121)</f>
        <v>13000</v>
      </c>
      <c r="AD120" s="207" t="n">
        <f aca="false">SUM(AD121)</f>
        <v>20000</v>
      </c>
      <c r="AE120" s="207" t="n">
        <f aca="false">SUM(AE121)</f>
        <v>0</v>
      </c>
      <c r="AF120" s="207" t="n">
        <f aca="false">SUM(AF121)</f>
        <v>0</v>
      </c>
      <c r="AG120" s="207" t="n">
        <f aca="false">SUM(AG121)</f>
        <v>20000</v>
      </c>
      <c r="AH120" s="207" t="n">
        <f aca="false">SUM(AH121)</f>
        <v>15827.68</v>
      </c>
      <c r="AI120" s="207" t="n">
        <f aca="false">SUM(AI121)</f>
        <v>20000</v>
      </c>
      <c r="AJ120" s="207" t="n">
        <f aca="false">SUM(AJ121)</f>
        <v>8448.85</v>
      </c>
      <c r="AK120" s="207" t="n">
        <f aca="false">SUM(AK121)</f>
        <v>20000</v>
      </c>
      <c r="AL120" s="207" t="n">
        <f aca="false">SUM(AL121)</f>
        <v>0</v>
      </c>
      <c r="AM120" s="207" t="n">
        <f aca="false">SUM(AM121)</f>
        <v>0</v>
      </c>
      <c r="AN120" s="207" t="n">
        <f aca="false">SUM(AN121)</f>
        <v>20000</v>
      </c>
      <c r="AO120" s="207" t="n">
        <f aca="false">SUM(AN120/$AN$2)</f>
        <v>2654.45616829252</v>
      </c>
      <c r="AP120" s="207" t="n">
        <f aca="false">SUM(AP121)</f>
        <v>34000</v>
      </c>
      <c r="AQ120" s="207"/>
      <c r="AR120" s="207" t="n">
        <f aca="false">SUM(AP120/$AN$2)</f>
        <v>4512.57548609729</v>
      </c>
      <c r="AS120" s="207"/>
      <c r="AT120" s="207" t="n">
        <f aca="false">SUM(AT121)</f>
        <v>2107.55</v>
      </c>
      <c r="AU120" s="207" t="n">
        <f aca="false">SUM(AU121)</f>
        <v>1000</v>
      </c>
      <c r="AV120" s="207" t="n">
        <f aca="false">SUM(AV121)</f>
        <v>0</v>
      </c>
      <c r="AW120" s="207" t="n">
        <f aca="false">SUM(AR120+AU120-AV120)</f>
        <v>5512.57548609729</v>
      </c>
      <c r="AX120" s="215" t="n">
        <f aca="false">SUM(AX121)</f>
        <v>3381.53</v>
      </c>
      <c r="AY120" s="216" t="n">
        <f aca="false">SUM(AY121)</f>
        <v>800</v>
      </c>
      <c r="AZ120" s="216" t="n">
        <f aca="false">SUM(AZ121)</f>
        <v>2000</v>
      </c>
      <c r="BA120" s="216" t="n">
        <f aca="false">SUM(BA121)</f>
        <v>4312.57548609729</v>
      </c>
      <c r="BI120" s="3"/>
    </row>
    <row r="121" customFormat="false" ht="12.75" hidden="true" customHeight="false" outlineLevel="0" collapsed="false">
      <c r="A121" s="209"/>
      <c r="B121" s="205"/>
      <c r="C121" s="205"/>
      <c r="D121" s="205"/>
      <c r="E121" s="205"/>
      <c r="F121" s="205"/>
      <c r="G121" s="205"/>
      <c r="H121" s="205"/>
      <c r="I121" s="217" t="n">
        <v>343</v>
      </c>
      <c r="J121" s="218" t="s">
        <v>263</v>
      </c>
      <c r="K121" s="219" t="n">
        <f aca="false">SUM(K122)</f>
        <v>13210.38</v>
      </c>
      <c r="L121" s="219" t="n">
        <f aca="false">SUM(L122)</f>
        <v>11000</v>
      </c>
      <c r="M121" s="219" t="n">
        <f aca="false">SUM(M122)</f>
        <v>11000</v>
      </c>
      <c r="N121" s="219" t="n">
        <f aca="false">SUM(N122:N122)</f>
        <v>13000</v>
      </c>
      <c r="O121" s="219" t="n">
        <f aca="false">SUM(O122:O122)</f>
        <v>13000</v>
      </c>
      <c r="P121" s="219" t="n">
        <f aca="false">SUM(P122:P122)</f>
        <v>10000</v>
      </c>
      <c r="Q121" s="219" t="n">
        <f aca="false">SUM(Q122:Q122)</f>
        <v>10000</v>
      </c>
      <c r="R121" s="219" t="n">
        <f aca="false">SUM(R122:R122)</f>
        <v>4750.33</v>
      </c>
      <c r="S121" s="219" t="n">
        <f aca="false">SUM(S122:S122)</f>
        <v>10000</v>
      </c>
      <c r="T121" s="219" t="n">
        <f aca="false">SUM(T122:T122)</f>
        <v>4705.82</v>
      </c>
      <c r="U121" s="219" t="n">
        <f aca="false">SUM(U122:U122)</f>
        <v>0</v>
      </c>
      <c r="V121" s="219" t="n">
        <f aca="false">SUM(V122:V122)</f>
        <v>100</v>
      </c>
      <c r="W121" s="219" t="n">
        <f aca="false">SUM(W122:W122)</f>
        <v>10000</v>
      </c>
      <c r="X121" s="219" t="n">
        <f aca="false">SUM(X122:X122)</f>
        <v>20000</v>
      </c>
      <c r="Y121" s="219" t="n">
        <f aca="false">SUM(Y122:Y122)</f>
        <v>8000</v>
      </c>
      <c r="Z121" s="219" t="n">
        <f aca="false">SUM(Z122:Z122)</f>
        <v>11000</v>
      </c>
      <c r="AA121" s="219" t="n">
        <f aca="false">SUM(AA122:AA122)</f>
        <v>10000</v>
      </c>
      <c r="AB121" s="219" t="n">
        <f aca="false">SUM(AB122:AB122)</f>
        <v>6404.21</v>
      </c>
      <c r="AC121" s="219" t="n">
        <f aca="false">SUM(AC122:AC122)</f>
        <v>13000</v>
      </c>
      <c r="AD121" s="219" t="n">
        <f aca="false">SUM(AD122:AD122)</f>
        <v>20000</v>
      </c>
      <c r="AE121" s="219" t="n">
        <f aca="false">SUM(AE122:AE122)</f>
        <v>0</v>
      </c>
      <c r="AF121" s="219" t="n">
        <f aca="false">SUM(AF122:AF122)</f>
        <v>0</v>
      </c>
      <c r="AG121" s="219" t="n">
        <f aca="false">SUM(AG122:AG122)</f>
        <v>20000</v>
      </c>
      <c r="AH121" s="219" t="n">
        <f aca="false">SUM(AH122:AH122)</f>
        <v>15827.68</v>
      </c>
      <c r="AI121" s="219" t="n">
        <f aca="false">SUM(AI122:AI122)</f>
        <v>20000</v>
      </c>
      <c r="AJ121" s="219" t="n">
        <f aca="false">SUM(AJ122:AJ122)</f>
        <v>8448.85</v>
      </c>
      <c r="AK121" s="219" t="n">
        <f aca="false">SUM(AK122:AK124)</f>
        <v>20000</v>
      </c>
      <c r="AL121" s="219" t="n">
        <f aca="false">SUM(AL122:AL124)</f>
        <v>0</v>
      </c>
      <c r="AM121" s="219" t="n">
        <f aca="false">SUM(AM122:AM124)</f>
        <v>0</v>
      </c>
      <c r="AN121" s="219" t="n">
        <f aca="false">SUM(AN122:AN124)</f>
        <v>20000</v>
      </c>
      <c r="AO121" s="207" t="n">
        <f aca="false">SUM(AN121/$AN$2)</f>
        <v>2654.45616829252</v>
      </c>
      <c r="AP121" s="219" t="n">
        <f aca="false">SUM(AP122:AP124)</f>
        <v>34000</v>
      </c>
      <c r="AQ121" s="219"/>
      <c r="AR121" s="207" t="n">
        <f aca="false">SUM(AP121/$AN$2)</f>
        <v>4512.57548609729</v>
      </c>
      <c r="AS121" s="207"/>
      <c r="AT121" s="207" t="n">
        <f aca="false">SUM(AT122:AT124)</f>
        <v>2107.55</v>
      </c>
      <c r="AU121" s="207" t="n">
        <f aca="false">SUM(AU122:AU124)</f>
        <v>1000</v>
      </c>
      <c r="AV121" s="207" t="n">
        <f aca="false">SUM(AV122:AV124)</f>
        <v>0</v>
      </c>
      <c r="AW121" s="207" t="n">
        <f aca="false">SUM(AR121+AU121-AV121)</f>
        <v>5512.57548609729</v>
      </c>
      <c r="AX121" s="215" t="n">
        <f aca="false">SUM(AX122:AX124)</f>
        <v>3381.53</v>
      </c>
      <c r="AY121" s="216" t="n">
        <f aca="false">SUM(AY122:AY124)</f>
        <v>800</v>
      </c>
      <c r="AZ121" s="216" t="n">
        <f aca="false">SUM(AZ122:AZ124)</f>
        <v>2000</v>
      </c>
      <c r="BA121" s="216" t="n">
        <f aca="false">SUM(BA122:BA124)</f>
        <v>4312.57548609729</v>
      </c>
      <c r="BB121" s="3" t="n">
        <v>4312.58</v>
      </c>
      <c r="BI121" s="3"/>
    </row>
    <row r="122" customFormat="false" ht="12.75" hidden="true" customHeight="false" outlineLevel="0" collapsed="false">
      <c r="A122" s="209"/>
      <c r="B122" s="205"/>
      <c r="C122" s="205"/>
      <c r="D122" s="205"/>
      <c r="E122" s="205"/>
      <c r="F122" s="205"/>
      <c r="G122" s="205"/>
      <c r="H122" s="205"/>
      <c r="I122" s="217" t="n">
        <v>34311</v>
      </c>
      <c r="J122" s="218" t="s">
        <v>264</v>
      </c>
      <c r="K122" s="219" t="n">
        <v>13210.38</v>
      </c>
      <c r="L122" s="219" t="n">
        <v>11000</v>
      </c>
      <c r="M122" s="219" t="n">
        <v>11000</v>
      </c>
      <c r="N122" s="219" t="n">
        <v>13000</v>
      </c>
      <c r="O122" s="219" t="n">
        <v>13000</v>
      </c>
      <c r="P122" s="219" t="n">
        <v>10000</v>
      </c>
      <c r="Q122" s="219" t="n">
        <v>10000</v>
      </c>
      <c r="R122" s="219" t="n">
        <v>4750.33</v>
      </c>
      <c r="S122" s="219" t="n">
        <v>10000</v>
      </c>
      <c r="T122" s="219" t="n">
        <v>4705.82</v>
      </c>
      <c r="U122" s="219"/>
      <c r="V122" s="207" t="n">
        <f aca="false">S122/P122*100</f>
        <v>100</v>
      </c>
      <c r="W122" s="219" t="n">
        <v>10000</v>
      </c>
      <c r="X122" s="219" t="n">
        <v>20000</v>
      </c>
      <c r="Y122" s="219" t="n">
        <v>8000</v>
      </c>
      <c r="Z122" s="219" t="n">
        <v>11000</v>
      </c>
      <c r="AA122" s="219" t="n">
        <v>10000</v>
      </c>
      <c r="AB122" s="219" t="n">
        <v>6404.21</v>
      </c>
      <c r="AC122" s="219" t="n">
        <v>13000</v>
      </c>
      <c r="AD122" s="219" t="n">
        <v>20000</v>
      </c>
      <c r="AE122" s="219"/>
      <c r="AF122" s="219"/>
      <c r="AG122" s="221" t="n">
        <f aca="false">SUM(AD122+AE122-AF122)</f>
        <v>20000</v>
      </c>
      <c r="AH122" s="219" t="n">
        <v>15827.68</v>
      </c>
      <c r="AI122" s="219" t="n">
        <v>20000</v>
      </c>
      <c r="AJ122" s="180" t="n">
        <v>8448.85</v>
      </c>
      <c r="AK122" s="219" t="n">
        <v>20000</v>
      </c>
      <c r="AL122" s="219"/>
      <c r="AM122" s="219"/>
      <c r="AN122" s="180" t="n">
        <f aca="false">SUM(AK122+AL122-AM122)</f>
        <v>20000</v>
      </c>
      <c r="AO122" s="207" t="n">
        <f aca="false">SUM(AN122/$AN$2)</f>
        <v>2654.45616829252</v>
      </c>
      <c r="AP122" s="180" t="n">
        <v>15000</v>
      </c>
      <c r="AQ122" s="180"/>
      <c r="AR122" s="207" t="n">
        <f aca="false">SUM(AP122/$AN$2)</f>
        <v>1990.84212621939</v>
      </c>
      <c r="AS122" s="207" t="n">
        <v>1936.27</v>
      </c>
      <c r="AT122" s="207" t="n">
        <v>1936.27</v>
      </c>
      <c r="AU122" s="207" t="n">
        <v>1000</v>
      </c>
      <c r="AV122" s="207"/>
      <c r="AW122" s="207" t="n">
        <f aca="false">SUM(AR122+AU122-AV122)</f>
        <v>2990.84212621939</v>
      </c>
      <c r="AX122" s="215" t="n">
        <v>3133.04</v>
      </c>
      <c r="AY122" s="180" t="n">
        <v>800</v>
      </c>
      <c r="AZ122" s="180"/>
      <c r="BA122" s="160" t="n">
        <f aca="false">SUM(AW122+AY122-AZ122)</f>
        <v>3790.84212621939</v>
      </c>
      <c r="BI122" s="3"/>
    </row>
    <row r="123" customFormat="false" ht="12.75" hidden="true" customHeight="false" outlineLevel="0" collapsed="false">
      <c r="A123" s="209"/>
      <c r="B123" s="205"/>
      <c r="C123" s="205"/>
      <c r="D123" s="205"/>
      <c r="E123" s="205"/>
      <c r="F123" s="205"/>
      <c r="G123" s="205"/>
      <c r="H123" s="205"/>
      <c r="I123" s="217" t="n">
        <v>34312</v>
      </c>
      <c r="J123" s="218" t="s">
        <v>265</v>
      </c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07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21"/>
      <c r="AH123" s="219"/>
      <c r="AI123" s="219"/>
      <c r="AJ123" s="180"/>
      <c r="AK123" s="219"/>
      <c r="AL123" s="219"/>
      <c r="AM123" s="219"/>
      <c r="AN123" s="180"/>
      <c r="AO123" s="207" t="n">
        <f aca="false">SUM(AN123/$AN$2)</f>
        <v>0</v>
      </c>
      <c r="AP123" s="180" t="n">
        <v>18000</v>
      </c>
      <c r="AQ123" s="180"/>
      <c r="AR123" s="207" t="n">
        <f aca="false">SUM(AP123/$AN$2)</f>
        <v>2389.01055146327</v>
      </c>
      <c r="AS123" s="207" t="n">
        <v>146.74</v>
      </c>
      <c r="AT123" s="207" t="n">
        <v>146.74</v>
      </c>
      <c r="AU123" s="207"/>
      <c r="AV123" s="207"/>
      <c r="AW123" s="207" t="n">
        <f aca="false">SUM(AR123+AU123-AV123)</f>
        <v>2389.01055146327</v>
      </c>
      <c r="AX123" s="215" t="n">
        <v>195.86</v>
      </c>
      <c r="AY123" s="180"/>
      <c r="AZ123" s="180" t="n">
        <v>2000</v>
      </c>
      <c r="BA123" s="160" t="n">
        <f aca="false">SUM(AW123+AY123-AZ123)</f>
        <v>389.010551463269</v>
      </c>
      <c r="BI123" s="3"/>
    </row>
    <row r="124" customFormat="false" ht="12.75" hidden="true" customHeight="false" outlineLevel="0" collapsed="false">
      <c r="A124" s="209"/>
      <c r="B124" s="205"/>
      <c r="C124" s="205"/>
      <c r="D124" s="205"/>
      <c r="E124" s="205"/>
      <c r="F124" s="205"/>
      <c r="G124" s="205"/>
      <c r="H124" s="205"/>
      <c r="I124" s="217" t="n">
        <v>34315</v>
      </c>
      <c r="J124" s="218" t="s">
        <v>266</v>
      </c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07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21"/>
      <c r="AH124" s="219"/>
      <c r="AI124" s="219"/>
      <c r="AJ124" s="180"/>
      <c r="AK124" s="219"/>
      <c r="AL124" s="219"/>
      <c r="AM124" s="219"/>
      <c r="AN124" s="180"/>
      <c r="AO124" s="207" t="n">
        <f aca="false">SUM(AN124/$AN$2)</f>
        <v>0</v>
      </c>
      <c r="AP124" s="180" t="n">
        <v>1000</v>
      </c>
      <c r="AQ124" s="180"/>
      <c r="AR124" s="207" t="n">
        <f aca="false">SUM(AP124/$AN$2)</f>
        <v>132.722808414626</v>
      </c>
      <c r="AS124" s="207" t="n">
        <v>24.54</v>
      </c>
      <c r="AT124" s="207" t="n">
        <v>24.54</v>
      </c>
      <c r="AU124" s="207"/>
      <c r="AV124" s="207"/>
      <c r="AW124" s="207" t="n">
        <f aca="false">SUM(AR124+AU124-AV124)</f>
        <v>132.722808414626</v>
      </c>
      <c r="AX124" s="215" t="n">
        <v>52.63</v>
      </c>
      <c r="AY124" s="180"/>
      <c r="AZ124" s="180"/>
      <c r="BA124" s="160" t="n">
        <f aca="false">SUM(AW124+AY124-AZ124)</f>
        <v>132.722808414626</v>
      </c>
      <c r="BI124" s="3"/>
    </row>
    <row r="125" customFormat="false" ht="12.75" hidden="true" customHeight="false" outlineLevel="0" collapsed="false">
      <c r="A125" s="209" t="s">
        <v>267</v>
      </c>
      <c r="B125" s="205"/>
      <c r="C125" s="205"/>
      <c r="D125" s="205"/>
      <c r="E125" s="205"/>
      <c r="F125" s="205"/>
      <c r="G125" s="205"/>
      <c r="H125" s="205"/>
      <c r="I125" s="217" t="s">
        <v>268</v>
      </c>
      <c r="J125" s="218" t="s">
        <v>269</v>
      </c>
      <c r="K125" s="219" t="n">
        <f aca="false">SUM(K126)</f>
        <v>17615</v>
      </c>
      <c r="L125" s="219" t="n">
        <f aca="false">SUM(L126)</f>
        <v>0</v>
      </c>
      <c r="M125" s="219" t="n">
        <f aca="false">SUM(M126)</f>
        <v>0</v>
      </c>
      <c r="N125" s="219" t="n">
        <f aca="false">SUM(N126)</f>
        <v>36000</v>
      </c>
      <c r="O125" s="219" t="n">
        <f aca="false">SUM(O126)</f>
        <v>36000</v>
      </c>
      <c r="P125" s="219" t="n">
        <f aca="false">SUM(P126)</f>
        <v>55000</v>
      </c>
      <c r="Q125" s="219" t="n">
        <f aca="false">SUM(Q126)</f>
        <v>55000</v>
      </c>
      <c r="R125" s="219" t="n">
        <f aca="false">SUM(R126)</f>
        <v>15657</v>
      </c>
      <c r="S125" s="219" t="e">
        <f aca="false">SUM(S126)</f>
        <v>#REF!</v>
      </c>
      <c r="T125" s="219" t="e">
        <f aca="false">SUM(T126)</f>
        <v>#REF!</v>
      </c>
      <c r="U125" s="219" t="e">
        <f aca="false">SUM(U126)</f>
        <v>#REF!</v>
      </c>
      <c r="V125" s="219" t="e">
        <f aca="false">SUM(V126)</f>
        <v>#DIV/0!</v>
      </c>
      <c r="W125" s="219" t="n">
        <f aca="false">SUM(W126)</f>
        <v>110020</v>
      </c>
      <c r="X125" s="219" t="n">
        <f aca="false">SUM(X126)</f>
        <v>230000</v>
      </c>
      <c r="Y125" s="219" t="n">
        <f aca="false">SUM(Y126)</f>
        <v>375000</v>
      </c>
      <c r="Z125" s="219" t="n">
        <f aca="false">SUM(Z126)</f>
        <v>415000</v>
      </c>
      <c r="AA125" s="219" t="n">
        <f aca="false">SUM(AA126)</f>
        <v>282000</v>
      </c>
      <c r="AB125" s="219" t="n">
        <f aca="false">SUM(AB126)</f>
        <v>82653.65</v>
      </c>
      <c r="AC125" s="219" t="n">
        <f aca="false">SUM(AC126)</f>
        <v>590000</v>
      </c>
      <c r="AD125" s="219" t="n">
        <f aca="false">SUM(AD126)</f>
        <v>390000</v>
      </c>
      <c r="AE125" s="219" t="n">
        <f aca="false">SUM(AE126)</f>
        <v>0</v>
      </c>
      <c r="AF125" s="219" t="n">
        <f aca="false">SUM(AF126)</f>
        <v>0</v>
      </c>
      <c r="AG125" s="219" t="n">
        <f aca="false">SUM(AG126)</f>
        <v>390000</v>
      </c>
      <c r="AH125" s="219" t="n">
        <f aca="false">SUM(AH126)</f>
        <v>154491.43</v>
      </c>
      <c r="AI125" s="219" t="n">
        <f aca="false">SUM(AI126)</f>
        <v>207000</v>
      </c>
      <c r="AJ125" s="219" t="n">
        <f aca="false">SUM(AJ126)</f>
        <v>14429.98</v>
      </c>
      <c r="AK125" s="219" t="n">
        <f aca="false">SUM(AK126)</f>
        <v>315000</v>
      </c>
      <c r="AL125" s="219" t="n">
        <f aca="false">SUM(AL126)</f>
        <v>75000</v>
      </c>
      <c r="AM125" s="219" t="n">
        <f aca="false">SUM(AM126)</f>
        <v>200000</v>
      </c>
      <c r="AN125" s="219" t="n">
        <f aca="false">SUM(AN126)</f>
        <v>190000</v>
      </c>
      <c r="AO125" s="207" t="n">
        <f aca="false">SUM(AN125/$AN$2)</f>
        <v>25217.333598779</v>
      </c>
      <c r="AP125" s="219" t="n">
        <f aca="false">SUM(AP126)</f>
        <v>315000</v>
      </c>
      <c r="AQ125" s="219" t="n">
        <f aca="false">SUM(AQ126)</f>
        <v>0</v>
      </c>
      <c r="AR125" s="207" t="n">
        <f aca="false">SUM(AP125/$AN$2)</f>
        <v>41807.6846506072</v>
      </c>
      <c r="AS125" s="207"/>
      <c r="AT125" s="207" t="n">
        <f aca="false">SUM(AT126)</f>
        <v>24750.01</v>
      </c>
      <c r="AU125" s="207" t="n">
        <f aca="false">SUM(AU126)</f>
        <v>17200</v>
      </c>
      <c r="AV125" s="207" t="n">
        <f aca="false">SUM(AV126)</f>
        <v>0</v>
      </c>
      <c r="AW125" s="207" t="n">
        <f aca="false">SUM(AR125+AU125-AV125)</f>
        <v>59007.6846506072</v>
      </c>
      <c r="AX125" s="215" t="n">
        <f aca="false">SUM(AX132)</f>
        <v>54766.81</v>
      </c>
      <c r="AY125" s="216" t="n">
        <f aca="false">SUM(AY132)</f>
        <v>37000</v>
      </c>
      <c r="AZ125" s="216" t="n">
        <f aca="false">SUM(AZ132)</f>
        <v>39853.48</v>
      </c>
      <c r="BA125" s="216" t="n">
        <f aca="false">SUM(BA132)</f>
        <v>56154.2046506072</v>
      </c>
      <c r="BI125" s="3"/>
    </row>
    <row r="126" customFormat="false" ht="12.75" hidden="true" customHeight="false" outlineLevel="0" collapsed="false">
      <c r="A126" s="209"/>
      <c r="B126" s="205"/>
      <c r="C126" s="205"/>
      <c r="D126" s="205"/>
      <c r="E126" s="205"/>
      <c r="F126" s="205"/>
      <c r="G126" s="205"/>
      <c r="H126" s="205"/>
      <c r="I126" s="217" t="s">
        <v>157</v>
      </c>
      <c r="J126" s="218"/>
      <c r="K126" s="219" t="n">
        <f aca="false">SUM(K132)</f>
        <v>17615</v>
      </c>
      <c r="L126" s="219" t="n">
        <f aca="false">SUM(L132)</f>
        <v>0</v>
      </c>
      <c r="M126" s="219" t="n">
        <f aca="false">SUM(M132)</f>
        <v>0</v>
      </c>
      <c r="N126" s="219" t="n">
        <f aca="false">SUM(N132)</f>
        <v>36000</v>
      </c>
      <c r="O126" s="219" t="n">
        <f aca="false">SUM(O132)</f>
        <v>36000</v>
      </c>
      <c r="P126" s="219" t="n">
        <f aca="false">SUM(P132)</f>
        <v>55000</v>
      </c>
      <c r="Q126" s="219" t="n">
        <f aca="false">SUM(Q132)</f>
        <v>55000</v>
      </c>
      <c r="R126" s="219" t="n">
        <f aca="false">SUM(R132)</f>
        <v>15657</v>
      </c>
      <c r="S126" s="219" t="e">
        <f aca="false">SUM(S132)</f>
        <v>#REF!</v>
      </c>
      <c r="T126" s="219" t="e">
        <f aca="false">SUM(T132)</f>
        <v>#REF!</v>
      </c>
      <c r="U126" s="219" t="e">
        <f aca="false">SUM(U132)</f>
        <v>#REF!</v>
      </c>
      <c r="V126" s="219" t="e">
        <f aca="false">SUM(V132)</f>
        <v>#DIV/0!</v>
      </c>
      <c r="W126" s="219" t="n">
        <f aca="false">SUM(W132)</f>
        <v>110020</v>
      </c>
      <c r="X126" s="219" t="n">
        <f aca="false">SUM(X132)</f>
        <v>230000</v>
      </c>
      <c r="Y126" s="219" t="n">
        <f aca="false">SUM(Y132)</f>
        <v>375000</v>
      </c>
      <c r="Z126" s="219" t="n">
        <f aca="false">SUM(Z132)</f>
        <v>415000</v>
      </c>
      <c r="AA126" s="219" t="n">
        <f aca="false">SUM(AA132)</f>
        <v>282000</v>
      </c>
      <c r="AB126" s="219" t="n">
        <f aca="false">SUM(AB132)</f>
        <v>82653.65</v>
      </c>
      <c r="AC126" s="219" t="n">
        <f aca="false">SUM(AC132)</f>
        <v>590000</v>
      </c>
      <c r="AD126" s="219" t="n">
        <f aca="false">SUM(AD132)</f>
        <v>390000</v>
      </c>
      <c r="AE126" s="219" t="n">
        <f aca="false">SUM(AE132)</f>
        <v>0</v>
      </c>
      <c r="AF126" s="219" t="n">
        <f aca="false">SUM(AF132)</f>
        <v>0</v>
      </c>
      <c r="AG126" s="219" t="n">
        <f aca="false">SUM(AG132)</f>
        <v>390000</v>
      </c>
      <c r="AH126" s="219" t="n">
        <f aca="false">SUM(AH132)</f>
        <v>154491.43</v>
      </c>
      <c r="AI126" s="219" t="n">
        <f aca="false">SUM(AI132)</f>
        <v>207000</v>
      </c>
      <c r="AJ126" s="219" t="n">
        <f aca="false">SUM(AJ132)</f>
        <v>14429.98</v>
      </c>
      <c r="AK126" s="219" t="n">
        <f aca="false">SUM(AK132)</f>
        <v>315000</v>
      </c>
      <c r="AL126" s="219" t="n">
        <f aca="false">SUM(AL132)</f>
        <v>75000</v>
      </c>
      <c r="AM126" s="219" t="n">
        <f aca="false">SUM(AM132)</f>
        <v>200000</v>
      </c>
      <c r="AN126" s="219" t="n">
        <f aca="false">SUM(AN132)</f>
        <v>190000</v>
      </c>
      <c r="AO126" s="207" t="n">
        <f aca="false">SUM(AN126/$AN$2)</f>
        <v>25217.333598779</v>
      </c>
      <c r="AP126" s="219" t="n">
        <f aca="false">SUM(AP132)</f>
        <v>315000</v>
      </c>
      <c r="AQ126" s="219" t="n">
        <f aca="false">SUM(AQ132)</f>
        <v>0</v>
      </c>
      <c r="AR126" s="207" t="n">
        <f aca="false">SUM(AP126/$AN$2)</f>
        <v>41807.6846506072</v>
      </c>
      <c r="AS126" s="207"/>
      <c r="AT126" s="207" t="n">
        <f aca="false">SUM(AT132)</f>
        <v>24750.01</v>
      </c>
      <c r="AU126" s="207" t="n">
        <f aca="false">SUM(AU132)</f>
        <v>17200</v>
      </c>
      <c r="AV126" s="207" t="n">
        <f aca="false">SUM(AV132)</f>
        <v>0</v>
      </c>
      <c r="AW126" s="207" t="n">
        <f aca="false">SUM(AR126+AU126-AV126)</f>
        <v>59007.6846506072</v>
      </c>
      <c r="AX126" s="215"/>
      <c r="AY126" s="180" t="n">
        <f aca="false">SUM(AY127:AY129)</f>
        <v>0</v>
      </c>
      <c r="AZ126" s="180" t="n">
        <f aca="false">SUM(AZ127:AZ129)</f>
        <v>0</v>
      </c>
      <c r="BA126" s="160" t="n">
        <f aca="false">SUM(BA125)</f>
        <v>56154.2046506072</v>
      </c>
      <c r="BI126" s="3"/>
    </row>
    <row r="127" customFormat="false" ht="12.75" hidden="true" customHeight="false" outlineLevel="0" collapsed="false">
      <c r="A127" s="209"/>
      <c r="B127" s="205" t="s">
        <v>178</v>
      </c>
      <c r="C127" s="205"/>
      <c r="D127" s="205"/>
      <c r="E127" s="205"/>
      <c r="F127" s="205"/>
      <c r="G127" s="205"/>
      <c r="H127" s="205"/>
      <c r="I127" s="234" t="s">
        <v>179</v>
      </c>
      <c r="J127" s="218" t="s">
        <v>28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07" t="n">
        <f aca="false">SUM(AN127/$AN$2)</f>
        <v>0</v>
      </c>
      <c r="AP127" s="219" t="e">
        <f aca="false">SUM(#REF!)</f>
        <v>#REF!</v>
      </c>
      <c r="AQ127" s="219"/>
      <c r="AR127" s="207" t="e">
        <f aca="false">SUM(AP127/$AN$2)</f>
        <v>#REF!</v>
      </c>
      <c r="AS127" s="207"/>
      <c r="AT127" s="207" t="e">
        <f aca="false">SUM(#REF!)</f>
        <v>#REF!</v>
      </c>
      <c r="AU127" s="207"/>
      <c r="AV127" s="207" t="n">
        <f aca="false">SUM(AX137:AX151)</f>
        <v>109533.62</v>
      </c>
      <c r="AW127" s="207" t="n">
        <v>40369.74</v>
      </c>
      <c r="AX127" s="215"/>
      <c r="AY127" s="180"/>
      <c r="AZ127" s="180"/>
      <c r="BA127" s="160" t="n">
        <v>17000</v>
      </c>
      <c r="BI127" s="3"/>
    </row>
    <row r="128" customFormat="false" ht="12.75" hidden="true" customHeight="false" outlineLevel="0" collapsed="false">
      <c r="A128" s="209"/>
      <c r="B128" s="205" t="s">
        <v>178</v>
      </c>
      <c r="C128" s="205"/>
      <c r="D128" s="205"/>
      <c r="E128" s="205"/>
      <c r="F128" s="205"/>
      <c r="G128" s="205"/>
      <c r="H128" s="205"/>
      <c r="I128" s="234" t="s">
        <v>182</v>
      </c>
      <c r="J128" s="218" t="s">
        <v>183</v>
      </c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07" t="n">
        <f aca="false">SUM(AN128/$AN$2)</f>
        <v>0</v>
      </c>
      <c r="AP128" s="219" t="e">
        <f aca="false">SUM(#REF!)</f>
        <v>#REF!</v>
      </c>
      <c r="AQ128" s="219"/>
      <c r="AR128" s="207" t="e">
        <f aca="false">SUM(AP128/$AN$2)</f>
        <v>#REF!</v>
      </c>
      <c r="AS128" s="207"/>
      <c r="AT128" s="207" t="n">
        <f aca="false">SUM(AX138:AX143)</f>
        <v>33657.04</v>
      </c>
      <c r="AU128" s="207" t="n">
        <f aca="false">SUM(AY138:AY143)</f>
        <v>33000</v>
      </c>
      <c r="AV128" s="207" t="n">
        <f aca="false">SUM(AZ138:AZ143)</f>
        <v>5308.92</v>
      </c>
      <c r="AW128" s="207" t="n">
        <v>0</v>
      </c>
      <c r="AX128" s="215"/>
      <c r="AY128" s="180"/>
      <c r="AZ128" s="180"/>
      <c r="BA128" s="160" t="n">
        <v>1954.21</v>
      </c>
      <c r="BI128" s="3"/>
    </row>
    <row r="129" customFormat="false" ht="12.75" hidden="true" customHeight="false" outlineLevel="0" collapsed="false">
      <c r="A129" s="209"/>
      <c r="B129" s="205" t="s">
        <v>178</v>
      </c>
      <c r="C129" s="205"/>
      <c r="D129" s="205"/>
      <c r="E129" s="205"/>
      <c r="F129" s="205"/>
      <c r="G129" s="205"/>
      <c r="H129" s="205"/>
      <c r="I129" s="234" t="s">
        <v>180</v>
      </c>
      <c r="J129" s="218" t="s">
        <v>181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07"/>
      <c r="AP129" s="219"/>
      <c r="AQ129" s="219"/>
      <c r="AR129" s="207"/>
      <c r="AS129" s="207"/>
      <c r="AT129" s="207"/>
      <c r="AU129" s="207"/>
      <c r="AV129" s="207"/>
      <c r="AW129" s="207" t="n">
        <v>6636.15</v>
      </c>
      <c r="AX129" s="215"/>
      <c r="AY129" s="180"/>
      <c r="AZ129" s="180"/>
      <c r="BA129" s="160" t="n">
        <v>0</v>
      </c>
      <c r="BI129" s="3"/>
    </row>
    <row r="130" customFormat="false" ht="12.75" hidden="true" customHeight="false" outlineLevel="0" collapsed="false">
      <c r="A130" s="209"/>
      <c r="B130" s="205" t="s">
        <v>178</v>
      </c>
      <c r="C130" s="205"/>
      <c r="D130" s="205"/>
      <c r="E130" s="205"/>
      <c r="F130" s="205"/>
      <c r="G130" s="205"/>
      <c r="H130" s="205"/>
      <c r="I130" s="234" t="s">
        <v>184</v>
      </c>
      <c r="J130" s="218" t="s">
        <v>270</v>
      </c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07"/>
      <c r="AP130" s="219"/>
      <c r="AQ130" s="219"/>
      <c r="AR130" s="207"/>
      <c r="AS130" s="207"/>
      <c r="AT130" s="207"/>
      <c r="AU130" s="207"/>
      <c r="AV130" s="207"/>
      <c r="AW130" s="207" t="n">
        <v>201.35</v>
      </c>
      <c r="AX130" s="215"/>
      <c r="AY130" s="180"/>
      <c r="AZ130" s="180"/>
      <c r="BA130" s="160" t="n">
        <v>30528.7</v>
      </c>
      <c r="BI130" s="3"/>
    </row>
    <row r="131" customFormat="false" ht="12.75" hidden="true" customHeight="false" outlineLevel="0" collapsed="false">
      <c r="A131" s="209"/>
      <c r="B131" s="205" t="s">
        <v>178</v>
      </c>
      <c r="C131" s="205"/>
      <c r="D131" s="205"/>
      <c r="E131" s="205"/>
      <c r="F131" s="205"/>
      <c r="G131" s="205"/>
      <c r="H131" s="205"/>
      <c r="I131" s="234" t="s">
        <v>271</v>
      </c>
      <c r="J131" s="218" t="s">
        <v>37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07"/>
      <c r="AP131" s="219"/>
      <c r="AQ131" s="219"/>
      <c r="AR131" s="207"/>
      <c r="AS131" s="207"/>
      <c r="AT131" s="207"/>
      <c r="AU131" s="207"/>
      <c r="AV131" s="207"/>
      <c r="AW131" s="207" t="n">
        <v>11800.45</v>
      </c>
      <c r="AX131" s="215"/>
      <c r="AY131" s="180"/>
      <c r="AZ131" s="180"/>
      <c r="BA131" s="160" t="n">
        <v>6671.3</v>
      </c>
      <c r="BI131" s="3"/>
    </row>
    <row r="132" customFormat="false" ht="12.75" hidden="true" customHeight="false" outlineLevel="0" collapsed="false">
      <c r="A132" s="214"/>
      <c r="B132" s="220"/>
      <c r="C132" s="220"/>
      <c r="D132" s="220"/>
      <c r="E132" s="220"/>
      <c r="F132" s="220"/>
      <c r="G132" s="220"/>
      <c r="H132" s="220"/>
      <c r="I132" s="206" t="n">
        <v>4</v>
      </c>
      <c r="J132" s="137" t="s">
        <v>78</v>
      </c>
      <c r="K132" s="207" t="n">
        <f aca="false">SUM(K136)</f>
        <v>17615</v>
      </c>
      <c r="L132" s="207" t="n">
        <f aca="false">SUM(L136)</f>
        <v>0</v>
      </c>
      <c r="M132" s="207" t="n">
        <f aca="false">SUM(M136)</f>
        <v>0</v>
      </c>
      <c r="N132" s="207" t="n">
        <f aca="false">SUM(N136)</f>
        <v>36000</v>
      </c>
      <c r="O132" s="207" t="n">
        <f aca="false">SUM(O136)</f>
        <v>36000</v>
      </c>
      <c r="P132" s="207" t="n">
        <f aca="false">SUM(P136)</f>
        <v>55000</v>
      </c>
      <c r="Q132" s="207" t="n">
        <f aca="false">SUM(Q136)</f>
        <v>55000</v>
      </c>
      <c r="R132" s="207" t="n">
        <f aca="false">SUM(R136)</f>
        <v>15657</v>
      </c>
      <c r="S132" s="207" t="e">
        <f aca="false">SUM(S136)</f>
        <v>#REF!</v>
      </c>
      <c r="T132" s="207" t="e">
        <f aca="false">SUM(T136)</f>
        <v>#REF!</v>
      </c>
      <c r="U132" s="207" t="e">
        <f aca="false">SUM(U136)</f>
        <v>#REF!</v>
      </c>
      <c r="V132" s="207" t="e">
        <f aca="false">SUM(V136)</f>
        <v>#DIV/0!</v>
      </c>
      <c r="W132" s="207" t="n">
        <f aca="false">SUM(W136+W133)</f>
        <v>110020</v>
      </c>
      <c r="X132" s="207" t="n">
        <f aca="false">SUM(X136+X133)</f>
        <v>230000</v>
      </c>
      <c r="Y132" s="207" t="n">
        <f aca="false">SUM(Y136+Y133)</f>
        <v>375000</v>
      </c>
      <c r="Z132" s="207" t="n">
        <f aca="false">SUM(Z136+Z133)</f>
        <v>415000</v>
      </c>
      <c r="AA132" s="207" t="n">
        <f aca="false">SUM(AA136+AA133)</f>
        <v>282000</v>
      </c>
      <c r="AB132" s="207" t="n">
        <f aca="false">SUM(AB136+AB133)</f>
        <v>82653.65</v>
      </c>
      <c r="AC132" s="207" t="n">
        <f aca="false">SUM(AC136+AC133)</f>
        <v>590000</v>
      </c>
      <c r="AD132" s="207" t="n">
        <f aca="false">SUM(AD136+AD133)</f>
        <v>390000</v>
      </c>
      <c r="AE132" s="207" t="n">
        <f aca="false">SUM(AE136+AE133)</f>
        <v>0</v>
      </c>
      <c r="AF132" s="207" t="n">
        <f aca="false">SUM(AF136+AF133)</f>
        <v>0</v>
      </c>
      <c r="AG132" s="207" t="n">
        <f aca="false">SUM(AG136+AG133)</f>
        <v>390000</v>
      </c>
      <c r="AH132" s="207" t="n">
        <f aca="false">SUM(AH136+AH133)</f>
        <v>154491.43</v>
      </c>
      <c r="AI132" s="207" t="n">
        <f aca="false">SUM(AI136+AI133)</f>
        <v>207000</v>
      </c>
      <c r="AJ132" s="207" t="n">
        <f aca="false">SUM(AJ136+AJ133)</f>
        <v>14429.98</v>
      </c>
      <c r="AK132" s="207" t="n">
        <f aca="false">SUM(AK136+AK133)</f>
        <v>315000</v>
      </c>
      <c r="AL132" s="207" t="n">
        <f aca="false">SUM(AL136+AL133)</f>
        <v>75000</v>
      </c>
      <c r="AM132" s="207" t="n">
        <f aca="false">SUM(AM136+AM133)</f>
        <v>200000</v>
      </c>
      <c r="AN132" s="207" t="n">
        <f aca="false">SUM(AN136+AN133)</f>
        <v>190000</v>
      </c>
      <c r="AO132" s="207" t="n">
        <f aca="false">SUM(AN132/$AN$2)</f>
        <v>25217.333598779</v>
      </c>
      <c r="AP132" s="207" t="n">
        <f aca="false">SUM(AP136+AP133)</f>
        <v>315000</v>
      </c>
      <c r="AQ132" s="207" t="n">
        <f aca="false">SUM(AQ136+AQ133)</f>
        <v>0</v>
      </c>
      <c r="AR132" s="207" t="n">
        <f aca="false">SUM(AP132/$AN$2)</f>
        <v>41807.6846506072</v>
      </c>
      <c r="AS132" s="207"/>
      <c r="AT132" s="207" t="n">
        <f aca="false">SUM(AT136+AT133)</f>
        <v>24750.01</v>
      </c>
      <c r="AU132" s="207" t="n">
        <f aca="false">SUM(AU136+AU133)</f>
        <v>17200</v>
      </c>
      <c r="AV132" s="207" t="n">
        <f aca="false">SUM(AV136+AV133)</f>
        <v>0</v>
      </c>
      <c r="AW132" s="207" t="n">
        <f aca="false">SUM(AR132+AU132-AV132)</f>
        <v>59007.6846506072</v>
      </c>
      <c r="AX132" s="215" t="n">
        <f aca="false">SUM(AX136)</f>
        <v>54766.81</v>
      </c>
      <c r="AY132" s="180" t="n">
        <f aca="false">SUM(AY133+AY136)</f>
        <v>37000</v>
      </c>
      <c r="AZ132" s="180" t="n">
        <f aca="false">SUM(AZ136)</f>
        <v>39853.48</v>
      </c>
      <c r="BA132" s="160" t="n">
        <f aca="false">SUM(AW132+AY132-AZ132)</f>
        <v>56154.2046506072</v>
      </c>
      <c r="BI132" s="3"/>
    </row>
    <row r="133" customFormat="false" ht="12.75" hidden="true" customHeight="false" outlineLevel="0" collapsed="false">
      <c r="A133" s="214"/>
      <c r="B133" s="220"/>
      <c r="C133" s="220"/>
      <c r="D133" s="220"/>
      <c r="E133" s="220"/>
      <c r="F133" s="220"/>
      <c r="G133" s="220"/>
      <c r="H133" s="220"/>
      <c r="I133" s="206" t="n">
        <v>41</v>
      </c>
      <c r="J133" s="137" t="s">
        <v>272</v>
      </c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 t="n">
        <f aca="false">SUM(W134)</f>
        <v>60020</v>
      </c>
      <c r="X133" s="207" t="n">
        <f aca="false">SUM(X134)</f>
        <v>100000</v>
      </c>
      <c r="Y133" s="207" t="n">
        <f aca="false">SUM(Y134)</f>
        <v>200000</v>
      </c>
      <c r="Z133" s="207" t="n">
        <f aca="false">SUM(Z134)</f>
        <v>200000</v>
      </c>
      <c r="AA133" s="207" t="n">
        <f aca="false">SUM(AA134)</f>
        <v>200000</v>
      </c>
      <c r="AB133" s="207" t="n">
        <f aca="false">SUM(AB134)</f>
        <v>0</v>
      </c>
      <c r="AC133" s="207" t="n">
        <f aca="false">SUM(AC134)</f>
        <v>200000</v>
      </c>
      <c r="AD133" s="207" t="n">
        <f aca="false">SUM(AD134)</f>
        <v>0</v>
      </c>
      <c r="AE133" s="207" t="n">
        <f aca="false">SUM(AE134)</f>
        <v>0</v>
      </c>
      <c r="AF133" s="207" t="n">
        <f aca="false">SUM(AF134)</f>
        <v>0</v>
      </c>
      <c r="AG133" s="207" t="n">
        <f aca="false">SUM(AG134)</f>
        <v>0</v>
      </c>
      <c r="AH133" s="207" t="n">
        <f aca="false">SUM(AH134)</f>
        <v>0</v>
      </c>
      <c r="AI133" s="207" t="n">
        <f aca="false">SUM(AI134)</f>
        <v>100000</v>
      </c>
      <c r="AJ133" s="207" t="n">
        <f aca="false">SUM(AJ134)</f>
        <v>0</v>
      </c>
      <c r="AK133" s="207" t="n">
        <f aca="false">SUM(AK134)</f>
        <v>0</v>
      </c>
      <c r="AL133" s="207" t="n">
        <f aca="false">SUM(AL134)</f>
        <v>0</v>
      </c>
      <c r="AM133" s="207" t="n">
        <f aca="false">SUM(AM134)</f>
        <v>0</v>
      </c>
      <c r="AN133" s="207" t="n">
        <f aca="false">SUM(AN134)</f>
        <v>0</v>
      </c>
      <c r="AO133" s="207" t="n">
        <f aca="false">SUM(AN133/$AN$2)</f>
        <v>0</v>
      </c>
      <c r="AP133" s="180"/>
      <c r="AQ133" s="180"/>
      <c r="AR133" s="207" t="n">
        <f aca="false">SUM(AP133/$AN$2)</f>
        <v>0</v>
      </c>
      <c r="AS133" s="207"/>
      <c r="AT133" s="207"/>
      <c r="AU133" s="207"/>
      <c r="AV133" s="207"/>
      <c r="AW133" s="207" t="n">
        <f aca="false">SUM(AR133+AU133-AV133)</f>
        <v>0</v>
      </c>
      <c r="AX133" s="215"/>
      <c r="AY133" s="180" t="n">
        <f aca="false">SUM(AY134)</f>
        <v>0</v>
      </c>
      <c r="AZ133" s="180"/>
      <c r="BA133" s="160" t="n">
        <f aca="false">SUM(AW133+AY133-AZ133)</f>
        <v>0</v>
      </c>
      <c r="BI133" s="3"/>
    </row>
    <row r="134" customFormat="false" ht="12.75" hidden="true" customHeight="false" outlineLevel="0" collapsed="false">
      <c r="A134" s="209"/>
      <c r="B134" s="205" t="s">
        <v>273</v>
      </c>
      <c r="C134" s="205"/>
      <c r="D134" s="205"/>
      <c r="E134" s="205"/>
      <c r="F134" s="205"/>
      <c r="G134" s="205"/>
      <c r="H134" s="205"/>
      <c r="I134" s="217" t="n">
        <v>411</v>
      </c>
      <c r="J134" s="218" t="s">
        <v>79</v>
      </c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 t="n">
        <f aca="false">SUM(W135:W135)</f>
        <v>60020</v>
      </c>
      <c r="X134" s="219" t="n">
        <f aca="false">SUM(X135:X135)</f>
        <v>100000</v>
      </c>
      <c r="Y134" s="219" t="n">
        <f aca="false">SUM(Y135:Y135)</f>
        <v>200000</v>
      </c>
      <c r="Z134" s="219" t="n">
        <f aca="false">SUM(Z135:Z135)</f>
        <v>200000</v>
      </c>
      <c r="AA134" s="219" t="n">
        <f aca="false">SUM(AA135:AA135)</f>
        <v>200000</v>
      </c>
      <c r="AB134" s="219" t="n">
        <f aca="false">SUM(AB135:AB135)</f>
        <v>0</v>
      </c>
      <c r="AC134" s="219" t="n">
        <f aca="false">SUM(AC135:AC135)</f>
        <v>200000</v>
      </c>
      <c r="AD134" s="219" t="n">
        <f aca="false">SUM(AD135:AD135)</f>
        <v>0</v>
      </c>
      <c r="AE134" s="219" t="n">
        <f aca="false">SUM(AE135:AE135)</f>
        <v>0</v>
      </c>
      <c r="AF134" s="219" t="n">
        <f aca="false">SUM(AF135:AF135)</f>
        <v>0</v>
      </c>
      <c r="AG134" s="219" t="n">
        <f aca="false">SUM(AG135:AG135)</f>
        <v>0</v>
      </c>
      <c r="AH134" s="219" t="n">
        <f aca="false">SUM(AH135:AH135)</f>
        <v>0</v>
      </c>
      <c r="AI134" s="219" t="n">
        <f aca="false">SUM(AI135:AI135)</f>
        <v>100000</v>
      </c>
      <c r="AJ134" s="219" t="n">
        <f aca="false">SUM(AJ135:AJ135)</f>
        <v>0</v>
      </c>
      <c r="AK134" s="219" t="n">
        <f aca="false">SUM(AK135:AK135)</f>
        <v>0</v>
      </c>
      <c r="AL134" s="219" t="n">
        <f aca="false">SUM(AL135:AL135)</f>
        <v>0</v>
      </c>
      <c r="AM134" s="219" t="n">
        <f aca="false">SUM(AM135:AM135)</f>
        <v>0</v>
      </c>
      <c r="AN134" s="219" t="n">
        <f aca="false">SUM(AN135:AN135)</f>
        <v>0</v>
      </c>
      <c r="AO134" s="207" t="n">
        <f aca="false">SUM(AN134/$AN$2)</f>
        <v>0</v>
      </c>
      <c r="AP134" s="180"/>
      <c r="AQ134" s="180"/>
      <c r="AR134" s="207" t="n">
        <f aca="false">SUM(AP134/$AN$2)</f>
        <v>0</v>
      </c>
      <c r="AS134" s="207"/>
      <c r="AT134" s="207"/>
      <c r="AU134" s="207"/>
      <c r="AV134" s="207"/>
      <c r="AW134" s="207" t="n">
        <f aca="false">SUM(AR134+AU134-AV134)</f>
        <v>0</v>
      </c>
      <c r="AX134" s="215"/>
      <c r="AY134" s="180" t="n">
        <f aca="false">SUM(AY135)</f>
        <v>0</v>
      </c>
      <c r="AZ134" s="180"/>
      <c r="BA134" s="160" t="n">
        <f aca="false">SUM(AW134+AY134-AZ134)</f>
        <v>0</v>
      </c>
      <c r="BI134" s="3"/>
    </row>
    <row r="135" customFormat="false" ht="12.75" hidden="true" customHeight="false" outlineLevel="0" collapsed="false">
      <c r="A135" s="209"/>
      <c r="B135" s="205"/>
      <c r="C135" s="205"/>
      <c r="D135" s="205"/>
      <c r="E135" s="205"/>
      <c r="F135" s="205"/>
      <c r="G135" s="205"/>
      <c r="H135" s="205"/>
      <c r="I135" s="217" t="n">
        <v>41111</v>
      </c>
      <c r="J135" s="218" t="s">
        <v>274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 t="n">
        <v>60020</v>
      </c>
      <c r="X135" s="219" t="n">
        <v>100000</v>
      </c>
      <c r="Y135" s="219" t="n">
        <v>200000</v>
      </c>
      <c r="Z135" s="219" t="n">
        <v>200000</v>
      </c>
      <c r="AA135" s="219" t="n">
        <v>200000</v>
      </c>
      <c r="AB135" s="219"/>
      <c r="AC135" s="219" t="n">
        <v>200000</v>
      </c>
      <c r="AD135" s="219" t="n">
        <v>0</v>
      </c>
      <c r="AE135" s="219"/>
      <c r="AF135" s="219"/>
      <c r="AG135" s="221" t="n">
        <f aca="false">SUM(AD135+AE135-AF135)</f>
        <v>0</v>
      </c>
      <c r="AH135" s="219"/>
      <c r="AI135" s="219" t="n">
        <v>100000</v>
      </c>
      <c r="AJ135" s="180" t="n">
        <v>0</v>
      </c>
      <c r="AK135" s="219" t="n">
        <v>0</v>
      </c>
      <c r="AL135" s="219"/>
      <c r="AM135" s="219"/>
      <c r="AN135" s="180" t="n">
        <f aca="false">SUM(AK135+AL135-AM135)</f>
        <v>0</v>
      </c>
      <c r="AO135" s="207" t="n">
        <f aca="false">SUM(AN135/$AN$2)</f>
        <v>0</v>
      </c>
      <c r="AP135" s="180"/>
      <c r="AQ135" s="180"/>
      <c r="AR135" s="207" t="n">
        <f aca="false">SUM(AP135/$AN$2)</f>
        <v>0</v>
      </c>
      <c r="AS135" s="207"/>
      <c r="AT135" s="207"/>
      <c r="AU135" s="207"/>
      <c r="AV135" s="207"/>
      <c r="AW135" s="207" t="n">
        <f aca="false">SUM(AR135+AU135-AV135)</f>
        <v>0</v>
      </c>
      <c r="AX135" s="215"/>
      <c r="AY135" s="180" t="n">
        <v>0</v>
      </c>
      <c r="AZ135" s="180"/>
      <c r="BA135" s="160" t="n">
        <f aca="false">SUM(AW135+AY135-AZ135)</f>
        <v>0</v>
      </c>
      <c r="BI135" s="3"/>
    </row>
    <row r="136" customFormat="false" ht="12.75" hidden="true" customHeight="false" outlineLevel="0" collapsed="false">
      <c r="A136" s="214"/>
      <c r="B136" s="220" t="s">
        <v>275</v>
      </c>
      <c r="C136" s="220"/>
      <c r="D136" s="220"/>
      <c r="E136" s="220"/>
      <c r="F136" s="220"/>
      <c r="G136" s="220"/>
      <c r="H136" s="220"/>
      <c r="I136" s="206" t="n">
        <v>42</v>
      </c>
      <c r="J136" s="137" t="s">
        <v>80</v>
      </c>
      <c r="K136" s="207" t="n">
        <f aca="false">SUM(K137)</f>
        <v>17615</v>
      </c>
      <c r="L136" s="207" t="n">
        <f aca="false">SUM(L137)</f>
        <v>0</v>
      </c>
      <c r="M136" s="207" t="n">
        <f aca="false">SUM(M137)</f>
        <v>0</v>
      </c>
      <c r="N136" s="207" t="n">
        <f aca="false">SUM(N137)</f>
        <v>36000</v>
      </c>
      <c r="O136" s="207" t="n">
        <f aca="false">SUM(O137)</f>
        <v>36000</v>
      </c>
      <c r="P136" s="207" t="n">
        <f aca="false">SUM(P137)</f>
        <v>55000</v>
      </c>
      <c r="Q136" s="207" t="n">
        <f aca="false">SUM(Q137)</f>
        <v>55000</v>
      </c>
      <c r="R136" s="207" t="n">
        <f aca="false">SUM(R137)</f>
        <v>15657</v>
      </c>
      <c r="S136" s="207" t="e">
        <f aca="false">SUM(S137+#REF!)</f>
        <v>#REF!</v>
      </c>
      <c r="T136" s="207" t="e">
        <f aca="false">SUM(T137+#REF!)</f>
        <v>#REF!</v>
      </c>
      <c r="U136" s="207" t="e">
        <f aca="false">SUM(U137+#REF!)</f>
        <v>#REF!</v>
      </c>
      <c r="V136" s="207" t="e">
        <f aca="false">SUM(V137+#REF!)</f>
        <v>#DIV/0!</v>
      </c>
      <c r="W136" s="207" t="n">
        <f aca="false">SUM(W137)</f>
        <v>50000</v>
      </c>
      <c r="X136" s="207" t="n">
        <f aca="false">SUM(X137+X148)</f>
        <v>130000</v>
      </c>
      <c r="Y136" s="207" t="n">
        <f aca="false">SUM(Y137+Y148)</f>
        <v>175000</v>
      </c>
      <c r="Z136" s="207" t="n">
        <f aca="false">SUM(Z137+Z148)</f>
        <v>215000</v>
      </c>
      <c r="AA136" s="207" t="n">
        <f aca="false">SUM(AA137+AA148)</f>
        <v>82000</v>
      </c>
      <c r="AB136" s="207" t="n">
        <f aca="false">SUM(AB137+AB148)</f>
        <v>82653.65</v>
      </c>
      <c r="AC136" s="207" t="n">
        <f aca="false">SUM(AC137+AC148)</f>
        <v>390000</v>
      </c>
      <c r="AD136" s="207" t="n">
        <f aca="false">SUM(AD137+AD148)</f>
        <v>390000</v>
      </c>
      <c r="AE136" s="207" t="n">
        <f aca="false">SUM(AE137+AE148)</f>
        <v>0</v>
      </c>
      <c r="AF136" s="207" t="n">
        <f aca="false">SUM(AF137+AF148)</f>
        <v>0</v>
      </c>
      <c r="AG136" s="207" t="n">
        <f aca="false">SUM(AG137+AG148)</f>
        <v>390000</v>
      </c>
      <c r="AH136" s="207" t="n">
        <f aca="false">SUM(AH137+AH148)</f>
        <v>154491.43</v>
      </c>
      <c r="AI136" s="207" t="n">
        <f aca="false">SUM(AI137+AI148)</f>
        <v>107000</v>
      </c>
      <c r="AJ136" s="207" t="n">
        <f aca="false">SUM(AJ137+AJ148)</f>
        <v>14429.98</v>
      </c>
      <c r="AK136" s="207" t="n">
        <f aca="false">SUM(AK137+AK148)</f>
        <v>315000</v>
      </c>
      <c r="AL136" s="207" t="n">
        <f aca="false">SUM(AL137+AL148)</f>
        <v>75000</v>
      </c>
      <c r="AM136" s="207" t="n">
        <f aca="false">SUM(AM137+AM148)</f>
        <v>200000</v>
      </c>
      <c r="AN136" s="207" t="n">
        <f aca="false">SUM(AN137+AN148)</f>
        <v>190000</v>
      </c>
      <c r="AO136" s="207" t="n">
        <f aca="false">SUM(AN136/$AN$2)</f>
        <v>25217.333598779</v>
      </c>
      <c r="AP136" s="207" t="n">
        <f aca="false">SUM(AP137+AP148)</f>
        <v>315000</v>
      </c>
      <c r="AQ136" s="207" t="n">
        <f aca="false">SUM(AQ137+AQ148)</f>
        <v>0</v>
      </c>
      <c r="AR136" s="207" t="n">
        <f aca="false">SUM(AP136/$AN$2)</f>
        <v>41807.6846506072</v>
      </c>
      <c r="AS136" s="207"/>
      <c r="AT136" s="207" t="n">
        <f aca="false">SUM(AT137+AT148)</f>
        <v>24750.01</v>
      </c>
      <c r="AU136" s="207" t="n">
        <f aca="false">SUM(AU137+AU148)</f>
        <v>17200</v>
      </c>
      <c r="AV136" s="207" t="n">
        <f aca="false">SUM(AV137+AV148)</f>
        <v>0</v>
      </c>
      <c r="AW136" s="207" t="n">
        <f aca="false">SUM(AR136+AU136-AV136)</f>
        <v>59007.6846506072</v>
      </c>
      <c r="AX136" s="215" t="n">
        <f aca="false">SUM(AX137+AX148)</f>
        <v>54766.81</v>
      </c>
      <c r="AY136" s="215" t="n">
        <f aca="false">SUM(AY137+AY148)</f>
        <v>37000</v>
      </c>
      <c r="AZ136" s="215" t="n">
        <f aca="false">SUM(AZ137+AZ148)</f>
        <v>39853.48</v>
      </c>
      <c r="BA136" s="215" t="n">
        <f aca="false">SUM(BA137+BA148)</f>
        <v>56154.2046506072</v>
      </c>
      <c r="BB136" s="183"/>
      <c r="BC136" s="183"/>
      <c r="BD136" s="183"/>
      <c r="BE136" s="183"/>
      <c r="BF136" s="183"/>
      <c r="BG136" s="183"/>
      <c r="BH136" s="183"/>
      <c r="BI136" s="3"/>
    </row>
    <row r="137" customFormat="false" ht="12.75" hidden="true" customHeight="false" outlineLevel="0" collapsed="false">
      <c r="A137" s="209"/>
      <c r="B137" s="205"/>
      <c r="C137" s="205"/>
      <c r="D137" s="205"/>
      <c r="E137" s="205"/>
      <c r="F137" s="205"/>
      <c r="G137" s="205"/>
      <c r="H137" s="205"/>
      <c r="I137" s="217" t="n">
        <v>422</v>
      </c>
      <c r="J137" s="218" t="s">
        <v>276</v>
      </c>
      <c r="K137" s="219" t="n">
        <f aca="false">SUM(K138:K144)</f>
        <v>17615</v>
      </c>
      <c r="L137" s="219" t="n">
        <f aca="false">SUM(L138:L144)</f>
        <v>0</v>
      </c>
      <c r="M137" s="219" t="n">
        <f aca="false">SUM(M138:M144)</f>
        <v>0</v>
      </c>
      <c r="N137" s="219" t="n">
        <f aca="false">SUM(N138:N144)</f>
        <v>36000</v>
      </c>
      <c r="O137" s="219" t="n">
        <f aca="false">SUM(O138:O144)</f>
        <v>36000</v>
      </c>
      <c r="P137" s="219" t="n">
        <f aca="false">SUM(P138:P144)</f>
        <v>55000</v>
      </c>
      <c r="Q137" s="219" t="n">
        <f aca="false">SUM(Q138:Q144)</f>
        <v>55000</v>
      </c>
      <c r="R137" s="219" t="n">
        <f aca="false">SUM(R138:R144)</f>
        <v>15657</v>
      </c>
      <c r="S137" s="219" t="n">
        <f aca="false">SUM(S138:S144)</f>
        <v>50000</v>
      </c>
      <c r="T137" s="219" t="n">
        <f aca="false">SUM(T138:T144)</f>
        <v>2654.1</v>
      </c>
      <c r="U137" s="219" t="n">
        <f aca="false">SUM(U138:U144)</f>
        <v>0</v>
      </c>
      <c r="V137" s="219" t="e">
        <f aca="false">SUM(V138:V144)</f>
        <v>#DIV/0!</v>
      </c>
      <c r="W137" s="219" t="n">
        <f aca="false">SUM(W138:W144)</f>
        <v>50000</v>
      </c>
      <c r="X137" s="219" t="n">
        <f aca="false">SUM(X138:X144)</f>
        <v>30000</v>
      </c>
      <c r="Y137" s="219" t="n">
        <f aca="false">SUM(Y138:Y144)</f>
        <v>60000</v>
      </c>
      <c r="Z137" s="219" t="n">
        <f aca="false">SUM(Z138:Z144)</f>
        <v>100000</v>
      </c>
      <c r="AA137" s="219" t="n">
        <f aca="false">SUM(AA138:AA144)</f>
        <v>67000</v>
      </c>
      <c r="AB137" s="219" t="n">
        <f aca="false">SUM(AB138:AB144)</f>
        <v>1653.65</v>
      </c>
      <c r="AC137" s="219" t="n">
        <f aca="false">SUM(AC138:AC147)</f>
        <v>375000</v>
      </c>
      <c r="AD137" s="219" t="n">
        <f aca="false">SUM(AD138:AD147)</f>
        <v>375000</v>
      </c>
      <c r="AE137" s="219" t="n">
        <f aca="false">SUM(AE138:AE147)</f>
        <v>0</v>
      </c>
      <c r="AF137" s="219" t="n">
        <f aca="false">SUM(AF138:AF147)</f>
        <v>0</v>
      </c>
      <c r="AG137" s="219" t="n">
        <f aca="false">SUM(AG138:AG147)</f>
        <v>375000</v>
      </c>
      <c r="AH137" s="219" t="n">
        <f aca="false">SUM(AH138:AH147)</f>
        <v>154491.43</v>
      </c>
      <c r="AI137" s="219" t="n">
        <f aca="false">SUM(AI138:AI147)</f>
        <v>107000</v>
      </c>
      <c r="AJ137" s="219" t="n">
        <f aca="false">SUM(AJ138:AJ147)</f>
        <v>14429.98</v>
      </c>
      <c r="AK137" s="219" t="n">
        <f aca="false">SUM(AK138:AK147)</f>
        <v>315000</v>
      </c>
      <c r="AL137" s="219" t="n">
        <f aca="false">SUM(AL138:AL147)</f>
        <v>75000</v>
      </c>
      <c r="AM137" s="219" t="n">
        <f aca="false">SUM(AM138:AM147)</f>
        <v>200000</v>
      </c>
      <c r="AN137" s="219" t="n">
        <f aca="false">SUM(AN138:AN147)</f>
        <v>190000</v>
      </c>
      <c r="AO137" s="207" t="n">
        <f aca="false">SUM(AN137/$AN$2)</f>
        <v>25217.333598779</v>
      </c>
      <c r="AP137" s="219" t="n">
        <f aca="false">SUM(AP138:AP147)</f>
        <v>315000</v>
      </c>
      <c r="AQ137" s="219"/>
      <c r="AR137" s="207" t="n">
        <f aca="false">SUM(AP137/$AN$2)</f>
        <v>41807.6846506072</v>
      </c>
      <c r="AS137" s="207"/>
      <c r="AT137" s="207" t="n">
        <f aca="false">SUM(AT138:AT147)</f>
        <v>24750.01</v>
      </c>
      <c r="AU137" s="207" t="n">
        <f aca="false">SUM(AU138:AU147)</f>
        <v>17200</v>
      </c>
      <c r="AV137" s="207" t="n">
        <f aca="false">SUM(AV138:AV147)</f>
        <v>0</v>
      </c>
      <c r="AW137" s="207" t="n">
        <f aca="false">SUM(AR137+AU137-AV137)</f>
        <v>59007.6846506072</v>
      </c>
      <c r="AX137" s="215" t="n">
        <f aca="false">SUM(AX138:AX147)</f>
        <v>52138.33</v>
      </c>
      <c r="AY137" s="216" t="n">
        <f aca="false">SUM(AY138:AY147)</f>
        <v>34000</v>
      </c>
      <c r="AZ137" s="216" t="n">
        <f aca="false">SUM(AZ138:AZ147)</f>
        <v>39853.48</v>
      </c>
      <c r="BA137" s="216" t="n">
        <f aca="false">SUM(BA138:BA147)</f>
        <v>53154.2046506072</v>
      </c>
      <c r="BI137" s="3"/>
    </row>
    <row r="138" customFormat="false" ht="12.75" hidden="true" customHeight="false" outlineLevel="0" collapsed="false">
      <c r="A138" s="209"/>
      <c r="B138" s="205"/>
      <c r="C138" s="205"/>
      <c r="D138" s="205"/>
      <c r="E138" s="205"/>
      <c r="F138" s="205"/>
      <c r="G138" s="205"/>
      <c r="H138" s="205"/>
      <c r="I138" s="217" t="n">
        <v>42211</v>
      </c>
      <c r="J138" s="218" t="s">
        <v>277</v>
      </c>
      <c r="K138" s="219" t="n">
        <v>17615</v>
      </c>
      <c r="L138" s="219" t="n">
        <v>0</v>
      </c>
      <c r="M138" s="219" t="n">
        <v>0</v>
      </c>
      <c r="N138" s="219" t="n">
        <v>6000</v>
      </c>
      <c r="O138" s="219" t="n">
        <v>6000</v>
      </c>
      <c r="P138" s="219" t="n">
        <v>5000</v>
      </c>
      <c r="Q138" s="219" t="n">
        <v>5000</v>
      </c>
      <c r="R138" s="219" t="n">
        <v>1257</v>
      </c>
      <c r="S138" s="219" t="n">
        <v>5000</v>
      </c>
      <c r="T138" s="219"/>
      <c r="U138" s="219"/>
      <c r="V138" s="207" t="n">
        <f aca="false">S138/P138*100</f>
        <v>100</v>
      </c>
      <c r="W138" s="219" t="n">
        <v>5000</v>
      </c>
      <c r="X138" s="219" t="n">
        <v>10000</v>
      </c>
      <c r="Y138" s="219" t="n">
        <v>10000</v>
      </c>
      <c r="Z138" s="219" t="n">
        <v>10000</v>
      </c>
      <c r="AA138" s="219" t="n">
        <v>12000</v>
      </c>
      <c r="AB138" s="219"/>
      <c r="AC138" s="219" t="n">
        <v>150000</v>
      </c>
      <c r="AD138" s="219" t="n">
        <v>150000</v>
      </c>
      <c r="AE138" s="219"/>
      <c r="AF138" s="219"/>
      <c r="AG138" s="221" t="n">
        <f aca="false">SUM(AD138+AE138-AF138)</f>
        <v>150000</v>
      </c>
      <c r="AH138" s="219"/>
      <c r="AI138" s="219" t="n">
        <v>25000</v>
      </c>
      <c r="AJ138" s="180" t="n">
        <v>0</v>
      </c>
      <c r="AK138" s="219" t="n">
        <v>25000</v>
      </c>
      <c r="AL138" s="219"/>
      <c r="AM138" s="219"/>
      <c r="AN138" s="219" t="n">
        <v>25000</v>
      </c>
      <c r="AO138" s="207" t="n">
        <f aca="false">SUM(AN138/$AN$2)</f>
        <v>3318.07021036565</v>
      </c>
      <c r="AP138" s="180" t="n">
        <v>10000</v>
      </c>
      <c r="AQ138" s="180"/>
      <c r="AR138" s="207" t="n">
        <f aca="false">SUM(AP138/$AN$2)</f>
        <v>1327.22808414626</v>
      </c>
      <c r="AS138" s="207"/>
      <c r="AT138" s="207"/>
      <c r="AU138" s="207"/>
      <c r="AV138" s="207"/>
      <c r="AW138" s="207" t="n">
        <f aca="false">SUM(AR138+AU138-AV138)</f>
        <v>1327.22808414626</v>
      </c>
      <c r="AX138" s="215"/>
      <c r="AY138" s="180"/>
      <c r="AZ138" s="180" t="n">
        <v>1327.23</v>
      </c>
      <c r="BA138" s="160" t="n">
        <f aca="false">SUM(AW138+AY138-AZ138)</f>
        <v>-0.00191585373954695</v>
      </c>
      <c r="BI138" s="3"/>
    </row>
    <row r="139" customFormat="false" ht="12.75" hidden="true" customHeight="false" outlineLevel="0" collapsed="false">
      <c r="A139" s="209"/>
      <c r="B139" s="205"/>
      <c r="C139" s="205"/>
      <c r="D139" s="205"/>
      <c r="E139" s="205"/>
      <c r="F139" s="205"/>
      <c r="G139" s="205"/>
      <c r="H139" s="205"/>
      <c r="I139" s="217" t="n">
        <v>42212</v>
      </c>
      <c r="J139" s="218" t="s">
        <v>278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07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21"/>
      <c r="AH139" s="219"/>
      <c r="AI139" s="219"/>
      <c r="AJ139" s="235" t="n">
        <v>4420.77</v>
      </c>
      <c r="AK139" s="219" t="n">
        <v>10000</v>
      </c>
      <c r="AL139" s="219"/>
      <c r="AM139" s="219"/>
      <c r="AN139" s="180" t="n">
        <f aca="false">SUM(AK139+AL139-AM139)</f>
        <v>10000</v>
      </c>
      <c r="AO139" s="207" t="n">
        <f aca="false">SUM(AN139/$AN$2)</f>
        <v>1327.22808414626</v>
      </c>
      <c r="AP139" s="180" t="n">
        <v>10000</v>
      </c>
      <c r="AQ139" s="180"/>
      <c r="AR139" s="207" t="n">
        <f aca="false">SUM(AP139/$AN$2)</f>
        <v>1327.22808414626</v>
      </c>
      <c r="AS139" s="207" t="n">
        <v>693.56</v>
      </c>
      <c r="AT139" s="207" t="n">
        <v>693.56</v>
      </c>
      <c r="AU139" s="207"/>
      <c r="AV139" s="207"/>
      <c r="AW139" s="207" t="n">
        <f aca="false">SUM(AR139+AU139-AV139)</f>
        <v>1327.22808414626</v>
      </c>
      <c r="AX139" s="215" t="n">
        <v>693.56</v>
      </c>
      <c r="AY139" s="180"/>
      <c r="AZ139" s="180"/>
      <c r="BA139" s="160" t="n">
        <f aca="false">SUM(AW139+AY139-AZ139)</f>
        <v>1327.22808414626</v>
      </c>
      <c r="BC139" s="3" t="n">
        <v>1327.23</v>
      </c>
      <c r="BI139" s="3"/>
    </row>
    <row r="140" customFormat="false" ht="12.75" hidden="true" customHeight="false" outlineLevel="0" collapsed="false">
      <c r="A140" s="209"/>
      <c r="B140" s="205"/>
      <c r="C140" s="205"/>
      <c r="D140" s="205"/>
      <c r="E140" s="205"/>
      <c r="F140" s="205"/>
      <c r="G140" s="205"/>
      <c r="H140" s="205"/>
      <c r="I140" s="217" t="n">
        <v>42219</v>
      </c>
      <c r="J140" s="218" t="s">
        <v>279</v>
      </c>
      <c r="K140" s="219"/>
      <c r="L140" s="219"/>
      <c r="M140" s="219"/>
      <c r="N140" s="219"/>
      <c r="O140" s="219"/>
      <c r="P140" s="219"/>
      <c r="Q140" s="219"/>
      <c r="R140" s="219" t="n">
        <v>14400</v>
      </c>
      <c r="S140" s="219" t="n">
        <v>15000</v>
      </c>
      <c r="T140" s="219" t="n">
        <v>2654.1</v>
      </c>
      <c r="U140" s="219"/>
      <c r="V140" s="207" t="e">
        <f aca="false">S140/P140*100</f>
        <v>#DIV/0!</v>
      </c>
      <c r="W140" s="219" t="n">
        <v>15000</v>
      </c>
      <c r="X140" s="219" t="n">
        <v>20000</v>
      </c>
      <c r="Y140" s="219" t="n">
        <v>20000</v>
      </c>
      <c r="Z140" s="219" t="n">
        <v>20000</v>
      </c>
      <c r="AA140" s="219" t="n">
        <v>20000</v>
      </c>
      <c r="AB140" s="219" t="n">
        <v>1653.65</v>
      </c>
      <c r="AC140" s="219" t="n">
        <v>20000</v>
      </c>
      <c r="AD140" s="219" t="n">
        <v>20000</v>
      </c>
      <c r="AE140" s="219"/>
      <c r="AF140" s="219"/>
      <c r="AG140" s="221" t="n">
        <f aca="false">SUM(AD140+AE140-AF140)</f>
        <v>20000</v>
      </c>
      <c r="AH140" s="219"/>
      <c r="AI140" s="219" t="n">
        <v>20000</v>
      </c>
      <c r="AJ140" s="180" t="n">
        <v>0</v>
      </c>
      <c r="AK140" s="219" t="n">
        <v>20000</v>
      </c>
      <c r="AL140" s="219"/>
      <c r="AM140" s="219"/>
      <c r="AN140" s="180" t="n">
        <f aca="false">SUM(AK140+AL140-AM140)</f>
        <v>20000</v>
      </c>
      <c r="AO140" s="207" t="n">
        <f aca="false">SUM(AN140/$AN$2)</f>
        <v>2654.45616829252</v>
      </c>
      <c r="AP140" s="180" t="n">
        <v>20000</v>
      </c>
      <c r="AQ140" s="180"/>
      <c r="AR140" s="207" t="n">
        <f aca="false">SUM(AP140/$AN$2)</f>
        <v>2654.45616829252</v>
      </c>
      <c r="AS140" s="207"/>
      <c r="AT140" s="207"/>
      <c r="AU140" s="207"/>
      <c r="AV140" s="207"/>
      <c r="AW140" s="207" t="n">
        <f aca="false">SUM(AR140+AU140-AV140)</f>
        <v>2654.45616829252</v>
      </c>
      <c r="AX140" s="215" t="n">
        <v>0</v>
      </c>
      <c r="AY140" s="180"/>
      <c r="AZ140" s="180" t="n">
        <v>2654.46</v>
      </c>
      <c r="BA140" s="160" t="n">
        <f aca="false">SUM(AW140+AY140-AZ140)</f>
        <v>-0.00383170747909389</v>
      </c>
      <c r="BI140" s="3"/>
    </row>
    <row r="141" customFormat="false" ht="12.75" hidden="true" customHeight="false" outlineLevel="0" collapsed="false">
      <c r="A141" s="209"/>
      <c r="B141" s="205"/>
      <c r="C141" s="205"/>
      <c r="D141" s="205"/>
      <c r="E141" s="205"/>
      <c r="F141" s="205"/>
      <c r="G141" s="205"/>
      <c r="H141" s="205"/>
      <c r="I141" s="217" t="n">
        <v>42221</v>
      </c>
      <c r="J141" s="218" t="s">
        <v>280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07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21"/>
      <c r="AH141" s="219"/>
      <c r="AI141" s="219"/>
      <c r="AJ141" s="180"/>
      <c r="AK141" s="219"/>
      <c r="AL141" s="219"/>
      <c r="AM141" s="219"/>
      <c r="AN141" s="180"/>
      <c r="AO141" s="207" t="n">
        <f aca="false">SUM(AN141/$AN$2)</f>
        <v>0</v>
      </c>
      <c r="AP141" s="180" t="n">
        <v>0</v>
      </c>
      <c r="AQ141" s="180"/>
      <c r="AR141" s="207" t="n">
        <f aca="false">SUM(AP141/$AN$2)</f>
        <v>0</v>
      </c>
      <c r="AS141" s="207"/>
      <c r="AT141" s="207"/>
      <c r="AU141" s="207"/>
      <c r="AV141" s="207"/>
      <c r="AW141" s="207" t="n">
        <f aca="false">SUM(AR141+AU141-AV141)</f>
        <v>0</v>
      </c>
      <c r="AX141" s="215"/>
      <c r="AY141" s="180"/>
      <c r="AZ141" s="180"/>
      <c r="BA141" s="160" t="n">
        <f aca="false">SUM(AW141+AY141-AZ141)</f>
        <v>0</v>
      </c>
      <c r="BI141" s="3"/>
    </row>
    <row r="142" customFormat="false" ht="12.75" hidden="true" customHeight="false" outlineLevel="0" collapsed="false">
      <c r="A142" s="209"/>
      <c r="B142" s="205"/>
      <c r="C142" s="205"/>
      <c r="D142" s="205"/>
      <c r="E142" s="205"/>
      <c r="F142" s="205"/>
      <c r="G142" s="205"/>
      <c r="H142" s="205"/>
      <c r="I142" s="217" t="n">
        <v>42231</v>
      </c>
      <c r="J142" s="218" t="s">
        <v>281</v>
      </c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07"/>
      <c r="W142" s="219"/>
      <c r="X142" s="219"/>
      <c r="Y142" s="219"/>
      <c r="Z142" s="219"/>
      <c r="AA142" s="219"/>
      <c r="AB142" s="219"/>
      <c r="AC142" s="219" t="n">
        <v>150000</v>
      </c>
      <c r="AD142" s="219" t="n">
        <v>150000</v>
      </c>
      <c r="AE142" s="219"/>
      <c r="AF142" s="219"/>
      <c r="AG142" s="221" t="n">
        <f aca="false">SUM(AD142+AE142-AF142)</f>
        <v>150000</v>
      </c>
      <c r="AH142" s="219" t="n">
        <v>133963.93</v>
      </c>
      <c r="AI142" s="219" t="n">
        <v>0</v>
      </c>
      <c r="AJ142" s="180" t="n">
        <v>0</v>
      </c>
      <c r="AK142" s="219" t="n">
        <v>20000</v>
      </c>
      <c r="AL142" s="219"/>
      <c r="AM142" s="219"/>
      <c r="AN142" s="180" t="n">
        <f aca="false">SUM(AK142+AL142-AM142)</f>
        <v>20000</v>
      </c>
      <c r="AO142" s="207" t="n">
        <f aca="false">SUM(AN142/$AN$2)</f>
        <v>2654.45616829252</v>
      </c>
      <c r="AP142" s="180" t="n">
        <v>10000</v>
      </c>
      <c r="AQ142" s="180"/>
      <c r="AR142" s="207" t="n">
        <f aca="false">SUM(AP142/$AN$2)</f>
        <v>1327.22808414626</v>
      </c>
      <c r="AS142" s="207"/>
      <c r="AT142" s="207"/>
      <c r="AU142" s="207"/>
      <c r="AV142" s="207"/>
      <c r="AW142" s="207" t="n">
        <f aca="false">SUM(AR142+AU142-AV142)</f>
        <v>1327.22808414626</v>
      </c>
      <c r="AX142" s="215"/>
      <c r="AY142" s="180"/>
      <c r="AZ142" s="180" t="n">
        <v>1327.23</v>
      </c>
      <c r="BA142" s="160" t="n">
        <f aca="false">SUM(AW142+AY142-AZ142)</f>
        <v>-0.00191585373954695</v>
      </c>
      <c r="BI142" s="3"/>
    </row>
    <row r="143" customFormat="false" ht="12.75" hidden="true" customHeight="false" outlineLevel="0" collapsed="false">
      <c r="A143" s="209"/>
      <c r="B143" s="205"/>
      <c r="C143" s="205"/>
      <c r="D143" s="205"/>
      <c r="E143" s="205"/>
      <c r="F143" s="205"/>
      <c r="G143" s="205"/>
      <c r="H143" s="205"/>
      <c r="I143" s="217" t="n">
        <v>42261</v>
      </c>
      <c r="J143" s="218" t="s">
        <v>282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07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21"/>
      <c r="AH143" s="219"/>
      <c r="AI143" s="219"/>
      <c r="AJ143" s="180"/>
      <c r="AK143" s="219"/>
      <c r="AL143" s="219"/>
      <c r="AM143" s="219"/>
      <c r="AN143" s="180"/>
      <c r="AO143" s="207" t="n">
        <f aca="false">SUM(AN143/$AN$2)</f>
        <v>0</v>
      </c>
      <c r="AP143" s="180" t="n">
        <v>0</v>
      </c>
      <c r="AQ143" s="180"/>
      <c r="AR143" s="207" t="n">
        <f aca="false">SUM(AP143/$AN$2)</f>
        <v>0</v>
      </c>
      <c r="AS143" s="207" t="n">
        <v>32963.48</v>
      </c>
      <c r="AT143" s="207"/>
      <c r="AU143" s="207"/>
      <c r="AV143" s="207"/>
      <c r="AW143" s="207" t="n">
        <f aca="false">SUM(AR143+AU143-AV143)</f>
        <v>0</v>
      </c>
      <c r="AX143" s="215" t="n">
        <v>32963.48</v>
      </c>
      <c r="AY143" s="180" t="n">
        <v>33000</v>
      </c>
      <c r="AZ143" s="180"/>
      <c r="BA143" s="160" t="n">
        <f aca="false">SUM(AW143+AY143-AZ143)</f>
        <v>33000</v>
      </c>
      <c r="BF143" s="3" t="n">
        <v>30528.7</v>
      </c>
      <c r="BG143" s="3" t="n">
        <v>2471.3</v>
      </c>
      <c r="BI143" s="3"/>
    </row>
    <row r="144" customFormat="false" ht="12.75" hidden="true" customHeight="false" outlineLevel="0" collapsed="false">
      <c r="A144" s="209"/>
      <c r="B144" s="205"/>
      <c r="C144" s="205"/>
      <c r="D144" s="205"/>
      <c r="E144" s="205"/>
      <c r="F144" s="205"/>
      <c r="G144" s="205"/>
      <c r="H144" s="205"/>
      <c r="I144" s="217" t="n">
        <v>42273</v>
      </c>
      <c r="J144" s="218" t="s">
        <v>283</v>
      </c>
      <c r="K144" s="219" t="n">
        <v>0</v>
      </c>
      <c r="L144" s="219" t="n">
        <v>0</v>
      </c>
      <c r="M144" s="219" t="n">
        <v>0</v>
      </c>
      <c r="N144" s="219" t="n">
        <v>30000</v>
      </c>
      <c r="O144" s="219" t="n">
        <v>30000</v>
      </c>
      <c r="P144" s="219" t="n">
        <v>50000</v>
      </c>
      <c r="Q144" s="219" t="n">
        <v>50000</v>
      </c>
      <c r="R144" s="219"/>
      <c r="S144" s="219" t="n">
        <v>30000</v>
      </c>
      <c r="T144" s="219"/>
      <c r="U144" s="219"/>
      <c r="V144" s="207" t="n">
        <f aca="false">S144/P144*100</f>
        <v>60</v>
      </c>
      <c r="W144" s="219" t="n">
        <v>30000</v>
      </c>
      <c r="X144" s="219" t="n">
        <v>0</v>
      </c>
      <c r="Y144" s="219" t="n">
        <v>30000</v>
      </c>
      <c r="Z144" s="219" t="n">
        <v>70000</v>
      </c>
      <c r="AA144" s="219" t="n">
        <v>35000</v>
      </c>
      <c r="AB144" s="219"/>
      <c r="AC144" s="219" t="n">
        <v>35000</v>
      </c>
      <c r="AD144" s="219" t="n">
        <v>35000</v>
      </c>
      <c r="AE144" s="219"/>
      <c r="AF144" s="219"/>
      <c r="AG144" s="221" t="n">
        <f aca="false">SUM(AD144+AE144-AF144)</f>
        <v>35000</v>
      </c>
      <c r="AH144" s="219"/>
      <c r="AI144" s="219" t="n">
        <v>30000</v>
      </c>
      <c r="AJ144" s="180" t="n">
        <v>0</v>
      </c>
      <c r="AK144" s="219" t="n">
        <v>200000</v>
      </c>
      <c r="AL144" s="219"/>
      <c r="AM144" s="219" t="n">
        <v>200000</v>
      </c>
      <c r="AN144" s="180" t="n">
        <f aca="false">SUM(AK144+AL144-AM144)</f>
        <v>0</v>
      </c>
      <c r="AO144" s="207" t="n">
        <f aca="false">SUM(AN144/$AN$2)</f>
        <v>0</v>
      </c>
      <c r="AP144" s="180"/>
      <c r="AQ144" s="180"/>
      <c r="AR144" s="207" t="n">
        <f aca="false">SUM(AP144/$AN$2)</f>
        <v>0</v>
      </c>
      <c r="AS144" s="207"/>
      <c r="AT144" s="207"/>
      <c r="AU144" s="207" t="n">
        <v>17200</v>
      </c>
      <c r="AV144" s="207"/>
      <c r="AW144" s="207" t="n">
        <f aca="false">SUM(AR144+AU144-AV144)</f>
        <v>17200</v>
      </c>
      <c r="AX144" s="215" t="n">
        <v>18121.29</v>
      </c>
      <c r="AY144" s="180" t="n">
        <v>1000</v>
      </c>
      <c r="AZ144" s="180"/>
      <c r="BA144" s="160" t="n">
        <f aca="false">SUM(AW144+AY144-AZ144)</f>
        <v>18200</v>
      </c>
      <c r="BD144" s="3" t="n">
        <v>14000</v>
      </c>
      <c r="BG144" s="3" t="n">
        <v>4200</v>
      </c>
      <c r="BI144" s="3"/>
    </row>
    <row r="145" customFormat="false" ht="12.75" hidden="true" customHeight="false" outlineLevel="0" collapsed="false">
      <c r="A145" s="209"/>
      <c r="B145" s="205"/>
      <c r="C145" s="205"/>
      <c r="D145" s="205"/>
      <c r="E145" s="205"/>
      <c r="F145" s="205"/>
      <c r="G145" s="205"/>
      <c r="H145" s="205"/>
      <c r="I145" s="217" t="n">
        <v>42271</v>
      </c>
      <c r="J145" s="218" t="s">
        <v>284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07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21"/>
      <c r="AH145" s="219"/>
      <c r="AI145" s="219"/>
      <c r="AJ145" s="180" t="n">
        <v>2036.03</v>
      </c>
      <c r="AK145" s="219" t="n">
        <v>10000</v>
      </c>
      <c r="AL145" s="219" t="n">
        <v>55000</v>
      </c>
      <c r="AM145" s="219"/>
      <c r="AN145" s="180" t="n">
        <f aca="false">SUM(AK145+AL145-AM145)</f>
        <v>65000</v>
      </c>
      <c r="AO145" s="207" t="n">
        <f aca="false">SUM(AN145/$AN$2)</f>
        <v>8626.98254695069</v>
      </c>
      <c r="AP145" s="180" t="n">
        <v>65000</v>
      </c>
      <c r="AQ145" s="180"/>
      <c r="AR145" s="207" t="n">
        <f aca="false">SUM(AP145/$AN$2)</f>
        <v>8626.98254695069</v>
      </c>
      <c r="AS145" s="207"/>
      <c r="AT145" s="207"/>
      <c r="AU145" s="207"/>
      <c r="AV145" s="207"/>
      <c r="AW145" s="207" t="n">
        <f aca="false">SUM(AR145+AU145-AV145)</f>
        <v>8626.98254695069</v>
      </c>
      <c r="AX145" s="215" t="n">
        <v>360</v>
      </c>
      <c r="AY145" s="180"/>
      <c r="AZ145" s="180" t="n">
        <v>8000</v>
      </c>
      <c r="BA145" s="160" t="n">
        <f aca="false">SUM(AW145+AY145-AZ145)</f>
        <v>626.982546950692</v>
      </c>
      <c r="BC145" s="3" t="n">
        <v>626.98</v>
      </c>
      <c r="BI145" s="3"/>
    </row>
    <row r="146" customFormat="false" ht="12.75" hidden="true" customHeight="false" outlineLevel="0" collapsed="false">
      <c r="A146" s="209"/>
      <c r="B146" s="205"/>
      <c r="C146" s="205"/>
      <c r="D146" s="205"/>
      <c r="E146" s="205"/>
      <c r="F146" s="205"/>
      <c r="G146" s="205"/>
      <c r="H146" s="205"/>
      <c r="I146" s="217" t="n">
        <v>42273</v>
      </c>
      <c r="J146" s="218" t="s">
        <v>285</v>
      </c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07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21"/>
      <c r="AH146" s="219"/>
      <c r="AI146" s="219"/>
      <c r="AJ146" s="180"/>
      <c r="AK146" s="219"/>
      <c r="AL146" s="219"/>
      <c r="AM146" s="219"/>
      <c r="AN146" s="180"/>
      <c r="AO146" s="207" t="n">
        <f aca="false">SUM(AN146/$AN$2)</f>
        <v>0</v>
      </c>
      <c r="AP146" s="180" t="n">
        <v>150000</v>
      </c>
      <c r="AQ146" s="180"/>
      <c r="AR146" s="207" t="n">
        <f aca="false">SUM(AP146/$AN$2)</f>
        <v>19908.4212621939</v>
      </c>
      <c r="AS146" s="207"/>
      <c r="AT146" s="207"/>
      <c r="AU146" s="207"/>
      <c r="AV146" s="207"/>
      <c r="AW146" s="207" t="n">
        <f aca="false">SUM(AR146+AU146-AV146)</f>
        <v>19908.4212621939</v>
      </c>
      <c r="AX146" s="215"/>
      <c r="AY146" s="180"/>
      <c r="AZ146" s="180" t="n">
        <v>19908.42</v>
      </c>
      <c r="BA146" s="160" t="n">
        <f aca="false">SUM(AW146+AY146-AZ146)</f>
        <v>0.001262193909497</v>
      </c>
      <c r="BC146" s="183"/>
      <c r="BI146" s="3"/>
    </row>
    <row r="147" customFormat="false" ht="12.75" hidden="true" customHeight="false" outlineLevel="0" collapsed="false">
      <c r="A147" s="209"/>
      <c r="B147" s="205"/>
      <c r="C147" s="205"/>
      <c r="D147" s="205"/>
      <c r="E147" s="205"/>
      <c r="F147" s="205"/>
      <c r="G147" s="205"/>
      <c r="H147" s="205"/>
      <c r="I147" s="217" t="n">
        <v>42274</v>
      </c>
      <c r="J147" s="218" t="s">
        <v>286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07"/>
      <c r="W147" s="219"/>
      <c r="X147" s="219"/>
      <c r="Y147" s="219"/>
      <c r="Z147" s="219"/>
      <c r="AA147" s="219"/>
      <c r="AB147" s="219"/>
      <c r="AC147" s="219" t="n">
        <v>20000</v>
      </c>
      <c r="AD147" s="219" t="n">
        <v>20000</v>
      </c>
      <c r="AE147" s="219"/>
      <c r="AF147" s="219"/>
      <c r="AG147" s="221" t="n">
        <f aca="false">SUM(AD147+AE147-AF147)</f>
        <v>20000</v>
      </c>
      <c r="AH147" s="219" t="n">
        <v>20527.5</v>
      </c>
      <c r="AI147" s="219" t="n">
        <v>32000</v>
      </c>
      <c r="AJ147" s="180" t="n">
        <v>7973.18</v>
      </c>
      <c r="AK147" s="219" t="n">
        <v>30000</v>
      </c>
      <c r="AL147" s="219" t="n">
        <v>20000</v>
      </c>
      <c r="AM147" s="219"/>
      <c r="AN147" s="180" t="n">
        <f aca="false">SUM(AK147+AL147-AM147)</f>
        <v>50000</v>
      </c>
      <c r="AO147" s="207" t="n">
        <f aca="false">SUM(AN147/$AN$2)</f>
        <v>6636.1404207313</v>
      </c>
      <c r="AP147" s="180" t="n">
        <v>50000</v>
      </c>
      <c r="AQ147" s="180"/>
      <c r="AR147" s="207" t="n">
        <f aca="false">SUM(AP147/$AN$2)</f>
        <v>6636.1404207313</v>
      </c>
      <c r="AS147" s="207" t="n">
        <v>24056.45</v>
      </c>
      <c r="AT147" s="207" t="n">
        <v>24056.45</v>
      </c>
      <c r="AU147" s="207"/>
      <c r="AV147" s="207"/>
      <c r="AW147" s="207" t="n">
        <f aca="false">SUM(AR147+AU147-AV147)</f>
        <v>6636.1404207313</v>
      </c>
      <c r="AX147" s="215"/>
      <c r="AY147" s="180"/>
      <c r="AZ147" s="180" t="n">
        <v>6636.14</v>
      </c>
      <c r="BA147" s="160" t="n">
        <f aca="false">SUM(AW147+AY147-AZ147)</f>
        <v>0.000420731302256172</v>
      </c>
      <c r="BI147" s="3"/>
    </row>
    <row r="148" customFormat="false" ht="12.75" hidden="true" customHeight="false" outlineLevel="0" collapsed="false">
      <c r="A148" s="209"/>
      <c r="B148" s="205" t="s">
        <v>273</v>
      </c>
      <c r="C148" s="205"/>
      <c r="D148" s="205"/>
      <c r="E148" s="205"/>
      <c r="F148" s="205"/>
      <c r="G148" s="205"/>
      <c r="H148" s="205"/>
      <c r="I148" s="217" t="n">
        <v>426</v>
      </c>
      <c r="J148" s="218" t="s">
        <v>287</v>
      </c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07"/>
      <c r="W148" s="219"/>
      <c r="X148" s="219" t="n">
        <f aca="false">SUM(X149:X151)</f>
        <v>100000</v>
      </c>
      <c r="Y148" s="219" t="n">
        <f aca="false">SUM(Y149:Y151)</f>
        <v>115000</v>
      </c>
      <c r="Z148" s="219" t="n">
        <f aca="false">SUM(Z149:Z151)</f>
        <v>115000</v>
      </c>
      <c r="AA148" s="219" t="n">
        <f aca="false">SUM(AA149:AA151)</f>
        <v>15000</v>
      </c>
      <c r="AB148" s="219" t="n">
        <f aca="false">SUM(AB149:AB151)</f>
        <v>81000</v>
      </c>
      <c r="AC148" s="219" t="n">
        <f aca="false">SUM(AC149:AC151)</f>
        <v>15000</v>
      </c>
      <c r="AD148" s="219" t="n">
        <f aca="false">SUM(AD149:AD151)</f>
        <v>15000</v>
      </c>
      <c r="AE148" s="219" t="n">
        <f aca="false">SUM(AE149:AE151)</f>
        <v>0</v>
      </c>
      <c r="AF148" s="219" t="n">
        <f aca="false">SUM(AF149:AF151)</f>
        <v>0</v>
      </c>
      <c r="AG148" s="219" t="n">
        <f aca="false">SUM(AG149:AG151)</f>
        <v>15000</v>
      </c>
      <c r="AH148" s="219" t="n">
        <f aca="false">SUM(AH149:AH151)</f>
        <v>0</v>
      </c>
      <c r="AI148" s="219" t="n">
        <f aca="false">SUM(AI149:AI151)</f>
        <v>0</v>
      </c>
      <c r="AJ148" s="180" t="n">
        <v>0</v>
      </c>
      <c r="AK148" s="219" t="n">
        <v>0</v>
      </c>
      <c r="AL148" s="219"/>
      <c r="AM148" s="219"/>
      <c r="AN148" s="180" t="n">
        <f aca="false">SUM(AK148+AL148-AM148)</f>
        <v>0</v>
      </c>
      <c r="AO148" s="207" t="n">
        <f aca="false">SUM(AN148/$AN$2)</f>
        <v>0</v>
      </c>
      <c r="AP148" s="180"/>
      <c r="AQ148" s="180"/>
      <c r="AR148" s="207" t="n">
        <f aca="false">SUM(AP148/$AN$2)</f>
        <v>0</v>
      </c>
      <c r="AS148" s="207"/>
      <c r="AT148" s="207"/>
      <c r="AU148" s="207"/>
      <c r="AV148" s="207"/>
      <c r="AW148" s="207" t="n">
        <f aca="false">SUM(AR148+AU148-AV148)</f>
        <v>0</v>
      </c>
      <c r="AX148" s="215" t="n">
        <f aca="false">SUM(AX149)</f>
        <v>2628.48</v>
      </c>
      <c r="AY148" s="237" t="n">
        <f aca="false">SUM(AY149)</f>
        <v>3000</v>
      </c>
      <c r="AZ148" s="237" t="n">
        <f aca="false">SUM(AZ149)</f>
        <v>0</v>
      </c>
      <c r="BA148" s="237" t="n">
        <f aca="false">SUM(BA149)</f>
        <v>3000</v>
      </c>
      <c r="BD148" s="3" t="n">
        <v>3000</v>
      </c>
      <c r="BI148" s="3"/>
    </row>
    <row r="149" customFormat="false" ht="12.75" hidden="true" customHeight="false" outlineLevel="0" collapsed="false">
      <c r="A149" s="209"/>
      <c r="B149" s="205"/>
      <c r="C149" s="205"/>
      <c r="D149" s="205"/>
      <c r="E149" s="205"/>
      <c r="F149" s="205"/>
      <c r="G149" s="205"/>
      <c r="H149" s="205"/>
      <c r="I149" s="217" t="n">
        <v>42621</v>
      </c>
      <c r="J149" s="218" t="s">
        <v>288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07"/>
      <c r="W149" s="219"/>
      <c r="X149" s="219"/>
      <c r="Y149" s="219" t="n">
        <v>15000</v>
      </c>
      <c r="Z149" s="219" t="n">
        <v>15000</v>
      </c>
      <c r="AA149" s="219" t="n">
        <v>15000</v>
      </c>
      <c r="AB149" s="219" t="n">
        <v>6000</v>
      </c>
      <c r="AC149" s="219" t="n">
        <v>15000</v>
      </c>
      <c r="AD149" s="219" t="n">
        <v>15000</v>
      </c>
      <c r="AE149" s="219"/>
      <c r="AF149" s="219"/>
      <c r="AG149" s="221" t="n">
        <f aca="false">SUM(AC149+AE149-AF149)</f>
        <v>15000</v>
      </c>
      <c r="AH149" s="219"/>
      <c r="AI149" s="219" t="n">
        <v>0</v>
      </c>
      <c r="AJ149" s="180" t="n">
        <v>0</v>
      </c>
      <c r="AK149" s="219"/>
      <c r="AL149" s="219"/>
      <c r="AM149" s="219"/>
      <c r="AN149" s="180" t="n">
        <f aca="false">SUM(AK149+AL149-AM149)</f>
        <v>0</v>
      </c>
      <c r="AO149" s="207" t="n">
        <f aca="false">SUM(AN149/$AN$2)</f>
        <v>0</v>
      </c>
      <c r="AP149" s="180"/>
      <c r="AQ149" s="180"/>
      <c r="AR149" s="207" t="n">
        <f aca="false">SUM(AP149/$AN$2)</f>
        <v>0</v>
      </c>
      <c r="AS149" s="207"/>
      <c r="AT149" s="207"/>
      <c r="AU149" s="207"/>
      <c r="AV149" s="207"/>
      <c r="AW149" s="207" t="n">
        <f aca="false">SUM(AR149+AU149-AV149)</f>
        <v>0</v>
      </c>
      <c r="AX149" s="215" t="n">
        <v>2628.48</v>
      </c>
      <c r="AY149" s="180" t="n">
        <v>3000</v>
      </c>
      <c r="AZ149" s="180"/>
      <c r="BA149" s="160" t="n">
        <f aca="false">SUM(AW149+AY149-AZ149)</f>
        <v>3000</v>
      </c>
      <c r="BI149" s="3"/>
    </row>
    <row r="150" customFormat="false" ht="12.75" hidden="true" customHeight="false" outlineLevel="0" collapsed="false">
      <c r="A150" s="209"/>
      <c r="B150" s="205"/>
      <c r="C150" s="205"/>
      <c r="D150" s="205"/>
      <c r="E150" s="205"/>
      <c r="F150" s="205"/>
      <c r="G150" s="205"/>
      <c r="H150" s="205"/>
      <c r="I150" s="217" t="n">
        <v>42639</v>
      </c>
      <c r="J150" s="218" t="s">
        <v>289</v>
      </c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07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21" t="n">
        <f aca="false">SUM(AC150+AE150-AF150)</f>
        <v>0</v>
      </c>
      <c r="AH150" s="219"/>
      <c r="AI150" s="219"/>
      <c r="AJ150" s="180"/>
      <c r="AK150" s="219"/>
      <c r="AL150" s="219"/>
      <c r="AM150" s="219"/>
      <c r="AN150" s="180" t="n">
        <f aca="false">SUM(AK150+AL150-AM150)</f>
        <v>0</v>
      </c>
      <c r="AO150" s="207" t="n">
        <f aca="false">SUM(AN150/$AN$2)</f>
        <v>0</v>
      </c>
      <c r="AP150" s="180"/>
      <c r="AQ150" s="180"/>
      <c r="AR150" s="207" t="n">
        <f aca="false">SUM(AP150/$AN$2)</f>
        <v>0</v>
      </c>
      <c r="AS150" s="207"/>
      <c r="AT150" s="207"/>
      <c r="AU150" s="207"/>
      <c r="AV150" s="207"/>
      <c r="AW150" s="207" t="n">
        <f aca="false">SUM(AR150+AU150-AV150)</f>
        <v>0</v>
      </c>
      <c r="AX150" s="215"/>
      <c r="AY150" s="180"/>
      <c r="AZ150" s="180"/>
      <c r="BA150" s="160" t="n">
        <f aca="false">SUM(AW150+AY150-AZ150)</f>
        <v>0</v>
      </c>
      <c r="BI150" s="3"/>
    </row>
    <row r="151" customFormat="false" ht="12.75" hidden="true" customHeight="false" outlineLevel="0" collapsed="false">
      <c r="A151" s="209"/>
      <c r="B151" s="205"/>
      <c r="C151" s="205"/>
      <c r="D151" s="205"/>
      <c r="E151" s="205"/>
      <c r="F151" s="205"/>
      <c r="G151" s="205"/>
      <c r="H151" s="205"/>
      <c r="I151" s="217" t="n">
        <v>42637</v>
      </c>
      <c r="J151" s="218" t="s">
        <v>290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07"/>
      <c r="W151" s="219"/>
      <c r="X151" s="219" t="n">
        <v>100000</v>
      </c>
      <c r="Y151" s="219" t="n">
        <v>100000</v>
      </c>
      <c r="Z151" s="219" t="n">
        <v>100000</v>
      </c>
      <c r="AA151" s="219"/>
      <c r="AB151" s="219" t="n">
        <v>75000</v>
      </c>
      <c r="AC151" s="219"/>
      <c r="AD151" s="219"/>
      <c r="AE151" s="219"/>
      <c r="AF151" s="219"/>
      <c r="AG151" s="221" t="n">
        <f aca="false">SUM(AC151+AE151-AF151)</f>
        <v>0</v>
      </c>
      <c r="AH151" s="219"/>
      <c r="AI151" s="219"/>
      <c r="AJ151" s="180"/>
      <c r="AK151" s="219"/>
      <c r="AL151" s="219"/>
      <c r="AM151" s="219"/>
      <c r="AN151" s="180" t="n">
        <f aca="false">SUM(AK151+AL151-AM151)</f>
        <v>0</v>
      </c>
      <c r="AO151" s="207" t="n">
        <f aca="false">SUM(AN151/$AN$2)</f>
        <v>0</v>
      </c>
      <c r="AP151" s="180"/>
      <c r="AQ151" s="180"/>
      <c r="AR151" s="207" t="n">
        <f aca="false">SUM(AP151/$AN$2)</f>
        <v>0</v>
      </c>
      <c r="AS151" s="207"/>
      <c r="AT151" s="207"/>
      <c r="AU151" s="207"/>
      <c r="AV151" s="207"/>
      <c r="AW151" s="207" t="n">
        <f aca="false">SUM(AR151+AU151-AV151)</f>
        <v>0</v>
      </c>
      <c r="AX151" s="215"/>
      <c r="AY151" s="180"/>
      <c r="AZ151" s="180"/>
      <c r="BA151" s="160" t="n">
        <f aca="false">SUM(AW151+AY151-AZ151)</f>
        <v>0</v>
      </c>
      <c r="BI151" s="3"/>
    </row>
    <row r="152" customFormat="false" ht="12.75" hidden="true" customHeight="false" outlineLevel="0" collapsed="false">
      <c r="A152" s="214" t="s">
        <v>291</v>
      </c>
      <c r="B152" s="220"/>
      <c r="C152" s="220"/>
      <c r="D152" s="220"/>
      <c r="E152" s="220"/>
      <c r="F152" s="220"/>
      <c r="G152" s="220"/>
      <c r="H152" s="220"/>
      <c r="I152" s="206" t="s">
        <v>292</v>
      </c>
      <c r="J152" s="137" t="s">
        <v>293</v>
      </c>
      <c r="K152" s="207" t="e">
        <f aca="false">SUM(K153+K160+#REF!)</f>
        <v>#REF!</v>
      </c>
      <c r="L152" s="207" t="e">
        <f aca="false">SUM(L153+L160+#REF!)</f>
        <v>#REF!</v>
      </c>
      <c r="M152" s="207" t="e">
        <f aca="false">SUM(M153+M160+#REF!)</f>
        <v>#REF!</v>
      </c>
      <c r="N152" s="207" t="n">
        <f aca="false">SUM(N153+N160)</f>
        <v>43000</v>
      </c>
      <c r="O152" s="207" t="n">
        <f aca="false">SUM(O153+O160)</f>
        <v>43000</v>
      </c>
      <c r="P152" s="207" t="n">
        <f aca="false">SUM(P153+P160)</f>
        <v>31000</v>
      </c>
      <c r="Q152" s="207" t="n">
        <f aca="false">SUM(Q153+Q160)</f>
        <v>31000</v>
      </c>
      <c r="R152" s="207" t="n">
        <f aca="false">SUM(R153+R160)</f>
        <v>0</v>
      </c>
      <c r="S152" s="207" t="n">
        <f aca="false">SUM(S153+S160)</f>
        <v>31000</v>
      </c>
      <c r="T152" s="207" t="n">
        <f aca="false">SUM(T153+T160)</f>
        <v>0</v>
      </c>
      <c r="U152" s="207" t="n">
        <f aca="false">SUM(U153+U160)</f>
        <v>0</v>
      </c>
      <c r="V152" s="207" t="n">
        <f aca="false">SUM(V153+V160)</f>
        <v>200</v>
      </c>
      <c r="W152" s="207" t="n">
        <f aca="false">SUM(W153+W160)</f>
        <v>31000</v>
      </c>
      <c r="X152" s="207" t="n">
        <f aca="false">SUM(X153+X160)</f>
        <v>88000</v>
      </c>
      <c r="Y152" s="207" t="n">
        <f aca="false">SUM(Y153+Y160)</f>
        <v>88000</v>
      </c>
      <c r="Z152" s="207" t="n">
        <f aca="false">SUM(Z153+Z160)</f>
        <v>88000</v>
      </c>
      <c r="AA152" s="207" t="n">
        <f aca="false">SUM(AA153+AA160)</f>
        <v>93000</v>
      </c>
      <c r="AB152" s="207" t="n">
        <f aca="false">SUM(AB153+AB160)</f>
        <v>0</v>
      </c>
      <c r="AC152" s="207" t="n">
        <f aca="false">SUM(AC153+AC160)</f>
        <v>115000</v>
      </c>
      <c r="AD152" s="207" t="n">
        <f aca="false">SUM(AD153+AD160)</f>
        <v>95000</v>
      </c>
      <c r="AE152" s="207" t="n">
        <f aca="false">SUM(AE153+AE160)</f>
        <v>0</v>
      </c>
      <c r="AF152" s="207" t="n">
        <f aca="false">SUM(AF153+AF160)</f>
        <v>0</v>
      </c>
      <c r="AG152" s="207" t="n">
        <f aca="false">SUM(AG153+AG160)</f>
        <v>95000</v>
      </c>
      <c r="AH152" s="207" t="n">
        <f aca="false">SUM(AH153+AH160)</f>
        <v>4997.09</v>
      </c>
      <c r="AI152" s="207" t="n">
        <f aca="false">SUM(AI153+AI160)</f>
        <v>60000</v>
      </c>
      <c r="AJ152" s="207" t="n">
        <f aca="false">SUM(AJ153+AJ160)</f>
        <v>0</v>
      </c>
      <c r="AK152" s="207" t="n">
        <f aca="false">SUM(AK153+AK160)</f>
        <v>60000</v>
      </c>
      <c r="AL152" s="207" t="n">
        <f aca="false">SUM(AL153+AL160)</f>
        <v>0</v>
      </c>
      <c r="AM152" s="207" t="n">
        <f aca="false">SUM(AM153+AM160)</f>
        <v>0</v>
      </c>
      <c r="AN152" s="207" t="n">
        <f aca="false">SUM(AN153+AN160)</f>
        <v>60000</v>
      </c>
      <c r="AO152" s="207" t="n">
        <f aca="false">SUM(AN152/$AN$2)</f>
        <v>7963.36850487756</v>
      </c>
      <c r="AP152" s="207" t="n">
        <f aca="false">SUM(AP153+AP160)</f>
        <v>60000</v>
      </c>
      <c r="AQ152" s="207" t="n">
        <f aca="false">SUM(AQ153+AQ160)</f>
        <v>0</v>
      </c>
      <c r="AR152" s="207" t="n">
        <f aca="false">SUM(AP152/$AN$2)</f>
        <v>7963.36850487756</v>
      </c>
      <c r="AS152" s="207"/>
      <c r="AT152" s="207" t="n">
        <f aca="false">SUM(AT153+AT160)</f>
        <v>0</v>
      </c>
      <c r="AU152" s="207" t="n">
        <f aca="false">SUM(AU153+AU160)</f>
        <v>0</v>
      </c>
      <c r="AV152" s="207" t="n">
        <f aca="false">SUM(AV153+AV160)</f>
        <v>0</v>
      </c>
      <c r="AW152" s="207" t="n">
        <f aca="false">SUM(AR152+AU152-AV152)</f>
        <v>7963.36850487756</v>
      </c>
      <c r="AX152" s="215" t="n">
        <f aca="false">SUM(AX153+AX160)</f>
        <v>6637</v>
      </c>
      <c r="AY152" s="216" t="n">
        <f aca="false">SUM(AY153+AY160)</f>
        <v>1</v>
      </c>
      <c r="AZ152" s="216" t="n">
        <f aca="false">SUM(AZ153+AZ160)</f>
        <v>0</v>
      </c>
      <c r="BA152" s="216" t="n">
        <f aca="false">SUM(BA153+BA160)</f>
        <v>7964.36850487756</v>
      </c>
      <c r="BI152" s="3"/>
    </row>
    <row r="153" customFormat="false" ht="12.75" hidden="true" customHeight="false" outlineLevel="0" collapsed="false">
      <c r="A153" s="209" t="s">
        <v>294</v>
      </c>
      <c r="B153" s="205"/>
      <c r="C153" s="205"/>
      <c r="D153" s="205"/>
      <c r="E153" s="205"/>
      <c r="F153" s="205"/>
      <c r="G153" s="205"/>
      <c r="H153" s="205"/>
      <c r="I153" s="217" t="s">
        <v>155</v>
      </c>
      <c r="J153" s="218" t="s">
        <v>295</v>
      </c>
      <c r="K153" s="219" t="e">
        <f aca="false">SUM(K154)</f>
        <v>#REF!</v>
      </c>
      <c r="L153" s="219" t="e">
        <f aca="false">SUM(L154)</f>
        <v>#REF!</v>
      </c>
      <c r="M153" s="219" t="e">
        <f aca="false">SUM(M154)</f>
        <v>#REF!</v>
      </c>
      <c r="N153" s="219" t="n">
        <f aca="false">SUM(N154)</f>
        <v>40000</v>
      </c>
      <c r="O153" s="219" t="n">
        <f aca="false">SUM(O154)</f>
        <v>40000</v>
      </c>
      <c r="P153" s="219" t="n">
        <f aca="false">SUM(P154)</f>
        <v>28000</v>
      </c>
      <c r="Q153" s="219" t="n">
        <f aca="false">SUM(Q154)</f>
        <v>28000</v>
      </c>
      <c r="R153" s="219" t="n">
        <f aca="false">SUM(R154)</f>
        <v>0</v>
      </c>
      <c r="S153" s="219" t="n">
        <f aca="false">SUM(S154)</f>
        <v>28000</v>
      </c>
      <c r="T153" s="219" t="n">
        <f aca="false">SUM(T154)</f>
        <v>0</v>
      </c>
      <c r="U153" s="219" t="n">
        <f aca="false">SUM(U154)</f>
        <v>0</v>
      </c>
      <c r="V153" s="219" t="n">
        <f aca="false">SUM(V154)</f>
        <v>100</v>
      </c>
      <c r="W153" s="219" t="n">
        <f aca="false">SUM(W154)</f>
        <v>28000</v>
      </c>
      <c r="X153" s="219" t="n">
        <f aca="false">SUM(X154)</f>
        <v>85000</v>
      </c>
      <c r="Y153" s="219" t="n">
        <f aca="false">SUM(Y154)</f>
        <v>85000</v>
      </c>
      <c r="Z153" s="219" t="n">
        <f aca="false">SUM(Z154)</f>
        <v>85000</v>
      </c>
      <c r="AA153" s="219" t="n">
        <f aca="false">SUM(AA154)</f>
        <v>85000</v>
      </c>
      <c r="AB153" s="219" t="n">
        <f aca="false">SUM(AB154)</f>
        <v>0</v>
      </c>
      <c r="AC153" s="219" t="n">
        <f aca="false">SUM(AC154)</f>
        <v>85000</v>
      </c>
      <c r="AD153" s="219" t="n">
        <f aca="false">SUM(AD154)</f>
        <v>85000</v>
      </c>
      <c r="AE153" s="219" t="n">
        <f aca="false">SUM(AE154)</f>
        <v>0</v>
      </c>
      <c r="AF153" s="219" t="n">
        <f aca="false">SUM(AF154)</f>
        <v>0</v>
      </c>
      <c r="AG153" s="219" t="n">
        <f aca="false">SUM(AG154)</f>
        <v>85000</v>
      </c>
      <c r="AH153" s="219" t="n">
        <f aca="false">SUM(AH154)</f>
        <v>0</v>
      </c>
      <c r="AI153" s="219" t="n">
        <f aca="false">SUM(AI154)</f>
        <v>50000</v>
      </c>
      <c r="AJ153" s="219" t="n">
        <f aca="false">SUM(AJ154)</f>
        <v>0</v>
      </c>
      <c r="AK153" s="219" t="n">
        <f aca="false">SUM(AK154)</f>
        <v>50000</v>
      </c>
      <c r="AL153" s="219" t="n">
        <f aca="false">SUM(AL154)</f>
        <v>0</v>
      </c>
      <c r="AM153" s="219" t="n">
        <f aca="false">SUM(AM154)</f>
        <v>0</v>
      </c>
      <c r="AN153" s="219" t="n">
        <f aca="false">SUM(AN154)</f>
        <v>50000</v>
      </c>
      <c r="AO153" s="207" t="n">
        <f aca="false">SUM(AN153/$AN$2)</f>
        <v>6636.1404207313</v>
      </c>
      <c r="AP153" s="219" t="n">
        <f aca="false">SUM(AP154)</f>
        <v>50000</v>
      </c>
      <c r="AQ153" s="219" t="n">
        <f aca="false">SUM(AQ154)</f>
        <v>0</v>
      </c>
      <c r="AR153" s="207" t="n">
        <f aca="false">SUM(AP153/$AN$2)</f>
        <v>6636.1404207313</v>
      </c>
      <c r="AS153" s="207"/>
      <c r="AT153" s="207" t="n">
        <f aca="false">SUM(AT154)</f>
        <v>0</v>
      </c>
      <c r="AU153" s="207" t="n">
        <f aca="false">SUM(AU154)</f>
        <v>0</v>
      </c>
      <c r="AV153" s="207" t="n">
        <f aca="false">SUM(AV154)</f>
        <v>0</v>
      </c>
      <c r="AW153" s="207" t="n">
        <f aca="false">SUM(AR153+AU153-AV153)</f>
        <v>6636.1404207313</v>
      </c>
      <c r="AX153" s="215" t="n">
        <f aca="false">SUM(AX156)</f>
        <v>6637</v>
      </c>
      <c r="AY153" s="216" t="n">
        <f aca="false">SUM(AY156)</f>
        <v>1</v>
      </c>
      <c r="AZ153" s="216" t="n">
        <f aca="false">SUM(AZ156)</f>
        <v>0</v>
      </c>
      <c r="BA153" s="216" t="n">
        <f aca="false">SUM(BA156)</f>
        <v>6637.1404207313</v>
      </c>
      <c r="BI153" s="3"/>
    </row>
    <row r="154" customFormat="false" ht="12.75" hidden="true" customHeight="false" outlineLevel="0" collapsed="false">
      <c r="A154" s="209"/>
      <c r="B154" s="205"/>
      <c r="C154" s="205"/>
      <c r="D154" s="205"/>
      <c r="E154" s="205"/>
      <c r="F154" s="205"/>
      <c r="G154" s="205"/>
      <c r="H154" s="205"/>
      <c r="I154" s="217" t="s">
        <v>296</v>
      </c>
      <c r="J154" s="218"/>
      <c r="K154" s="219" t="e">
        <f aca="false">SUM(K156)</f>
        <v>#REF!</v>
      </c>
      <c r="L154" s="219" t="e">
        <f aca="false">SUM(L156)</f>
        <v>#REF!</v>
      </c>
      <c r="M154" s="219" t="e">
        <f aca="false">SUM(M156)</f>
        <v>#REF!</v>
      </c>
      <c r="N154" s="219" t="n">
        <f aca="false">SUM(N156)</f>
        <v>40000</v>
      </c>
      <c r="O154" s="219" t="n">
        <f aca="false">SUM(O156)</f>
        <v>40000</v>
      </c>
      <c r="P154" s="219" t="n">
        <f aca="false">SUM(P156)</f>
        <v>28000</v>
      </c>
      <c r="Q154" s="219" t="n">
        <f aca="false">SUM(Q156)</f>
        <v>28000</v>
      </c>
      <c r="R154" s="219" t="n">
        <f aca="false">SUM(R156)</f>
        <v>0</v>
      </c>
      <c r="S154" s="219" t="n">
        <f aca="false">SUM(S156)</f>
        <v>28000</v>
      </c>
      <c r="T154" s="219" t="n">
        <f aca="false">SUM(T156)</f>
        <v>0</v>
      </c>
      <c r="U154" s="219" t="n">
        <f aca="false">SUM(U156)</f>
        <v>0</v>
      </c>
      <c r="V154" s="219" t="n">
        <f aca="false">SUM(V156)</f>
        <v>100</v>
      </c>
      <c r="W154" s="219" t="n">
        <f aca="false">SUM(W156)</f>
        <v>28000</v>
      </c>
      <c r="X154" s="219" t="n">
        <f aca="false">SUM(X156)</f>
        <v>85000</v>
      </c>
      <c r="Y154" s="219" t="n">
        <f aca="false">SUM(Y156)</f>
        <v>85000</v>
      </c>
      <c r="Z154" s="219" t="n">
        <f aca="false">SUM(Z156)</f>
        <v>85000</v>
      </c>
      <c r="AA154" s="219" t="n">
        <f aca="false">SUM(AA156)</f>
        <v>85000</v>
      </c>
      <c r="AB154" s="219" t="n">
        <f aca="false">SUM(AB156)</f>
        <v>0</v>
      </c>
      <c r="AC154" s="219" t="n">
        <f aca="false">SUM(AC156)</f>
        <v>85000</v>
      </c>
      <c r="AD154" s="219" t="n">
        <f aca="false">SUM(AD156)</f>
        <v>85000</v>
      </c>
      <c r="AE154" s="219" t="n">
        <f aca="false">SUM(AE156)</f>
        <v>0</v>
      </c>
      <c r="AF154" s="219" t="n">
        <f aca="false">SUM(AF156)</f>
        <v>0</v>
      </c>
      <c r="AG154" s="219" t="n">
        <f aca="false">SUM(AG156)</f>
        <v>85000</v>
      </c>
      <c r="AH154" s="219" t="n">
        <f aca="false">SUM(AH156)</f>
        <v>0</v>
      </c>
      <c r="AI154" s="219" t="n">
        <f aca="false">SUM(AI156)</f>
        <v>50000</v>
      </c>
      <c r="AJ154" s="219" t="n">
        <f aca="false">SUM(AJ156)</f>
        <v>0</v>
      </c>
      <c r="AK154" s="219" t="n">
        <f aca="false">SUM(AK156)</f>
        <v>50000</v>
      </c>
      <c r="AL154" s="219" t="n">
        <f aca="false">SUM(AL156)</f>
        <v>0</v>
      </c>
      <c r="AM154" s="219" t="n">
        <f aca="false">SUM(AM156)</f>
        <v>0</v>
      </c>
      <c r="AN154" s="219" t="n">
        <f aca="false">SUM(AN156)</f>
        <v>50000</v>
      </c>
      <c r="AO154" s="207" t="n">
        <f aca="false">SUM(AN154/$AN$2)</f>
        <v>6636.1404207313</v>
      </c>
      <c r="AP154" s="219" t="n">
        <f aca="false">SUM(AP156)</f>
        <v>50000</v>
      </c>
      <c r="AQ154" s="219" t="n">
        <f aca="false">SUM(AQ156)</f>
        <v>0</v>
      </c>
      <c r="AR154" s="207" t="n">
        <f aca="false">SUM(AP154/$AN$2)</f>
        <v>6636.1404207313</v>
      </c>
      <c r="AS154" s="207"/>
      <c r="AT154" s="207" t="n">
        <f aca="false">SUM(AT156)</f>
        <v>0</v>
      </c>
      <c r="AU154" s="207" t="n">
        <f aca="false">SUM(AU156)</f>
        <v>0</v>
      </c>
      <c r="AV154" s="207" t="n">
        <f aca="false">SUM(AV156)</f>
        <v>0</v>
      </c>
      <c r="AW154" s="207" t="n">
        <f aca="false">SUM(AR154+AU154-AV154)</f>
        <v>6636.1404207313</v>
      </c>
      <c r="AX154" s="215" t="n">
        <f aca="false">SUM(AX156)</f>
        <v>6637</v>
      </c>
      <c r="AY154" s="180"/>
      <c r="AZ154" s="180" t="n">
        <f aca="false">SUM(AZ157)</f>
        <v>0</v>
      </c>
      <c r="BA154" s="160" t="n">
        <f aca="false">SUM(AW154+AY154-AZ154)</f>
        <v>6636.1404207313</v>
      </c>
      <c r="BI154" s="3"/>
    </row>
    <row r="155" customFormat="false" ht="12.75" hidden="true" customHeight="false" outlineLevel="0" collapsed="false">
      <c r="A155" s="209"/>
      <c r="B155" s="205" t="s">
        <v>158</v>
      </c>
      <c r="C155" s="205"/>
      <c r="D155" s="205"/>
      <c r="E155" s="205"/>
      <c r="F155" s="205"/>
      <c r="G155" s="205"/>
      <c r="H155" s="205"/>
      <c r="I155" s="217" t="s">
        <v>159</v>
      </c>
      <c r="J155" s="218" t="s">
        <v>160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07" t="n">
        <f aca="false">SUM(AN155/$AN$2)</f>
        <v>0</v>
      </c>
      <c r="AP155" s="219" t="n">
        <v>50000</v>
      </c>
      <c r="AQ155" s="219" t="n">
        <v>50000</v>
      </c>
      <c r="AR155" s="207" t="n">
        <f aca="false">SUM(AP155/$AN$2)</f>
        <v>6636.1404207313</v>
      </c>
      <c r="AS155" s="207"/>
      <c r="AT155" s="207" t="n">
        <v>50000</v>
      </c>
      <c r="AU155" s="207"/>
      <c r="AV155" s="207"/>
      <c r="AW155" s="207" t="n">
        <f aca="false">SUM(AR155+AU155-AV155)</f>
        <v>6636.1404207313</v>
      </c>
      <c r="AX155" s="215"/>
      <c r="AY155" s="180"/>
      <c r="AZ155" s="180"/>
      <c r="BA155" s="160" t="n">
        <f aca="false">SUM(AW155+AY155-AZ155)</f>
        <v>6636.1404207313</v>
      </c>
      <c r="BI155" s="3"/>
    </row>
    <row r="156" customFormat="false" ht="12.75" hidden="true" customHeight="false" outlineLevel="0" collapsed="false">
      <c r="A156" s="214"/>
      <c r="B156" s="220"/>
      <c r="C156" s="220"/>
      <c r="D156" s="220"/>
      <c r="E156" s="220"/>
      <c r="F156" s="220"/>
      <c r="G156" s="220"/>
      <c r="H156" s="220"/>
      <c r="I156" s="206" t="n">
        <v>3</v>
      </c>
      <c r="J156" s="137" t="s">
        <v>71</v>
      </c>
      <c r="K156" s="207" t="e">
        <f aca="false">SUM(K157)</f>
        <v>#REF!</v>
      </c>
      <c r="L156" s="207" t="e">
        <f aca="false">SUM(L157)</f>
        <v>#REF!</v>
      </c>
      <c r="M156" s="207" t="e">
        <f aca="false">SUM(M157)</f>
        <v>#REF!</v>
      </c>
      <c r="N156" s="207" t="n">
        <f aca="false">SUM(N157)</f>
        <v>40000</v>
      </c>
      <c r="O156" s="207" t="n">
        <f aca="false">SUM(O157)</f>
        <v>40000</v>
      </c>
      <c r="P156" s="207" t="n">
        <f aca="false">SUM(P157)</f>
        <v>28000</v>
      </c>
      <c r="Q156" s="207" t="n">
        <f aca="false">SUM(Q157)</f>
        <v>28000</v>
      </c>
      <c r="R156" s="207" t="n">
        <f aca="false">SUM(R157)</f>
        <v>0</v>
      </c>
      <c r="S156" s="207" t="n">
        <f aca="false">SUM(S157)</f>
        <v>28000</v>
      </c>
      <c r="T156" s="207" t="n">
        <f aca="false">SUM(T157)</f>
        <v>0</v>
      </c>
      <c r="U156" s="207" t="n">
        <f aca="false">SUM(U157)</f>
        <v>0</v>
      </c>
      <c r="V156" s="207" t="n">
        <f aca="false">SUM(V157)</f>
        <v>100</v>
      </c>
      <c r="W156" s="207" t="n">
        <f aca="false">SUM(W157)</f>
        <v>28000</v>
      </c>
      <c r="X156" s="207" t="n">
        <f aca="false">SUM(X157)</f>
        <v>85000</v>
      </c>
      <c r="Y156" s="207" t="n">
        <f aca="false">SUM(Y157)</f>
        <v>85000</v>
      </c>
      <c r="Z156" s="207" t="n">
        <f aca="false">SUM(Z157)</f>
        <v>85000</v>
      </c>
      <c r="AA156" s="207" t="n">
        <f aca="false">SUM(AA157)</f>
        <v>85000</v>
      </c>
      <c r="AB156" s="207" t="n">
        <f aca="false">SUM(AB157)</f>
        <v>0</v>
      </c>
      <c r="AC156" s="207" t="n">
        <f aca="false">SUM(AC157)</f>
        <v>85000</v>
      </c>
      <c r="AD156" s="207" t="n">
        <f aca="false">SUM(AD157)</f>
        <v>85000</v>
      </c>
      <c r="AE156" s="207" t="n">
        <f aca="false">SUM(AE157)</f>
        <v>0</v>
      </c>
      <c r="AF156" s="207" t="n">
        <f aca="false">SUM(AF157)</f>
        <v>0</v>
      </c>
      <c r="AG156" s="207" t="n">
        <f aca="false">SUM(AG157)</f>
        <v>85000</v>
      </c>
      <c r="AH156" s="207" t="n">
        <f aca="false">SUM(AH157)</f>
        <v>0</v>
      </c>
      <c r="AI156" s="207" t="n">
        <f aca="false">SUM(AI157)</f>
        <v>50000</v>
      </c>
      <c r="AJ156" s="207" t="n">
        <f aca="false">SUM(AJ157)</f>
        <v>0</v>
      </c>
      <c r="AK156" s="207" t="n">
        <f aca="false">SUM(AK157)</f>
        <v>50000</v>
      </c>
      <c r="AL156" s="207" t="n">
        <f aca="false">SUM(AL157)</f>
        <v>0</v>
      </c>
      <c r="AM156" s="207" t="n">
        <f aca="false">SUM(AM157)</f>
        <v>0</v>
      </c>
      <c r="AN156" s="207" t="n">
        <f aca="false">SUM(AN157)</f>
        <v>50000</v>
      </c>
      <c r="AO156" s="207" t="n">
        <f aca="false">SUM(AN156/$AN$2)</f>
        <v>6636.1404207313</v>
      </c>
      <c r="AP156" s="207" t="n">
        <f aca="false">SUM(AP157)</f>
        <v>50000</v>
      </c>
      <c r="AQ156" s="207" t="n">
        <f aca="false">SUM(AQ157)</f>
        <v>0</v>
      </c>
      <c r="AR156" s="207" t="n">
        <f aca="false">SUM(AP156/$AN$2)</f>
        <v>6636.1404207313</v>
      </c>
      <c r="AS156" s="207"/>
      <c r="AT156" s="207" t="n">
        <f aca="false">SUM(AT157)</f>
        <v>0</v>
      </c>
      <c r="AU156" s="207" t="n">
        <f aca="false">SUM(AU157)</f>
        <v>0</v>
      </c>
      <c r="AV156" s="207" t="n">
        <f aca="false">SUM(AV157)</f>
        <v>0</v>
      </c>
      <c r="AW156" s="207" t="n">
        <f aca="false">SUM(AR156+AU156-AV156)</f>
        <v>6636.1404207313</v>
      </c>
      <c r="AX156" s="215" t="n">
        <f aca="false">SUM(AX157)</f>
        <v>6637</v>
      </c>
      <c r="AY156" s="216" t="n">
        <f aca="false">SUM(AY157)</f>
        <v>1</v>
      </c>
      <c r="AZ156" s="216" t="n">
        <f aca="false">SUM(AZ157)</f>
        <v>0</v>
      </c>
      <c r="BA156" s="216" t="n">
        <f aca="false">SUM(BA157)</f>
        <v>6637.1404207313</v>
      </c>
      <c r="BI156" s="3"/>
    </row>
    <row r="157" customFormat="false" ht="12.75" hidden="true" customHeight="false" outlineLevel="0" collapsed="false">
      <c r="A157" s="214"/>
      <c r="B157" s="220" t="s">
        <v>159</v>
      </c>
      <c r="C157" s="220"/>
      <c r="D157" s="220"/>
      <c r="E157" s="220"/>
      <c r="F157" s="220"/>
      <c r="G157" s="220"/>
      <c r="H157" s="220"/>
      <c r="I157" s="206" t="n">
        <v>38</v>
      </c>
      <c r="J157" s="137" t="s">
        <v>168</v>
      </c>
      <c r="K157" s="207" t="e">
        <f aca="false">SUM(K158)</f>
        <v>#REF!</v>
      </c>
      <c r="L157" s="207" t="e">
        <f aca="false">SUM(L158)</f>
        <v>#REF!</v>
      </c>
      <c r="M157" s="207" t="e">
        <f aca="false">SUM(M158)</f>
        <v>#REF!</v>
      </c>
      <c r="N157" s="207" t="n">
        <f aca="false">SUM(N158)</f>
        <v>40000</v>
      </c>
      <c r="O157" s="207" t="n">
        <f aca="false">SUM(O158)</f>
        <v>40000</v>
      </c>
      <c r="P157" s="207" t="n">
        <f aca="false">SUM(P158)</f>
        <v>28000</v>
      </c>
      <c r="Q157" s="207" t="n">
        <f aca="false">SUM(Q158)</f>
        <v>28000</v>
      </c>
      <c r="R157" s="207" t="n">
        <f aca="false">SUM(R158)</f>
        <v>0</v>
      </c>
      <c r="S157" s="207" t="n">
        <f aca="false">SUM(S158)</f>
        <v>28000</v>
      </c>
      <c r="T157" s="207" t="n">
        <f aca="false">SUM(T158)</f>
        <v>0</v>
      </c>
      <c r="U157" s="207" t="n">
        <f aca="false">SUM(U158)</f>
        <v>0</v>
      </c>
      <c r="V157" s="207" t="n">
        <f aca="false">SUM(V158)</f>
        <v>100</v>
      </c>
      <c r="W157" s="207" t="n">
        <f aca="false">SUM(W158)</f>
        <v>28000</v>
      </c>
      <c r="X157" s="207" t="n">
        <f aca="false">SUM(X158)</f>
        <v>85000</v>
      </c>
      <c r="Y157" s="207" t="n">
        <f aca="false">SUM(Y158)</f>
        <v>85000</v>
      </c>
      <c r="Z157" s="207" t="n">
        <f aca="false">SUM(Z158)</f>
        <v>85000</v>
      </c>
      <c r="AA157" s="207" t="n">
        <f aca="false">SUM(AA158)</f>
        <v>85000</v>
      </c>
      <c r="AB157" s="207" t="n">
        <f aca="false">SUM(AB158)</f>
        <v>0</v>
      </c>
      <c r="AC157" s="207" t="n">
        <f aca="false">SUM(AC158)</f>
        <v>85000</v>
      </c>
      <c r="AD157" s="207" t="n">
        <f aca="false">SUM(AD158)</f>
        <v>85000</v>
      </c>
      <c r="AE157" s="207" t="n">
        <f aca="false">SUM(AE158)</f>
        <v>0</v>
      </c>
      <c r="AF157" s="207" t="n">
        <f aca="false">SUM(AF158)</f>
        <v>0</v>
      </c>
      <c r="AG157" s="207" t="n">
        <f aca="false">SUM(AG158)</f>
        <v>85000</v>
      </c>
      <c r="AH157" s="207" t="n">
        <f aca="false">SUM(AH158)</f>
        <v>0</v>
      </c>
      <c r="AI157" s="207" t="n">
        <f aca="false">SUM(AI158)</f>
        <v>50000</v>
      </c>
      <c r="AJ157" s="207" t="n">
        <f aca="false">SUM(AJ158)</f>
        <v>0</v>
      </c>
      <c r="AK157" s="207" t="n">
        <f aca="false">SUM(AK158)</f>
        <v>50000</v>
      </c>
      <c r="AL157" s="207" t="n">
        <f aca="false">SUM(AL158)</f>
        <v>0</v>
      </c>
      <c r="AM157" s="207" t="n">
        <f aca="false">SUM(AM158)</f>
        <v>0</v>
      </c>
      <c r="AN157" s="207" t="n">
        <f aca="false">SUM(AN158)</f>
        <v>50000</v>
      </c>
      <c r="AO157" s="207" t="n">
        <f aca="false">SUM(AN157/$AN$2)</f>
        <v>6636.1404207313</v>
      </c>
      <c r="AP157" s="207" t="n">
        <f aca="false">SUM(AP158)</f>
        <v>50000</v>
      </c>
      <c r="AQ157" s="207"/>
      <c r="AR157" s="207" t="n">
        <f aca="false">SUM(AP157/$AN$2)</f>
        <v>6636.1404207313</v>
      </c>
      <c r="AS157" s="207"/>
      <c r="AT157" s="207" t="n">
        <f aca="false">SUM(AT158)</f>
        <v>0</v>
      </c>
      <c r="AU157" s="207" t="n">
        <f aca="false">SUM(AU158)</f>
        <v>0</v>
      </c>
      <c r="AV157" s="207" t="n">
        <f aca="false">SUM(AV158)</f>
        <v>0</v>
      </c>
      <c r="AW157" s="207" t="n">
        <f aca="false">SUM(AW158)</f>
        <v>6636.1404207313</v>
      </c>
      <c r="AX157" s="208" t="n">
        <f aca="false">SUM(AX158)</f>
        <v>6637</v>
      </c>
      <c r="AY157" s="207" t="n">
        <f aca="false">SUM(AY158)</f>
        <v>1</v>
      </c>
      <c r="AZ157" s="207" t="n">
        <f aca="false">SUM(AZ158)</f>
        <v>0</v>
      </c>
      <c r="BA157" s="160" t="n">
        <f aca="false">SUM(AW157+AY157-AZ157)</f>
        <v>6637.1404207313</v>
      </c>
      <c r="BB157" s="3" t="n">
        <v>6637.14</v>
      </c>
      <c r="BI157" s="3"/>
    </row>
    <row r="158" customFormat="false" ht="12.75" hidden="true" customHeight="false" outlineLevel="0" collapsed="false">
      <c r="A158" s="209"/>
      <c r="B158" s="205"/>
      <c r="C158" s="205"/>
      <c r="D158" s="205"/>
      <c r="E158" s="205"/>
      <c r="F158" s="205"/>
      <c r="G158" s="205"/>
      <c r="H158" s="205"/>
      <c r="I158" s="217" t="n">
        <v>381</v>
      </c>
      <c r="J158" s="218" t="s">
        <v>169</v>
      </c>
      <c r="K158" s="219" t="e">
        <f aca="false">SUM(#REF!)</f>
        <v>#REF!</v>
      </c>
      <c r="L158" s="219" t="e">
        <f aca="false">SUM(#REF!)</f>
        <v>#REF!</v>
      </c>
      <c r="M158" s="219" t="e">
        <f aca="false">SUM(#REF!)</f>
        <v>#REF!</v>
      </c>
      <c r="N158" s="219" t="n">
        <f aca="false">SUM(N159:N159)</f>
        <v>40000</v>
      </c>
      <c r="O158" s="219" t="n">
        <f aca="false">SUM(O159:O159)</f>
        <v>40000</v>
      </c>
      <c r="P158" s="219" t="n">
        <f aca="false">SUM(P159:P159)</f>
        <v>28000</v>
      </c>
      <c r="Q158" s="219" t="n">
        <f aca="false">SUM(Q159:Q159)</f>
        <v>28000</v>
      </c>
      <c r="R158" s="219" t="n">
        <f aca="false">SUM(R159:R159)</f>
        <v>0</v>
      </c>
      <c r="S158" s="219" t="n">
        <f aca="false">SUM(S159:S159)</f>
        <v>28000</v>
      </c>
      <c r="T158" s="219" t="n">
        <f aca="false">SUM(T159:T159)</f>
        <v>0</v>
      </c>
      <c r="U158" s="219" t="n">
        <f aca="false">SUM(U159:U159)</f>
        <v>0</v>
      </c>
      <c r="V158" s="219" t="n">
        <f aca="false">SUM(V159:V159)</f>
        <v>100</v>
      </c>
      <c r="W158" s="219" t="n">
        <f aca="false">SUM(W159:W159)</f>
        <v>28000</v>
      </c>
      <c r="X158" s="219" t="n">
        <f aca="false">SUM(X159:X159)</f>
        <v>85000</v>
      </c>
      <c r="Y158" s="219" t="n">
        <f aca="false">SUM(Y159:Y159)</f>
        <v>85000</v>
      </c>
      <c r="Z158" s="219" t="n">
        <f aca="false">SUM(Z159:Z159)</f>
        <v>85000</v>
      </c>
      <c r="AA158" s="219" t="n">
        <f aca="false">SUM(AA159:AA159)</f>
        <v>85000</v>
      </c>
      <c r="AB158" s="219" t="n">
        <f aca="false">SUM(AB159:AB159)</f>
        <v>0</v>
      </c>
      <c r="AC158" s="219" t="n">
        <f aca="false">SUM(AC159:AC159)</f>
        <v>85000</v>
      </c>
      <c r="AD158" s="219" t="n">
        <f aca="false">SUM(AD159:AD159)</f>
        <v>85000</v>
      </c>
      <c r="AE158" s="219" t="n">
        <f aca="false">SUM(AE159:AE159)</f>
        <v>0</v>
      </c>
      <c r="AF158" s="219" t="n">
        <f aca="false">SUM(AF159:AF159)</f>
        <v>0</v>
      </c>
      <c r="AG158" s="219" t="n">
        <f aca="false">SUM(AG159:AG159)</f>
        <v>85000</v>
      </c>
      <c r="AH158" s="219" t="n">
        <f aca="false">SUM(AH159:AH159)</f>
        <v>0</v>
      </c>
      <c r="AI158" s="219" t="n">
        <f aca="false">SUM(AI159:AI159)</f>
        <v>50000</v>
      </c>
      <c r="AJ158" s="219" t="n">
        <f aca="false">SUM(AJ159:AJ159)</f>
        <v>0</v>
      </c>
      <c r="AK158" s="219" t="n">
        <f aca="false">SUM(AK159:AK159)</f>
        <v>50000</v>
      </c>
      <c r="AL158" s="219" t="n">
        <f aca="false">SUM(AL159:AL159)</f>
        <v>0</v>
      </c>
      <c r="AM158" s="219" t="n">
        <f aca="false">SUM(AM159:AM159)</f>
        <v>0</v>
      </c>
      <c r="AN158" s="219" t="n">
        <f aca="false">SUM(AN159:AN159)</f>
        <v>50000</v>
      </c>
      <c r="AO158" s="207" t="n">
        <f aca="false">SUM(AN158/$AN$2)</f>
        <v>6636.1404207313</v>
      </c>
      <c r="AP158" s="219" t="n">
        <f aca="false">SUM(AP159:AP159)</f>
        <v>50000</v>
      </c>
      <c r="AQ158" s="219"/>
      <c r="AR158" s="207" t="n">
        <f aca="false">SUM(AP158/$AN$2)</f>
        <v>6636.1404207313</v>
      </c>
      <c r="AS158" s="207"/>
      <c r="AT158" s="207" t="n">
        <f aca="false">SUM(AT159:AT159)</f>
        <v>0</v>
      </c>
      <c r="AU158" s="207" t="n">
        <f aca="false">SUM(AU159:AU159)</f>
        <v>0</v>
      </c>
      <c r="AV158" s="207" t="n">
        <f aca="false">SUM(AV159:AV159)</f>
        <v>0</v>
      </c>
      <c r="AW158" s="207" t="n">
        <f aca="false">SUM(AW159)</f>
        <v>6636.1404207313</v>
      </c>
      <c r="AX158" s="208" t="n">
        <f aca="false">SUM(AX159)</f>
        <v>6637</v>
      </c>
      <c r="AY158" s="238" t="n">
        <f aca="false">SUM(AY159)</f>
        <v>1</v>
      </c>
      <c r="AZ158" s="238" t="n">
        <f aca="false">SUM(AZ159)</f>
        <v>0</v>
      </c>
      <c r="BA158" s="160" t="n">
        <f aca="false">SUM(AW158+AY158-AZ158)</f>
        <v>6637.1404207313</v>
      </c>
      <c r="BI158" s="3"/>
    </row>
    <row r="159" customFormat="false" ht="12.75" hidden="true" customHeight="false" outlineLevel="0" collapsed="false">
      <c r="A159" s="209"/>
      <c r="B159" s="205"/>
      <c r="C159" s="205"/>
      <c r="D159" s="205"/>
      <c r="E159" s="205"/>
      <c r="F159" s="205"/>
      <c r="G159" s="205"/>
      <c r="H159" s="205"/>
      <c r="I159" s="217" t="n">
        <v>38111</v>
      </c>
      <c r="J159" s="218" t="s">
        <v>295</v>
      </c>
      <c r="K159" s="219"/>
      <c r="L159" s="219"/>
      <c r="M159" s="219"/>
      <c r="N159" s="219" t="n">
        <v>40000</v>
      </c>
      <c r="O159" s="219" t="n">
        <v>40000</v>
      </c>
      <c r="P159" s="219" t="n">
        <v>28000</v>
      </c>
      <c r="Q159" s="219" t="n">
        <v>28000</v>
      </c>
      <c r="R159" s="219"/>
      <c r="S159" s="219" t="n">
        <v>28000</v>
      </c>
      <c r="T159" s="219"/>
      <c r="U159" s="219"/>
      <c r="V159" s="207" t="n">
        <f aca="false">S159/P159*100</f>
        <v>100</v>
      </c>
      <c r="W159" s="219" t="n">
        <v>28000</v>
      </c>
      <c r="X159" s="219" t="n">
        <v>85000</v>
      </c>
      <c r="Y159" s="219" t="n">
        <v>85000</v>
      </c>
      <c r="Z159" s="219" t="n">
        <v>85000</v>
      </c>
      <c r="AA159" s="219" t="n">
        <v>85000</v>
      </c>
      <c r="AB159" s="219"/>
      <c r="AC159" s="219" t="n">
        <v>85000</v>
      </c>
      <c r="AD159" s="219" t="n">
        <v>85000</v>
      </c>
      <c r="AE159" s="219"/>
      <c r="AF159" s="219"/>
      <c r="AG159" s="221" t="n">
        <f aca="false">SUM(AC159+AE159-AF159)</f>
        <v>85000</v>
      </c>
      <c r="AH159" s="219"/>
      <c r="AI159" s="219" t="n">
        <v>50000</v>
      </c>
      <c r="AJ159" s="180" t="n">
        <v>0</v>
      </c>
      <c r="AK159" s="219" t="n">
        <v>50000</v>
      </c>
      <c r="AL159" s="219"/>
      <c r="AM159" s="219"/>
      <c r="AN159" s="180" t="n">
        <f aca="false">SUM(AK159+AL159-AM159)</f>
        <v>50000</v>
      </c>
      <c r="AO159" s="207" t="n">
        <f aca="false">SUM(AN159/$AN$2)</f>
        <v>6636.1404207313</v>
      </c>
      <c r="AP159" s="180" t="n">
        <v>50000</v>
      </c>
      <c r="AQ159" s="180"/>
      <c r="AR159" s="207" t="n">
        <f aca="false">SUM(AP159/$AN$2)</f>
        <v>6636.1404207313</v>
      </c>
      <c r="AS159" s="207"/>
      <c r="AT159" s="207"/>
      <c r="AU159" s="207"/>
      <c r="AV159" s="207"/>
      <c r="AW159" s="207" t="n">
        <f aca="false">SUM(AR159+AU159-AV159)</f>
        <v>6636.1404207313</v>
      </c>
      <c r="AX159" s="215" t="n">
        <v>6637</v>
      </c>
      <c r="AY159" s="180" t="n">
        <v>1</v>
      </c>
      <c r="AZ159" s="180"/>
      <c r="BA159" s="160" t="n">
        <f aca="false">SUM(AW159+AY159-AZ159)</f>
        <v>6637.1404207313</v>
      </c>
      <c r="BI159" s="3"/>
    </row>
    <row r="160" customFormat="false" ht="12.75" hidden="true" customHeight="false" outlineLevel="0" collapsed="false">
      <c r="A160" s="209" t="s">
        <v>297</v>
      </c>
      <c r="B160" s="205"/>
      <c r="C160" s="205"/>
      <c r="D160" s="205"/>
      <c r="E160" s="205"/>
      <c r="F160" s="205"/>
      <c r="G160" s="205"/>
      <c r="H160" s="205"/>
      <c r="I160" s="217" t="s">
        <v>155</v>
      </c>
      <c r="J160" s="218" t="s">
        <v>298</v>
      </c>
      <c r="K160" s="219" t="n">
        <f aca="false">SUM(K161)</f>
        <v>0</v>
      </c>
      <c r="L160" s="219" t="n">
        <f aca="false">SUM(L161)</f>
        <v>3000</v>
      </c>
      <c r="M160" s="219" t="n">
        <f aca="false">SUM(M161)</f>
        <v>3000</v>
      </c>
      <c r="N160" s="219" t="n">
        <f aca="false">SUM(N161)</f>
        <v>3000</v>
      </c>
      <c r="O160" s="219" t="n">
        <f aca="false">SUM(O161)</f>
        <v>3000</v>
      </c>
      <c r="P160" s="219" t="n">
        <f aca="false">SUM(P161)</f>
        <v>3000</v>
      </c>
      <c r="Q160" s="219" t="n">
        <f aca="false">SUM(Q161)</f>
        <v>3000</v>
      </c>
      <c r="R160" s="219" t="n">
        <f aca="false">SUM(R161)</f>
        <v>0</v>
      </c>
      <c r="S160" s="219" t="n">
        <f aca="false">SUM(S161)</f>
        <v>3000</v>
      </c>
      <c r="T160" s="219" t="n">
        <f aca="false">SUM(T161)</f>
        <v>0</v>
      </c>
      <c r="U160" s="219" t="n">
        <f aca="false">SUM(U161)</f>
        <v>0</v>
      </c>
      <c r="V160" s="219" t="n">
        <f aca="false">SUM(V161)</f>
        <v>100</v>
      </c>
      <c r="W160" s="219" t="n">
        <f aca="false">SUM(W161)</f>
        <v>3000</v>
      </c>
      <c r="X160" s="219" t="n">
        <f aca="false">SUM(X161)</f>
        <v>3000</v>
      </c>
      <c r="Y160" s="219" t="n">
        <f aca="false">SUM(Y161)</f>
        <v>3000</v>
      </c>
      <c r="Z160" s="219" t="n">
        <f aca="false">SUM(Z161)</f>
        <v>3000</v>
      </c>
      <c r="AA160" s="219" t="n">
        <f aca="false">SUM(AA161)</f>
        <v>8000</v>
      </c>
      <c r="AB160" s="219" t="n">
        <f aca="false">SUM(AB161)</f>
        <v>0</v>
      </c>
      <c r="AC160" s="219" t="n">
        <f aca="false">SUM(AC161)</f>
        <v>30000</v>
      </c>
      <c r="AD160" s="219" t="n">
        <f aca="false">SUM(AD161)</f>
        <v>10000</v>
      </c>
      <c r="AE160" s="219" t="n">
        <f aca="false">SUM(AE161)</f>
        <v>0</v>
      </c>
      <c r="AF160" s="219" t="n">
        <f aca="false">SUM(AF161)</f>
        <v>0</v>
      </c>
      <c r="AG160" s="219" t="n">
        <f aca="false">SUM(AG161)</f>
        <v>10000</v>
      </c>
      <c r="AH160" s="219" t="n">
        <f aca="false">SUM(AH161)</f>
        <v>4997.09</v>
      </c>
      <c r="AI160" s="219" t="n">
        <f aca="false">SUM(AI161)</f>
        <v>10000</v>
      </c>
      <c r="AJ160" s="219" t="n">
        <f aca="false">SUM(AJ161)</f>
        <v>0</v>
      </c>
      <c r="AK160" s="219" t="n">
        <f aca="false">SUM(AK161)</f>
        <v>10000</v>
      </c>
      <c r="AL160" s="219" t="n">
        <f aca="false">SUM(AL161)</f>
        <v>0</v>
      </c>
      <c r="AM160" s="219" t="n">
        <f aca="false">SUM(AM161)</f>
        <v>0</v>
      </c>
      <c r="AN160" s="219" t="n">
        <f aca="false">SUM(AN161)</f>
        <v>10000</v>
      </c>
      <c r="AO160" s="207" t="n">
        <f aca="false">SUM(AN160/$AN$2)</f>
        <v>1327.22808414626</v>
      </c>
      <c r="AP160" s="219" t="n">
        <f aca="false">SUM(AP161)</f>
        <v>10000</v>
      </c>
      <c r="AQ160" s="219" t="n">
        <f aca="false">SUM(AQ161)</f>
        <v>0</v>
      </c>
      <c r="AR160" s="207" t="n">
        <f aca="false">SUM(AP160/$AN$2)</f>
        <v>1327.22808414626</v>
      </c>
      <c r="AS160" s="207"/>
      <c r="AT160" s="207" t="n">
        <f aca="false">SUM(AT161)</f>
        <v>0</v>
      </c>
      <c r="AU160" s="207" t="n">
        <f aca="false">SUM(AU161)</f>
        <v>0</v>
      </c>
      <c r="AV160" s="207" t="n">
        <f aca="false">SUM(AV161)</f>
        <v>0</v>
      </c>
      <c r="AW160" s="207" t="n">
        <f aca="false">SUM(AR160+AU160-AV160)</f>
        <v>1327.22808414626</v>
      </c>
      <c r="AX160" s="215"/>
      <c r="AY160" s="216" t="n">
        <f aca="false">SUM(AY164)</f>
        <v>0</v>
      </c>
      <c r="AZ160" s="216"/>
      <c r="BA160" s="160" t="n">
        <f aca="false">SUM(AW160+AY160-AZ160)</f>
        <v>1327.22808414626</v>
      </c>
      <c r="BI160" s="3"/>
    </row>
    <row r="161" customFormat="false" ht="12.75" hidden="true" customHeight="false" outlineLevel="0" collapsed="false">
      <c r="A161" s="209"/>
      <c r="B161" s="205"/>
      <c r="C161" s="205"/>
      <c r="D161" s="205"/>
      <c r="E161" s="205"/>
      <c r="F161" s="205"/>
      <c r="G161" s="205"/>
      <c r="H161" s="205"/>
      <c r="I161" s="217" t="s">
        <v>299</v>
      </c>
      <c r="J161" s="218"/>
      <c r="K161" s="219" t="n">
        <f aca="false">SUM(K164)</f>
        <v>0</v>
      </c>
      <c r="L161" s="219" t="n">
        <f aca="false">SUM(L164)</f>
        <v>3000</v>
      </c>
      <c r="M161" s="219" t="n">
        <f aca="false">SUM(M164)</f>
        <v>3000</v>
      </c>
      <c r="N161" s="219" t="n">
        <f aca="false">SUM(N164)</f>
        <v>3000</v>
      </c>
      <c r="O161" s="219" t="n">
        <f aca="false">SUM(O164)</f>
        <v>3000</v>
      </c>
      <c r="P161" s="219" t="n">
        <f aca="false">SUM(P164)</f>
        <v>3000</v>
      </c>
      <c r="Q161" s="219" t="n">
        <f aca="false">SUM(Q164)</f>
        <v>3000</v>
      </c>
      <c r="R161" s="219" t="n">
        <f aca="false">SUM(R164)</f>
        <v>0</v>
      </c>
      <c r="S161" s="219" t="n">
        <f aca="false">SUM(S164)</f>
        <v>3000</v>
      </c>
      <c r="T161" s="219" t="n">
        <f aca="false">SUM(T164)</f>
        <v>0</v>
      </c>
      <c r="U161" s="219" t="n">
        <f aca="false">SUM(U164)</f>
        <v>0</v>
      </c>
      <c r="V161" s="219" t="n">
        <f aca="false">SUM(V164)</f>
        <v>100</v>
      </c>
      <c r="W161" s="219" t="n">
        <f aca="false">SUM(W164)</f>
        <v>3000</v>
      </c>
      <c r="X161" s="219" t="n">
        <f aca="false">SUM(X164)</f>
        <v>3000</v>
      </c>
      <c r="Y161" s="219" t="n">
        <f aca="false">SUM(Y164)</f>
        <v>3000</v>
      </c>
      <c r="Z161" s="219" t="n">
        <f aca="false">SUM(Z164)</f>
        <v>3000</v>
      </c>
      <c r="AA161" s="219" t="n">
        <f aca="false">SUM(AA164)</f>
        <v>8000</v>
      </c>
      <c r="AB161" s="219" t="n">
        <f aca="false">SUM(AB164)</f>
        <v>0</v>
      </c>
      <c r="AC161" s="219" t="n">
        <f aca="false">SUM(AC164)</f>
        <v>30000</v>
      </c>
      <c r="AD161" s="219" t="n">
        <f aca="false">SUM(AD164)</f>
        <v>10000</v>
      </c>
      <c r="AE161" s="219" t="n">
        <f aca="false">SUM(AE164)</f>
        <v>0</v>
      </c>
      <c r="AF161" s="219" t="n">
        <f aca="false">SUM(AF164)</f>
        <v>0</v>
      </c>
      <c r="AG161" s="219" t="n">
        <f aca="false">SUM(AG164)</f>
        <v>10000</v>
      </c>
      <c r="AH161" s="219" t="n">
        <f aca="false">SUM(AH164)</f>
        <v>4997.09</v>
      </c>
      <c r="AI161" s="219" t="n">
        <f aca="false">SUM(AI164)</f>
        <v>10000</v>
      </c>
      <c r="AJ161" s="219" t="n">
        <f aca="false">SUM(AJ164)</f>
        <v>0</v>
      </c>
      <c r="AK161" s="219" t="n">
        <f aca="false">SUM(AK164)</f>
        <v>10000</v>
      </c>
      <c r="AL161" s="219" t="n">
        <f aca="false">SUM(AL164)</f>
        <v>0</v>
      </c>
      <c r="AM161" s="219" t="n">
        <f aca="false">SUM(AM164)</f>
        <v>0</v>
      </c>
      <c r="AN161" s="219" t="n">
        <f aca="false">SUM(AN164)</f>
        <v>10000</v>
      </c>
      <c r="AO161" s="207" t="n">
        <f aca="false">SUM(AN161/$AN$2)</f>
        <v>1327.22808414626</v>
      </c>
      <c r="AP161" s="219" t="n">
        <f aca="false">SUM(AP164)</f>
        <v>10000</v>
      </c>
      <c r="AQ161" s="219" t="n">
        <f aca="false">SUM(AQ164)</f>
        <v>0</v>
      </c>
      <c r="AR161" s="207" t="n">
        <f aca="false">SUM(AP161/$AN$2)</f>
        <v>1327.22808414626</v>
      </c>
      <c r="AS161" s="207"/>
      <c r="AT161" s="207" t="n">
        <f aca="false">SUM(AT164)</f>
        <v>0</v>
      </c>
      <c r="AU161" s="207" t="n">
        <f aca="false">SUM(AU164)</f>
        <v>0</v>
      </c>
      <c r="AV161" s="207" t="n">
        <f aca="false">SUM(AV164)</f>
        <v>0</v>
      </c>
      <c r="AW161" s="207" t="n">
        <f aca="false">SUM(AR161+AU161-AV161)</f>
        <v>1327.22808414626</v>
      </c>
      <c r="AX161" s="215"/>
      <c r="AY161" s="180" t="n">
        <f aca="false">SUM(AY160)</f>
        <v>0</v>
      </c>
      <c r="AZ161" s="180" t="n">
        <f aca="false">SUM(AZ160)</f>
        <v>0</v>
      </c>
      <c r="BA161" s="160" t="n">
        <f aca="false">SUM(AW161+AY161-AZ161)</f>
        <v>1327.22808414626</v>
      </c>
      <c r="BI161" s="3"/>
    </row>
    <row r="162" customFormat="false" ht="12.75" hidden="true" customHeight="false" outlineLevel="0" collapsed="false">
      <c r="A162" s="209"/>
      <c r="B162" s="205" t="s">
        <v>178</v>
      </c>
      <c r="C162" s="205"/>
      <c r="D162" s="205"/>
      <c r="E162" s="205"/>
      <c r="F162" s="205"/>
      <c r="G162" s="205"/>
      <c r="H162" s="205"/>
      <c r="I162" s="234" t="s">
        <v>179</v>
      </c>
      <c r="J162" s="218" t="s">
        <v>28</v>
      </c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07" t="n">
        <f aca="false">SUM(AN162/$AN$2)</f>
        <v>0</v>
      </c>
      <c r="AP162" s="219" t="n">
        <v>10000</v>
      </c>
      <c r="AQ162" s="219"/>
      <c r="AR162" s="207" t="n">
        <f aca="false">SUM(AP162/$AN$2)</f>
        <v>1327.22808414626</v>
      </c>
      <c r="AS162" s="207"/>
      <c r="AT162" s="207" t="n">
        <v>10000</v>
      </c>
      <c r="AU162" s="207"/>
      <c r="AV162" s="207"/>
      <c r="AW162" s="207" t="n">
        <v>0</v>
      </c>
      <c r="AX162" s="215"/>
      <c r="AY162" s="180"/>
      <c r="AZ162" s="180"/>
      <c r="BA162" s="160" t="n">
        <f aca="false">SUM(AW162+AY162-AZ162)</f>
        <v>0</v>
      </c>
      <c r="BI162" s="3"/>
    </row>
    <row r="163" customFormat="false" ht="12.75" hidden="true" customHeight="false" outlineLevel="0" collapsed="false">
      <c r="A163" s="209"/>
      <c r="B163" s="205" t="s">
        <v>178</v>
      </c>
      <c r="C163" s="205"/>
      <c r="D163" s="205"/>
      <c r="E163" s="205"/>
      <c r="F163" s="205"/>
      <c r="G163" s="205"/>
      <c r="H163" s="205"/>
      <c r="I163" s="234" t="s">
        <v>182</v>
      </c>
      <c r="J163" s="218" t="s">
        <v>300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07"/>
      <c r="AP163" s="219"/>
      <c r="AQ163" s="219"/>
      <c r="AR163" s="207"/>
      <c r="AS163" s="207"/>
      <c r="AT163" s="207"/>
      <c r="AU163" s="207"/>
      <c r="AV163" s="207"/>
      <c r="AW163" s="207" t="n">
        <v>1327.23</v>
      </c>
      <c r="AX163" s="215"/>
      <c r="AY163" s="180"/>
      <c r="AZ163" s="180"/>
      <c r="BA163" s="160"/>
      <c r="BI163" s="3"/>
    </row>
    <row r="164" customFormat="false" ht="12.75" hidden="true" customHeight="false" outlineLevel="0" collapsed="false">
      <c r="A164" s="214"/>
      <c r="B164" s="220"/>
      <c r="C164" s="220"/>
      <c r="D164" s="220"/>
      <c r="E164" s="220"/>
      <c r="F164" s="220"/>
      <c r="G164" s="220"/>
      <c r="H164" s="220"/>
      <c r="I164" s="239" t="n">
        <v>3</v>
      </c>
      <c r="J164" s="137" t="s">
        <v>71</v>
      </c>
      <c r="K164" s="207" t="n">
        <f aca="false">SUM(K165)</f>
        <v>0</v>
      </c>
      <c r="L164" s="207" t="n">
        <f aca="false">SUM(L165)</f>
        <v>3000</v>
      </c>
      <c r="M164" s="207" t="n">
        <f aca="false">SUM(M165)</f>
        <v>3000</v>
      </c>
      <c r="N164" s="207" t="n">
        <f aca="false">SUM(N165)</f>
        <v>3000</v>
      </c>
      <c r="O164" s="207" t="n">
        <f aca="false">SUM(O165)</f>
        <v>3000</v>
      </c>
      <c r="P164" s="207" t="n">
        <f aca="false">SUM(P165)</f>
        <v>3000</v>
      </c>
      <c r="Q164" s="207" t="n">
        <f aca="false">SUM(Q165)</f>
        <v>3000</v>
      </c>
      <c r="R164" s="207" t="n">
        <f aca="false">SUM(R165)</f>
        <v>0</v>
      </c>
      <c r="S164" s="207" t="n">
        <f aca="false">SUM(S165)</f>
        <v>3000</v>
      </c>
      <c r="T164" s="207" t="n">
        <f aca="false">SUM(T165)</f>
        <v>0</v>
      </c>
      <c r="U164" s="207" t="n">
        <f aca="false">SUM(U165)</f>
        <v>0</v>
      </c>
      <c r="V164" s="207" t="n">
        <f aca="false">SUM(V165)</f>
        <v>100</v>
      </c>
      <c r="W164" s="207" t="n">
        <f aca="false">SUM(W165)</f>
        <v>3000</v>
      </c>
      <c r="X164" s="207" t="n">
        <f aca="false">SUM(X165)</f>
        <v>3000</v>
      </c>
      <c r="Y164" s="207" t="n">
        <f aca="false">SUM(Y165)</f>
        <v>3000</v>
      </c>
      <c r="Z164" s="207" t="n">
        <f aca="false">SUM(Z165)</f>
        <v>3000</v>
      </c>
      <c r="AA164" s="207" t="n">
        <f aca="false">SUM(AA165)</f>
        <v>8000</v>
      </c>
      <c r="AB164" s="207" t="n">
        <f aca="false">SUM(AB165)</f>
        <v>0</v>
      </c>
      <c r="AC164" s="207" t="n">
        <f aca="false">SUM(AC165)</f>
        <v>30000</v>
      </c>
      <c r="AD164" s="207" t="n">
        <f aca="false">SUM(AD165)</f>
        <v>10000</v>
      </c>
      <c r="AE164" s="207" t="n">
        <f aca="false">SUM(AE165)</f>
        <v>0</v>
      </c>
      <c r="AF164" s="207" t="n">
        <f aca="false">SUM(AF165)</f>
        <v>0</v>
      </c>
      <c r="AG164" s="207" t="n">
        <f aca="false">SUM(AG165)</f>
        <v>10000</v>
      </c>
      <c r="AH164" s="207" t="n">
        <f aca="false">SUM(AH165)</f>
        <v>4997.09</v>
      </c>
      <c r="AI164" s="207" t="n">
        <f aca="false">SUM(AI165)</f>
        <v>10000</v>
      </c>
      <c r="AJ164" s="207" t="n">
        <f aca="false">SUM(AJ165)</f>
        <v>0</v>
      </c>
      <c r="AK164" s="207" t="n">
        <f aca="false">SUM(AK165)</f>
        <v>10000</v>
      </c>
      <c r="AL164" s="207" t="n">
        <f aca="false">SUM(AL165)</f>
        <v>0</v>
      </c>
      <c r="AM164" s="207" t="n">
        <f aca="false">SUM(AM165)</f>
        <v>0</v>
      </c>
      <c r="AN164" s="207" t="n">
        <f aca="false">SUM(AN165)</f>
        <v>10000</v>
      </c>
      <c r="AO164" s="207" t="n">
        <f aca="false">SUM(AN164/$AN$2)</f>
        <v>1327.22808414626</v>
      </c>
      <c r="AP164" s="207" t="n">
        <f aca="false">SUM(AP165)</f>
        <v>10000</v>
      </c>
      <c r="AQ164" s="207" t="n">
        <f aca="false">SUM(AQ165)</f>
        <v>0</v>
      </c>
      <c r="AR164" s="207" t="n">
        <f aca="false">SUM(AP164/$AN$2)</f>
        <v>1327.22808414626</v>
      </c>
      <c r="AS164" s="207"/>
      <c r="AT164" s="207" t="n">
        <f aca="false">SUM(AT165)</f>
        <v>0</v>
      </c>
      <c r="AU164" s="207" t="n">
        <f aca="false">SUM(AU165)</f>
        <v>0</v>
      </c>
      <c r="AV164" s="207" t="n">
        <f aca="false">SUM(AV165)</f>
        <v>0</v>
      </c>
      <c r="AW164" s="207" t="n">
        <f aca="false">SUM(AR164+AU164-AV164)</f>
        <v>1327.22808414626</v>
      </c>
      <c r="AX164" s="215" t="n">
        <f aca="false">SUM(AX165)</f>
        <v>1001.18</v>
      </c>
      <c r="AY164" s="180" t="n">
        <f aca="false">SUM(AY165)</f>
        <v>0</v>
      </c>
      <c r="AZ164" s="180" t="n">
        <f aca="false">SUM(AZ165)</f>
        <v>0</v>
      </c>
      <c r="BA164" s="160" t="n">
        <f aca="false">SUM(AW164+AY164-AZ164)</f>
        <v>1327.22808414626</v>
      </c>
      <c r="BI164" s="3"/>
    </row>
    <row r="165" customFormat="false" ht="12.75" hidden="true" customHeight="false" outlineLevel="0" collapsed="false">
      <c r="A165" s="214"/>
      <c r="B165" s="220" t="s">
        <v>179</v>
      </c>
      <c r="C165" s="220"/>
      <c r="D165" s="220"/>
      <c r="E165" s="220"/>
      <c r="F165" s="220"/>
      <c r="G165" s="220"/>
      <c r="H165" s="220"/>
      <c r="I165" s="206" t="n">
        <v>38</v>
      </c>
      <c r="J165" s="137" t="s">
        <v>168</v>
      </c>
      <c r="K165" s="207" t="n">
        <f aca="false">SUM(K166)</f>
        <v>0</v>
      </c>
      <c r="L165" s="207" t="n">
        <f aca="false">SUM(L166)</f>
        <v>3000</v>
      </c>
      <c r="M165" s="207" t="n">
        <f aca="false">SUM(M166)</f>
        <v>3000</v>
      </c>
      <c r="N165" s="207" t="n">
        <f aca="false">SUM(N166)</f>
        <v>3000</v>
      </c>
      <c r="O165" s="207" t="n">
        <f aca="false">SUM(O166)</f>
        <v>3000</v>
      </c>
      <c r="P165" s="207" t="n">
        <f aca="false">SUM(P166)</f>
        <v>3000</v>
      </c>
      <c r="Q165" s="207" t="n">
        <f aca="false">SUM(Q166)</f>
        <v>3000</v>
      </c>
      <c r="R165" s="207" t="n">
        <f aca="false">SUM(R166)</f>
        <v>0</v>
      </c>
      <c r="S165" s="207" t="n">
        <f aca="false">SUM(S166)</f>
        <v>3000</v>
      </c>
      <c r="T165" s="207" t="n">
        <f aca="false">SUM(T166)</f>
        <v>0</v>
      </c>
      <c r="U165" s="207" t="n">
        <f aca="false">SUM(U166)</f>
        <v>0</v>
      </c>
      <c r="V165" s="207" t="n">
        <f aca="false">SUM(V166)</f>
        <v>100</v>
      </c>
      <c r="W165" s="207" t="n">
        <f aca="false">SUM(W166)</f>
        <v>3000</v>
      </c>
      <c r="X165" s="207" t="n">
        <f aca="false">SUM(X166)</f>
        <v>3000</v>
      </c>
      <c r="Y165" s="207" t="n">
        <f aca="false">SUM(Y166)</f>
        <v>3000</v>
      </c>
      <c r="Z165" s="207" t="n">
        <f aca="false">SUM(Z166)</f>
        <v>3000</v>
      </c>
      <c r="AA165" s="207" t="n">
        <f aca="false">SUM(AA166)</f>
        <v>8000</v>
      </c>
      <c r="AB165" s="207" t="n">
        <f aca="false">SUM(AB166)</f>
        <v>0</v>
      </c>
      <c r="AC165" s="207" t="n">
        <f aca="false">SUM(AC166)</f>
        <v>30000</v>
      </c>
      <c r="AD165" s="207" t="n">
        <f aca="false">SUM(AD166)</f>
        <v>10000</v>
      </c>
      <c r="AE165" s="207" t="n">
        <f aca="false">SUM(AE166)</f>
        <v>0</v>
      </c>
      <c r="AF165" s="207" t="n">
        <f aca="false">SUM(AF166)</f>
        <v>0</v>
      </c>
      <c r="AG165" s="207" t="n">
        <f aca="false">SUM(AG166)</f>
        <v>10000</v>
      </c>
      <c r="AH165" s="207" t="n">
        <f aca="false">SUM(AH166)</f>
        <v>4997.09</v>
      </c>
      <c r="AI165" s="207" t="n">
        <f aca="false">SUM(AI166)</f>
        <v>10000</v>
      </c>
      <c r="AJ165" s="207" t="n">
        <f aca="false">SUM(AJ166)</f>
        <v>0</v>
      </c>
      <c r="AK165" s="207" t="n">
        <f aca="false">SUM(AK166)</f>
        <v>10000</v>
      </c>
      <c r="AL165" s="207" t="n">
        <f aca="false">SUM(AL166)</f>
        <v>0</v>
      </c>
      <c r="AM165" s="207" t="n">
        <f aca="false">SUM(AM166)</f>
        <v>0</v>
      </c>
      <c r="AN165" s="207" t="n">
        <f aca="false">SUM(AN166)</f>
        <v>10000</v>
      </c>
      <c r="AO165" s="207" t="n">
        <f aca="false">SUM(AN165/$AN$2)</f>
        <v>1327.22808414626</v>
      </c>
      <c r="AP165" s="207" t="n">
        <f aca="false">SUM(AP166)</f>
        <v>10000</v>
      </c>
      <c r="AQ165" s="207"/>
      <c r="AR165" s="207" t="n">
        <f aca="false">SUM(AP165/$AN$2)</f>
        <v>1327.22808414626</v>
      </c>
      <c r="AS165" s="207"/>
      <c r="AT165" s="207" t="n">
        <f aca="false">SUM(AT166)</f>
        <v>0</v>
      </c>
      <c r="AU165" s="207" t="n">
        <f aca="false">SUM(AU166)</f>
        <v>0</v>
      </c>
      <c r="AV165" s="207" t="n">
        <f aca="false">SUM(AV166)</f>
        <v>0</v>
      </c>
      <c r="AW165" s="207" t="n">
        <f aca="false">SUM(AR165+AU165-AV165)</f>
        <v>1327.22808414626</v>
      </c>
      <c r="AX165" s="215" t="n">
        <f aca="false">SUM(AX166)</f>
        <v>1001.18</v>
      </c>
      <c r="AY165" s="216" t="n">
        <f aca="false">SUM(AY166)</f>
        <v>0</v>
      </c>
      <c r="AZ165" s="216" t="n">
        <f aca="false">SUM(AZ166)</f>
        <v>0</v>
      </c>
      <c r="BA165" s="160" t="n">
        <f aca="false">SUM(AW165+AY165-AZ165)</f>
        <v>1327.22808414626</v>
      </c>
      <c r="BI165" s="3"/>
    </row>
    <row r="166" customFormat="false" ht="12.75" hidden="true" customHeight="false" outlineLevel="0" collapsed="false">
      <c r="A166" s="209"/>
      <c r="B166" s="205"/>
      <c r="C166" s="205"/>
      <c r="D166" s="205"/>
      <c r="E166" s="205"/>
      <c r="F166" s="205"/>
      <c r="G166" s="205"/>
      <c r="H166" s="205"/>
      <c r="I166" s="217" t="n">
        <v>381</v>
      </c>
      <c r="J166" s="218" t="s">
        <v>169</v>
      </c>
      <c r="K166" s="219" t="n">
        <f aca="false">SUM(K167)</f>
        <v>0</v>
      </c>
      <c r="L166" s="219" t="n">
        <f aca="false">SUM(L167)</f>
        <v>3000</v>
      </c>
      <c r="M166" s="219" t="n">
        <f aca="false">SUM(M167)</f>
        <v>3000</v>
      </c>
      <c r="N166" s="219" t="n">
        <f aca="false">SUM(N167)</f>
        <v>3000</v>
      </c>
      <c r="O166" s="219" t="n">
        <f aca="false">SUM(O167)</f>
        <v>3000</v>
      </c>
      <c r="P166" s="219" t="n">
        <f aca="false">SUM(P167)</f>
        <v>3000</v>
      </c>
      <c r="Q166" s="219" t="n">
        <f aca="false">SUM(Q167)</f>
        <v>3000</v>
      </c>
      <c r="R166" s="219" t="n">
        <f aca="false">SUM(R167)</f>
        <v>0</v>
      </c>
      <c r="S166" s="219" t="n">
        <f aca="false">SUM(S167)</f>
        <v>3000</v>
      </c>
      <c r="T166" s="219" t="n">
        <f aca="false">SUM(T167)</f>
        <v>0</v>
      </c>
      <c r="U166" s="219" t="n">
        <f aca="false">SUM(U167)</f>
        <v>0</v>
      </c>
      <c r="V166" s="219" t="n">
        <f aca="false">SUM(V167)</f>
        <v>100</v>
      </c>
      <c r="W166" s="219" t="n">
        <f aca="false">SUM(W167)</f>
        <v>3000</v>
      </c>
      <c r="X166" s="219" t="n">
        <f aca="false">SUM(X167)</f>
        <v>3000</v>
      </c>
      <c r="Y166" s="219" t="n">
        <f aca="false">SUM(Y167)</f>
        <v>3000</v>
      </c>
      <c r="Z166" s="219" t="n">
        <f aca="false">SUM(Z167)</f>
        <v>3000</v>
      </c>
      <c r="AA166" s="219" t="n">
        <f aca="false">SUM(AA167)</f>
        <v>8000</v>
      </c>
      <c r="AB166" s="219" t="n">
        <f aca="false">SUM(AB167)</f>
        <v>0</v>
      </c>
      <c r="AC166" s="219" t="n">
        <f aca="false">SUM(AC167)</f>
        <v>30000</v>
      </c>
      <c r="AD166" s="219" t="n">
        <f aca="false">SUM(AD167)</f>
        <v>10000</v>
      </c>
      <c r="AE166" s="219" t="n">
        <f aca="false">SUM(AE167)</f>
        <v>0</v>
      </c>
      <c r="AF166" s="219" t="n">
        <f aca="false">SUM(AF167)</f>
        <v>0</v>
      </c>
      <c r="AG166" s="219" t="n">
        <f aca="false">SUM(AG167)</f>
        <v>10000</v>
      </c>
      <c r="AH166" s="219" t="n">
        <f aca="false">SUM(AH167)</f>
        <v>4997.09</v>
      </c>
      <c r="AI166" s="219" t="n">
        <f aca="false">SUM(AI167)</f>
        <v>10000</v>
      </c>
      <c r="AJ166" s="219" t="n">
        <f aca="false">SUM(AJ167)</f>
        <v>0</v>
      </c>
      <c r="AK166" s="219" t="n">
        <f aca="false">SUM(AK167)</f>
        <v>10000</v>
      </c>
      <c r="AL166" s="219" t="n">
        <f aca="false">SUM(AL167)</f>
        <v>0</v>
      </c>
      <c r="AM166" s="219" t="n">
        <f aca="false">SUM(AM167)</f>
        <v>0</v>
      </c>
      <c r="AN166" s="219" t="n">
        <f aca="false">SUM(AN167)</f>
        <v>10000</v>
      </c>
      <c r="AO166" s="207" t="n">
        <f aca="false">SUM(AN166/$AN$2)</f>
        <v>1327.22808414626</v>
      </c>
      <c r="AP166" s="219" t="n">
        <f aca="false">SUM(AP167)</f>
        <v>10000</v>
      </c>
      <c r="AQ166" s="219"/>
      <c r="AR166" s="207" t="n">
        <f aca="false">SUM(AP166/$AN$2)</f>
        <v>1327.22808414626</v>
      </c>
      <c r="AS166" s="207"/>
      <c r="AT166" s="207" t="n">
        <f aca="false">SUM(AT167)</f>
        <v>0</v>
      </c>
      <c r="AU166" s="207" t="n">
        <f aca="false">SUM(AU167)</f>
        <v>0</v>
      </c>
      <c r="AV166" s="207" t="n">
        <f aca="false">SUM(AV167)</f>
        <v>0</v>
      </c>
      <c r="AW166" s="207" t="n">
        <f aca="false">SUM(AR166+AU166-AV166)</f>
        <v>1327.22808414626</v>
      </c>
      <c r="AX166" s="215" t="n">
        <f aca="false">SUM(AX167)</f>
        <v>1001.18</v>
      </c>
      <c r="AY166" s="180" t="n">
        <f aca="false">SUM(AY167)</f>
        <v>0</v>
      </c>
      <c r="AZ166" s="180" t="n">
        <f aca="false">SUM(AZ167)</f>
        <v>0</v>
      </c>
      <c r="BA166" s="160" t="n">
        <f aca="false">SUM(AW166+AY166-AZ166)</f>
        <v>1327.22808414626</v>
      </c>
      <c r="BI166" s="3"/>
    </row>
    <row r="167" customFormat="false" ht="12.75" hidden="true" customHeight="false" outlineLevel="0" collapsed="false">
      <c r="A167" s="209"/>
      <c r="B167" s="205"/>
      <c r="C167" s="205"/>
      <c r="D167" s="205"/>
      <c r="E167" s="205"/>
      <c r="F167" s="205"/>
      <c r="G167" s="205"/>
      <c r="H167" s="205"/>
      <c r="I167" s="217" t="n">
        <v>38111</v>
      </c>
      <c r="J167" s="218" t="s">
        <v>298</v>
      </c>
      <c r="K167" s="219" t="n">
        <v>0</v>
      </c>
      <c r="L167" s="219" t="n">
        <v>3000</v>
      </c>
      <c r="M167" s="219" t="n">
        <v>3000</v>
      </c>
      <c r="N167" s="219" t="n">
        <v>3000</v>
      </c>
      <c r="O167" s="219" t="n">
        <v>3000</v>
      </c>
      <c r="P167" s="219" t="n">
        <v>3000</v>
      </c>
      <c r="Q167" s="219" t="n">
        <v>3000</v>
      </c>
      <c r="R167" s="219"/>
      <c r="S167" s="219" t="n">
        <v>3000</v>
      </c>
      <c r="T167" s="219"/>
      <c r="U167" s="219"/>
      <c r="V167" s="207" t="n">
        <f aca="false">S167/P167*100</f>
        <v>100</v>
      </c>
      <c r="W167" s="219" t="n">
        <v>3000</v>
      </c>
      <c r="X167" s="219" t="n">
        <v>3000</v>
      </c>
      <c r="Y167" s="219" t="n">
        <v>3000</v>
      </c>
      <c r="Z167" s="219" t="n">
        <v>3000</v>
      </c>
      <c r="AA167" s="219" t="n">
        <v>8000</v>
      </c>
      <c r="AB167" s="219"/>
      <c r="AC167" s="219" t="n">
        <v>30000</v>
      </c>
      <c r="AD167" s="219" t="n">
        <v>10000</v>
      </c>
      <c r="AE167" s="219"/>
      <c r="AF167" s="219"/>
      <c r="AG167" s="221" t="n">
        <v>10000</v>
      </c>
      <c r="AH167" s="219" t="n">
        <v>4997.09</v>
      </c>
      <c r="AI167" s="219" t="n">
        <v>10000</v>
      </c>
      <c r="AJ167" s="180" t="n">
        <v>0</v>
      </c>
      <c r="AK167" s="219" t="n">
        <v>10000</v>
      </c>
      <c r="AL167" s="219"/>
      <c r="AM167" s="219"/>
      <c r="AN167" s="180" t="n">
        <f aca="false">SUM(AK167+AL167-AM167)</f>
        <v>10000</v>
      </c>
      <c r="AO167" s="207" t="n">
        <f aca="false">SUM(AN167/$AN$2)</f>
        <v>1327.22808414626</v>
      </c>
      <c r="AP167" s="180" t="n">
        <v>10000</v>
      </c>
      <c r="AQ167" s="180"/>
      <c r="AR167" s="207" t="n">
        <f aca="false">SUM(AP167/$AN$2)</f>
        <v>1327.22808414626</v>
      </c>
      <c r="AS167" s="207"/>
      <c r="AT167" s="207"/>
      <c r="AU167" s="207"/>
      <c r="AV167" s="207"/>
      <c r="AW167" s="207" t="n">
        <f aca="false">SUM(AR167+AU167-AV167)</f>
        <v>1327.22808414626</v>
      </c>
      <c r="AX167" s="215" t="n">
        <v>1001.18</v>
      </c>
      <c r="AY167" s="180"/>
      <c r="AZ167" s="180"/>
      <c r="BA167" s="160" t="n">
        <f aca="false">SUM(AW167+AY167-AZ167)</f>
        <v>1327.22808414626</v>
      </c>
      <c r="BG167" s="3" t="n">
        <v>1327.23</v>
      </c>
      <c r="BI167" s="3"/>
    </row>
    <row r="168" customFormat="false" ht="12.75" hidden="true" customHeight="false" outlineLevel="0" collapsed="false">
      <c r="A168" s="214" t="s">
        <v>301</v>
      </c>
      <c r="B168" s="220"/>
      <c r="C168" s="220"/>
      <c r="D168" s="220"/>
      <c r="E168" s="220"/>
      <c r="F168" s="220"/>
      <c r="G168" s="220"/>
      <c r="H168" s="220"/>
      <c r="I168" s="206" t="s">
        <v>302</v>
      </c>
      <c r="J168" s="137" t="s">
        <v>303</v>
      </c>
      <c r="K168" s="207" t="n">
        <f aca="false">SUM(K169+K181)</f>
        <v>82578.36</v>
      </c>
      <c r="L168" s="207" t="n">
        <f aca="false">SUM(L169+L181)</f>
        <v>25000</v>
      </c>
      <c r="M168" s="207" t="n">
        <f aca="false">SUM(M169+M181)</f>
        <v>25000</v>
      </c>
      <c r="N168" s="207" t="n">
        <f aca="false">SUM(N169+N181)</f>
        <v>122000</v>
      </c>
      <c r="O168" s="207" t="n">
        <f aca="false">SUM(O169+O181)</f>
        <v>122000</v>
      </c>
      <c r="P168" s="207" t="n">
        <f aca="false">SUM(P169+P181)</f>
        <v>129000</v>
      </c>
      <c r="Q168" s="207" t="n">
        <f aca="false">SUM(Q169+Q181)</f>
        <v>129000</v>
      </c>
      <c r="R168" s="207" t="n">
        <f aca="false">SUM(R169+R181)</f>
        <v>42556.25</v>
      </c>
      <c r="S168" s="207" t="n">
        <f aca="false">SUM(S169+S181+S189)</f>
        <v>110000</v>
      </c>
      <c r="T168" s="207" t="n">
        <f aca="false">SUM(T169+T181+T189)</f>
        <v>51240.19</v>
      </c>
      <c r="U168" s="207" t="n">
        <f aca="false">SUM(U169+U181+U189)</f>
        <v>0</v>
      </c>
      <c r="V168" s="207" t="n">
        <f aca="false">SUM(V169+V181+V189)</f>
        <v>161.390762843799</v>
      </c>
      <c r="W168" s="207" t="n">
        <f aca="false">SUM(W169+W181+W189)</f>
        <v>160000</v>
      </c>
      <c r="X168" s="207" t="n">
        <f aca="false">SUM(X169+X181+X189)</f>
        <v>191000</v>
      </c>
      <c r="Y168" s="207" t="n">
        <f aca="false">SUM(Y169+Y181+Y189)</f>
        <v>199500</v>
      </c>
      <c r="Z168" s="207" t="n">
        <f aca="false">SUM(Z169+Z181+Z189)</f>
        <v>199500</v>
      </c>
      <c r="AA168" s="207" t="n">
        <f aca="false">SUM(AA169+AA181+AA189)</f>
        <v>220000</v>
      </c>
      <c r="AB168" s="207" t="n">
        <f aca="false">SUM(AB169+AB181+AB189)</f>
        <v>110744.73</v>
      </c>
      <c r="AC168" s="207" t="n">
        <f aca="false">SUM(AC169+AC181+AC189)</f>
        <v>220000</v>
      </c>
      <c r="AD168" s="207" t="n">
        <f aca="false">SUM(AD169+AD181+AD189)</f>
        <v>208000</v>
      </c>
      <c r="AE168" s="207" t="n">
        <f aca="false">SUM(AE169+AE181+AE189)</f>
        <v>0</v>
      </c>
      <c r="AF168" s="207" t="n">
        <f aca="false">SUM(AF169+AF181+AF189)</f>
        <v>0</v>
      </c>
      <c r="AG168" s="207" t="n">
        <f aca="false">SUM(AG169+AG181+AG189)</f>
        <v>224000</v>
      </c>
      <c r="AH168" s="207" t="n">
        <f aca="false">SUM(AH169+AH181+AH189)</f>
        <v>135922.87</v>
      </c>
      <c r="AI168" s="207" t="n">
        <f aca="false">SUM(AI169+AI181+AI189)</f>
        <v>223000</v>
      </c>
      <c r="AJ168" s="207" t="n">
        <f aca="false">SUM(AJ169+AJ181+AJ189)</f>
        <v>64888.98</v>
      </c>
      <c r="AK168" s="207" t="n">
        <f aca="false">SUM(AK169+AK181+AK189)</f>
        <v>271000</v>
      </c>
      <c r="AL168" s="207" t="n">
        <f aca="false">SUM(AL169+AL181+AL189)</f>
        <v>33500</v>
      </c>
      <c r="AM168" s="207" t="n">
        <f aca="false">SUM(AM169+AM181+AM189)</f>
        <v>0</v>
      </c>
      <c r="AN168" s="207" t="n">
        <f aca="false">SUM(AN169+AN181+AN189)</f>
        <v>304500</v>
      </c>
      <c r="AO168" s="207" t="n">
        <f aca="false">SUM(AN168/$AN$2)</f>
        <v>40414.0951622536</v>
      </c>
      <c r="AP168" s="207" t="n">
        <f aca="false">SUM(AP169+AP181+AP189)</f>
        <v>300500</v>
      </c>
      <c r="AQ168" s="207" t="n">
        <f aca="false">SUM(AQ169+AQ181+AQ189)</f>
        <v>0</v>
      </c>
      <c r="AR168" s="207" t="n">
        <f aca="false">SUM(AP168/$AN$2)</f>
        <v>39883.2039285951</v>
      </c>
      <c r="AS168" s="207"/>
      <c r="AT168" s="207" t="n">
        <f aca="false">SUM(AT169+AT181+AT189)</f>
        <v>21432.65</v>
      </c>
      <c r="AU168" s="207" t="n">
        <f aca="false">SUM(AU169+AU181+AU189)</f>
        <v>2000</v>
      </c>
      <c r="AV168" s="207" t="n">
        <f aca="false">SUM(AV169+AV181+AV189)</f>
        <v>0</v>
      </c>
      <c r="AW168" s="207" t="n">
        <f aca="false">SUM(AR168+AU168-AV168)</f>
        <v>41883.2039285951</v>
      </c>
      <c r="AX168" s="215" t="n">
        <f aca="false">SUM(AX169+AX181+AX189)</f>
        <v>36950.14</v>
      </c>
      <c r="AY168" s="216" t="n">
        <f aca="false">SUM(AY169+AY181+AY189)</f>
        <v>6300</v>
      </c>
      <c r="AZ168" s="216" t="n">
        <f aca="false">SUM(AZ169+AZ181+AZ189)</f>
        <v>7918.98</v>
      </c>
      <c r="BA168" s="216" t="n">
        <f aca="false">SUM(BA169+BA181+BA189)</f>
        <v>40264.2239285951</v>
      </c>
      <c r="BI168" s="3"/>
    </row>
    <row r="169" customFormat="false" ht="12.75" hidden="true" customHeight="false" outlineLevel="0" collapsed="false">
      <c r="A169" s="209" t="s">
        <v>304</v>
      </c>
      <c r="B169" s="205"/>
      <c r="C169" s="205"/>
      <c r="D169" s="205"/>
      <c r="E169" s="205"/>
      <c r="F169" s="205"/>
      <c r="G169" s="205"/>
      <c r="H169" s="205"/>
      <c r="I169" s="217" t="s">
        <v>155</v>
      </c>
      <c r="J169" s="218" t="s">
        <v>305</v>
      </c>
      <c r="K169" s="219" t="n">
        <f aca="false">SUM(K170)</f>
        <v>8000</v>
      </c>
      <c r="L169" s="219" t="n">
        <f aca="false">SUM(L170)</f>
        <v>10000</v>
      </c>
      <c r="M169" s="219" t="n">
        <f aca="false">SUM(M170)</f>
        <v>10000</v>
      </c>
      <c r="N169" s="219" t="n">
        <f aca="false">SUM(N170)</f>
        <v>82000</v>
      </c>
      <c r="O169" s="219" t="n">
        <f aca="false">SUM(O170)</f>
        <v>82000</v>
      </c>
      <c r="P169" s="219" t="n">
        <f aca="false">SUM(P170)</f>
        <v>82000</v>
      </c>
      <c r="Q169" s="219" t="n">
        <f aca="false">SUM(Q170)</f>
        <v>82000</v>
      </c>
      <c r="R169" s="219" t="n">
        <f aca="false">SUM(R170)</f>
        <v>37145.75</v>
      </c>
      <c r="S169" s="219" t="n">
        <f aca="false">SUM(S170)</f>
        <v>80000</v>
      </c>
      <c r="T169" s="219" t="n">
        <f aca="false">SUM(T170)</f>
        <v>29334.9</v>
      </c>
      <c r="U169" s="219" t="n">
        <f aca="false">SUM(U170)</f>
        <v>0</v>
      </c>
      <c r="V169" s="219" t="n">
        <f aca="false">SUM(V170)</f>
        <v>97.5609756097561</v>
      </c>
      <c r="W169" s="219" t="n">
        <f aca="false">SUM(W170)</f>
        <v>100000</v>
      </c>
      <c r="X169" s="219" t="n">
        <f aca="false">SUM(X170)</f>
        <v>100000</v>
      </c>
      <c r="Y169" s="219" t="n">
        <f aca="false">SUM(Y170)</f>
        <v>100000</v>
      </c>
      <c r="Z169" s="219" t="n">
        <f aca="false">SUM(Z170)</f>
        <v>100000</v>
      </c>
      <c r="AA169" s="219" t="n">
        <f aca="false">SUM(AA170)</f>
        <v>116000</v>
      </c>
      <c r="AB169" s="219" t="n">
        <f aca="false">SUM(AB170)</f>
        <v>63895.98</v>
      </c>
      <c r="AC169" s="219" t="n">
        <f aca="false">SUM(AC170)</f>
        <v>116000</v>
      </c>
      <c r="AD169" s="219" t="n">
        <f aca="false">SUM(AD170)</f>
        <v>116000</v>
      </c>
      <c r="AE169" s="219" t="n">
        <f aca="false">SUM(AE170)</f>
        <v>0</v>
      </c>
      <c r="AF169" s="219" t="n">
        <f aca="false">SUM(AF170)</f>
        <v>0</v>
      </c>
      <c r="AG169" s="219" t="n">
        <f aca="false">SUM(AG170)</f>
        <v>116000</v>
      </c>
      <c r="AH169" s="219" t="n">
        <f aca="false">SUM(AH170)</f>
        <v>80602.94</v>
      </c>
      <c r="AI169" s="219" t="n">
        <f aca="false">SUM(AI170)</f>
        <v>116000</v>
      </c>
      <c r="AJ169" s="219" t="n">
        <f aca="false">SUM(AJ170)</f>
        <v>51267.74</v>
      </c>
      <c r="AK169" s="219" t="n">
        <f aca="false">SUM(AK170)</f>
        <v>136000</v>
      </c>
      <c r="AL169" s="219" t="n">
        <f aca="false">SUM(AL170)</f>
        <v>5000</v>
      </c>
      <c r="AM169" s="219" t="n">
        <f aca="false">SUM(AM170)</f>
        <v>0</v>
      </c>
      <c r="AN169" s="219" t="n">
        <f aca="false">SUM(AN170)</f>
        <v>141000</v>
      </c>
      <c r="AO169" s="207" t="n">
        <f aca="false">SUM(AN169/$AN$2)</f>
        <v>18713.9159864623</v>
      </c>
      <c r="AP169" s="219" t="n">
        <f aca="false">SUM(AP170)</f>
        <v>142000</v>
      </c>
      <c r="AQ169" s="219" t="n">
        <f aca="false">SUM(AQ170)</f>
        <v>0</v>
      </c>
      <c r="AR169" s="207" t="n">
        <f aca="false">SUM(AP169/$AN$2)</f>
        <v>18846.6387948769</v>
      </c>
      <c r="AS169" s="207"/>
      <c r="AT169" s="207" t="n">
        <f aca="false">SUM(AT170)</f>
        <v>10906.46</v>
      </c>
      <c r="AU169" s="207" t="n">
        <f aca="false">SUM(AU170)</f>
        <v>0</v>
      </c>
      <c r="AV169" s="207" t="n">
        <f aca="false">SUM(AV170)</f>
        <v>0</v>
      </c>
      <c r="AW169" s="207" t="n">
        <f aca="false">SUM(AR169+AU169-AV169)</f>
        <v>18846.6387948769</v>
      </c>
      <c r="AX169" s="215" t="n">
        <f aca="false">SUM(AX173)</f>
        <v>17379.63</v>
      </c>
      <c r="AY169" s="216" t="n">
        <f aca="false">SUM(AY173)</f>
        <v>1200</v>
      </c>
      <c r="AZ169" s="216" t="n">
        <f aca="false">SUM(AZ173)</f>
        <v>663.61</v>
      </c>
      <c r="BA169" s="216" t="n">
        <f aca="false">SUM(BA173)</f>
        <v>19383.0287948769</v>
      </c>
      <c r="BI169" s="3"/>
    </row>
    <row r="170" customFormat="false" ht="12.75" hidden="true" customHeight="false" outlineLevel="0" collapsed="false">
      <c r="A170" s="209"/>
      <c r="B170" s="205"/>
      <c r="C170" s="205"/>
      <c r="D170" s="205"/>
      <c r="E170" s="205"/>
      <c r="F170" s="205"/>
      <c r="G170" s="205"/>
      <c r="H170" s="205"/>
      <c r="I170" s="217" t="s">
        <v>306</v>
      </c>
      <c r="J170" s="218"/>
      <c r="K170" s="219" t="n">
        <f aca="false">SUM(K173)</f>
        <v>8000</v>
      </c>
      <c r="L170" s="219" t="n">
        <f aca="false">SUM(L173)</f>
        <v>10000</v>
      </c>
      <c r="M170" s="219" t="n">
        <f aca="false">SUM(M173)</f>
        <v>10000</v>
      </c>
      <c r="N170" s="219" t="n">
        <f aca="false">SUM(N173)</f>
        <v>82000</v>
      </c>
      <c r="O170" s="219" t="n">
        <f aca="false">SUM(O173)</f>
        <v>82000</v>
      </c>
      <c r="P170" s="219" t="n">
        <f aca="false">SUM(P173)</f>
        <v>82000</v>
      </c>
      <c r="Q170" s="219" t="n">
        <f aca="false">SUM(Q173)</f>
        <v>82000</v>
      </c>
      <c r="R170" s="219" t="n">
        <f aca="false">SUM(R173)</f>
        <v>37145.75</v>
      </c>
      <c r="S170" s="219" t="n">
        <f aca="false">SUM(S173)</f>
        <v>80000</v>
      </c>
      <c r="T170" s="219" t="n">
        <f aca="false">SUM(T173)</f>
        <v>29334.9</v>
      </c>
      <c r="U170" s="219" t="n">
        <f aca="false">SUM(U173)</f>
        <v>0</v>
      </c>
      <c r="V170" s="219" t="n">
        <f aca="false">SUM(V173)</f>
        <v>97.5609756097561</v>
      </c>
      <c r="W170" s="219" t="n">
        <f aca="false">SUM(W173)</f>
        <v>100000</v>
      </c>
      <c r="X170" s="219" t="n">
        <f aca="false">SUM(X173)</f>
        <v>100000</v>
      </c>
      <c r="Y170" s="219" t="n">
        <f aca="false">SUM(Y173)</f>
        <v>100000</v>
      </c>
      <c r="Z170" s="219" t="n">
        <f aca="false">SUM(Z173)</f>
        <v>100000</v>
      </c>
      <c r="AA170" s="219" t="n">
        <f aca="false">SUM(AA173)</f>
        <v>116000</v>
      </c>
      <c r="AB170" s="219" t="n">
        <f aca="false">SUM(AB173)</f>
        <v>63895.98</v>
      </c>
      <c r="AC170" s="219" t="n">
        <f aca="false">SUM(AC173)</f>
        <v>116000</v>
      </c>
      <c r="AD170" s="219" t="n">
        <f aca="false">SUM(AD173)</f>
        <v>116000</v>
      </c>
      <c r="AE170" s="219" t="n">
        <f aca="false">SUM(AE173)</f>
        <v>0</v>
      </c>
      <c r="AF170" s="219" t="n">
        <f aca="false">SUM(AF173)</f>
        <v>0</v>
      </c>
      <c r="AG170" s="219" t="n">
        <f aca="false">SUM(AG173)</f>
        <v>116000</v>
      </c>
      <c r="AH170" s="219" t="n">
        <f aca="false">SUM(AH173)</f>
        <v>80602.94</v>
      </c>
      <c r="AI170" s="219" t="n">
        <f aca="false">SUM(AI173)</f>
        <v>116000</v>
      </c>
      <c r="AJ170" s="219" t="n">
        <f aca="false">SUM(AJ173)</f>
        <v>51267.74</v>
      </c>
      <c r="AK170" s="219" t="n">
        <f aca="false">SUM(AK173)</f>
        <v>136000</v>
      </c>
      <c r="AL170" s="219" t="n">
        <f aca="false">SUM(AL173)</f>
        <v>5000</v>
      </c>
      <c r="AM170" s="219" t="n">
        <f aca="false">SUM(AM173)</f>
        <v>0</v>
      </c>
      <c r="AN170" s="219" t="n">
        <f aca="false">SUM(AN173)</f>
        <v>141000</v>
      </c>
      <c r="AO170" s="207" t="n">
        <f aca="false">SUM(AN170/$AN$2)</f>
        <v>18713.9159864623</v>
      </c>
      <c r="AP170" s="219" t="n">
        <f aca="false">SUM(AP173)</f>
        <v>142000</v>
      </c>
      <c r="AQ170" s="219" t="n">
        <f aca="false">SUM(AQ173)</f>
        <v>0</v>
      </c>
      <c r="AR170" s="207" t="n">
        <f aca="false">SUM(AP170/$AN$2)</f>
        <v>18846.6387948769</v>
      </c>
      <c r="AS170" s="207"/>
      <c r="AT170" s="207" t="n">
        <f aca="false">SUM(AT173)</f>
        <v>10906.46</v>
      </c>
      <c r="AU170" s="207" t="n">
        <f aca="false">SUM(AU173)</f>
        <v>0</v>
      </c>
      <c r="AV170" s="207" t="n">
        <f aca="false">SUM(AV173)</f>
        <v>0</v>
      </c>
      <c r="AW170" s="207" t="n">
        <f aca="false">SUM(AR170+AU170-AV170)</f>
        <v>18846.6387948769</v>
      </c>
      <c r="AX170" s="215"/>
      <c r="AY170" s="180"/>
      <c r="AZ170" s="180"/>
      <c r="BA170" s="160" t="n">
        <v>19383.03</v>
      </c>
      <c r="BI170" s="3"/>
    </row>
    <row r="171" customFormat="false" ht="12.75" hidden="true" customHeight="false" outlineLevel="0" collapsed="false">
      <c r="A171" s="209"/>
      <c r="B171" s="205" t="s">
        <v>158</v>
      </c>
      <c r="C171" s="205"/>
      <c r="D171" s="205"/>
      <c r="E171" s="205"/>
      <c r="F171" s="205"/>
      <c r="G171" s="205"/>
      <c r="H171" s="205"/>
      <c r="I171" s="217" t="s">
        <v>184</v>
      </c>
      <c r="J171" s="218" t="s">
        <v>307</v>
      </c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07"/>
      <c r="AP171" s="219"/>
      <c r="AQ171" s="219"/>
      <c r="AR171" s="207"/>
      <c r="AS171" s="207"/>
      <c r="AT171" s="207"/>
      <c r="AU171" s="207"/>
      <c r="AV171" s="207"/>
      <c r="AW171" s="207"/>
      <c r="AX171" s="215"/>
      <c r="AY171" s="180"/>
      <c r="AZ171" s="180"/>
      <c r="BA171" s="160" t="n">
        <v>235</v>
      </c>
      <c r="BI171" s="3"/>
    </row>
    <row r="172" customFormat="false" ht="12.75" hidden="true" customHeight="false" outlineLevel="0" collapsed="false">
      <c r="A172" s="209"/>
      <c r="B172" s="205" t="s">
        <v>178</v>
      </c>
      <c r="C172" s="205"/>
      <c r="D172" s="205"/>
      <c r="E172" s="205"/>
      <c r="F172" s="205"/>
      <c r="G172" s="205"/>
      <c r="H172" s="205"/>
      <c r="I172" s="234" t="s">
        <v>179</v>
      </c>
      <c r="J172" s="218" t="s">
        <v>28</v>
      </c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07" t="n">
        <f aca="false">SUM(AN172/$AN$2)</f>
        <v>0</v>
      </c>
      <c r="AP172" s="219" t="n">
        <v>142000</v>
      </c>
      <c r="AQ172" s="219"/>
      <c r="AR172" s="207" t="n">
        <f aca="false">SUM(AP172/$AN$2)</f>
        <v>18846.6387948769</v>
      </c>
      <c r="AS172" s="207"/>
      <c r="AT172" s="207" t="n">
        <v>142000</v>
      </c>
      <c r="AU172" s="207"/>
      <c r="AV172" s="207"/>
      <c r="AW172" s="207" t="n">
        <f aca="false">SUM(AR172+AU172-AV172)</f>
        <v>18846.6387948769</v>
      </c>
      <c r="AX172" s="215"/>
      <c r="AY172" s="180"/>
      <c r="AZ172" s="180"/>
      <c r="BA172" s="160" t="n">
        <v>19148.03</v>
      </c>
      <c r="BI172" s="3"/>
    </row>
    <row r="173" customFormat="false" ht="12.75" hidden="true" customHeight="false" outlineLevel="0" collapsed="false">
      <c r="A173" s="214"/>
      <c r="B173" s="220"/>
      <c r="C173" s="220"/>
      <c r="D173" s="220"/>
      <c r="E173" s="220"/>
      <c r="F173" s="220"/>
      <c r="G173" s="220"/>
      <c r="H173" s="220"/>
      <c r="I173" s="206" t="n">
        <v>3</v>
      </c>
      <c r="J173" s="137" t="s">
        <v>71</v>
      </c>
      <c r="K173" s="207" t="n">
        <f aca="false">SUM(K174)</f>
        <v>8000</v>
      </c>
      <c r="L173" s="207" t="n">
        <f aca="false">SUM(L174)</f>
        <v>10000</v>
      </c>
      <c r="M173" s="207" t="n">
        <f aca="false">SUM(M174)</f>
        <v>10000</v>
      </c>
      <c r="N173" s="207" t="n">
        <f aca="false">SUM(N174)</f>
        <v>82000</v>
      </c>
      <c r="O173" s="207" t="n">
        <f aca="false">SUM(O174)</f>
        <v>82000</v>
      </c>
      <c r="P173" s="207" t="n">
        <f aca="false">SUM(P174)</f>
        <v>82000</v>
      </c>
      <c r="Q173" s="207" t="n">
        <f aca="false">SUM(Q174)</f>
        <v>82000</v>
      </c>
      <c r="R173" s="207" t="n">
        <f aca="false">SUM(R174)</f>
        <v>37145.75</v>
      </c>
      <c r="S173" s="207" t="n">
        <f aca="false">SUM(S174)</f>
        <v>80000</v>
      </c>
      <c r="T173" s="207" t="n">
        <f aca="false">SUM(T174)</f>
        <v>29334.9</v>
      </c>
      <c r="U173" s="207" t="n">
        <f aca="false">SUM(U174)</f>
        <v>0</v>
      </c>
      <c r="V173" s="207" t="n">
        <f aca="false">SUM(V174)</f>
        <v>97.5609756097561</v>
      </c>
      <c r="W173" s="207" t="n">
        <f aca="false">SUM(W174)</f>
        <v>100000</v>
      </c>
      <c r="X173" s="207" t="n">
        <f aca="false">SUM(X174)</f>
        <v>100000</v>
      </c>
      <c r="Y173" s="207" t="n">
        <f aca="false">SUM(Y174)</f>
        <v>100000</v>
      </c>
      <c r="Z173" s="207" t="n">
        <f aca="false">SUM(Z174)</f>
        <v>100000</v>
      </c>
      <c r="AA173" s="207" t="n">
        <f aca="false">SUM(AA174)</f>
        <v>116000</v>
      </c>
      <c r="AB173" s="207" t="n">
        <f aca="false">SUM(AB174)</f>
        <v>63895.98</v>
      </c>
      <c r="AC173" s="207" t="n">
        <f aca="false">SUM(AC174)</f>
        <v>116000</v>
      </c>
      <c r="AD173" s="207" t="n">
        <f aca="false">SUM(AD174)</f>
        <v>116000</v>
      </c>
      <c r="AE173" s="207" t="n">
        <f aca="false">SUM(AE174)</f>
        <v>0</v>
      </c>
      <c r="AF173" s="207" t="n">
        <f aca="false">SUM(AF174)</f>
        <v>0</v>
      </c>
      <c r="AG173" s="207" t="n">
        <f aca="false">SUM(AG174)</f>
        <v>116000</v>
      </c>
      <c r="AH173" s="207" t="n">
        <f aca="false">SUM(AH174)</f>
        <v>80602.94</v>
      </c>
      <c r="AI173" s="207" t="n">
        <f aca="false">SUM(AI174)</f>
        <v>116000</v>
      </c>
      <c r="AJ173" s="207" t="n">
        <f aca="false">SUM(AJ174)</f>
        <v>51267.74</v>
      </c>
      <c r="AK173" s="207" t="n">
        <f aca="false">SUM(AK174)</f>
        <v>136000</v>
      </c>
      <c r="AL173" s="207" t="n">
        <f aca="false">SUM(AL174)</f>
        <v>5000</v>
      </c>
      <c r="AM173" s="207" t="n">
        <f aca="false">SUM(AM174)</f>
        <v>0</v>
      </c>
      <c r="AN173" s="207" t="n">
        <f aca="false">SUM(AN174)</f>
        <v>141000</v>
      </c>
      <c r="AO173" s="207" t="n">
        <f aca="false">SUM(AN173/$AN$2)</f>
        <v>18713.9159864623</v>
      </c>
      <c r="AP173" s="207" t="n">
        <f aca="false">SUM(AP174)</f>
        <v>142000</v>
      </c>
      <c r="AQ173" s="207" t="n">
        <f aca="false">SUM(AQ174)</f>
        <v>0</v>
      </c>
      <c r="AR173" s="207" t="n">
        <f aca="false">SUM(AP173/$AN$2)</f>
        <v>18846.6387948769</v>
      </c>
      <c r="AS173" s="207"/>
      <c r="AT173" s="207" t="n">
        <f aca="false">SUM(AT174)</f>
        <v>10906.46</v>
      </c>
      <c r="AU173" s="207" t="n">
        <f aca="false">SUM(AU174)</f>
        <v>0</v>
      </c>
      <c r="AV173" s="207" t="n">
        <f aca="false">SUM(AV174)</f>
        <v>0</v>
      </c>
      <c r="AW173" s="207" t="n">
        <f aca="false">SUM(AR173+AU173-AV173)</f>
        <v>18846.6387948769</v>
      </c>
      <c r="AX173" s="215" t="n">
        <f aca="false">SUM(AX174)</f>
        <v>17379.63</v>
      </c>
      <c r="AY173" s="216" t="n">
        <f aca="false">SUM(AY174)</f>
        <v>1200</v>
      </c>
      <c r="AZ173" s="216" t="n">
        <f aca="false">SUM(AZ174)</f>
        <v>663.61</v>
      </c>
      <c r="BA173" s="216" t="n">
        <f aca="false">SUM(BA174)</f>
        <v>19383.0287948769</v>
      </c>
      <c r="BI173" s="3"/>
    </row>
    <row r="174" customFormat="false" ht="12.75" hidden="true" customHeight="false" outlineLevel="0" collapsed="false">
      <c r="A174" s="214"/>
      <c r="B174" s="220" t="s">
        <v>179</v>
      </c>
      <c r="C174" s="220"/>
      <c r="D174" s="220"/>
      <c r="E174" s="220"/>
      <c r="F174" s="220"/>
      <c r="G174" s="220"/>
      <c r="H174" s="220"/>
      <c r="I174" s="206" t="n">
        <v>36</v>
      </c>
      <c r="J174" s="137" t="s">
        <v>77</v>
      </c>
      <c r="K174" s="207" t="n">
        <f aca="false">SUM(K175)</f>
        <v>8000</v>
      </c>
      <c r="L174" s="207" t="n">
        <f aca="false">SUM(L175)</f>
        <v>10000</v>
      </c>
      <c r="M174" s="207" t="n">
        <f aca="false">SUM(M175)</f>
        <v>10000</v>
      </c>
      <c r="N174" s="207" t="n">
        <f aca="false">SUM(N175)</f>
        <v>82000</v>
      </c>
      <c r="O174" s="207" t="n">
        <f aca="false">SUM(O175)</f>
        <v>82000</v>
      </c>
      <c r="P174" s="207" t="n">
        <f aca="false">SUM(P175)</f>
        <v>82000</v>
      </c>
      <c r="Q174" s="207" t="n">
        <f aca="false">SUM(Q175)</f>
        <v>82000</v>
      </c>
      <c r="R174" s="207" t="n">
        <f aca="false">SUM(R175)</f>
        <v>37145.75</v>
      </c>
      <c r="S174" s="207" t="n">
        <f aca="false">SUM(S175)</f>
        <v>80000</v>
      </c>
      <c r="T174" s="207" t="n">
        <f aca="false">SUM(T175)</f>
        <v>29334.9</v>
      </c>
      <c r="U174" s="207" t="n">
        <f aca="false">SUM(U175)</f>
        <v>0</v>
      </c>
      <c r="V174" s="207" t="n">
        <f aca="false">SUM(V175)</f>
        <v>97.5609756097561</v>
      </c>
      <c r="W174" s="207" t="n">
        <f aca="false">SUM(W175)</f>
        <v>100000</v>
      </c>
      <c r="X174" s="207" t="n">
        <f aca="false">SUM(X175)</f>
        <v>100000</v>
      </c>
      <c r="Y174" s="207" t="n">
        <v>100000</v>
      </c>
      <c r="Z174" s="207" t="n">
        <v>100000</v>
      </c>
      <c r="AA174" s="207" t="n">
        <f aca="false">SUM(AA175)</f>
        <v>116000</v>
      </c>
      <c r="AB174" s="207" t="n">
        <f aca="false">SUM(AB175)</f>
        <v>63895.98</v>
      </c>
      <c r="AC174" s="207" t="n">
        <f aca="false">SUM(AC175)</f>
        <v>116000</v>
      </c>
      <c r="AD174" s="207" t="n">
        <f aca="false">SUM(AD175)</f>
        <v>116000</v>
      </c>
      <c r="AE174" s="207" t="n">
        <f aca="false">SUM(AE175)</f>
        <v>0</v>
      </c>
      <c r="AF174" s="207" t="n">
        <f aca="false">SUM(AF175)</f>
        <v>0</v>
      </c>
      <c r="AG174" s="207" t="n">
        <f aca="false">SUM(AG175)</f>
        <v>116000</v>
      </c>
      <c r="AH174" s="207" t="n">
        <f aca="false">SUM(AH175)</f>
        <v>80602.94</v>
      </c>
      <c r="AI174" s="207" t="n">
        <f aca="false">SUM(AI175)</f>
        <v>116000</v>
      </c>
      <c r="AJ174" s="207" t="n">
        <f aca="false">SUM(AJ175)</f>
        <v>51267.74</v>
      </c>
      <c r="AK174" s="207" t="n">
        <f aca="false">SUM(AK175)</f>
        <v>136000</v>
      </c>
      <c r="AL174" s="207" t="n">
        <f aca="false">SUM(AL175)</f>
        <v>5000</v>
      </c>
      <c r="AM174" s="207" t="n">
        <f aca="false">SUM(AM175)</f>
        <v>0</v>
      </c>
      <c r="AN174" s="207" t="n">
        <f aca="false">SUM(AN175)</f>
        <v>141000</v>
      </c>
      <c r="AO174" s="207" t="n">
        <f aca="false">SUM(AN174/$AN$2)</f>
        <v>18713.9159864623</v>
      </c>
      <c r="AP174" s="207" t="n">
        <f aca="false">SUM(AP175)</f>
        <v>142000</v>
      </c>
      <c r="AQ174" s="207"/>
      <c r="AR174" s="207" t="n">
        <f aca="false">SUM(AP174/$AN$2)</f>
        <v>18846.6387948769</v>
      </c>
      <c r="AS174" s="207"/>
      <c r="AT174" s="207" t="n">
        <f aca="false">SUM(AT175)</f>
        <v>10906.46</v>
      </c>
      <c r="AU174" s="207" t="n">
        <f aca="false">SUM(AU175)</f>
        <v>0</v>
      </c>
      <c r="AV174" s="207" t="n">
        <f aca="false">SUM(AV175)</f>
        <v>0</v>
      </c>
      <c r="AW174" s="207" t="n">
        <f aca="false">SUM(AR174+AU174-AV174)</f>
        <v>18846.6387948769</v>
      </c>
      <c r="AX174" s="215" t="n">
        <f aca="false">SUM(AX175)</f>
        <v>17379.63</v>
      </c>
      <c r="AY174" s="216" t="n">
        <f aca="false">SUM(AY175)</f>
        <v>1200</v>
      </c>
      <c r="AZ174" s="216" t="n">
        <f aca="false">SUM(AZ175)</f>
        <v>663.61</v>
      </c>
      <c r="BA174" s="216" t="n">
        <f aca="false">SUM(BA175)</f>
        <v>19383.0287948769</v>
      </c>
      <c r="BI174" s="3"/>
    </row>
    <row r="175" customFormat="false" ht="12.75" hidden="true" customHeight="false" outlineLevel="0" collapsed="false">
      <c r="A175" s="209"/>
      <c r="B175" s="205"/>
      <c r="C175" s="205"/>
      <c r="D175" s="205"/>
      <c r="E175" s="205"/>
      <c r="F175" s="205"/>
      <c r="G175" s="205"/>
      <c r="H175" s="205"/>
      <c r="I175" s="217" t="n">
        <v>361</v>
      </c>
      <c r="J175" s="218" t="s">
        <v>169</v>
      </c>
      <c r="K175" s="219" t="n">
        <f aca="false">SUM(K177)</f>
        <v>8000</v>
      </c>
      <c r="L175" s="219" t="n">
        <f aca="false">SUM(L177)</f>
        <v>10000</v>
      </c>
      <c r="M175" s="219" t="n">
        <f aca="false">SUM(M177)</f>
        <v>10000</v>
      </c>
      <c r="N175" s="219" t="n">
        <f aca="false">SUM(N177)</f>
        <v>82000</v>
      </c>
      <c r="O175" s="219" t="n">
        <f aca="false">SUM(O177)</f>
        <v>82000</v>
      </c>
      <c r="P175" s="219" t="n">
        <f aca="false">SUM(P177)</f>
        <v>82000</v>
      </c>
      <c r="Q175" s="219" t="n">
        <f aca="false">SUM(Q177)</f>
        <v>82000</v>
      </c>
      <c r="R175" s="219" t="n">
        <f aca="false">SUM(R177)</f>
        <v>37145.75</v>
      </c>
      <c r="S175" s="219" t="n">
        <f aca="false">SUM(S177)</f>
        <v>80000</v>
      </c>
      <c r="T175" s="219" t="n">
        <f aca="false">SUM(T177)</f>
        <v>29334.9</v>
      </c>
      <c r="U175" s="219" t="n">
        <f aca="false">SUM(U177)</f>
        <v>0</v>
      </c>
      <c r="V175" s="219" t="n">
        <f aca="false">SUM(V177)</f>
        <v>97.5609756097561</v>
      </c>
      <c r="W175" s="219" t="n">
        <f aca="false">SUM(W177)</f>
        <v>100000</v>
      </c>
      <c r="X175" s="219" t="n">
        <f aca="false">SUM(X177)</f>
        <v>100000</v>
      </c>
      <c r="Y175" s="219" t="n">
        <v>100000</v>
      </c>
      <c r="Z175" s="219" t="n">
        <v>100000</v>
      </c>
      <c r="AA175" s="219" t="n">
        <f aca="false">SUM(AA177:AA180)</f>
        <v>116000</v>
      </c>
      <c r="AB175" s="219" t="n">
        <f aca="false">SUM(AB177:AB180)</f>
        <v>63895.98</v>
      </c>
      <c r="AC175" s="219" t="n">
        <f aca="false">SUM(AC177:AC180)</f>
        <v>116000</v>
      </c>
      <c r="AD175" s="219" t="n">
        <f aca="false">SUM(AD177:AD180)</f>
        <v>116000</v>
      </c>
      <c r="AE175" s="219" t="n">
        <f aca="false">SUM(AE177:AE180)</f>
        <v>0</v>
      </c>
      <c r="AF175" s="219" t="n">
        <f aca="false">SUM(AF177:AF180)</f>
        <v>0</v>
      </c>
      <c r="AG175" s="219" t="n">
        <f aca="false">SUM(AG177:AG180)</f>
        <v>116000</v>
      </c>
      <c r="AH175" s="219" t="n">
        <f aca="false">SUM(AH177:AH180)</f>
        <v>80602.94</v>
      </c>
      <c r="AI175" s="219" t="n">
        <f aca="false">SUM(AI177:AI180)</f>
        <v>116000</v>
      </c>
      <c r="AJ175" s="219" t="n">
        <f aca="false">SUM(AJ177:AJ180)</f>
        <v>51267.74</v>
      </c>
      <c r="AK175" s="219" t="n">
        <f aca="false">SUM(AK177:AK180)</f>
        <v>136000</v>
      </c>
      <c r="AL175" s="219" t="n">
        <f aca="false">SUM(AL177:AL180)</f>
        <v>5000</v>
      </c>
      <c r="AM175" s="219" t="n">
        <f aca="false">SUM(AM177:AM180)</f>
        <v>0</v>
      </c>
      <c r="AN175" s="219" t="n">
        <f aca="false">SUM(AN177:AN180)</f>
        <v>141000</v>
      </c>
      <c r="AO175" s="207" t="n">
        <f aca="false">SUM(AN175/$AN$2)</f>
        <v>18713.9159864623</v>
      </c>
      <c r="AP175" s="219" t="n">
        <f aca="false">SUM(AP177:AP180)</f>
        <v>142000</v>
      </c>
      <c r="AQ175" s="219"/>
      <c r="AR175" s="207" t="n">
        <f aca="false">SUM(AP175/$AN$2)</f>
        <v>18846.6387948769</v>
      </c>
      <c r="AS175" s="207"/>
      <c r="AT175" s="207" t="n">
        <f aca="false">SUM(AT177:AT180)</f>
        <v>10906.46</v>
      </c>
      <c r="AU175" s="207" t="n">
        <f aca="false">SUM(AU177:AU180)</f>
        <v>0</v>
      </c>
      <c r="AV175" s="207" t="n">
        <f aca="false">SUM(AV177:AV180)</f>
        <v>0</v>
      </c>
      <c r="AW175" s="207" t="n">
        <f aca="false">SUM(AR175+AU175-AV175)</f>
        <v>18846.6387948769</v>
      </c>
      <c r="AX175" s="215" t="n">
        <f aca="false">SUM(AX176:AX180)</f>
        <v>17379.63</v>
      </c>
      <c r="AY175" s="180" t="n">
        <f aca="false">SUM(AY176:AY180)</f>
        <v>1200</v>
      </c>
      <c r="AZ175" s="180" t="n">
        <f aca="false">SUM(AZ176:AZ180)</f>
        <v>663.61</v>
      </c>
      <c r="BA175" s="160" t="n">
        <f aca="false">SUM(AW175+AY175-AZ175)</f>
        <v>19383.0287948769</v>
      </c>
      <c r="BI175" s="3"/>
    </row>
    <row r="176" customFormat="false" ht="12.75" hidden="true" customHeight="false" outlineLevel="0" collapsed="false">
      <c r="A176" s="209"/>
      <c r="B176" s="205"/>
      <c r="C176" s="205"/>
      <c r="D176" s="205"/>
      <c r="E176" s="205"/>
      <c r="F176" s="205"/>
      <c r="G176" s="205"/>
      <c r="H176" s="205"/>
      <c r="I176" s="217" t="n">
        <v>36612</v>
      </c>
      <c r="J176" s="218" t="s">
        <v>308</v>
      </c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07"/>
      <c r="AP176" s="219"/>
      <c r="AQ176" s="219"/>
      <c r="AR176" s="207"/>
      <c r="AS176" s="207"/>
      <c r="AT176" s="207"/>
      <c r="AU176" s="207"/>
      <c r="AV176" s="207"/>
      <c r="AW176" s="207"/>
      <c r="AX176" s="215" t="n">
        <v>60</v>
      </c>
      <c r="AY176" s="180" t="n">
        <v>200</v>
      </c>
      <c r="AZ176" s="180"/>
      <c r="BA176" s="160" t="n">
        <f aca="false">SUM(AW176+AY176-AZ176)</f>
        <v>200</v>
      </c>
      <c r="BD176" s="3" t="n">
        <v>200</v>
      </c>
      <c r="BI176" s="3"/>
    </row>
    <row r="177" customFormat="false" ht="12.75" hidden="true" customHeight="false" outlineLevel="0" collapsed="false">
      <c r="A177" s="209"/>
      <c r="B177" s="205"/>
      <c r="C177" s="205"/>
      <c r="D177" s="205"/>
      <c r="E177" s="205"/>
      <c r="F177" s="205"/>
      <c r="G177" s="205"/>
      <c r="H177" s="205"/>
      <c r="I177" s="231" t="n">
        <v>36612</v>
      </c>
      <c r="J177" s="218" t="s">
        <v>309</v>
      </c>
      <c r="K177" s="219" t="n">
        <v>8000</v>
      </c>
      <c r="L177" s="219" t="n">
        <v>10000</v>
      </c>
      <c r="M177" s="219" t="n">
        <v>10000</v>
      </c>
      <c r="N177" s="219" t="n">
        <v>82000</v>
      </c>
      <c r="O177" s="219" t="n">
        <v>82000</v>
      </c>
      <c r="P177" s="219" t="n">
        <v>82000</v>
      </c>
      <c r="Q177" s="219" t="n">
        <v>82000</v>
      </c>
      <c r="R177" s="219" t="n">
        <v>37145.75</v>
      </c>
      <c r="S177" s="219" t="n">
        <v>80000</v>
      </c>
      <c r="T177" s="219" t="n">
        <v>29334.9</v>
      </c>
      <c r="U177" s="219"/>
      <c r="V177" s="207" t="n">
        <f aca="false">S177/P177*100</f>
        <v>97.5609756097561</v>
      </c>
      <c r="W177" s="219" t="n">
        <v>100000</v>
      </c>
      <c r="X177" s="219" t="n">
        <v>100000</v>
      </c>
      <c r="Y177" s="219" t="n">
        <v>100000</v>
      </c>
      <c r="Z177" s="219" t="n">
        <v>100000</v>
      </c>
      <c r="AA177" s="219" t="n">
        <v>96000</v>
      </c>
      <c r="AB177" s="219" t="n">
        <v>31947.99</v>
      </c>
      <c r="AC177" s="219" t="n">
        <v>96000</v>
      </c>
      <c r="AD177" s="219" t="n">
        <v>92000</v>
      </c>
      <c r="AE177" s="219"/>
      <c r="AF177" s="219"/>
      <c r="AG177" s="221" t="n">
        <f aca="false">SUM(AD177+AE177-AF177)</f>
        <v>92000</v>
      </c>
      <c r="AH177" s="219" t="n">
        <v>80602.94</v>
      </c>
      <c r="AI177" s="219" t="n">
        <v>97000</v>
      </c>
      <c r="AJ177" s="180" t="n">
        <v>45465.24</v>
      </c>
      <c r="AK177" s="219" t="n">
        <v>117000</v>
      </c>
      <c r="AL177" s="219"/>
      <c r="AM177" s="219"/>
      <c r="AN177" s="180" t="n">
        <f aca="false">SUM(AK177+AL177-AM177)</f>
        <v>117000</v>
      </c>
      <c r="AO177" s="207" t="n">
        <f aca="false">SUM(AN177/$AN$2)</f>
        <v>15528.5685845112</v>
      </c>
      <c r="AP177" s="180" t="n">
        <v>117000</v>
      </c>
      <c r="AQ177" s="180"/>
      <c r="AR177" s="207" t="n">
        <f aca="false">SUM(AP177/$AN$2)</f>
        <v>15528.5685845112</v>
      </c>
      <c r="AS177" s="207" t="n">
        <v>9118.94</v>
      </c>
      <c r="AT177" s="207" t="n">
        <v>9118.94</v>
      </c>
      <c r="AU177" s="207"/>
      <c r="AV177" s="207"/>
      <c r="AW177" s="207" t="n">
        <f aca="false">SUM(AR177+AU177-AV177)</f>
        <v>15528.5685845112</v>
      </c>
      <c r="AX177" s="215" t="n">
        <v>13893.55</v>
      </c>
      <c r="AY177" s="180"/>
      <c r="AZ177" s="180"/>
      <c r="BA177" s="160" t="n">
        <f aca="false">SUM(AW177+AY177-AZ177)</f>
        <v>15528.5685845112</v>
      </c>
      <c r="BD177" s="3" t="n">
        <v>15293.57</v>
      </c>
      <c r="BF177" s="3" t="n">
        <v>235</v>
      </c>
      <c r="BI177" s="3"/>
    </row>
    <row r="178" customFormat="false" ht="12.75" hidden="true" customHeight="false" outlineLevel="0" collapsed="false">
      <c r="A178" s="209"/>
      <c r="B178" s="205"/>
      <c r="C178" s="205"/>
      <c r="D178" s="205"/>
      <c r="E178" s="205"/>
      <c r="F178" s="205"/>
      <c r="G178" s="205"/>
      <c r="H178" s="205"/>
      <c r="I178" s="217" t="n">
        <v>36612</v>
      </c>
      <c r="J178" s="218" t="s">
        <v>310</v>
      </c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07"/>
      <c r="W178" s="219"/>
      <c r="X178" s="219"/>
      <c r="Y178" s="219"/>
      <c r="Z178" s="219"/>
      <c r="AA178" s="219"/>
      <c r="AB178" s="219"/>
      <c r="AC178" s="219"/>
      <c r="AD178" s="219" t="n">
        <v>4000</v>
      </c>
      <c r="AE178" s="219"/>
      <c r="AF178" s="219"/>
      <c r="AG178" s="221" t="n">
        <f aca="false">SUM(AD178+AE178-AF178)</f>
        <v>4000</v>
      </c>
      <c r="AH178" s="219"/>
      <c r="AI178" s="219" t="n">
        <v>4000</v>
      </c>
      <c r="AJ178" s="180" t="n">
        <v>0</v>
      </c>
      <c r="AK178" s="219" t="n">
        <v>4000</v>
      </c>
      <c r="AL178" s="219"/>
      <c r="AM178" s="219"/>
      <c r="AN178" s="180" t="n">
        <f aca="false">SUM(AK178+AL178-AM178)</f>
        <v>4000</v>
      </c>
      <c r="AO178" s="207" t="n">
        <f aca="false">SUM(AN178/$AN$2)</f>
        <v>530.891233658504</v>
      </c>
      <c r="AP178" s="180" t="n">
        <v>0</v>
      </c>
      <c r="AQ178" s="180"/>
      <c r="AR178" s="207" t="n">
        <f aca="false">SUM(AP178/$AN$2)</f>
        <v>0</v>
      </c>
      <c r="AS178" s="207"/>
      <c r="AT178" s="207"/>
      <c r="AU178" s="207"/>
      <c r="AV178" s="207"/>
      <c r="AW178" s="207" t="n">
        <f aca="false">SUM(AR178+AU178-AV178)</f>
        <v>0</v>
      </c>
      <c r="AX178" s="215"/>
      <c r="AY178" s="180"/>
      <c r="AZ178" s="180"/>
      <c r="BA178" s="160" t="n">
        <f aca="false">SUM(AW178+AY178-AZ178)</f>
        <v>0</v>
      </c>
      <c r="BI178" s="3"/>
    </row>
    <row r="179" customFormat="false" ht="12.75" hidden="true" customHeight="false" outlineLevel="0" collapsed="false">
      <c r="A179" s="209"/>
      <c r="B179" s="205"/>
      <c r="C179" s="205"/>
      <c r="D179" s="205"/>
      <c r="E179" s="205"/>
      <c r="F179" s="205"/>
      <c r="G179" s="205"/>
      <c r="H179" s="205"/>
      <c r="I179" s="217" t="n">
        <v>36612</v>
      </c>
      <c r="J179" s="218" t="s">
        <v>311</v>
      </c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07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21"/>
      <c r="AH179" s="219"/>
      <c r="AI179" s="219"/>
      <c r="AJ179" s="180"/>
      <c r="AK179" s="219"/>
      <c r="AL179" s="219"/>
      <c r="AM179" s="219"/>
      <c r="AN179" s="180"/>
      <c r="AO179" s="207" t="n">
        <f aca="false">SUM(AN179/$AN$2)</f>
        <v>0</v>
      </c>
      <c r="AP179" s="180" t="n">
        <v>5000</v>
      </c>
      <c r="AQ179" s="180"/>
      <c r="AR179" s="207" t="n">
        <f aca="false">SUM(AP179/$AN$2)</f>
        <v>663.61404207313</v>
      </c>
      <c r="AS179" s="207"/>
      <c r="AT179" s="207"/>
      <c r="AU179" s="207"/>
      <c r="AV179" s="207"/>
      <c r="AW179" s="207" t="n">
        <f aca="false">SUM(AR179+AU179-AV179)</f>
        <v>663.61404207313</v>
      </c>
      <c r="AX179" s="215"/>
      <c r="AY179" s="180"/>
      <c r="AZ179" s="180" t="n">
        <v>663.61</v>
      </c>
      <c r="BA179" s="160" t="n">
        <f aca="false">SUM(AW179+AY179-AZ179)</f>
        <v>0.00404207313022198</v>
      </c>
      <c r="BI179" s="3"/>
    </row>
    <row r="180" customFormat="false" ht="12.75" hidden="true" customHeight="false" outlineLevel="0" collapsed="false">
      <c r="A180" s="209"/>
      <c r="B180" s="205"/>
      <c r="C180" s="205"/>
      <c r="D180" s="205"/>
      <c r="E180" s="205"/>
      <c r="F180" s="205"/>
      <c r="G180" s="205"/>
      <c r="H180" s="205"/>
      <c r="I180" s="231" t="n">
        <v>36612</v>
      </c>
      <c r="J180" s="218" t="s">
        <v>312</v>
      </c>
      <c r="K180" s="219" t="n">
        <v>8000</v>
      </c>
      <c r="L180" s="219" t="n">
        <v>10000</v>
      </c>
      <c r="M180" s="219" t="n">
        <v>10000</v>
      </c>
      <c r="N180" s="219" t="n">
        <v>82000</v>
      </c>
      <c r="O180" s="219" t="n">
        <v>82000</v>
      </c>
      <c r="P180" s="219" t="n">
        <v>82000</v>
      </c>
      <c r="Q180" s="219" t="n">
        <v>82000</v>
      </c>
      <c r="R180" s="219" t="n">
        <v>37145.75</v>
      </c>
      <c r="S180" s="219" t="n">
        <v>80000</v>
      </c>
      <c r="T180" s="219" t="n">
        <v>29334.9</v>
      </c>
      <c r="U180" s="219"/>
      <c r="V180" s="207" t="n">
        <f aca="false">S180/P180*100</f>
        <v>97.5609756097561</v>
      </c>
      <c r="W180" s="219" t="n">
        <v>100000</v>
      </c>
      <c r="X180" s="219" t="n">
        <v>100000</v>
      </c>
      <c r="Y180" s="219"/>
      <c r="Z180" s="219"/>
      <c r="AA180" s="219" t="n">
        <v>20000</v>
      </c>
      <c r="AB180" s="219" t="n">
        <v>31947.99</v>
      </c>
      <c r="AC180" s="219" t="n">
        <v>20000</v>
      </c>
      <c r="AD180" s="219" t="n">
        <v>20000</v>
      </c>
      <c r="AE180" s="219"/>
      <c r="AF180" s="219"/>
      <c r="AG180" s="221" t="n">
        <f aca="false">SUM(AD180+AE180-AF180)</f>
        <v>20000</v>
      </c>
      <c r="AH180" s="219"/>
      <c r="AI180" s="219" t="n">
        <v>15000</v>
      </c>
      <c r="AJ180" s="180" t="n">
        <v>5802.5</v>
      </c>
      <c r="AK180" s="219" t="n">
        <v>15000</v>
      </c>
      <c r="AL180" s="219" t="n">
        <v>5000</v>
      </c>
      <c r="AM180" s="219"/>
      <c r="AN180" s="180" t="n">
        <f aca="false">SUM(AK180+AL180-AM180)</f>
        <v>20000</v>
      </c>
      <c r="AO180" s="207" t="n">
        <f aca="false">SUM(AN180/$AN$2)</f>
        <v>2654.45616829252</v>
      </c>
      <c r="AP180" s="180" t="n">
        <v>20000</v>
      </c>
      <c r="AQ180" s="180"/>
      <c r="AR180" s="207" t="n">
        <f aca="false">SUM(AP180/$AN$2)</f>
        <v>2654.45616829252</v>
      </c>
      <c r="AS180" s="207" t="n">
        <v>1787.52</v>
      </c>
      <c r="AT180" s="207" t="n">
        <v>1787.52</v>
      </c>
      <c r="AU180" s="207"/>
      <c r="AV180" s="207"/>
      <c r="AW180" s="207" t="n">
        <f aca="false">SUM(AR180+AU180-AV180)</f>
        <v>2654.45616829252</v>
      </c>
      <c r="AX180" s="215" t="n">
        <v>3426.08</v>
      </c>
      <c r="AY180" s="180" t="n">
        <v>1000</v>
      </c>
      <c r="AZ180" s="180"/>
      <c r="BA180" s="160" t="n">
        <f aca="false">SUM(AW180+AY180-AZ180)</f>
        <v>3654.45616829252</v>
      </c>
      <c r="BD180" s="3" t="n">
        <v>3654.46</v>
      </c>
      <c r="BI180" s="3"/>
    </row>
    <row r="181" customFormat="false" ht="12.75" hidden="true" customHeight="false" outlineLevel="0" collapsed="false">
      <c r="A181" s="209" t="s">
        <v>313</v>
      </c>
      <c r="B181" s="205"/>
      <c r="C181" s="205"/>
      <c r="D181" s="205"/>
      <c r="E181" s="205"/>
      <c r="F181" s="205"/>
      <c r="G181" s="205"/>
      <c r="H181" s="205"/>
      <c r="I181" s="231" t="s">
        <v>155</v>
      </c>
      <c r="J181" s="218" t="s">
        <v>314</v>
      </c>
      <c r="K181" s="219" t="n">
        <f aca="false">SUM(K182)</f>
        <v>74578.36</v>
      </c>
      <c r="L181" s="219" t="n">
        <f aca="false">SUM(L182)</f>
        <v>15000</v>
      </c>
      <c r="M181" s="219" t="n">
        <f aca="false">SUM(M182)</f>
        <v>15000</v>
      </c>
      <c r="N181" s="219" t="n">
        <f aca="false">SUM(N182)</f>
        <v>40000</v>
      </c>
      <c r="O181" s="219" t="n">
        <f aca="false">SUM(O182)</f>
        <v>40000</v>
      </c>
      <c r="P181" s="219" t="n">
        <f aca="false">SUM(P182)</f>
        <v>47000</v>
      </c>
      <c r="Q181" s="219" t="n">
        <f aca="false">SUM(Q182)</f>
        <v>47000</v>
      </c>
      <c r="R181" s="219" t="n">
        <f aca="false">SUM(R182)</f>
        <v>5410.5</v>
      </c>
      <c r="S181" s="219" t="n">
        <f aca="false">SUM(S182)</f>
        <v>30000</v>
      </c>
      <c r="T181" s="219" t="n">
        <f aca="false">SUM(T182)</f>
        <v>8352</v>
      </c>
      <c r="U181" s="219" t="n">
        <f aca="false">SUM(U182)</f>
        <v>0</v>
      </c>
      <c r="V181" s="219" t="n">
        <f aca="false">SUM(V182)</f>
        <v>63.8297872340426</v>
      </c>
      <c r="W181" s="219" t="n">
        <f aca="false">SUM(W182)</f>
        <v>30000</v>
      </c>
      <c r="X181" s="219" t="n">
        <f aca="false">SUM(X182)</f>
        <v>15000</v>
      </c>
      <c r="Y181" s="219" t="n">
        <f aca="false">SUM(Y182)</f>
        <v>30000</v>
      </c>
      <c r="Z181" s="219" t="n">
        <f aca="false">SUM(Z182)</f>
        <v>30000</v>
      </c>
      <c r="AA181" s="219" t="n">
        <f aca="false">SUM(AA182)</f>
        <v>35000</v>
      </c>
      <c r="AB181" s="219" t="n">
        <f aca="false">SUM(AB182)</f>
        <v>6735.11</v>
      </c>
      <c r="AC181" s="219" t="n">
        <f aca="false">SUM(AC182)</f>
        <v>35000</v>
      </c>
      <c r="AD181" s="219" t="n">
        <f aca="false">SUM(AD182)</f>
        <v>35000</v>
      </c>
      <c r="AE181" s="219" t="n">
        <f aca="false">SUM(AE182)</f>
        <v>0</v>
      </c>
      <c r="AF181" s="219" t="n">
        <f aca="false">SUM(AF182)</f>
        <v>0</v>
      </c>
      <c r="AG181" s="219" t="n">
        <f aca="false">SUM(AG182)</f>
        <v>35000</v>
      </c>
      <c r="AH181" s="219" t="n">
        <f aca="false">SUM(AH182)</f>
        <v>6097.03</v>
      </c>
      <c r="AI181" s="219" t="n">
        <f aca="false">SUM(AI182)</f>
        <v>35000</v>
      </c>
      <c r="AJ181" s="219" t="n">
        <f aca="false">SUM(AJ182)</f>
        <v>5570.24</v>
      </c>
      <c r="AK181" s="219" t="n">
        <f aca="false">SUM(AK182)</f>
        <v>35000</v>
      </c>
      <c r="AL181" s="219" t="n">
        <f aca="false">SUM(AL182)</f>
        <v>0</v>
      </c>
      <c r="AM181" s="219" t="n">
        <f aca="false">SUM(AM182)</f>
        <v>0</v>
      </c>
      <c r="AN181" s="219" t="n">
        <f aca="false">SUM(AN182)</f>
        <v>35000</v>
      </c>
      <c r="AO181" s="207" t="n">
        <f aca="false">SUM(AN181/$AN$2)</f>
        <v>4645.29829451191</v>
      </c>
      <c r="AP181" s="219" t="n">
        <f aca="false">SUM(AP182)</f>
        <v>25000</v>
      </c>
      <c r="AQ181" s="219" t="n">
        <f aca="false">SUM(AQ182)</f>
        <v>0</v>
      </c>
      <c r="AR181" s="207" t="n">
        <f aca="false">SUM(AP181/$AN$2)</f>
        <v>3318.07021036565</v>
      </c>
      <c r="AS181" s="207"/>
      <c r="AT181" s="207" t="n">
        <f aca="false">SUM(AT182)</f>
        <v>1668.75</v>
      </c>
      <c r="AU181" s="207" t="n">
        <f aca="false">SUM(AU182)</f>
        <v>0</v>
      </c>
      <c r="AV181" s="207" t="n">
        <f aca="false">SUM(AV182)</f>
        <v>0</v>
      </c>
      <c r="AW181" s="207" t="n">
        <f aca="false">SUM(AR181+AU181-AV181)</f>
        <v>3318.07021036565</v>
      </c>
      <c r="AX181" s="215" t="n">
        <f aca="false">SUM(AX185)</f>
        <v>3246.71</v>
      </c>
      <c r="AY181" s="216" t="n">
        <f aca="false">SUM(AY185)</f>
        <v>0</v>
      </c>
      <c r="AZ181" s="216" t="n">
        <f aca="false">SUM(AZ185)</f>
        <v>0</v>
      </c>
      <c r="BA181" s="216" t="n">
        <f aca="false">SUM(BA185)</f>
        <v>3318.07021036565</v>
      </c>
      <c r="BI181" s="3"/>
    </row>
    <row r="182" customFormat="false" ht="12.75" hidden="true" customHeight="false" outlineLevel="0" collapsed="false">
      <c r="A182" s="209"/>
      <c r="B182" s="205"/>
      <c r="C182" s="205"/>
      <c r="D182" s="205"/>
      <c r="E182" s="205"/>
      <c r="F182" s="205"/>
      <c r="G182" s="205"/>
      <c r="H182" s="205"/>
      <c r="I182" s="217" t="s">
        <v>315</v>
      </c>
      <c r="J182" s="218"/>
      <c r="K182" s="219" t="n">
        <f aca="false">SUM(K185)</f>
        <v>74578.36</v>
      </c>
      <c r="L182" s="219" t="n">
        <f aca="false">SUM(L185)</f>
        <v>15000</v>
      </c>
      <c r="M182" s="219" t="n">
        <f aca="false">SUM(M185)</f>
        <v>15000</v>
      </c>
      <c r="N182" s="219" t="n">
        <f aca="false">SUM(N185)</f>
        <v>40000</v>
      </c>
      <c r="O182" s="219" t="n">
        <f aca="false">SUM(O185)</f>
        <v>40000</v>
      </c>
      <c r="P182" s="219" t="n">
        <f aca="false">SUM(P185)</f>
        <v>47000</v>
      </c>
      <c r="Q182" s="219" t="n">
        <f aca="false">SUM(Q185)</f>
        <v>47000</v>
      </c>
      <c r="R182" s="219" t="n">
        <f aca="false">SUM(R185)</f>
        <v>5410.5</v>
      </c>
      <c r="S182" s="219" t="n">
        <f aca="false">SUM(S185)</f>
        <v>30000</v>
      </c>
      <c r="T182" s="219" t="n">
        <f aca="false">SUM(T185)</f>
        <v>8352</v>
      </c>
      <c r="U182" s="219" t="n">
        <f aca="false">SUM(U185)</f>
        <v>0</v>
      </c>
      <c r="V182" s="219" t="n">
        <f aca="false">SUM(V185)</f>
        <v>63.8297872340426</v>
      </c>
      <c r="W182" s="219" t="n">
        <f aca="false">SUM(W185)</f>
        <v>30000</v>
      </c>
      <c r="X182" s="219" t="n">
        <f aca="false">SUM(X185)</f>
        <v>15000</v>
      </c>
      <c r="Y182" s="219" t="n">
        <f aca="false">SUM(Y185)</f>
        <v>30000</v>
      </c>
      <c r="Z182" s="219" t="n">
        <f aca="false">SUM(Z185)</f>
        <v>30000</v>
      </c>
      <c r="AA182" s="219" t="n">
        <f aca="false">SUM(AA185)</f>
        <v>35000</v>
      </c>
      <c r="AB182" s="219" t="n">
        <f aca="false">SUM(AB185)</f>
        <v>6735.11</v>
      </c>
      <c r="AC182" s="219" t="n">
        <f aca="false">SUM(AC185)</f>
        <v>35000</v>
      </c>
      <c r="AD182" s="219" t="n">
        <f aca="false">SUM(AD185)</f>
        <v>35000</v>
      </c>
      <c r="AE182" s="219" t="n">
        <f aca="false">SUM(AE185)</f>
        <v>0</v>
      </c>
      <c r="AF182" s="219" t="n">
        <f aca="false">SUM(AF185)</f>
        <v>0</v>
      </c>
      <c r="AG182" s="219" t="n">
        <f aca="false">SUM(AG185)</f>
        <v>35000</v>
      </c>
      <c r="AH182" s="219" t="n">
        <f aca="false">SUM(AH185)</f>
        <v>6097.03</v>
      </c>
      <c r="AI182" s="219" t="n">
        <f aca="false">SUM(AI185)</f>
        <v>35000</v>
      </c>
      <c r="AJ182" s="219" t="n">
        <f aca="false">SUM(AJ185)</f>
        <v>5570.24</v>
      </c>
      <c r="AK182" s="219" t="n">
        <f aca="false">SUM(AK185)</f>
        <v>35000</v>
      </c>
      <c r="AL182" s="219" t="n">
        <f aca="false">SUM(AL185)</f>
        <v>0</v>
      </c>
      <c r="AM182" s="219" t="n">
        <f aca="false">SUM(AM185)</f>
        <v>0</v>
      </c>
      <c r="AN182" s="219" t="n">
        <f aca="false">SUM(AN185)</f>
        <v>35000</v>
      </c>
      <c r="AO182" s="207" t="n">
        <f aca="false">SUM(AN182/$AN$2)</f>
        <v>4645.29829451191</v>
      </c>
      <c r="AP182" s="219" t="n">
        <f aca="false">SUM(AP185)</f>
        <v>25000</v>
      </c>
      <c r="AQ182" s="219" t="n">
        <f aca="false">SUM(AQ185)</f>
        <v>0</v>
      </c>
      <c r="AR182" s="207" t="n">
        <f aca="false">SUM(AP182/$AN$2)</f>
        <v>3318.07021036565</v>
      </c>
      <c r="AS182" s="207"/>
      <c r="AT182" s="207" t="n">
        <f aca="false">SUM(AT185)</f>
        <v>1668.75</v>
      </c>
      <c r="AU182" s="207" t="n">
        <f aca="false">SUM(AU185)</f>
        <v>0</v>
      </c>
      <c r="AV182" s="207" t="n">
        <f aca="false">SUM(AV185)</f>
        <v>0</v>
      </c>
      <c r="AW182" s="207" t="n">
        <f aca="false">SUM(AR182+AU182-AV182)</f>
        <v>3318.07021036565</v>
      </c>
      <c r="AX182" s="215"/>
      <c r="AY182" s="180" t="n">
        <f aca="false">SUM(AY183)</f>
        <v>0</v>
      </c>
      <c r="AZ182" s="180" t="n">
        <f aca="false">SUM(AZ183)</f>
        <v>0</v>
      </c>
      <c r="BA182" s="160" t="n">
        <f aca="false">SUM(AW182+AY182-AZ182)</f>
        <v>3318.07021036565</v>
      </c>
      <c r="BI182" s="3"/>
    </row>
    <row r="183" customFormat="false" ht="12.75" hidden="true" customHeight="false" outlineLevel="0" collapsed="false">
      <c r="A183" s="209"/>
      <c r="B183" s="205" t="s">
        <v>158</v>
      </c>
      <c r="C183" s="205"/>
      <c r="D183" s="205"/>
      <c r="E183" s="205"/>
      <c r="F183" s="205"/>
      <c r="G183" s="205"/>
      <c r="H183" s="205"/>
      <c r="I183" s="217" t="s">
        <v>159</v>
      </c>
      <c r="J183" s="218" t="s">
        <v>160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  <c r="AM183" s="219"/>
      <c r="AN183" s="219"/>
      <c r="AO183" s="207"/>
      <c r="AP183" s="219"/>
      <c r="AQ183" s="219"/>
      <c r="AR183" s="207"/>
      <c r="AS183" s="207"/>
      <c r="AT183" s="207"/>
      <c r="AU183" s="207"/>
      <c r="AV183" s="207"/>
      <c r="AW183" s="207"/>
      <c r="AX183" s="215"/>
      <c r="AY183" s="180"/>
      <c r="AZ183" s="180" t="n">
        <f aca="false">SUM(AZ185)</f>
        <v>0</v>
      </c>
      <c r="BA183" s="160" t="n">
        <v>3318.07</v>
      </c>
      <c r="BI183" s="3"/>
    </row>
    <row r="184" customFormat="false" ht="12.75" hidden="true" customHeight="false" outlineLevel="0" collapsed="false">
      <c r="A184" s="209"/>
      <c r="B184" s="205" t="s">
        <v>178</v>
      </c>
      <c r="C184" s="205"/>
      <c r="D184" s="205"/>
      <c r="E184" s="205"/>
      <c r="F184" s="205"/>
      <c r="G184" s="205"/>
      <c r="H184" s="205"/>
      <c r="I184" s="234" t="s">
        <v>179</v>
      </c>
      <c r="J184" s="218" t="s">
        <v>28</v>
      </c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  <c r="AM184" s="219"/>
      <c r="AN184" s="219"/>
      <c r="AO184" s="207" t="n">
        <f aca="false">SUM(AN184/$AN$2)</f>
        <v>0</v>
      </c>
      <c r="AP184" s="219" t="n">
        <v>25000</v>
      </c>
      <c r="AQ184" s="219"/>
      <c r="AR184" s="207" t="n">
        <f aca="false">SUM(AP184/$AN$2)</f>
        <v>3318.07021036565</v>
      </c>
      <c r="AS184" s="207"/>
      <c r="AT184" s="207" t="n">
        <v>25000</v>
      </c>
      <c r="AU184" s="207"/>
      <c r="AV184" s="207"/>
      <c r="AW184" s="207" t="n">
        <f aca="false">SUM(AR184+AU184-AV184)</f>
        <v>3318.07021036565</v>
      </c>
      <c r="AX184" s="215"/>
      <c r="AY184" s="180" t="n">
        <v>0</v>
      </c>
      <c r="AZ184" s="180"/>
      <c r="BA184" s="160" t="n">
        <v>0</v>
      </c>
      <c r="BI184" s="3"/>
    </row>
    <row r="185" customFormat="false" ht="12.75" hidden="true" customHeight="false" outlineLevel="0" collapsed="false">
      <c r="A185" s="214"/>
      <c r="B185" s="220"/>
      <c r="C185" s="220"/>
      <c r="D185" s="220"/>
      <c r="E185" s="220"/>
      <c r="F185" s="220"/>
      <c r="G185" s="220"/>
      <c r="H185" s="220"/>
      <c r="I185" s="206" t="n">
        <v>3</v>
      </c>
      <c r="J185" s="137" t="s">
        <v>71</v>
      </c>
      <c r="K185" s="207" t="n">
        <f aca="false">SUM(K186)</f>
        <v>74578.36</v>
      </c>
      <c r="L185" s="207" t="n">
        <f aca="false">SUM(L186)</f>
        <v>15000</v>
      </c>
      <c r="M185" s="207" t="n">
        <f aca="false">SUM(M186)</f>
        <v>15000</v>
      </c>
      <c r="N185" s="207" t="n">
        <f aca="false">SUM(N186)</f>
        <v>40000</v>
      </c>
      <c r="O185" s="207" t="n">
        <f aca="false">SUM(O186)</f>
        <v>40000</v>
      </c>
      <c r="P185" s="207" t="n">
        <f aca="false">SUM(P186)</f>
        <v>47000</v>
      </c>
      <c r="Q185" s="207" t="n">
        <f aca="false">SUM(Q186)</f>
        <v>47000</v>
      </c>
      <c r="R185" s="207" t="n">
        <f aca="false">SUM(R186)</f>
        <v>5410.5</v>
      </c>
      <c r="S185" s="207" t="n">
        <f aca="false">SUM(S186)</f>
        <v>30000</v>
      </c>
      <c r="T185" s="207" t="n">
        <f aca="false">SUM(T186)</f>
        <v>8352</v>
      </c>
      <c r="U185" s="207" t="n">
        <f aca="false">SUM(U186)</f>
        <v>0</v>
      </c>
      <c r="V185" s="207" t="n">
        <f aca="false">SUM(V186)</f>
        <v>63.8297872340426</v>
      </c>
      <c r="W185" s="207" t="n">
        <f aca="false">SUM(W186)</f>
        <v>30000</v>
      </c>
      <c r="X185" s="207" t="n">
        <f aca="false">SUM(X186)</f>
        <v>15000</v>
      </c>
      <c r="Y185" s="207" t="n">
        <f aca="false">SUM(Y186)</f>
        <v>30000</v>
      </c>
      <c r="Z185" s="207" t="n">
        <f aca="false">SUM(Z186)</f>
        <v>30000</v>
      </c>
      <c r="AA185" s="207" t="n">
        <f aca="false">SUM(AA186)</f>
        <v>35000</v>
      </c>
      <c r="AB185" s="207" t="n">
        <f aca="false">SUM(AB186)</f>
        <v>6735.11</v>
      </c>
      <c r="AC185" s="207" t="n">
        <f aca="false">SUM(AC186)</f>
        <v>35000</v>
      </c>
      <c r="AD185" s="207" t="n">
        <f aca="false">SUM(AD186)</f>
        <v>35000</v>
      </c>
      <c r="AE185" s="207" t="n">
        <f aca="false">SUM(AE186)</f>
        <v>0</v>
      </c>
      <c r="AF185" s="207" t="n">
        <f aca="false">SUM(AF186)</f>
        <v>0</v>
      </c>
      <c r="AG185" s="207" t="n">
        <f aca="false">SUM(AG186)</f>
        <v>35000</v>
      </c>
      <c r="AH185" s="207" t="n">
        <f aca="false">SUM(AH186)</f>
        <v>6097.03</v>
      </c>
      <c r="AI185" s="207" t="n">
        <f aca="false">SUM(AI186)</f>
        <v>35000</v>
      </c>
      <c r="AJ185" s="207" t="n">
        <f aca="false">SUM(AJ186)</f>
        <v>5570.24</v>
      </c>
      <c r="AK185" s="207" t="n">
        <f aca="false">SUM(AK186)</f>
        <v>35000</v>
      </c>
      <c r="AL185" s="207" t="n">
        <f aca="false">SUM(AL186)</f>
        <v>0</v>
      </c>
      <c r="AM185" s="207" t="n">
        <f aca="false">SUM(AM186)</f>
        <v>0</v>
      </c>
      <c r="AN185" s="207" t="n">
        <f aca="false">SUM(AN186)</f>
        <v>35000</v>
      </c>
      <c r="AO185" s="207" t="n">
        <f aca="false">SUM(AN185/$AN$2)</f>
        <v>4645.29829451191</v>
      </c>
      <c r="AP185" s="207" t="n">
        <f aca="false">SUM(AP186)</f>
        <v>25000</v>
      </c>
      <c r="AQ185" s="207" t="n">
        <f aca="false">SUM(AQ186)</f>
        <v>0</v>
      </c>
      <c r="AR185" s="207" t="n">
        <f aca="false">SUM(AP185/$AN$2)</f>
        <v>3318.07021036565</v>
      </c>
      <c r="AS185" s="207"/>
      <c r="AT185" s="207" t="n">
        <f aca="false">SUM(AT186)</f>
        <v>1668.75</v>
      </c>
      <c r="AU185" s="207" t="n">
        <f aca="false">SUM(AU186)</f>
        <v>0</v>
      </c>
      <c r="AV185" s="207" t="n">
        <f aca="false">SUM(AV186)</f>
        <v>0</v>
      </c>
      <c r="AW185" s="207" t="n">
        <f aca="false">SUM(AR185+AU185-AV185)</f>
        <v>3318.07021036565</v>
      </c>
      <c r="AX185" s="215" t="n">
        <f aca="false">SUM(AX186)</f>
        <v>3246.71</v>
      </c>
      <c r="AY185" s="216" t="n">
        <f aca="false">SUM(AY186)</f>
        <v>0</v>
      </c>
      <c r="AZ185" s="216" t="n">
        <f aca="false">SUM(AZ186)</f>
        <v>0</v>
      </c>
      <c r="BA185" s="216" t="n">
        <f aca="false">SUM(BA186)</f>
        <v>3318.07021036565</v>
      </c>
      <c r="BI185" s="3"/>
    </row>
    <row r="186" customFormat="false" ht="12.75" hidden="true" customHeight="false" outlineLevel="0" collapsed="false">
      <c r="A186" s="214"/>
      <c r="B186" s="220" t="s">
        <v>179</v>
      </c>
      <c r="C186" s="220"/>
      <c r="D186" s="220"/>
      <c r="E186" s="220"/>
      <c r="F186" s="220"/>
      <c r="G186" s="220"/>
      <c r="H186" s="220"/>
      <c r="I186" s="206" t="n">
        <v>37</v>
      </c>
      <c r="J186" s="137" t="s">
        <v>316</v>
      </c>
      <c r="K186" s="207" t="n">
        <f aca="false">SUM(K187)</f>
        <v>74578.36</v>
      </c>
      <c r="L186" s="207" t="n">
        <f aca="false">SUM(L187)</f>
        <v>15000</v>
      </c>
      <c r="M186" s="207" t="n">
        <f aca="false">SUM(M187)</f>
        <v>15000</v>
      </c>
      <c r="N186" s="207" t="n">
        <f aca="false">SUM(N187)</f>
        <v>40000</v>
      </c>
      <c r="O186" s="207" t="n">
        <f aca="false">SUM(O187)</f>
        <v>40000</v>
      </c>
      <c r="P186" s="207" t="n">
        <f aca="false">SUM(P187)</f>
        <v>47000</v>
      </c>
      <c r="Q186" s="207" t="n">
        <f aca="false">SUM(Q187)</f>
        <v>47000</v>
      </c>
      <c r="R186" s="207" t="n">
        <f aca="false">SUM(R187)</f>
        <v>5410.5</v>
      </c>
      <c r="S186" s="207" t="n">
        <f aca="false">SUM(S187)</f>
        <v>30000</v>
      </c>
      <c r="T186" s="207" t="n">
        <f aca="false">SUM(T187)</f>
        <v>8352</v>
      </c>
      <c r="U186" s="207" t="n">
        <f aca="false">SUM(U187)</f>
        <v>0</v>
      </c>
      <c r="V186" s="207" t="n">
        <f aca="false">SUM(V187)</f>
        <v>63.8297872340426</v>
      </c>
      <c r="W186" s="207" t="n">
        <f aca="false">SUM(W187)</f>
        <v>30000</v>
      </c>
      <c r="X186" s="207" t="n">
        <f aca="false">SUM(X187)</f>
        <v>15000</v>
      </c>
      <c r="Y186" s="207" t="n">
        <f aca="false">SUM(Y187)</f>
        <v>30000</v>
      </c>
      <c r="Z186" s="207" t="n">
        <f aca="false">SUM(Z187)</f>
        <v>30000</v>
      </c>
      <c r="AA186" s="207" t="n">
        <f aca="false">SUM(AA187)</f>
        <v>35000</v>
      </c>
      <c r="AB186" s="207" t="n">
        <f aca="false">SUM(AB187)</f>
        <v>6735.11</v>
      </c>
      <c r="AC186" s="207" t="n">
        <f aca="false">SUM(AC187)</f>
        <v>35000</v>
      </c>
      <c r="AD186" s="207" t="n">
        <f aca="false">SUM(AD187)</f>
        <v>35000</v>
      </c>
      <c r="AE186" s="207" t="n">
        <f aca="false">SUM(AE187)</f>
        <v>0</v>
      </c>
      <c r="AF186" s="207" t="n">
        <f aca="false">SUM(AF187)</f>
        <v>0</v>
      </c>
      <c r="AG186" s="207" t="n">
        <f aca="false">SUM(AG187)</f>
        <v>35000</v>
      </c>
      <c r="AH186" s="207" t="n">
        <f aca="false">SUM(AH187)</f>
        <v>6097.03</v>
      </c>
      <c r="AI186" s="207" t="n">
        <f aca="false">SUM(AI187)</f>
        <v>35000</v>
      </c>
      <c r="AJ186" s="207" t="n">
        <f aca="false">SUM(AJ187)</f>
        <v>5570.24</v>
      </c>
      <c r="AK186" s="207" t="n">
        <f aca="false">SUM(AK187)</f>
        <v>35000</v>
      </c>
      <c r="AL186" s="207" t="n">
        <f aca="false">SUM(AL187)</f>
        <v>0</v>
      </c>
      <c r="AM186" s="207" t="n">
        <f aca="false">SUM(AM187)</f>
        <v>0</v>
      </c>
      <c r="AN186" s="207" t="n">
        <f aca="false">SUM(AN187)</f>
        <v>35000</v>
      </c>
      <c r="AO186" s="207" t="n">
        <f aca="false">SUM(AN186/$AN$2)</f>
        <v>4645.29829451191</v>
      </c>
      <c r="AP186" s="207" t="n">
        <f aca="false">SUM(AP187)</f>
        <v>25000</v>
      </c>
      <c r="AQ186" s="207"/>
      <c r="AR186" s="207" t="n">
        <f aca="false">SUM(AP186/$AN$2)</f>
        <v>3318.07021036565</v>
      </c>
      <c r="AS186" s="207"/>
      <c r="AT186" s="207" t="n">
        <f aca="false">SUM(AT187)</f>
        <v>1668.75</v>
      </c>
      <c r="AU186" s="207" t="n">
        <f aca="false">SUM(AU187)</f>
        <v>0</v>
      </c>
      <c r="AV186" s="207" t="n">
        <f aca="false">SUM(AV187)</f>
        <v>0</v>
      </c>
      <c r="AW186" s="207" t="n">
        <f aca="false">SUM(AR186+AU186-AV186)</f>
        <v>3318.07021036565</v>
      </c>
      <c r="AX186" s="215" t="n">
        <f aca="false">SUM(AX187)</f>
        <v>3246.71</v>
      </c>
      <c r="AY186" s="216" t="n">
        <f aca="false">SUM(AY187)</f>
        <v>0</v>
      </c>
      <c r="AZ186" s="216" t="n">
        <f aca="false">SUM(AZ187)</f>
        <v>0</v>
      </c>
      <c r="BA186" s="216" t="n">
        <f aca="false">SUM(BA187)</f>
        <v>3318.07021036565</v>
      </c>
      <c r="BI186" s="3"/>
    </row>
    <row r="187" customFormat="false" ht="12.75" hidden="true" customHeight="false" outlineLevel="0" collapsed="false">
      <c r="A187" s="209"/>
      <c r="B187" s="205"/>
      <c r="C187" s="205"/>
      <c r="D187" s="205"/>
      <c r="E187" s="205"/>
      <c r="F187" s="205"/>
      <c r="G187" s="205"/>
      <c r="H187" s="205"/>
      <c r="I187" s="217" t="n">
        <v>372</v>
      </c>
      <c r="J187" s="218" t="s">
        <v>317</v>
      </c>
      <c r="K187" s="219" t="n">
        <f aca="false">SUM(K188)</f>
        <v>74578.36</v>
      </c>
      <c r="L187" s="219" t="n">
        <f aca="false">SUM(L188)</f>
        <v>15000</v>
      </c>
      <c r="M187" s="219" t="n">
        <f aca="false">SUM(M188)</f>
        <v>15000</v>
      </c>
      <c r="N187" s="219" t="n">
        <f aca="false">SUM(N188)</f>
        <v>40000</v>
      </c>
      <c r="O187" s="219" t="n">
        <f aca="false">SUM(O188)</f>
        <v>40000</v>
      </c>
      <c r="P187" s="219" t="n">
        <f aca="false">SUM(P188)</f>
        <v>47000</v>
      </c>
      <c r="Q187" s="219" t="n">
        <f aca="false">SUM(Q188)</f>
        <v>47000</v>
      </c>
      <c r="R187" s="219" t="n">
        <f aca="false">SUM(R188)</f>
        <v>5410.5</v>
      </c>
      <c r="S187" s="219" t="n">
        <f aca="false">SUM(S188)</f>
        <v>30000</v>
      </c>
      <c r="T187" s="219" t="n">
        <f aca="false">SUM(T188)</f>
        <v>8352</v>
      </c>
      <c r="U187" s="219" t="n">
        <f aca="false">SUM(U188)</f>
        <v>0</v>
      </c>
      <c r="V187" s="219" t="n">
        <f aca="false">SUM(V188)</f>
        <v>63.8297872340426</v>
      </c>
      <c r="W187" s="219" t="n">
        <f aca="false">SUM(W188)</f>
        <v>30000</v>
      </c>
      <c r="X187" s="219" t="n">
        <f aca="false">SUM(X188)</f>
        <v>15000</v>
      </c>
      <c r="Y187" s="219" t="n">
        <f aca="false">SUM(Y188)</f>
        <v>30000</v>
      </c>
      <c r="Z187" s="219" t="n">
        <f aca="false">SUM(Z188)</f>
        <v>30000</v>
      </c>
      <c r="AA187" s="219" t="n">
        <f aca="false">SUM(AA188)</f>
        <v>35000</v>
      </c>
      <c r="AB187" s="219" t="n">
        <f aca="false">SUM(AB188)</f>
        <v>6735.11</v>
      </c>
      <c r="AC187" s="219" t="n">
        <f aca="false">SUM(AC188)</f>
        <v>35000</v>
      </c>
      <c r="AD187" s="219" t="n">
        <f aca="false">SUM(AD188)</f>
        <v>35000</v>
      </c>
      <c r="AE187" s="219" t="n">
        <f aca="false">SUM(AE188)</f>
        <v>0</v>
      </c>
      <c r="AF187" s="219" t="n">
        <f aca="false">SUM(AF188)</f>
        <v>0</v>
      </c>
      <c r="AG187" s="219" t="n">
        <f aca="false">SUM(AG188)</f>
        <v>35000</v>
      </c>
      <c r="AH187" s="219" t="n">
        <f aca="false">SUM(AH188)</f>
        <v>6097.03</v>
      </c>
      <c r="AI187" s="219" t="n">
        <f aca="false">SUM(AI188)</f>
        <v>35000</v>
      </c>
      <c r="AJ187" s="219" t="n">
        <f aca="false">SUM(AJ188)</f>
        <v>5570.24</v>
      </c>
      <c r="AK187" s="219" t="n">
        <f aca="false">SUM(AK188)</f>
        <v>35000</v>
      </c>
      <c r="AL187" s="219" t="n">
        <f aca="false">SUM(AL188)</f>
        <v>0</v>
      </c>
      <c r="AM187" s="219" t="n">
        <f aca="false">SUM(AM188)</f>
        <v>0</v>
      </c>
      <c r="AN187" s="219" t="n">
        <f aca="false">SUM(AN188)</f>
        <v>35000</v>
      </c>
      <c r="AO187" s="207" t="n">
        <f aca="false">SUM(AN187/$AN$2)</f>
        <v>4645.29829451191</v>
      </c>
      <c r="AP187" s="219" t="n">
        <f aca="false">SUM(AP188)</f>
        <v>25000</v>
      </c>
      <c r="AQ187" s="219"/>
      <c r="AR187" s="207" t="n">
        <f aca="false">SUM(AP187/$AN$2)</f>
        <v>3318.07021036565</v>
      </c>
      <c r="AS187" s="207"/>
      <c r="AT187" s="207" t="n">
        <f aca="false">SUM(AT188)</f>
        <v>1668.75</v>
      </c>
      <c r="AU187" s="207" t="n">
        <f aca="false">SUM(AU188)</f>
        <v>0</v>
      </c>
      <c r="AV187" s="207" t="n">
        <f aca="false">SUM(AV188)</f>
        <v>0</v>
      </c>
      <c r="AW187" s="207" t="n">
        <f aca="false">SUM(AR187+AU187-AV187)</f>
        <v>3318.07021036565</v>
      </c>
      <c r="AX187" s="215" t="n">
        <f aca="false">SUM(AX188)</f>
        <v>3246.71</v>
      </c>
      <c r="AY187" s="216" t="n">
        <f aca="false">SUM(AY188)</f>
        <v>0</v>
      </c>
      <c r="AZ187" s="216" t="n">
        <f aca="false">SUM(AZ188)</f>
        <v>0</v>
      </c>
      <c r="BA187" s="216" t="n">
        <f aca="false">SUM(BA188)</f>
        <v>3318.07021036565</v>
      </c>
      <c r="BI187" s="3"/>
    </row>
    <row r="188" customFormat="false" ht="12.75" hidden="true" customHeight="false" outlineLevel="0" collapsed="false">
      <c r="A188" s="209"/>
      <c r="B188" s="205"/>
      <c r="C188" s="205"/>
      <c r="D188" s="205"/>
      <c r="E188" s="205"/>
      <c r="F188" s="205"/>
      <c r="G188" s="205"/>
      <c r="H188" s="205"/>
      <c r="I188" s="217" t="n">
        <v>37221</v>
      </c>
      <c r="J188" s="218" t="s">
        <v>318</v>
      </c>
      <c r="K188" s="219" t="n">
        <v>74578.36</v>
      </c>
      <c r="L188" s="219" t="n">
        <v>15000</v>
      </c>
      <c r="M188" s="219" t="n">
        <v>15000</v>
      </c>
      <c r="N188" s="219" t="n">
        <v>40000</v>
      </c>
      <c r="O188" s="219" t="n">
        <v>40000</v>
      </c>
      <c r="P188" s="219" t="n">
        <v>47000</v>
      </c>
      <c r="Q188" s="219" t="n">
        <v>47000</v>
      </c>
      <c r="R188" s="219" t="n">
        <v>5410.5</v>
      </c>
      <c r="S188" s="219" t="n">
        <v>30000</v>
      </c>
      <c r="T188" s="219" t="n">
        <v>8352</v>
      </c>
      <c r="U188" s="219"/>
      <c r="V188" s="207" t="n">
        <f aca="false">S188/P188*100</f>
        <v>63.8297872340426</v>
      </c>
      <c r="W188" s="219" t="n">
        <v>30000</v>
      </c>
      <c r="X188" s="219" t="n">
        <v>15000</v>
      </c>
      <c r="Y188" s="219" t="n">
        <v>30000</v>
      </c>
      <c r="Z188" s="219" t="n">
        <v>30000</v>
      </c>
      <c r="AA188" s="219" t="n">
        <v>35000</v>
      </c>
      <c r="AB188" s="219" t="n">
        <v>6735.11</v>
      </c>
      <c r="AC188" s="219" t="n">
        <v>35000</v>
      </c>
      <c r="AD188" s="219" t="n">
        <v>35000</v>
      </c>
      <c r="AE188" s="219"/>
      <c r="AF188" s="219"/>
      <c r="AG188" s="221" t="n">
        <f aca="false">SUM(AC188+AE188-AF188)</f>
        <v>35000</v>
      </c>
      <c r="AH188" s="219" t="n">
        <v>6097.03</v>
      </c>
      <c r="AI188" s="219" t="n">
        <v>35000</v>
      </c>
      <c r="AJ188" s="180" t="n">
        <v>5570.24</v>
      </c>
      <c r="AK188" s="219" t="n">
        <v>35000</v>
      </c>
      <c r="AL188" s="219"/>
      <c r="AM188" s="219"/>
      <c r="AN188" s="180" t="n">
        <f aca="false">SUM(AK188+AL188-AM188)</f>
        <v>35000</v>
      </c>
      <c r="AO188" s="207" t="n">
        <f aca="false">SUM(AN188/$AN$2)</f>
        <v>4645.29829451191</v>
      </c>
      <c r="AP188" s="180" t="n">
        <v>25000</v>
      </c>
      <c r="AQ188" s="180"/>
      <c r="AR188" s="207" t="n">
        <f aca="false">SUM(AP188/$AN$2)</f>
        <v>3318.07021036565</v>
      </c>
      <c r="AS188" s="207" t="n">
        <v>1668.75</v>
      </c>
      <c r="AT188" s="207" t="n">
        <v>1668.75</v>
      </c>
      <c r="AU188" s="207"/>
      <c r="AV188" s="207"/>
      <c r="AW188" s="207" t="n">
        <f aca="false">SUM(AR188+AU188-AV188)</f>
        <v>3318.07021036565</v>
      </c>
      <c r="AX188" s="215" t="n">
        <v>3246.71</v>
      </c>
      <c r="AY188" s="180"/>
      <c r="AZ188" s="180"/>
      <c r="BA188" s="160" t="n">
        <f aca="false">SUM(AW188+AY188-AZ188)</f>
        <v>3318.07021036565</v>
      </c>
      <c r="BB188" s="3" t="n">
        <v>3318.07</v>
      </c>
      <c r="BI188" s="3"/>
    </row>
    <row r="189" customFormat="false" ht="12.75" hidden="true" customHeight="false" outlineLevel="0" collapsed="false">
      <c r="A189" s="209" t="s">
        <v>319</v>
      </c>
      <c r="B189" s="205"/>
      <c r="C189" s="205"/>
      <c r="D189" s="205"/>
      <c r="E189" s="205"/>
      <c r="F189" s="205"/>
      <c r="G189" s="205"/>
      <c r="H189" s="205"/>
      <c r="I189" s="217" t="s">
        <v>155</v>
      </c>
      <c r="J189" s="218" t="s">
        <v>320</v>
      </c>
      <c r="K189" s="219" t="n">
        <f aca="false">SUM(K190)</f>
        <v>8000</v>
      </c>
      <c r="L189" s="219" t="n">
        <f aca="false">SUM(L190)</f>
        <v>10000</v>
      </c>
      <c r="M189" s="219" t="n">
        <f aca="false">SUM(M190)</f>
        <v>10000</v>
      </c>
      <c r="N189" s="219" t="n">
        <f aca="false">SUM(N190)</f>
        <v>82000</v>
      </c>
      <c r="O189" s="219" t="n">
        <f aca="false">SUM(O190)</f>
        <v>82000</v>
      </c>
      <c r="P189" s="219" t="n">
        <f aca="false">SUM(P190)</f>
        <v>82000</v>
      </c>
      <c r="Q189" s="219" t="n">
        <f aca="false">SUM(Q190)</f>
        <v>82000</v>
      </c>
      <c r="R189" s="219" t="n">
        <f aca="false">SUM(R190)</f>
        <v>37145.75</v>
      </c>
      <c r="S189" s="219" t="n">
        <f aca="false">SUM(S190)</f>
        <v>0</v>
      </c>
      <c r="T189" s="219" t="n">
        <f aca="false">SUM(T190)</f>
        <v>13553.29</v>
      </c>
      <c r="U189" s="219" t="n">
        <f aca="false">SUM(U190)</f>
        <v>0</v>
      </c>
      <c r="V189" s="219" t="n">
        <f aca="false">SUM(V190)</f>
        <v>0</v>
      </c>
      <c r="W189" s="219" t="n">
        <f aca="false">SUM(W190)</f>
        <v>30000</v>
      </c>
      <c r="X189" s="219" t="n">
        <f aca="false">SUM(X190)</f>
        <v>76000</v>
      </c>
      <c r="Y189" s="219" t="n">
        <f aca="false">SUM(Y190)</f>
        <v>69500</v>
      </c>
      <c r="Z189" s="219" t="n">
        <f aca="false">SUM(Z190)</f>
        <v>69500</v>
      </c>
      <c r="AA189" s="219" t="n">
        <f aca="false">SUM(AA190)</f>
        <v>69000</v>
      </c>
      <c r="AB189" s="219" t="n">
        <f aca="false">SUM(AB190)</f>
        <v>40113.64</v>
      </c>
      <c r="AC189" s="219" t="n">
        <f aca="false">SUM(AC190)</f>
        <v>69000</v>
      </c>
      <c r="AD189" s="219" t="n">
        <f aca="false">SUM(AD190)</f>
        <v>57000</v>
      </c>
      <c r="AE189" s="219" t="n">
        <f aca="false">SUM(AE190)</f>
        <v>0</v>
      </c>
      <c r="AF189" s="219" t="n">
        <f aca="false">SUM(AF190)</f>
        <v>0</v>
      </c>
      <c r="AG189" s="219" t="n">
        <f aca="false">SUM(AG190)</f>
        <v>73000</v>
      </c>
      <c r="AH189" s="219" t="n">
        <f aca="false">SUM(AH190)</f>
        <v>49222.9</v>
      </c>
      <c r="AI189" s="219" t="n">
        <f aca="false">SUM(AI190)</f>
        <v>72000</v>
      </c>
      <c r="AJ189" s="219" t="n">
        <f aca="false">SUM(AJ190)</f>
        <v>8051</v>
      </c>
      <c r="AK189" s="219" t="n">
        <f aca="false">SUM(AK190)</f>
        <v>100000</v>
      </c>
      <c r="AL189" s="219" t="n">
        <f aca="false">SUM(AL190)</f>
        <v>28500</v>
      </c>
      <c r="AM189" s="219" t="n">
        <f aca="false">SUM(AM190)</f>
        <v>0</v>
      </c>
      <c r="AN189" s="219" t="n">
        <f aca="false">SUM(AN190)</f>
        <v>128500</v>
      </c>
      <c r="AO189" s="207" t="n">
        <f aca="false">SUM(AN189/$AN$2)</f>
        <v>17054.8808812795</v>
      </c>
      <c r="AP189" s="219" t="n">
        <f aca="false">SUM(AP190)</f>
        <v>133500</v>
      </c>
      <c r="AQ189" s="219" t="n">
        <f aca="false">SUM(AQ190)</f>
        <v>0</v>
      </c>
      <c r="AR189" s="207" t="n">
        <f aca="false">SUM(AP189/$AN$2)</f>
        <v>17718.4949233526</v>
      </c>
      <c r="AS189" s="207"/>
      <c r="AT189" s="207" t="n">
        <f aca="false">SUM(AT190)</f>
        <v>8857.44</v>
      </c>
      <c r="AU189" s="207" t="n">
        <f aca="false">SUM(AU190)</f>
        <v>2000</v>
      </c>
      <c r="AV189" s="207" t="n">
        <f aca="false">SUM(AV190)</f>
        <v>0</v>
      </c>
      <c r="AW189" s="207" t="n">
        <f aca="false">SUM(AR189+AU189-AV189)</f>
        <v>19718.4949233526</v>
      </c>
      <c r="AX189" s="215" t="n">
        <f aca="false">SUM(AX195)</f>
        <v>16323.8</v>
      </c>
      <c r="AY189" s="216" t="n">
        <f aca="false">SUM(AY195)</f>
        <v>5100</v>
      </c>
      <c r="AZ189" s="216" t="n">
        <f aca="false">SUM(AZ195)</f>
        <v>7255.37</v>
      </c>
      <c r="BA189" s="216" t="n">
        <f aca="false">SUM(BA195)</f>
        <v>17563.1249233526</v>
      </c>
      <c r="BI189" s="3"/>
    </row>
    <row r="190" customFormat="false" ht="12.75" hidden="true" customHeight="false" outlineLevel="0" collapsed="false">
      <c r="A190" s="209"/>
      <c r="B190" s="205"/>
      <c r="C190" s="205"/>
      <c r="D190" s="205"/>
      <c r="E190" s="205"/>
      <c r="F190" s="205"/>
      <c r="G190" s="205"/>
      <c r="H190" s="205"/>
      <c r="I190" s="217" t="s">
        <v>321</v>
      </c>
      <c r="J190" s="218"/>
      <c r="K190" s="219" t="n">
        <f aca="false">SUM(K195)</f>
        <v>8000</v>
      </c>
      <c r="L190" s="219" t="n">
        <f aca="false">SUM(L195)</f>
        <v>10000</v>
      </c>
      <c r="M190" s="219" t="n">
        <f aca="false">SUM(M195)</f>
        <v>10000</v>
      </c>
      <c r="N190" s="219" t="n">
        <f aca="false">SUM(N195)</f>
        <v>82000</v>
      </c>
      <c r="O190" s="219" t="n">
        <f aca="false">SUM(O195)</f>
        <v>82000</v>
      </c>
      <c r="P190" s="219" t="n">
        <f aca="false">SUM(P195)</f>
        <v>82000</v>
      </c>
      <c r="Q190" s="219" t="n">
        <f aca="false">SUM(Q195)</f>
        <v>82000</v>
      </c>
      <c r="R190" s="219" t="n">
        <f aca="false">SUM(R195)</f>
        <v>37145.75</v>
      </c>
      <c r="S190" s="219" t="n">
        <f aca="false">SUM(S195)</f>
        <v>0</v>
      </c>
      <c r="T190" s="219" t="n">
        <f aca="false">SUM(T195)</f>
        <v>13553.29</v>
      </c>
      <c r="U190" s="219" t="n">
        <f aca="false">SUM(U195)</f>
        <v>0</v>
      </c>
      <c r="V190" s="219" t="n">
        <f aca="false">SUM(V195)</f>
        <v>0</v>
      </c>
      <c r="W190" s="219" t="n">
        <f aca="false">SUM(W195)</f>
        <v>30000</v>
      </c>
      <c r="X190" s="219" t="n">
        <f aca="false">SUM(X195)</f>
        <v>76000</v>
      </c>
      <c r="Y190" s="219" t="n">
        <f aca="false">SUM(Y195)</f>
        <v>69500</v>
      </c>
      <c r="Z190" s="219" t="n">
        <f aca="false">SUM(Z195)</f>
        <v>69500</v>
      </c>
      <c r="AA190" s="219" t="n">
        <f aca="false">SUM(AA195)</f>
        <v>69000</v>
      </c>
      <c r="AB190" s="219" t="n">
        <f aca="false">SUM(AB195)</f>
        <v>40113.64</v>
      </c>
      <c r="AC190" s="219" t="n">
        <f aca="false">SUM(AC195)</f>
        <v>69000</v>
      </c>
      <c r="AD190" s="219" t="n">
        <f aca="false">SUM(AD195)</f>
        <v>57000</v>
      </c>
      <c r="AE190" s="219" t="n">
        <f aca="false">SUM(AE195)</f>
        <v>0</v>
      </c>
      <c r="AF190" s="219" t="n">
        <f aca="false">SUM(AF195)</f>
        <v>0</v>
      </c>
      <c r="AG190" s="219" t="n">
        <f aca="false">SUM(AG195)</f>
        <v>73000</v>
      </c>
      <c r="AH190" s="219" t="n">
        <f aca="false">SUM(AH195)</f>
        <v>49222.9</v>
      </c>
      <c r="AI190" s="219" t="n">
        <f aca="false">SUM(AI195)</f>
        <v>72000</v>
      </c>
      <c r="AJ190" s="219" t="n">
        <f aca="false">SUM(AJ195)</f>
        <v>8051</v>
      </c>
      <c r="AK190" s="219" t="n">
        <f aca="false">SUM(AK195)</f>
        <v>100000</v>
      </c>
      <c r="AL190" s="219" t="n">
        <f aca="false">SUM(AL195)</f>
        <v>28500</v>
      </c>
      <c r="AM190" s="219" t="n">
        <f aca="false">SUM(AM195)</f>
        <v>0</v>
      </c>
      <c r="AN190" s="219" t="n">
        <f aca="false">SUM(AN195)</f>
        <v>128500</v>
      </c>
      <c r="AO190" s="207" t="n">
        <f aca="false">SUM(AN190/$AN$2)</f>
        <v>17054.8808812795</v>
      </c>
      <c r="AP190" s="219" t="n">
        <f aca="false">SUM(AP195)</f>
        <v>133500</v>
      </c>
      <c r="AQ190" s="219" t="n">
        <f aca="false">SUM(AQ195)</f>
        <v>0</v>
      </c>
      <c r="AR190" s="207" t="n">
        <f aca="false">SUM(AP190/$AN$2)</f>
        <v>17718.4949233526</v>
      </c>
      <c r="AS190" s="207"/>
      <c r="AT190" s="207" t="n">
        <f aca="false">SUM(AT195)</f>
        <v>8857.44</v>
      </c>
      <c r="AU190" s="207" t="n">
        <f aca="false">SUM(AU195)</f>
        <v>2000</v>
      </c>
      <c r="AV190" s="207" t="n">
        <f aca="false">SUM(AV195)</f>
        <v>0</v>
      </c>
      <c r="AW190" s="207" t="n">
        <f aca="false">SUM(AR190+AU190-AV190)</f>
        <v>19718.4949233526</v>
      </c>
      <c r="AX190" s="215"/>
      <c r="AY190" s="180" t="n">
        <f aca="false">SUM(AY191)</f>
        <v>0</v>
      </c>
      <c r="AZ190" s="180"/>
      <c r="BA190" s="160" t="n">
        <v>17563.12</v>
      </c>
      <c r="BI190" s="3"/>
    </row>
    <row r="191" customFormat="false" ht="12.75" hidden="true" customHeight="false" outlineLevel="0" collapsed="false">
      <c r="A191" s="209"/>
      <c r="B191" s="205" t="s">
        <v>158</v>
      </c>
      <c r="C191" s="205"/>
      <c r="D191" s="205"/>
      <c r="E191" s="205"/>
      <c r="F191" s="205"/>
      <c r="G191" s="205"/>
      <c r="H191" s="205"/>
      <c r="I191" s="217" t="s">
        <v>159</v>
      </c>
      <c r="J191" s="218" t="s">
        <v>160</v>
      </c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07" t="n">
        <f aca="false">SUM(AN191/$AN$2)</f>
        <v>0</v>
      </c>
      <c r="AP191" s="219" t="n">
        <v>8500</v>
      </c>
      <c r="AQ191" s="219"/>
      <c r="AR191" s="207" t="n">
        <f aca="false">SUM(AP191/$AN$2)</f>
        <v>1128.14387152432</v>
      </c>
      <c r="AS191" s="207"/>
      <c r="AT191" s="207" t="n">
        <v>8500</v>
      </c>
      <c r="AU191" s="207"/>
      <c r="AV191" s="207"/>
      <c r="AW191" s="207" t="n">
        <f aca="false">SUM(AR191+AU191-AV191)</f>
        <v>1128.14387152432</v>
      </c>
      <c r="AX191" s="215"/>
      <c r="AY191" s="180"/>
      <c r="AZ191" s="180"/>
      <c r="BA191" s="180" t="n">
        <v>4945.3</v>
      </c>
      <c r="BI191" s="3"/>
    </row>
    <row r="192" customFormat="false" ht="12.75" hidden="true" customHeight="false" outlineLevel="0" collapsed="false">
      <c r="A192" s="209"/>
      <c r="B192" s="205" t="s">
        <v>158</v>
      </c>
      <c r="C192" s="205"/>
      <c r="D192" s="205"/>
      <c r="E192" s="205"/>
      <c r="F192" s="205"/>
      <c r="G192" s="205"/>
      <c r="H192" s="205"/>
      <c r="I192" s="217" t="s">
        <v>182</v>
      </c>
      <c r="J192" s="218" t="s">
        <v>183</v>
      </c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07"/>
      <c r="AP192" s="219"/>
      <c r="AQ192" s="219"/>
      <c r="AR192" s="207"/>
      <c r="AS192" s="207"/>
      <c r="AT192" s="207"/>
      <c r="AU192" s="207"/>
      <c r="AV192" s="207"/>
      <c r="AW192" s="207" t="n">
        <v>4645.3</v>
      </c>
      <c r="AX192" s="215"/>
      <c r="AY192" s="180" t="n">
        <v>0</v>
      </c>
      <c r="AZ192" s="180"/>
      <c r="BA192" s="160" t="n">
        <v>0</v>
      </c>
      <c r="BI192" s="3"/>
    </row>
    <row r="193" customFormat="false" ht="12.75" hidden="true" customHeight="false" outlineLevel="0" collapsed="false">
      <c r="A193" s="209"/>
      <c r="B193" s="205" t="s">
        <v>158</v>
      </c>
      <c r="C193" s="205"/>
      <c r="D193" s="205"/>
      <c r="E193" s="205"/>
      <c r="F193" s="205"/>
      <c r="G193" s="205"/>
      <c r="H193" s="205"/>
      <c r="I193" s="217" t="s">
        <v>271</v>
      </c>
      <c r="J193" s="218" t="s">
        <v>37</v>
      </c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07"/>
      <c r="AP193" s="219"/>
      <c r="AQ193" s="219"/>
      <c r="AR193" s="207"/>
      <c r="AS193" s="207"/>
      <c r="AT193" s="207"/>
      <c r="AU193" s="207"/>
      <c r="AV193" s="207"/>
      <c r="AW193" s="207" t="n">
        <v>500</v>
      </c>
      <c r="AX193" s="215"/>
      <c r="AY193" s="180" t="n">
        <v>0</v>
      </c>
      <c r="AZ193" s="180"/>
      <c r="BA193" s="160" t="n">
        <v>0</v>
      </c>
      <c r="BI193" s="3"/>
    </row>
    <row r="194" customFormat="false" ht="12.75" hidden="true" customHeight="false" outlineLevel="0" collapsed="false">
      <c r="A194" s="209"/>
      <c r="B194" s="205" t="s">
        <v>178</v>
      </c>
      <c r="C194" s="205"/>
      <c r="D194" s="205"/>
      <c r="E194" s="205"/>
      <c r="F194" s="205"/>
      <c r="G194" s="205"/>
      <c r="H194" s="205"/>
      <c r="I194" s="234" t="s">
        <v>179</v>
      </c>
      <c r="J194" s="218" t="s">
        <v>28</v>
      </c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07" t="n">
        <f aca="false">SUM(AN194/$AN$2)</f>
        <v>0</v>
      </c>
      <c r="AP194" s="219" t="n">
        <v>125000</v>
      </c>
      <c r="AQ194" s="219"/>
      <c r="AR194" s="207" t="n">
        <f aca="false">SUM(AP194/$AN$2)</f>
        <v>16590.3510518283</v>
      </c>
      <c r="AS194" s="207"/>
      <c r="AT194" s="207" t="n">
        <v>125000</v>
      </c>
      <c r="AU194" s="207"/>
      <c r="AV194" s="207"/>
      <c r="AW194" s="207" t="n">
        <v>13445.05</v>
      </c>
      <c r="AX194" s="215"/>
      <c r="AY194" s="180" t="n">
        <v>0</v>
      </c>
      <c r="AZ194" s="180"/>
      <c r="BA194" s="160" t="n">
        <v>12617.82</v>
      </c>
      <c r="BI194" s="3"/>
    </row>
    <row r="195" customFormat="false" ht="12.75" hidden="true" customHeight="false" outlineLevel="0" collapsed="false">
      <c r="A195" s="214"/>
      <c r="B195" s="220"/>
      <c r="C195" s="220"/>
      <c r="D195" s="220"/>
      <c r="E195" s="220"/>
      <c r="F195" s="220"/>
      <c r="G195" s="220"/>
      <c r="H195" s="220"/>
      <c r="I195" s="206" t="n">
        <v>3</v>
      </c>
      <c r="J195" s="137" t="s">
        <v>71</v>
      </c>
      <c r="K195" s="207" t="n">
        <f aca="false">SUM(K196)</f>
        <v>8000</v>
      </c>
      <c r="L195" s="207" t="n">
        <f aca="false">SUM(L196)</f>
        <v>10000</v>
      </c>
      <c r="M195" s="207" t="n">
        <f aca="false">SUM(M196)</f>
        <v>10000</v>
      </c>
      <c r="N195" s="207" t="n">
        <f aca="false">SUM(N196)</f>
        <v>82000</v>
      </c>
      <c r="O195" s="207" t="n">
        <f aca="false">SUM(O196)</f>
        <v>82000</v>
      </c>
      <c r="P195" s="207" t="n">
        <f aca="false">SUM(P196)</f>
        <v>82000</v>
      </c>
      <c r="Q195" s="207" t="n">
        <f aca="false">SUM(Q196)</f>
        <v>82000</v>
      </c>
      <c r="R195" s="207" t="n">
        <f aca="false">SUM(R196)</f>
        <v>37145.75</v>
      </c>
      <c r="S195" s="207" t="n">
        <f aca="false">SUM(S196)</f>
        <v>0</v>
      </c>
      <c r="T195" s="207" t="n">
        <f aca="false">SUM(T196)</f>
        <v>13553.29</v>
      </c>
      <c r="U195" s="207" t="n">
        <f aca="false">SUM(U196)</f>
        <v>0</v>
      </c>
      <c r="V195" s="207" t="n">
        <f aca="false">SUM(V196)</f>
        <v>0</v>
      </c>
      <c r="W195" s="207" t="n">
        <f aca="false">SUM(W196)</f>
        <v>30000</v>
      </c>
      <c r="X195" s="207" t="n">
        <f aca="false">SUM(X196+X202)</f>
        <v>76000</v>
      </c>
      <c r="Y195" s="207" t="n">
        <f aca="false">SUM(Y196+Y202)</f>
        <v>69500</v>
      </c>
      <c r="Z195" s="207" t="n">
        <f aca="false">SUM(Z196+Z202)</f>
        <v>69500</v>
      </c>
      <c r="AA195" s="207" t="n">
        <f aca="false">SUM(AA196+AA202)</f>
        <v>69000</v>
      </c>
      <c r="AB195" s="207" t="n">
        <f aca="false">SUM(AB196+AB202)</f>
        <v>40113.64</v>
      </c>
      <c r="AC195" s="207" t="n">
        <f aca="false">SUM(AC196+AC202)</f>
        <v>69000</v>
      </c>
      <c r="AD195" s="207" t="n">
        <f aca="false">SUM(AD196+AD202)</f>
        <v>57000</v>
      </c>
      <c r="AE195" s="207" t="n">
        <f aca="false">SUM(AE196+AE202)</f>
        <v>0</v>
      </c>
      <c r="AF195" s="207" t="n">
        <f aca="false">SUM(AF196+AF202)</f>
        <v>0</v>
      </c>
      <c r="AG195" s="207" t="n">
        <f aca="false">SUM(AG196+AG202)</f>
        <v>73000</v>
      </c>
      <c r="AH195" s="207" t="n">
        <f aca="false">SUM(AH196+AH202)</f>
        <v>49222.9</v>
      </c>
      <c r="AI195" s="207" t="n">
        <f aca="false">SUM(AI196+AI202)</f>
        <v>72000</v>
      </c>
      <c r="AJ195" s="207" t="n">
        <f aca="false">SUM(AJ196+AJ202)</f>
        <v>8051</v>
      </c>
      <c r="AK195" s="207" t="n">
        <f aca="false">SUM(AK196+AK202)</f>
        <v>100000</v>
      </c>
      <c r="AL195" s="207" t="n">
        <f aca="false">SUM(AL196+AL202)</f>
        <v>28500</v>
      </c>
      <c r="AM195" s="207" t="n">
        <f aca="false">SUM(AM196+AM202)</f>
        <v>0</v>
      </c>
      <c r="AN195" s="207" t="n">
        <f aca="false">SUM(AN196+AN202)</f>
        <v>128500</v>
      </c>
      <c r="AO195" s="207" t="n">
        <f aca="false">SUM(AN195/$AN$2)</f>
        <v>17054.8808812795</v>
      </c>
      <c r="AP195" s="207" t="n">
        <f aca="false">SUM(AP196+AP202)</f>
        <v>133500</v>
      </c>
      <c r="AQ195" s="207" t="n">
        <f aca="false">SUM(AQ196+AQ202)</f>
        <v>0</v>
      </c>
      <c r="AR195" s="207" t="n">
        <f aca="false">SUM(AP195/$AN$2)</f>
        <v>17718.4949233526</v>
      </c>
      <c r="AS195" s="207"/>
      <c r="AT195" s="207" t="n">
        <f aca="false">SUM(AT196+AT202)</f>
        <v>8857.44</v>
      </c>
      <c r="AU195" s="207" t="n">
        <f aca="false">SUM(AU196+AU202)</f>
        <v>2000</v>
      </c>
      <c r="AV195" s="207" t="n">
        <f aca="false">SUM(AV196+AV202)</f>
        <v>0</v>
      </c>
      <c r="AW195" s="207" t="n">
        <f aca="false">SUM(AR195+AU195-AV195)</f>
        <v>19718.4949233526</v>
      </c>
      <c r="AX195" s="215" t="n">
        <f aca="false">SUM(AX196+AX202)</f>
        <v>16323.8</v>
      </c>
      <c r="AY195" s="216" t="n">
        <f aca="false">SUM(AY196+AY202)</f>
        <v>5100</v>
      </c>
      <c r="AZ195" s="216" t="n">
        <f aca="false">SUM(AZ196+AZ202)</f>
        <v>7255.37</v>
      </c>
      <c r="BA195" s="216" t="n">
        <f aca="false">SUM(BA196+BA202)</f>
        <v>17563.1249233526</v>
      </c>
      <c r="BI195" s="3"/>
    </row>
    <row r="196" customFormat="false" ht="12.75" hidden="true" customHeight="false" outlineLevel="0" collapsed="false">
      <c r="A196" s="214"/>
      <c r="B196" s="220" t="s">
        <v>179</v>
      </c>
      <c r="C196" s="220"/>
      <c r="D196" s="220"/>
      <c r="E196" s="220"/>
      <c r="F196" s="220"/>
      <c r="G196" s="220"/>
      <c r="H196" s="220"/>
      <c r="I196" s="206" t="n">
        <v>36</v>
      </c>
      <c r="J196" s="137" t="s">
        <v>77</v>
      </c>
      <c r="K196" s="207" t="n">
        <f aca="false">SUM(K197)</f>
        <v>8000</v>
      </c>
      <c r="L196" s="207" t="n">
        <f aca="false">SUM(L197)</f>
        <v>10000</v>
      </c>
      <c r="M196" s="207" t="n">
        <f aca="false">SUM(M197)</f>
        <v>10000</v>
      </c>
      <c r="N196" s="207" t="n">
        <f aca="false">SUM(N197)</f>
        <v>82000</v>
      </c>
      <c r="O196" s="207" t="n">
        <f aca="false">SUM(O197)</f>
        <v>82000</v>
      </c>
      <c r="P196" s="207" t="n">
        <f aca="false">SUM(P197)</f>
        <v>82000</v>
      </c>
      <c r="Q196" s="207" t="n">
        <f aca="false">SUM(Q197)</f>
        <v>82000</v>
      </c>
      <c r="R196" s="207" t="n">
        <f aca="false">SUM(R197)</f>
        <v>37145.75</v>
      </c>
      <c r="S196" s="207" t="n">
        <f aca="false">SUM(S197)</f>
        <v>0</v>
      </c>
      <c r="T196" s="207" t="n">
        <f aca="false">SUM(T197)</f>
        <v>13553.29</v>
      </c>
      <c r="U196" s="207" t="n">
        <f aca="false">SUM(U197)</f>
        <v>0</v>
      </c>
      <c r="V196" s="207" t="n">
        <f aca="false">SUM(V197)</f>
        <v>0</v>
      </c>
      <c r="W196" s="207" t="n">
        <f aca="false">SUM(W197)</f>
        <v>30000</v>
      </c>
      <c r="X196" s="207" t="n">
        <f aca="false">SUM(X197)</f>
        <v>46000</v>
      </c>
      <c r="Y196" s="207" t="n">
        <f aca="false">SUM(Y197)</f>
        <v>34000</v>
      </c>
      <c r="Z196" s="207" t="n">
        <f aca="false">SUM(Z197)</f>
        <v>49000</v>
      </c>
      <c r="AA196" s="207" t="n">
        <f aca="false">SUM(AA197)</f>
        <v>48000</v>
      </c>
      <c r="AB196" s="207" t="n">
        <f aca="false">SUM(AB197)</f>
        <v>40113.64</v>
      </c>
      <c r="AC196" s="207" t="n">
        <f aca="false">SUM(AC197)</f>
        <v>48000</v>
      </c>
      <c r="AD196" s="207" t="n">
        <f aca="false">SUM(AD197)</f>
        <v>36000</v>
      </c>
      <c r="AE196" s="207" t="n">
        <f aca="false">SUM(AE197)</f>
        <v>0</v>
      </c>
      <c r="AF196" s="207" t="n">
        <f aca="false">SUM(AF197)</f>
        <v>0</v>
      </c>
      <c r="AG196" s="207" t="n">
        <f aca="false">SUM(AG197)</f>
        <v>36000</v>
      </c>
      <c r="AH196" s="207" t="n">
        <f aca="false">SUM(AH197)</f>
        <v>16754.79</v>
      </c>
      <c r="AI196" s="207" t="n">
        <f aca="false">SUM(AI197)</f>
        <v>36000</v>
      </c>
      <c r="AJ196" s="207" t="n">
        <f aca="false">SUM(AJ197)</f>
        <v>8051</v>
      </c>
      <c r="AK196" s="207" t="n">
        <f aca="false">SUM(AK197)</f>
        <v>70000</v>
      </c>
      <c r="AL196" s="207" t="n">
        <f aca="false">SUM(AL197)</f>
        <v>20000</v>
      </c>
      <c r="AM196" s="207" t="n">
        <f aca="false">SUM(AM197)</f>
        <v>0</v>
      </c>
      <c r="AN196" s="207" t="n">
        <f aca="false">SUM(AN197)</f>
        <v>90000</v>
      </c>
      <c r="AO196" s="207" t="n">
        <f aca="false">SUM(AN196/$AN$2)</f>
        <v>11945.0527573163</v>
      </c>
      <c r="AP196" s="207" t="n">
        <f aca="false">SUM(AP197)</f>
        <v>90000</v>
      </c>
      <c r="AQ196" s="207"/>
      <c r="AR196" s="207" t="n">
        <f aca="false">SUM(AP196/$AN$2)</f>
        <v>11945.0527573163</v>
      </c>
      <c r="AS196" s="207"/>
      <c r="AT196" s="207" t="n">
        <f aca="false">SUM(AT197)</f>
        <v>8575.47</v>
      </c>
      <c r="AU196" s="207" t="n">
        <f aca="false">SUM(AU197)</f>
        <v>1500</v>
      </c>
      <c r="AV196" s="207" t="n">
        <f aca="false">SUM(AV197)</f>
        <v>0</v>
      </c>
      <c r="AW196" s="207" t="n">
        <f aca="false">SUM(AR196+AU196-AV196)</f>
        <v>13445.0527573163</v>
      </c>
      <c r="AX196" s="215" t="n">
        <f aca="false">SUM(AX197)</f>
        <v>11721.83</v>
      </c>
      <c r="AY196" s="216" t="n">
        <f aca="false">SUM(AY197)</f>
        <v>3500</v>
      </c>
      <c r="AZ196" s="216" t="n">
        <f aca="false">SUM(AZ197)</f>
        <v>4327.23</v>
      </c>
      <c r="BA196" s="216" t="n">
        <f aca="false">SUM(BA197)</f>
        <v>12617.8227573163</v>
      </c>
      <c r="BI196" s="3"/>
    </row>
    <row r="197" customFormat="false" ht="12.75" hidden="true" customHeight="false" outlineLevel="0" collapsed="false">
      <c r="A197" s="209"/>
      <c r="B197" s="205"/>
      <c r="C197" s="205"/>
      <c r="D197" s="205"/>
      <c r="E197" s="205"/>
      <c r="F197" s="205"/>
      <c r="G197" s="205"/>
      <c r="H197" s="205"/>
      <c r="I197" s="217" t="n">
        <v>366</v>
      </c>
      <c r="J197" s="218" t="s">
        <v>169</v>
      </c>
      <c r="K197" s="219" t="n">
        <f aca="false">SUM(K205)</f>
        <v>8000</v>
      </c>
      <c r="L197" s="219" t="n">
        <f aca="false">SUM(L205)</f>
        <v>10000</v>
      </c>
      <c r="M197" s="219" t="n">
        <f aca="false">SUM(M205)</f>
        <v>10000</v>
      </c>
      <c r="N197" s="219" t="n">
        <f aca="false">SUM(N205)</f>
        <v>82000</v>
      </c>
      <c r="O197" s="219" t="n">
        <f aca="false">SUM(O205)</f>
        <v>82000</v>
      </c>
      <c r="P197" s="219" t="n">
        <f aca="false">SUM(P205)</f>
        <v>82000</v>
      </c>
      <c r="Q197" s="219" t="n">
        <f aca="false">SUM(Q205)</f>
        <v>82000</v>
      </c>
      <c r="R197" s="219" t="n">
        <f aca="false">SUM(R205)</f>
        <v>37145.75</v>
      </c>
      <c r="S197" s="219" t="n">
        <f aca="false">SUM(S205)</f>
        <v>0</v>
      </c>
      <c r="T197" s="219" t="n">
        <f aca="false">SUM(T198:T205)</f>
        <v>13553.29</v>
      </c>
      <c r="U197" s="219" t="n">
        <f aca="false">SUM(U198:U205)</f>
        <v>0</v>
      </c>
      <c r="V197" s="219" t="n">
        <f aca="false">SUM(V198:V205)</f>
        <v>0</v>
      </c>
      <c r="W197" s="219" t="n">
        <f aca="false">SUM(W198:W205)</f>
        <v>30000</v>
      </c>
      <c r="X197" s="219" t="n">
        <f aca="false">SUM(X198:X201)</f>
        <v>46000</v>
      </c>
      <c r="Y197" s="219" t="n">
        <f aca="false">SUM(Y198:Y201)</f>
        <v>34000</v>
      </c>
      <c r="Z197" s="219" t="n">
        <f aca="false">SUM(Z198:Z201)</f>
        <v>49000</v>
      </c>
      <c r="AA197" s="219" t="n">
        <f aca="false">SUM(AA198:AA201)</f>
        <v>48000</v>
      </c>
      <c r="AB197" s="219" t="n">
        <f aca="false">SUM(AB198:AB201)</f>
        <v>40113.64</v>
      </c>
      <c r="AC197" s="219" t="n">
        <f aca="false">SUM(AC198:AC201)</f>
        <v>48000</v>
      </c>
      <c r="AD197" s="219" t="n">
        <f aca="false">SUM(AD198:AD201)</f>
        <v>36000</v>
      </c>
      <c r="AE197" s="219" t="n">
        <f aca="false">SUM(AE198:AE201)</f>
        <v>0</v>
      </c>
      <c r="AF197" s="219" t="n">
        <f aca="false">SUM(AF198:AF201)</f>
        <v>0</v>
      </c>
      <c r="AG197" s="219" t="n">
        <f aca="false">SUM(AG198:AG201)</f>
        <v>36000</v>
      </c>
      <c r="AH197" s="219" t="n">
        <f aca="false">SUM(AH198:AH201)</f>
        <v>16754.79</v>
      </c>
      <c r="AI197" s="219" t="n">
        <f aca="false">SUM(AI198:AI201)</f>
        <v>36000</v>
      </c>
      <c r="AJ197" s="219" t="n">
        <f aca="false">SUM(AJ198:AJ201)</f>
        <v>8051</v>
      </c>
      <c r="AK197" s="219" t="n">
        <f aca="false">SUM(AK198:AK201)</f>
        <v>70000</v>
      </c>
      <c r="AL197" s="219" t="n">
        <f aca="false">SUM(AL198:AL201)</f>
        <v>20000</v>
      </c>
      <c r="AM197" s="219" t="n">
        <f aca="false">SUM(AM198:AM201)</f>
        <v>0</v>
      </c>
      <c r="AN197" s="219" t="n">
        <f aca="false">SUM(AN198:AN201)</f>
        <v>90000</v>
      </c>
      <c r="AO197" s="207" t="n">
        <f aca="false">SUM(AN197/$AN$2)</f>
        <v>11945.0527573163</v>
      </c>
      <c r="AP197" s="219" t="n">
        <f aca="false">SUM(AP198:AP201)</f>
        <v>90000</v>
      </c>
      <c r="AQ197" s="219"/>
      <c r="AR197" s="207" t="n">
        <f aca="false">SUM(AP197/$AN$2)</f>
        <v>11945.0527573163</v>
      </c>
      <c r="AS197" s="207"/>
      <c r="AT197" s="207" t="n">
        <f aca="false">SUM(AT198:AT201)</f>
        <v>8575.47</v>
      </c>
      <c r="AU197" s="207" t="n">
        <f aca="false">SUM(AU198:AU201)</f>
        <v>1500</v>
      </c>
      <c r="AV197" s="207" t="n">
        <f aca="false">SUM(AV198:AV201)</f>
        <v>0</v>
      </c>
      <c r="AW197" s="207" t="n">
        <f aca="false">SUM(AR197+AU197-AV197)</f>
        <v>13445.0527573163</v>
      </c>
      <c r="AX197" s="215" t="n">
        <f aca="false">SUM(AX198:AX201)</f>
        <v>11721.83</v>
      </c>
      <c r="AY197" s="216" t="n">
        <f aca="false">SUM(AY198:AY201)</f>
        <v>3500</v>
      </c>
      <c r="AZ197" s="216" t="n">
        <f aca="false">SUM(AZ198:AZ201)</f>
        <v>4327.23</v>
      </c>
      <c r="BA197" s="216" t="n">
        <f aca="false">SUM(BA198:BA201)</f>
        <v>12617.8227573163</v>
      </c>
      <c r="BD197" s="3" t="n">
        <v>12617.82</v>
      </c>
      <c r="BI197" s="3"/>
    </row>
    <row r="198" customFormat="false" ht="12.75" hidden="true" customHeight="false" outlineLevel="0" collapsed="false">
      <c r="A198" s="209"/>
      <c r="B198" s="205"/>
      <c r="C198" s="205"/>
      <c r="D198" s="205"/>
      <c r="E198" s="205"/>
      <c r="F198" s="205"/>
      <c r="G198" s="205"/>
      <c r="H198" s="205"/>
      <c r="I198" s="240" t="n">
        <v>36611</v>
      </c>
      <c r="J198" s="218" t="s">
        <v>322</v>
      </c>
      <c r="K198" s="219" t="n">
        <v>8000</v>
      </c>
      <c r="L198" s="219" t="n">
        <v>10000</v>
      </c>
      <c r="M198" s="219" t="n">
        <v>10000</v>
      </c>
      <c r="N198" s="219" t="n">
        <v>82000</v>
      </c>
      <c r="O198" s="219" t="n">
        <v>82000</v>
      </c>
      <c r="P198" s="219" t="n">
        <v>82000</v>
      </c>
      <c r="Q198" s="219" t="n">
        <v>82000</v>
      </c>
      <c r="R198" s="219" t="n">
        <v>37145.75</v>
      </c>
      <c r="S198" s="219"/>
      <c r="T198" s="219" t="n">
        <v>13553.29</v>
      </c>
      <c r="U198" s="219"/>
      <c r="V198" s="207" t="n">
        <f aca="false">S198/P198*100</f>
        <v>0</v>
      </c>
      <c r="W198" s="219" t="n">
        <v>15000</v>
      </c>
      <c r="X198" s="219" t="n">
        <v>16000</v>
      </c>
      <c r="Y198" s="219" t="n">
        <v>20000</v>
      </c>
      <c r="Z198" s="219" t="n">
        <v>20000</v>
      </c>
      <c r="AA198" s="219" t="n">
        <v>20000</v>
      </c>
      <c r="AB198" s="219" t="n">
        <v>18888.64</v>
      </c>
      <c r="AC198" s="219" t="n">
        <v>20000</v>
      </c>
      <c r="AD198" s="219" t="n">
        <v>20000</v>
      </c>
      <c r="AE198" s="219"/>
      <c r="AF198" s="219"/>
      <c r="AG198" s="221" t="n">
        <v>20000</v>
      </c>
      <c r="AH198" s="219" t="n">
        <v>16754.79</v>
      </c>
      <c r="AI198" s="219" t="n">
        <v>20000</v>
      </c>
      <c r="AJ198" s="180" t="n">
        <v>7051</v>
      </c>
      <c r="AK198" s="219" t="n">
        <v>10000</v>
      </c>
      <c r="AL198" s="219"/>
      <c r="AM198" s="219"/>
      <c r="AN198" s="180" t="n">
        <f aca="false">SUM(AK198+AL198-AM198)</f>
        <v>10000</v>
      </c>
      <c r="AO198" s="207" t="n">
        <f aca="false">SUM(AN198/$AN$2)</f>
        <v>1327.22808414626</v>
      </c>
      <c r="AP198" s="180" t="n">
        <v>10000</v>
      </c>
      <c r="AQ198" s="180"/>
      <c r="AR198" s="207" t="n">
        <f aca="false">SUM(AP198/$AN$2)</f>
        <v>1327.22808414626</v>
      </c>
      <c r="AS198" s="207" t="n">
        <v>1363.61</v>
      </c>
      <c r="AT198" s="207" t="n">
        <v>1363.61</v>
      </c>
      <c r="AU198" s="207"/>
      <c r="AV198" s="207"/>
      <c r="AW198" s="207" t="n">
        <f aca="false">SUM(AR198+AU198-AV198)</f>
        <v>1327.22808414626</v>
      </c>
      <c r="AX198" s="215" t="n">
        <v>4509.97</v>
      </c>
      <c r="AY198" s="180" t="n">
        <v>3500</v>
      </c>
      <c r="AZ198" s="180"/>
      <c r="BA198" s="160" t="n">
        <f aca="false">SUM(AW198+AY198-AZ198)</f>
        <v>4827.22808414626</v>
      </c>
      <c r="BI198" s="3"/>
    </row>
    <row r="199" customFormat="false" ht="12.75" hidden="true" customHeight="false" outlineLevel="0" collapsed="false">
      <c r="A199" s="209"/>
      <c r="B199" s="205"/>
      <c r="C199" s="205"/>
      <c r="D199" s="205"/>
      <c r="E199" s="205"/>
      <c r="F199" s="205"/>
      <c r="G199" s="205"/>
      <c r="H199" s="205"/>
      <c r="I199" s="240" t="n">
        <v>36611</v>
      </c>
      <c r="J199" s="218" t="s">
        <v>323</v>
      </c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07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21"/>
      <c r="AH199" s="219"/>
      <c r="AI199" s="219"/>
      <c r="AJ199" s="180"/>
      <c r="AK199" s="219" t="n">
        <v>28000</v>
      </c>
      <c r="AL199" s="219" t="n">
        <v>7000</v>
      </c>
      <c r="AM199" s="219"/>
      <c r="AN199" s="180" t="n">
        <f aca="false">SUM(AK199+AL199-AM199)</f>
        <v>35000</v>
      </c>
      <c r="AO199" s="207" t="n">
        <f aca="false">SUM(AN199/$AN$2)</f>
        <v>4645.29829451191</v>
      </c>
      <c r="AP199" s="180" t="n">
        <v>30000</v>
      </c>
      <c r="AQ199" s="180"/>
      <c r="AR199" s="207" t="n">
        <f aca="false">SUM(AP199/$AN$2)</f>
        <v>3981.68425243878</v>
      </c>
      <c r="AS199" s="207" t="n">
        <v>536.86</v>
      </c>
      <c r="AT199" s="207" t="n">
        <v>536.86</v>
      </c>
      <c r="AU199" s="207"/>
      <c r="AV199" s="207"/>
      <c r="AW199" s="207" t="n">
        <f aca="false">SUM(AR199+AU199-AV199)</f>
        <v>3981.68425243878</v>
      </c>
      <c r="AX199" s="215" t="n">
        <v>536.86</v>
      </c>
      <c r="AY199" s="180" t="n">
        <v>0</v>
      </c>
      <c r="AZ199" s="180" t="n">
        <v>3000</v>
      </c>
      <c r="BA199" s="160" t="n">
        <f aca="false">SUM(AW199+AY199-AZ199)</f>
        <v>981.684252438781</v>
      </c>
      <c r="BI199" s="3"/>
    </row>
    <row r="200" customFormat="false" ht="12.75" hidden="true" customHeight="false" outlineLevel="0" collapsed="false">
      <c r="A200" s="209"/>
      <c r="B200" s="205"/>
      <c r="C200" s="205"/>
      <c r="D200" s="205"/>
      <c r="E200" s="205"/>
      <c r="F200" s="205"/>
      <c r="G200" s="205"/>
      <c r="H200" s="205"/>
      <c r="I200" s="217" t="n">
        <v>36611</v>
      </c>
      <c r="J200" s="218" t="s">
        <v>324</v>
      </c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07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21"/>
      <c r="AH200" s="219"/>
      <c r="AI200" s="219"/>
      <c r="AJ200" s="180"/>
      <c r="AK200" s="219"/>
      <c r="AL200" s="219"/>
      <c r="AM200" s="219"/>
      <c r="AN200" s="180"/>
      <c r="AO200" s="207" t="n">
        <f aca="false">SUM(AN200/$AN$2)</f>
        <v>0</v>
      </c>
      <c r="AP200" s="180" t="n">
        <v>10000</v>
      </c>
      <c r="AQ200" s="180"/>
      <c r="AR200" s="207" t="n">
        <f aca="false">SUM(AP200/$AN$2)</f>
        <v>1327.22808414626</v>
      </c>
      <c r="AS200" s="207"/>
      <c r="AT200" s="207"/>
      <c r="AU200" s="207"/>
      <c r="AV200" s="207"/>
      <c r="AW200" s="207" t="n">
        <f aca="false">SUM(AR200+AU200-AV200)</f>
        <v>1327.22808414626</v>
      </c>
      <c r="AX200" s="215"/>
      <c r="AY200" s="180" t="n">
        <v>0</v>
      </c>
      <c r="AZ200" s="180" t="n">
        <v>1327.23</v>
      </c>
      <c r="BA200" s="160" t="n">
        <f aca="false">SUM(AW200+AY200-AZ200)</f>
        <v>-0.00191585373954695</v>
      </c>
      <c r="BI200" s="3"/>
    </row>
    <row r="201" customFormat="false" ht="12.75" hidden="true" customHeight="false" outlineLevel="0" collapsed="false">
      <c r="A201" s="209"/>
      <c r="B201" s="205"/>
      <c r="C201" s="205"/>
      <c r="D201" s="205"/>
      <c r="E201" s="205"/>
      <c r="F201" s="205"/>
      <c r="G201" s="205"/>
      <c r="H201" s="205"/>
      <c r="I201" s="217" t="n">
        <v>36611</v>
      </c>
      <c r="J201" s="218" t="s">
        <v>325</v>
      </c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07"/>
      <c r="W201" s="219"/>
      <c r="X201" s="219" t="n">
        <v>30000</v>
      </c>
      <c r="Y201" s="219" t="n">
        <v>14000</v>
      </c>
      <c r="Z201" s="219" t="n">
        <v>29000</v>
      </c>
      <c r="AA201" s="219" t="n">
        <v>28000</v>
      </c>
      <c r="AB201" s="219" t="n">
        <v>21225</v>
      </c>
      <c r="AC201" s="219" t="n">
        <v>28000</v>
      </c>
      <c r="AD201" s="219" t="n">
        <v>16000</v>
      </c>
      <c r="AE201" s="219"/>
      <c r="AF201" s="219"/>
      <c r="AG201" s="221" t="n">
        <f aca="false">SUM(AD201+AE201-AF201)</f>
        <v>16000</v>
      </c>
      <c r="AH201" s="219"/>
      <c r="AI201" s="219" t="n">
        <v>16000</v>
      </c>
      <c r="AJ201" s="180" t="n">
        <v>1000</v>
      </c>
      <c r="AK201" s="219" t="n">
        <v>32000</v>
      </c>
      <c r="AL201" s="219" t="n">
        <v>13000</v>
      </c>
      <c r="AM201" s="219"/>
      <c r="AN201" s="180" t="n">
        <f aca="false">SUM(AK201+AL201-AM201)</f>
        <v>45000</v>
      </c>
      <c r="AO201" s="207" t="n">
        <f aca="false">SUM(AN201/$AN$2)</f>
        <v>5972.52637865817</v>
      </c>
      <c r="AP201" s="180" t="n">
        <v>40000</v>
      </c>
      <c r="AQ201" s="180"/>
      <c r="AR201" s="207" t="n">
        <f aca="false">SUM(AP201/$AN$2)</f>
        <v>5308.91233658504</v>
      </c>
      <c r="AS201" s="207" t="n">
        <v>6675</v>
      </c>
      <c r="AT201" s="207" t="n">
        <v>6675</v>
      </c>
      <c r="AU201" s="207" t="n">
        <v>1500</v>
      </c>
      <c r="AV201" s="207"/>
      <c r="AW201" s="207" t="n">
        <f aca="false">SUM(AR201+AU201-AV201)</f>
        <v>6808.91233658504</v>
      </c>
      <c r="AX201" s="215" t="n">
        <v>6675</v>
      </c>
      <c r="AY201" s="180"/>
      <c r="AZ201" s="180"/>
      <c r="BA201" s="160" t="n">
        <f aca="false">SUM(AW201+AY201-AZ201)</f>
        <v>6808.91233658504</v>
      </c>
      <c r="BI201" s="3"/>
    </row>
    <row r="202" customFormat="false" ht="12.75" hidden="true" customHeight="false" outlineLevel="0" collapsed="false">
      <c r="A202" s="214"/>
      <c r="B202" s="220" t="s">
        <v>326</v>
      </c>
      <c r="C202" s="220"/>
      <c r="D202" s="220"/>
      <c r="E202" s="220"/>
      <c r="F202" s="220"/>
      <c r="G202" s="220"/>
      <c r="H202" s="220"/>
      <c r="I202" s="206" t="n">
        <v>37</v>
      </c>
      <c r="J202" s="137" t="s">
        <v>316</v>
      </c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 t="n">
        <f aca="false">SUM(X203)</f>
        <v>30000</v>
      </c>
      <c r="Y202" s="207" t="n">
        <f aca="false">SUM(Y203)</f>
        <v>35500</v>
      </c>
      <c r="Z202" s="207" t="n">
        <f aca="false">SUM(Z203)</f>
        <v>20500</v>
      </c>
      <c r="AA202" s="207" t="n">
        <f aca="false">SUM(AA203)</f>
        <v>21000</v>
      </c>
      <c r="AB202" s="207" t="n">
        <f aca="false">SUM(AB203)</f>
        <v>0</v>
      </c>
      <c r="AC202" s="207" t="n">
        <f aca="false">SUM(AC203)</f>
        <v>21000</v>
      </c>
      <c r="AD202" s="207" t="n">
        <f aca="false">SUM(AD203)</f>
        <v>21000</v>
      </c>
      <c r="AE202" s="207" t="n">
        <f aca="false">SUM(AE203)</f>
        <v>0</v>
      </c>
      <c r="AF202" s="207" t="n">
        <f aca="false">SUM(AF203)</f>
        <v>0</v>
      </c>
      <c r="AG202" s="207" t="n">
        <f aca="false">SUM(AG203)</f>
        <v>37000</v>
      </c>
      <c r="AH202" s="207" t="n">
        <f aca="false">SUM(AH203)</f>
        <v>32468.11</v>
      </c>
      <c r="AI202" s="207" t="n">
        <f aca="false">SUM(AI203)</f>
        <v>36000</v>
      </c>
      <c r="AJ202" s="207" t="n">
        <f aca="false">SUM(AJ203)</f>
        <v>0</v>
      </c>
      <c r="AK202" s="207" t="n">
        <f aca="false">SUM(AK203)</f>
        <v>30000</v>
      </c>
      <c r="AL202" s="207" t="n">
        <f aca="false">SUM(AL203)</f>
        <v>8500</v>
      </c>
      <c r="AM202" s="207" t="n">
        <f aca="false">SUM(AM203)</f>
        <v>0</v>
      </c>
      <c r="AN202" s="207" t="n">
        <f aca="false">SUM(AN203)</f>
        <v>38500</v>
      </c>
      <c r="AO202" s="207" t="n">
        <f aca="false">SUM(AN202/$AN$2)</f>
        <v>5109.8281239631</v>
      </c>
      <c r="AP202" s="207" t="n">
        <f aca="false">SUM(AP203)</f>
        <v>43500</v>
      </c>
      <c r="AQ202" s="207"/>
      <c r="AR202" s="207" t="n">
        <f aca="false">SUM(AP202/$AN$2)</f>
        <v>5773.44216603623</v>
      </c>
      <c r="AS202" s="207"/>
      <c r="AT202" s="207" t="n">
        <f aca="false">SUM(AT203)</f>
        <v>281.97</v>
      </c>
      <c r="AU202" s="207" t="n">
        <f aca="false">SUM(AU203)</f>
        <v>500</v>
      </c>
      <c r="AV202" s="207" t="n">
        <f aca="false">SUM(AV203)</f>
        <v>0</v>
      </c>
      <c r="AW202" s="207" t="n">
        <f aca="false">SUM(AR202+AU202-AV202)</f>
        <v>6273.44216603623</v>
      </c>
      <c r="AX202" s="215" t="n">
        <f aca="false">SUM(AX203)</f>
        <v>4601.97</v>
      </c>
      <c r="AY202" s="216" t="n">
        <f aca="false">SUM(AY203)</f>
        <v>1600</v>
      </c>
      <c r="AZ202" s="216" t="n">
        <f aca="false">SUM(AZ203)</f>
        <v>2928.14</v>
      </c>
      <c r="BA202" s="216" t="n">
        <f aca="false">SUM(BA203)</f>
        <v>4945.30216603623</v>
      </c>
      <c r="BB202" s="3" t="n">
        <v>4945.3</v>
      </c>
      <c r="BI202" s="3"/>
    </row>
    <row r="203" customFormat="false" ht="12.75" hidden="true" customHeight="false" outlineLevel="0" collapsed="false">
      <c r="A203" s="209"/>
      <c r="B203" s="205"/>
      <c r="C203" s="205"/>
      <c r="D203" s="205"/>
      <c r="E203" s="205"/>
      <c r="F203" s="205"/>
      <c r="G203" s="205"/>
      <c r="H203" s="205"/>
      <c r="I203" s="217" t="n">
        <v>372</v>
      </c>
      <c r="J203" s="218" t="s">
        <v>317</v>
      </c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07"/>
      <c r="W203" s="219"/>
      <c r="X203" s="219" t="n">
        <f aca="false">SUM(X204:X205)</f>
        <v>30000</v>
      </c>
      <c r="Y203" s="219" t="n">
        <f aca="false">SUM(Y204:Y205)</f>
        <v>35500</v>
      </c>
      <c r="Z203" s="219" t="n">
        <f aca="false">SUM(Z204:Z205)</f>
        <v>20500</v>
      </c>
      <c r="AA203" s="219" t="n">
        <f aca="false">SUM(AA204:AA205)</f>
        <v>21000</v>
      </c>
      <c r="AB203" s="219" t="n">
        <f aca="false">SUM(AB204:AB205)</f>
        <v>0</v>
      </c>
      <c r="AC203" s="219" t="n">
        <f aca="false">SUM(AC204:AC205)</f>
        <v>21000</v>
      </c>
      <c r="AD203" s="219" t="n">
        <f aca="false">SUM(AD204:AD205)</f>
        <v>21000</v>
      </c>
      <c r="AE203" s="219"/>
      <c r="AF203" s="219"/>
      <c r="AG203" s="221" t="n">
        <f aca="false">SUM(AG204:AG207)</f>
        <v>37000</v>
      </c>
      <c r="AH203" s="221" t="n">
        <f aca="false">SUM(AH204:AH207)</f>
        <v>32468.11</v>
      </c>
      <c r="AI203" s="221" t="n">
        <f aca="false">SUM(AI204:AI207)</f>
        <v>36000</v>
      </c>
      <c r="AJ203" s="221" t="n">
        <f aca="false">SUM(AJ204:AJ207)</f>
        <v>0</v>
      </c>
      <c r="AK203" s="221" t="n">
        <v>30000</v>
      </c>
      <c r="AL203" s="221" t="n">
        <f aca="false">SUM(AL204:AL207)</f>
        <v>8500</v>
      </c>
      <c r="AM203" s="221" t="n">
        <f aca="false">SUM(AM204:AM207)</f>
        <v>0</v>
      </c>
      <c r="AN203" s="221" t="n">
        <f aca="false">SUM(AN204:AN207)</f>
        <v>38500</v>
      </c>
      <c r="AO203" s="207" t="n">
        <f aca="false">SUM(AN203/$AN$2)</f>
        <v>5109.8281239631</v>
      </c>
      <c r="AP203" s="221" t="n">
        <f aca="false">SUM(AP204:AP207)</f>
        <v>43500</v>
      </c>
      <c r="AQ203" s="221"/>
      <c r="AR203" s="207" t="n">
        <f aca="false">SUM(AP203/$AN$2)</f>
        <v>5773.44216603623</v>
      </c>
      <c r="AS203" s="207"/>
      <c r="AT203" s="207" t="n">
        <f aca="false">SUM(AT204:AT207)</f>
        <v>281.97</v>
      </c>
      <c r="AU203" s="207" t="n">
        <f aca="false">SUM(AU204:AU207)</f>
        <v>500</v>
      </c>
      <c r="AV203" s="207" t="n">
        <f aca="false">SUM(AV204:AV207)</f>
        <v>0</v>
      </c>
      <c r="AW203" s="207" t="n">
        <f aca="false">SUM(AR203+AU203-AV203)</f>
        <v>6273.44216603623</v>
      </c>
      <c r="AX203" s="215" t="n">
        <f aca="false">SUM(AX204:AX207)</f>
        <v>4601.97</v>
      </c>
      <c r="AY203" s="216" t="n">
        <f aca="false">SUM(AY204:AY207)</f>
        <v>1600</v>
      </c>
      <c r="AZ203" s="216" t="n">
        <f aca="false">SUM(AZ204:AZ207)</f>
        <v>2928.14</v>
      </c>
      <c r="BA203" s="216" t="n">
        <f aca="false">SUM(BA204:BA207)</f>
        <v>4945.30216603623</v>
      </c>
      <c r="BI203" s="3"/>
    </row>
    <row r="204" customFormat="false" ht="12.75" hidden="true" customHeight="false" outlineLevel="0" collapsed="false">
      <c r="A204" s="209"/>
      <c r="B204" s="205"/>
      <c r="C204" s="205"/>
      <c r="D204" s="205"/>
      <c r="E204" s="205"/>
      <c r="F204" s="205"/>
      <c r="G204" s="205"/>
      <c r="H204" s="205"/>
      <c r="I204" s="217" t="n">
        <v>37221</v>
      </c>
      <c r="J204" s="218" t="s">
        <v>327</v>
      </c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 t="n">
        <v>10000</v>
      </c>
      <c r="X204" s="219" t="n">
        <v>25000</v>
      </c>
      <c r="Y204" s="219" t="n">
        <v>30000</v>
      </c>
      <c r="Z204" s="219" t="n">
        <v>15000</v>
      </c>
      <c r="AA204" s="219" t="n">
        <v>15000</v>
      </c>
      <c r="AB204" s="219"/>
      <c r="AC204" s="219" t="n">
        <v>15000</v>
      </c>
      <c r="AD204" s="219" t="n">
        <v>15000</v>
      </c>
      <c r="AE204" s="219"/>
      <c r="AF204" s="219"/>
      <c r="AG204" s="221" t="n">
        <f aca="false">SUM(AD204+AE204-AF204)</f>
        <v>15000</v>
      </c>
      <c r="AH204" s="219" t="n">
        <v>16468.11</v>
      </c>
      <c r="AI204" s="219" t="n">
        <v>14000</v>
      </c>
      <c r="AJ204" s="180" t="n">
        <v>0</v>
      </c>
      <c r="AK204" s="219" t="n">
        <v>14000</v>
      </c>
      <c r="AL204" s="219"/>
      <c r="AM204" s="219"/>
      <c r="AN204" s="180" t="n">
        <f aca="false">SUM(AK204+AL204-AM204)</f>
        <v>14000</v>
      </c>
      <c r="AO204" s="207" t="n">
        <f aca="false">SUM(AN204/$AN$2)</f>
        <v>1858.11931780476</v>
      </c>
      <c r="AP204" s="180" t="n">
        <v>15000</v>
      </c>
      <c r="AQ204" s="180"/>
      <c r="AR204" s="207" t="n">
        <f aca="false">SUM(AP204/$AN$2)</f>
        <v>1990.84212621939</v>
      </c>
      <c r="AS204" s="207" t="n">
        <v>50.97</v>
      </c>
      <c r="AT204" s="207" t="n">
        <v>50.97</v>
      </c>
      <c r="AU204" s="207"/>
      <c r="AV204" s="207"/>
      <c r="AW204" s="207" t="n">
        <f aca="false">SUM(AR204+AU204-AV204)</f>
        <v>1990.84212621939</v>
      </c>
      <c r="AX204" s="215" t="n">
        <v>50.97</v>
      </c>
      <c r="AY204" s="180" t="n">
        <v>0</v>
      </c>
      <c r="AZ204" s="180" t="n">
        <v>1800</v>
      </c>
      <c r="BA204" s="160" t="n">
        <f aca="false">SUM(AW204+AY204-AZ204)</f>
        <v>190.842126219391</v>
      </c>
      <c r="BI204" s="3"/>
    </row>
    <row r="205" customFormat="false" ht="12.75" hidden="true" customHeight="false" outlineLevel="0" collapsed="false">
      <c r="A205" s="209"/>
      <c r="B205" s="205"/>
      <c r="C205" s="205"/>
      <c r="D205" s="205"/>
      <c r="E205" s="205"/>
      <c r="F205" s="205"/>
      <c r="G205" s="205"/>
      <c r="H205" s="205"/>
      <c r="I205" s="217" t="n">
        <v>37221</v>
      </c>
      <c r="J205" s="218" t="s">
        <v>328</v>
      </c>
      <c r="K205" s="219" t="n">
        <v>8000</v>
      </c>
      <c r="L205" s="219" t="n">
        <v>10000</v>
      </c>
      <c r="M205" s="219" t="n">
        <v>10000</v>
      </c>
      <c r="N205" s="219" t="n">
        <v>82000</v>
      </c>
      <c r="O205" s="219" t="n">
        <v>82000</v>
      </c>
      <c r="P205" s="219" t="n">
        <v>82000</v>
      </c>
      <c r="Q205" s="219" t="n">
        <v>82000</v>
      </c>
      <c r="R205" s="219" t="n">
        <v>37145.75</v>
      </c>
      <c r="S205" s="219"/>
      <c r="T205" s="219"/>
      <c r="U205" s="219"/>
      <c r="V205" s="207" t="n">
        <f aca="false">S205/P205*100</f>
        <v>0</v>
      </c>
      <c r="W205" s="219" t="n">
        <v>5000</v>
      </c>
      <c r="X205" s="219" t="n">
        <v>5000</v>
      </c>
      <c r="Y205" s="219" t="n">
        <v>5500</v>
      </c>
      <c r="Z205" s="219" t="n">
        <v>5500</v>
      </c>
      <c r="AA205" s="219" t="n">
        <v>6000</v>
      </c>
      <c r="AB205" s="219"/>
      <c r="AC205" s="219" t="n">
        <v>6000</v>
      </c>
      <c r="AD205" s="219" t="n">
        <v>6000</v>
      </c>
      <c r="AE205" s="219"/>
      <c r="AF205" s="219"/>
      <c r="AG205" s="221" t="n">
        <f aca="false">SUM(AD205+AE205-AF205)</f>
        <v>6000</v>
      </c>
      <c r="AH205" s="219" t="n">
        <v>0</v>
      </c>
      <c r="AI205" s="219" t="n">
        <v>6000</v>
      </c>
      <c r="AJ205" s="180" t="n">
        <v>0</v>
      </c>
      <c r="AK205" s="219" t="n">
        <v>0</v>
      </c>
      <c r="AL205" s="219" t="n">
        <v>8500</v>
      </c>
      <c r="AM205" s="219"/>
      <c r="AN205" s="180" t="n">
        <f aca="false">SUM(AK205+AL205-AM205)</f>
        <v>8500</v>
      </c>
      <c r="AO205" s="207" t="n">
        <f aca="false">SUM(AN205/$AN$2)</f>
        <v>1128.14387152432</v>
      </c>
      <c r="AP205" s="180" t="n">
        <v>8500</v>
      </c>
      <c r="AQ205" s="180"/>
      <c r="AR205" s="207" t="n">
        <f aca="false">SUM(AP205/$AN$2)</f>
        <v>1128.14387152432</v>
      </c>
      <c r="AS205" s="207"/>
      <c r="AT205" s="207"/>
      <c r="AU205" s="207"/>
      <c r="AV205" s="207"/>
      <c r="AW205" s="207" t="n">
        <f aca="false">SUM(AR205+AU205-AV205)</f>
        <v>1128.14387152432</v>
      </c>
      <c r="AX205" s="215"/>
      <c r="AY205" s="180"/>
      <c r="AZ205" s="180" t="n">
        <v>1128.14</v>
      </c>
      <c r="BA205" s="160" t="n">
        <f aca="false">SUM(AW205+AY205-AZ205)</f>
        <v>0.00387152432131188</v>
      </c>
      <c r="BI205" s="3"/>
    </row>
    <row r="206" customFormat="false" ht="12.75" hidden="true" customHeight="false" outlineLevel="0" collapsed="false">
      <c r="A206" s="209"/>
      <c r="B206" s="205"/>
      <c r="C206" s="205"/>
      <c r="D206" s="205"/>
      <c r="E206" s="205"/>
      <c r="F206" s="205"/>
      <c r="G206" s="205"/>
      <c r="H206" s="205"/>
      <c r="I206" s="217" t="n">
        <v>37229</v>
      </c>
      <c r="J206" s="218" t="s">
        <v>329</v>
      </c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07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21"/>
      <c r="AH206" s="219"/>
      <c r="AI206" s="219"/>
      <c r="AJ206" s="180"/>
      <c r="AK206" s="219"/>
      <c r="AL206" s="219"/>
      <c r="AM206" s="219"/>
      <c r="AN206" s="180"/>
      <c r="AO206" s="207"/>
      <c r="AP206" s="180"/>
      <c r="AQ206" s="180"/>
      <c r="AR206" s="207"/>
      <c r="AS206" s="207" t="n">
        <v>231</v>
      </c>
      <c r="AT206" s="207" t="n">
        <v>231</v>
      </c>
      <c r="AU206" s="207" t="n">
        <v>500</v>
      </c>
      <c r="AV206" s="207"/>
      <c r="AW206" s="207" t="n">
        <f aca="false">SUM(AR206+AU206-AV206)</f>
        <v>500</v>
      </c>
      <c r="AX206" s="215" t="n">
        <v>1821</v>
      </c>
      <c r="AY206" s="180" t="n">
        <v>1500</v>
      </c>
      <c r="AZ206" s="180"/>
      <c r="BA206" s="160" t="n">
        <f aca="false">SUM(AW206+AY206-AZ206)</f>
        <v>2000</v>
      </c>
      <c r="BI206" s="3"/>
    </row>
    <row r="207" customFormat="false" ht="12.75" hidden="true" customHeight="false" outlineLevel="0" collapsed="false">
      <c r="A207" s="209"/>
      <c r="B207" s="205"/>
      <c r="C207" s="205"/>
      <c r="D207" s="205"/>
      <c r="E207" s="205"/>
      <c r="F207" s="205"/>
      <c r="G207" s="205"/>
      <c r="H207" s="205"/>
      <c r="I207" s="217" t="n">
        <v>37229</v>
      </c>
      <c r="J207" s="218" t="s">
        <v>330</v>
      </c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07"/>
      <c r="W207" s="219"/>
      <c r="X207" s="219"/>
      <c r="Y207" s="219"/>
      <c r="Z207" s="219"/>
      <c r="AA207" s="219"/>
      <c r="AB207" s="219"/>
      <c r="AC207" s="219"/>
      <c r="AD207" s="219" t="n">
        <v>16000</v>
      </c>
      <c r="AE207" s="219"/>
      <c r="AF207" s="219"/>
      <c r="AG207" s="221" t="n">
        <f aca="false">SUM(AD207+AE207-AF207)</f>
        <v>16000</v>
      </c>
      <c r="AH207" s="219" t="n">
        <v>16000</v>
      </c>
      <c r="AI207" s="219" t="n">
        <v>16000</v>
      </c>
      <c r="AJ207" s="180" t="n">
        <v>0</v>
      </c>
      <c r="AK207" s="219" t="n">
        <v>16000</v>
      </c>
      <c r="AL207" s="219"/>
      <c r="AM207" s="219"/>
      <c r="AN207" s="180" t="n">
        <f aca="false">SUM(AK207+AL207-AM207)</f>
        <v>16000</v>
      </c>
      <c r="AO207" s="207" t="n">
        <f aca="false">SUM(AN207/$AN$2)</f>
        <v>2123.56493463402</v>
      </c>
      <c r="AP207" s="180" t="n">
        <v>20000</v>
      </c>
      <c r="AQ207" s="180"/>
      <c r="AR207" s="207" t="n">
        <f aca="false">SUM(AP207/$AN$2)</f>
        <v>2654.45616829252</v>
      </c>
      <c r="AS207" s="207"/>
      <c r="AT207" s="207"/>
      <c r="AU207" s="207"/>
      <c r="AV207" s="207"/>
      <c r="AW207" s="207" t="n">
        <f aca="false">SUM(AR207+AU207-AV207)</f>
        <v>2654.45616829252</v>
      </c>
      <c r="AX207" s="215" t="n">
        <v>2730</v>
      </c>
      <c r="AY207" s="180" t="n">
        <v>100</v>
      </c>
      <c r="AZ207" s="180"/>
      <c r="BA207" s="160" t="n">
        <f aca="false">SUM(AW207+AY207-AZ207)</f>
        <v>2754.45616829252</v>
      </c>
      <c r="BI207" s="3"/>
    </row>
    <row r="208" customFormat="false" ht="12.75" hidden="true" customHeight="false" outlineLevel="0" collapsed="false">
      <c r="A208" s="214" t="s">
        <v>331</v>
      </c>
      <c r="B208" s="220"/>
      <c r="C208" s="220"/>
      <c r="D208" s="220"/>
      <c r="E208" s="220"/>
      <c r="F208" s="220"/>
      <c r="G208" s="220"/>
      <c r="H208" s="220"/>
      <c r="I208" s="206" t="s">
        <v>332</v>
      </c>
      <c r="J208" s="137" t="s">
        <v>333</v>
      </c>
      <c r="K208" s="207" t="e">
        <f aca="false">SUM(K209+K238+#REF!)</f>
        <v>#REF!</v>
      </c>
      <c r="L208" s="207" t="e">
        <f aca="false">SUM(L209+L238+#REF!)</f>
        <v>#REF!</v>
      </c>
      <c r="M208" s="207" t="e">
        <f aca="false">SUM(M209+M238+#REF!)</f>
        <v>#REF!</v>
      </c>
      <c r="N208" s="207" t="e">
        <f aca="false">SUM(N209+N238+N228)</f>
        <v>#REF!</v>
      </c>
      <c r="O208" s="207" t="e">
        <f aca="false">SUM(O209+O238+O228)</f>
        <v>#REF!</v>
      </c>
      <c r="P208" s="207" t="e">
        <f aca="false">SUM(P209+P238+P228)</f>
        <v>#REF!</v>
      </c>
      <c r="Q208" s="207" t="e">
        <f aca="false">SUM(Q209+Q238+Q228)</f>
        <v>#REF!</v>
      </c>
      <c r="R208" s="207" t="e">
        <f aca="false">SUM(R209+R238+R228)</f>
        <v>#REF!</v>
      </c>
      <c r="S208" s="207" t="e">
        <f aca="false">SUM(S209+S238+S228)</f>
        <v>#REF!</v>
      </c>
      <c r="T208" s="207" t="e">
        <f aca="false">SUM(T209+T238+T228)</f>
        <v>#REF!</v>
      </c>
      <c r="U208" s="207" t="e">
        <f aca="false">SUM(U209+U238+U228)</f>
        <v>#REF!</v>
      </c>
      <c r="V208" s="207" t="e">
        <f aca="false">SUM(V209+V238+V228)</f>
        <v>#REF!</v>
      </c>
      <c r="W208" s="207" t="n">
        <f aca="false">SUM(W209+W238+W228)</f>
        <v>115000</v>
      </c>
      <c r="X208" s="207" t="n">
        <f aca="false">SUM(X209+X238+X228)</f>
        <v>150000</v>
      </c>
      <c r="Y208" s="207" t="n">
        <f aca="false">SUM(Y209+Y238+Y228)</f>
        <v>950000</v>
      </c>
      <c r="Z208" s="207" t="n">
        <f aca="false">SUM(Z209+Z238+Z228)</f>
        <v>1200000</v>
      </c>
      <c r="AA208" s="207" t="n">
        <f aca="false">SUM(AA209+AA238+AA228)</f>
        <v>950000</v>
      </c>
      <c r="AB208" s="207" t="n">
        <f aca="false">SUM(AB209+AB238+AB228)</f>
        <v>82368.21</v>
      </c>
      <c r="AC208" s="207" t="n">
        <f aca="false">SUM(AC209+AC238+AC228)</f>
        <v>1788000</v>
      </c>
      <c r="AD208" s="207" t="n">
        <f aca="false">SUM(AD209+AD238+AD228)</f>
        <v>1998000</v>
      </c>
      <c r="AE208" s="207" t="n">
        <f aca="false">SUM(AE209+AE238+AE228)</f>
        <v>0</v>
      </c>
      <c r="AF208" s="207" t="n">
        <f aca="false">SUM(AF209+AF238+AF228)</f>
        <v>0</v>
      </c>
      <c r="AG208" s="207" t="n">
        <f aca="false">SUM(AG209+AG238+AG228)</f>
        <v>1998000</v>
      </c>
      <c r="AH208" s="207" t="n">
        <f aca="false">SUM(AH209+AH238+AH228)</f>
        <v>610261.41</v>
      </c>
      <c r="AI208" s="207" t="n">
        <f aca="false">SUM(AI209+AI238+AI228)</f>
        <v>1850000</v>
      </c>
      <c r="AJ208" s="207" t="n">
        <f aca="false">SUM(AJ209+AJ238+AJ228)</f>
        <v>281229.98</v>
      </c>
      <c r="AK208" s="207" t="n">
        <f aca="false">SUM(AK209+AK238+AK228)</f>
        <v>2030000</v>
      </c>
      <c r="AL208" s="207" t="n">
        <f aca="false">SUM(AL209+AL238+AL228)</f>
        <v>320000</v>
      </c>
      <c r="AM208" s="207" t="n">
        <f aca="false">SUM(AM209+AM238+AM228)</f>
        <v>200000</v>
      </c>
      <c r="AN208" s="207" t="n">
        <f aca="false">SUM(AN209+AN238+AN228)</f>
        <v>2150000</v>
      </c>
      <c r="AO208" s="207" t="n">
        <f aca="false">SUM(AN208/$AN$2)</f>
        <v>285354.038091446</v>
      </c>
      <c r="AP208" s="207" t="n">
        <f aca="false">SUM(AP209+AP238+AP228)</f>
        <v>1600000</v>
      </c>
      <c r="AQ208" s="207" t="n">
        <f aca="false">SUM(AQ209+AQ238+AQ228)</f>
        <v>0</v>
      </c>
      <c r="AR208" s="207" t="n">
        <f aca="false">SUM(AP208/$AN$2)</f>
        <v>212356.493463402</v>
      </c>
      <c r="AS208" s="207"/>
      <c r="AT208" s="207" t="n">
        <f aca="false">SUM(AT209+AT238+AT228)</f>
        <v>58314.48</v>
      </c>
      <c r="AU208" s="207" t="n">
        <f aca="false">SUM(AU209+AU238+AU228)</f>
        <v>134463.16</v>
      </c>
      <c r="AV208" s="207" t="n">
        <f aca="false">SUM(AV209+AV238+AV228)</f>
        <v>30466.48</v>
      </c>
      <c r="AW208" s="207" t="n">
        <f aca="false">SUM(AR208+AU208-AV208)</f>
        <v>316353.173463402</v>
      </c>
      <c r="AX208" s="215" t="n">
        <f aca="false">SUM(AX209+AX228+AX238)</f>
        <v>98139.52</v>
      </c>
      <c r="AY208" s="216" t="n">
        <f aca="false">SUM(AY209+AY228+AY238)</f>
        <v>20000</v>
      </c>
      <c r="AZ208" s="216" t="n">
        <f aca="false">SUM(AZ209+AZ228+AZ238)</f>
        <v>125201.86</v>
      </c>
      <c r="BA208" s="216" t="n">
        <f aca="false">SUM(BA209+BA228+BA238)</f>
        <v>211151.313463402</v>
      </c>
      <c r="BI208" s="3"/>
    </row>
    <row r="209" customFormat="false" ht="12.75" hidden="true" customHeight="false" outlineLevel="0" collapsed="false">
      <c r="A209" s="209" t="s">
        <v>334</v>
      </c>
      <c r="B209" s="205"/>
      <c r="C209" s="205"/>
      <c r="D209" s="205"/>
      <c r="E209" s="205"/>
      <c r="F209" s="205"/>
      <c r="G209" s="205"/>
      <c r="H209" s="205"/>
      <c r="I209" s="217" t="s">
        <v>155</v>
      </c>
      <c r="J209" s="218" t="s">
        <v>335</v>
      </c>
      <c r="K209" s="219" t="e">
        <f aca="false">SUM(K210)</f>
        <v>#REF!</v>
      </c>
      <c r="L209" s="219" t="e">
        <f aca="false">SUM(L210)</f>
        <v>#REF!</v>
      </c>
      <c r="M209" s="219" t="e">
        <f aca="false">SUM(M210)</f>
        <v>#REF!</v>
      </c>
      <c r="N209" s="219" t="e">
        <f aca="false">SUM(N210)</f>
        <v>#REF!</v>
      </c>
      <c r="O209" s="219" t="e">
        <f aca="false">SUM(O210)</f>
        <v>#REF!</v>
      </c>
      <c r="P209" s="219" t="e">
        <f aca="false">SUM(P210)</f>
        <v>#REF!</v>
      </c>
      <c r="Q209" s="219" t="e">
        <f aca="false">SUM(Q210)</f>
        <v>#REF!</v>
      </c>
      <c r="R209" s="219" t="e">
        <f aca="false">SUM(R210)</f>
        <v>#REF!</v>
      </c>
      <c r="S209" s="219" t="e">
        <f aca="false">SUM(S210)</f>
        <v>#REF!</v>
      </c>
      <c r="T209" s="219" t="e">
        <f aca="false">SUM(T210)</f>
        <v>#REF!</v>
      </c>
      <c r="U209" s="219" t="e">
        <f aca="false">SUM(U210)</f>
        <v>#REF!</v>
      </c>
      <c r="V209" s="219" t="e">
        <f aca="false">SUM(V210)</f>
        <v>#REF!</v>
      </c>
      <c r="W209" s="219" t="n">
        <f aca="false">SUM(W210)</f>
        <v>0</v>
      </c>
      <c r="X209" s="219" t="n">
        <f aca="false">SUM(X210)</f>
        <v>0</v>
      </c>
      <c r="Y209" s="219" t="n">
        <f aca="false">SUM(Y210)</f>
        <v>400000</v>
      </c>
      <c r="Z209" s="219" t="n">
        <f aca="false">SUM(Z210)</f>
        <v>650000</v>
      </c>
      <c r="AA209" s="219" t="n">
        <f aca="false">SUM(AA210)</f>
        <v>400000</v>
      </c>
      <c r="AB209" s="219" t="n">
        <f aca="false">SUM(AB210)</f>
        <v>75137.46</v>
      </c>
      <c r="AC209" s="219" t="n">
        <f aca="false">SUM(AC210)</f>
        <v>1238000</v>
      </c>
      <c r="AD209" s="219" t="n">
        <f aca="false">SUM(AD210)</f>
        <v>1498000</v>
      </c>
      <c r="AE209" s="219" t="n">
        <f aca="false">SUM(AE210)</f>
        <v>0</v>
      </c>
      <c r="AF209" s="219" t="n">
        <f aca="false">SUM(AF210)</f>
        <v>0</v>
      </c>
      <c r="AG209" s="219" t="n">
        <f aca="false">SUM(AG210)</f>
        <v>1498000</v>
      </c>
      <c r="AH209" s="219" t="n">
        <f aca="false">SUM(AH210)</f>
        <v>601936.41</v>
      </c>
      <c r="AI209" s="219" t="n">
        <f aca="false">SUM(AI210)</f>
        <v>1250000</v>
      </c>
      <c r="AJ209" s="219" t="n">
        <f aca="false">SUM(AJ210)</f>
        <v>278452.08</v>
      </c>
      <c r="AK209" s="219" t="n">
        <f aca="false">SUM(AK210)</f>
        <v>1650000</v>
      </c>
      <c r="AL209" s="219" t="n">
        <f aca="false">SUM(AL210)</f>
        <v>320000</v>
      </c>
      <c r="AM209" s="219" t="n">
        <f aca="false">SUM(AM210)</f>
        <v>200000</v>
      </c>
      <c r="AN209" s="219" t="n">
        <f aca="false">SUM(AN210)</f>
        <v>1770000</v>
      </c>
      <c r="AO209" s="207" t="n">
        <f aca="false">SUM(AN209/$AN$2)</f>
        <v>234919.370893888</v>
      </c>
      <c r="AP209" s="219" t="n">
        <f aca="false">SUM(AP210)</f>
        <v>1170000</v>
      </c>
      <c r="AQ209" s="219" t="n">
        <f aca="false">SUM(AQ210)</f>
        <v>0</v>
      </c>
      <c r="AR209" s="207" t="n">
        <f aca="false">SUM(AP209/$AN$2)</f>
        <v>155285.685845113</v>
      </c>
      <c r="AS209" s="207"/>
      <c r="AT209" s="207" t="n">
        <f aca="false">SUM(AT210)</f>
        <v>41557.96</v>
      </c>
      <c r="AU209" s="207" t="n">
        <f aca="false">SUM(AU210)</f>
        <v>100000</v>
      </c>
      <c r="AV209" s="207" t="n">
        <f aca="false">SUM(AV210)</f>
        <v>30466.48</v>
      </c>
      <c r="AW209" s="207" t="n">
        <f aca="false">SUM(AR209+AU209-AV209)</f>
        <v>224819.205845112</v>
      </c>
      <c r="AX209" s="215" t="n">
        <f aca="false">SUM(AX219+AX215)</f>
        <v>53914.22</v>
      </c>
      <c r="AY209" s="216" t="n">
        <f aca="false">SUM(AY219+AY215)</f>
        <v>20000</v>
      </c>
      <c r="AZ209" s="216" t="n">
        <f aca="false">SUM(AZ219+AZ215)</f>
        <v>79347.9</v>
      </c>
      <c r="BA209" s="216" t="n">
        <f aca="false">SUM(BA219+BA215)</f>
        <v>165471.305845112</v>
      </c>
      <c r="BI209" s="3"/>
    </row>
    <row r="210" customFormat="false" ht="12.75" hidden="true" customHeight="false" outlineLevel="0" collapsed="false">
      <c r="A210" s="209"/>
      <c r="B210" s="205"/>
      <c r="C210" s="205"/>
      <c r="D210" s="205"/>
      <c r="E210" s="205"/>
      <c r="F210" s="205"/>
      <c r="G210" s="205"/>
      <c r="H210" s="205"/>
      <c r="I210" s="217" t="s">
        <v>336</v>
      </c>
      <c r="J210" s="218"/>
      <c r="K210" s="219" t="e">
        <f aca="false">SUM(K219)</f>
        <v>#REF!</v>
      </c>
      <c r="L210" s="219" t="e">
        <f aca="false">SUM(L219)</f>
        <v>#REF!</v>
      </c>
      <c r="M210" s="219" t="e">
        <f aca="false">SUM(M219)</f>
        <v>#REF!</v>
      </c>
      <c r="N210" s="219" t="e">
        <f aca="false">SUM(N219)</f>
        <v>#REF!</v>
      </c>
      <c r="O210" s="219" t="e">
        <f aca="false">SUM(O219)</f>
        <v>#REF!</v>
      </c>
      <c r="P210" s="219" t="e">
        <f aca="false">SUM(P219)</f>
        <v>#REF!</v>
      </c>
      <c r="Q210" s="219" t="e">
        <f aca="false">SUM(Q219)</f>
        <v>#REF!</v>
      </c>
      <c r="R210" s="219" t="e">
        <f aca="false">SUM(R219)</f>
        <v>#REF!</v>
      </c>
      <c r="S210" s="219" t="e">
        <f aca="false">SUM(S219)</f>
        <v>#REF!</v>
      </c>
      <c r="T210" s="219" t="e">
        <f aca="false">SUM(T219)</f>
        <v>#REF!</v>
      </c>
      <c r="U210" s="219" t="e">
        <f aca="false">SUM(U219)</f>
        <v>#REF!</v>
      </c>
      <c r="V210" s="219" t="e">
        <f aca="false">SUM(V219)</f>
        <v>#REF!</v>
      </c>
      <c r="W210" s="219" t="n">
        <f aca="false">SUM(W219)</f>
        <v>0</v>
      </c>
      <c r="X210" s="219" t="n">
        <f aca="false">SUM(X219)</f>
        <v>0</v>
      </c>
      <c r="Y210" s="219" t="n">
        <f aca="false">SUM(Y219)</f>
        <v>400000</v>
      </c>
      <c r="Z210" s="219" t="n">
        <f aca="false">SUM(Z219)</f>
        <v>650000</v>
      </c>
      <c r="AA210" s="219" t="n">
        <f aca="false">SUM(AA219)</f>
        <v>400000</v>
      </c>
      <c r="AB210" s="219" t="n">
        <f aca="false">SUM(AB219)</f>
        <v>75137.46</v>
      </c>
      <c r="AC210" s="219" t="n">
        <f aca="false">SUM(AC219)</f>
        <v>1238000</v>
      </c>
      <c r="AD210" s="219" t="n">
        <f aca="false">SUM(AD219)</f>
        <v>1498000</v>
      </c>
      <c r="AE210" s="219" t="n">
        <f aca="false">SUM(AE219)</f>
        <v>0</v>
      </c>
      <c r="AF210" s="219" t="n">
        <f aca="false">SUM(AF219)</f>
        <v>0</v>
      </c>
      <c r="AG210" s="219" t="n">
        <f aca="false">SUM(AG219)</f>
        <v>1498000</v>
      </c>
      <c r="AH210" s="219" t="n">
        <f aca="false">SUM(AH219)</f>
        <v>601936.41</v>
      </c>
      <c r="AI210" s="219" t="n">
        <f aca="false">SUM(AI219)</f>
        <v>1250000</v>
      </c>
      <c r="AJ210" s="219" t="n">
        <f aca="false">SUM(AJ219)</f>
        <v>278452.08</v>
      </c>
      <c r="AK210" s="219" t="n">
        <f aca="false">SUM(AK219)</f>
        <v>1650000</v>
      </c>
      <c r="AL210" s="219" t="n">
        <f aca="false">SUM(AL219)</f>
        <v>320000</v>
      </c>
      <c r="AM210" s="219" t="n">
        <f aca="false">SUM(AM219)</f>
        <v>200000</v>
      </c>
      <c r="AN210" s="219" t="n">
        <f aca="false">SUM(AN219)</f>
        <v>1770000</v>
      </c>
      <c r="AO210" s="207" t="n">
        <f aca="false">SUM(AN210/$AN$2)</f>
        <v>234919.370893888</v>
      </c>
      <c r="AP210" s="219" t="n">
        <f aca="false">SUM(AP219)</f>
        <v>1170000</v>
      </c>
      <c r="AQ210" s="219" t="n">
        <f aca="false">SUM(AQ219)</f>
        <v>0</v>
      </c>
      <c r="AR210" s="207" t="n">
        <f aca="false">SUM(AP210/$AN$2)</f>
        <v>155285.685845113</v>
      </c>
      <c r="AS210" s="207"/>
      <c r="AT210" s="207" t="n">
        <f aca="false">SUM(AT219)</f>
        <v>41557.96</v>
      </c>
      <c r="AU210" s="207" t="n">
        <f aca="false">SUM(AU219)</f>
        <v>100000</v>
      </c>
      <c r="AV210" s="207" t="n">
        <f aca="false">SUM(AV219)</f>
        <v>30466.48</v>
      </c>
      <c r="AW210" s="207" t="n">
        <f aca="false">SUM(AR210+AU210-AV210)</f>
        <v>224819.205845112</v>
      </c>
      <c r="AX210" s="215"/>
      <c r="AY210" s="180"/>
      <c r="AZ210" s="180"/>
      <c r="BA210" s="160" t="n">
        <v>165471.31</v>
      </c>
      <c r="BI210" s="3"/>
    </row>
    <row r="211" customFormat="false" ht="12.75" hidden="true" customHeight="false" outlineLevel="0" collapsed="false">
      <c r="A211" s="209"/>
      <c r="B211" s="205" t="s">
        <v>178</v>
      </c>
      <c r="C211" s="205"/>
      <c r="D211" s="205"/>
      <c r="E211" s="205"/>
      <c r="F211" s="205"/>
      <c r="G211" s="205"/>
      <c r="H211" s="205"/>
      <c r="I211" s="217" t="s">
        <v>159</v>
      </c>
      <c r="J211" s="218" t="s">
        <v>160</v>
      </c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07" t="n">
        <f aca="false">SUM(AN211/$AN$2)</f>
        <v>0</v>
      </c>
      <c r="AP211" s="219" t="n">
        <v>500000</v>
      </c>
      <c r="AQ211" s="219"/>
      <c r="AR211" s="207" t="n">
        <f aca="false">SUM(AP211/$AN$2)</f>
        <v>66361.404207313</v>
      </c>
      <c r="AS211" s="207"/>
      <c r="AT211" s="207" t="n">
        <v>500000</v>
      </c>
      <c r="AU211" s="207"/>
      <c r="AV211" s="207"/>
      <c r="AW211" s="207" t="n">
        <v>33180.7</v>
      </c>
      <c r="AX211" s="215"/>
      <c r="AY211" s="180"/>
      <c r="AZ211" s="180"/>
      <c r="BA211" s="160" t="n">
        <v>15589.72</v>
      </c>
      <c r="BI211" s="3"/>
    </row>
    <row r="212" customFormat="false" ht="12.75" hidden="true" customHeight="false" outlineLevel="0" collapsed="false">
      <c r="A212" s="209"/>
      <c r="B212" s="205" t="s">
        <v>178</v>
      </c>
      <c r="C212" s="205"/>
      <c r="D212" s="205"/>
      <c r="E212" s="205"/>
      <c r="F212" s="205"/>
      <c r="G212" s="205"/>
      <c r="H212" s="205"/>
      <c r="I212" s="217" t="s">
        <v>182</v>
      </c>
      <c r="J212" s="218" t="s">
        <v>183</v>
      </c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07"/>
      <c r="AP212" s="219"/>
      <c r="AQ212" s="219"/>
      <c r="AR212" s="207"/>
      <c r="AS212" s="207"/>
      <c r="AT212" s="207"/>
      <c r="AU212" s="207"/>
      <c r="AV212" s="207"/>
      <c r="AW212" s="207" t="n">
        <v>9350.36</v>
      </c>
      <c r="AX212" s="215"/>
      <c r="AY212" s="180"/>
      <c r="AZ212" s="180"/>
      <c r="BA212" s="160" t="n">
        <v>4410.28</v>
      </c>
      <c r="BI212" s="3"/>
    </row>
    <row r="213" customFormat="false" ht="12.75" hidden="true" customHeight="false" outlineLevel="0" collapsed="false">
      <c r="A213" s="209"/>
      <c r="B213" s="205" t="s">
        <v>178</v>
      </c>
      <c r="C213" s="205"/>
      <c r="D213" s="205"/>
      <c r="E213" s="205"/>
      <c r="F213" s="205"/>
      <c r="G213" s="205"/>
      <c r="H213" s="205"/>
      <c r="I213" s="234" t="s">
        <v>179</v>
      </c>
      <c r="J213" s="218" t="s">
        <v>28</v>
      </c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07"/>
      <c r="AP213" s="219"/>
      <c r="AQ213" s="219"/>
      <c r="AR213" s="207"/>
      <c r="AS213" s="207"/>
      <c r="AT213" s="207"/>
      <c r="AU213" s="207"/>
      <c r="AV213" s="207"/>
      <c r="AW213" s="207" t="n">
        <v>67471.3</v>
      </c>
      <c r="AX213" s="215"/>
      <c r="AY213" s="180"/>
      <c r="AZ213" s="180"/>
      <c r="BA213" s="160" t="n">
        <v>3000</v>
      </c>
      <c r="BI213" s="3"/>
    </row>
    <row r="214" customFormat="false" ht="12.75" hidden="true" customHeight="false" outlineLevel="0" collapsed="false">
      <c r="A214" s="209"/>
      <c r="B214" s="205" t="s">
        <v>178</v>
      </c>
      <c r="C214" s="205"/>
      <c r="D214" s="205"/>
      <c r="E214" s="205"/>
      <c r="F214" s="205"/>
      <c r="G214" s="205"/>
      <c r="H214" s="205"/>
      <c r="I214" s="217" t="s">
        <v>184</v>
      </c>
      <c r="J214" s="218" t="s">
        <v>185</v>
      </c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07" t="n">
        <f aca="false">SUM(AN214/$AN$2)</f>
        <v>0</v>
      </c>
      <c r="AP214" s="219" t="n">
        <v>670000</v>
      </c>
      <c r="AQ214" s="219"/>
      <c r="AR214" s="207" t="n">
        <f aca="false">SUM(AP214/$AN$2)</f>
        <v>88924.2816377995</v>
      </c>
      <c r="AS214" s="207"/>
      <c r="AT214" s="207" t="n">
        <v>670000</v>
      </c>
      <c r="AU214" s="207" t="n">
        <v>670000</v>
      </c>
      <c r="AV214" s="207" t="n">
        <v>670000</v>
      </c>
      <c r="AW214" s="207" t="n">
        <v>96816.97</v>
      </c>
      <c r="AX214" s="215"/>
      <c r="AY214" s="180"/>
      <c r="AZ214" s="180"/>
      <c r="BA214" s="160" t="n">
        <v>142471.3</v>
      </c>
      <c r="BI214" s="3"/>
    </row>
    <row r="215" customFormat="false" ht="12.75" hidden="true" customHeight="false" outlineLevel="0" collapsed="false">
      <c r="A215" s="209"/>
      <c r="B215" s="205"/>
      <c r="C215" s="205"/>
      <c r="D215" s="205"/>
      <c r="E215" s="205"/>
      <c r="F215" s="205"/>
      <c r="G215" s="205"/>
      <c r="H215" s="205"/>
      <c r="I215" s="206" t="n">
        <v>3</v>
      </c>
      <c r="J215" s="137" t="s">
        <v>71</v>
      </c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07"/>
      <c r="AP215" s="219"/>
      <c r="AQ215" s="219"/>
      <c r="AR215" s="207"/>
      <c r="AS215" s="207"/>
      <c r="AT215" s="207"/>
      <c r="AU215" s="207"/>
      <c r="AV215" s="207"/>
      <c r="AW215" s="207"/>
      <c r="AX215" s="215" t="n">
        <f aca="false">SUM(AX216)</f>
        <v>19969.11</v>
      </c>
      <c r="AY215" s="216" t="n">
        <f aca="false">SUM(AY216)</f>
        <v>20000</v>
      </c>
      <c r="AZ215" s="216" t="n">
        <f aca="false">SUM(AZ216)</f>
        <v>0</v>
      </c>
      <c r="BA215" s="216" t="n">
        <f aca="false">SUM(BA216)</f>
        <v>20000</v>
      </c>
      <c r="BI215" s="3"/>
    </row>
    <row r="216" customFormat="false" ht="12.75" hidden="true" customHeight="false" outlineLevel="0" collapsed="false">
      <c r="A216" s="209"/>
      <c r="B216" s="205"/>
      <c r="C216" s="205"/>
      <c r="D216" s="205"/>
      <c r="E216" s="205"/>
      <c r="F216" s="205"/>
      <c r="G216" s="205"/>
      <c r="H216" s="205"/>
      <c r="I216" s="206" t="n">
        <v>32</v>
      </c>
      <c r="J216" s="137" t="s">
        <v>73</v>
      </c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07"/>
      <c r="AP216" s="219"/>
      <c r="AQ216" s="219"/>
      <c r="AR216" s="207"/>
      <c r="AS216" s="207"/>
      <c r="AT216" s="207"/>
      <c r="AU216" s="207"/>
      <c r="AV216" s="207"/>
      <c r="AW216" s="207"/>
      <c r="AX216" s="215" t="n">
        <f aca="false">SUM(AX217)</f>
        <v>19969.11</v>
      </c>
      <c r="AY216" s="216" t="n">
        <f aca="false">SUM(AY217)</f>
        <v>20000</v>
      </c>
      <c r="AZ216" s="216" t="n">
        <f aca="false">SUM(AZ217)</f>
        <v>0</v>
      </c>
      <c r="BA216" s="216" t="n">
        <f aca="false">SUM(BA217)</f>
        <v>20000</v>
      </c>
      <c r="BI216" s="3"/>
    </row>
    <row r="217" customFormat="false" ht="12.75" hidden="true" customHeight="false" outlineLevel="0" collapsed="false">
      <c r="A217" s="209"/>
      <c r="B217" s="205"/>
      <c r="C217" s="205"/>
      <c r="D217" s="205"/>
      <c r="E217" s="205"/>
      <c r="F217" s="205"/>
      <c r="G217" s="205"/>
      <c r="H217" s="205"/>
      <c r="I217" s="217" t="n">
        <v>323</v>
      </c>
      <c r="J217" s="218" t="s">
        <v>216</v>
      </c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07"/>
      <c r="AP217" s="219"/>
      <c r="AQ217" s="219"/>
      <c r="AR217" s="207"/>
      <c r="AS217" s="207"/>
      <c r="AT217" s="207"/>
      <c r="AU217" s="207"/>
      <c r="AV217" s="207"/>
      <c r="AW217" s="207"/>
      <c r="AX217" s="215" t="n">
        <f aca="false">SUM(AX218)</f>
        <v>19969.11</v>
      </c>
      <c r="AY217" s="216" t="n">
        <f aca="false">SUM(AY218)</f>
        <v>20000</v>
      </c>
      <c r="AZ217" s="216" t="n">
        <f aca="false">SUM(AZ218)</f>
        <v>0</v>
      </c>
      <c r="BA217" s="216" t="n">
        <f aca="false">SUM(BA218)</f>
        <v>20000</v>
      </c>
      <c r="BI217" s="3"/>
    </row>
    <row r="218" customFormat="false" ht="12.75" hidden="true" customHeight="false" outlineLevel="0" collapsed="false">
      <c r="A218" s="209"/>
      <c r="B218" s="205"/>
      <c r="C218" s="205"/>
      <c r="D218" s="205"/>
      <c r="E218" s="205"/>
      <c r="F218" s="205"/>
      <c r="G218" s="205"/>
      <c r="H218" s="205"/>
      <c r="I218" s="217" t="n">
        <v>32323</v>
      </c>
      <c r="J218" s="218" t="s">
        <v>337</v>
      </c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/>
      <c r="AL218" s="219"/>
      <c r="AM218" s="219"/>
      <c r="AN218" s="219"/>
      <c r="AO218" s="207"/>
      <c r="AP218" s="219"/>
      <c r="AQ218" s="219"/>
      <c r="AR218" s="207"/>
      <c r="AS218" s="207"/>
      <c r="AT218" s="207"/>
      <c r="AU218" s="207"/>
      <c r="AV218" s="207"/>
      <c r="AW218" s="207"/>
      <c r="AX218" s="215" t="n">
        <v>19969.11</v>
      </c>
      <c r="AY218" s="180" t="n">
        <v>20000</v>
      </c>
      <c r="AZ218" s="180"/>
      <c r="BA218" s="160" t="n">
        <f aca="false">SUM(AW218+AY218-AZ218)</f>
        <v>20000</v>
      </c>
      <c r="BB218" s="3" t="n">
        <v>15589.72</v>
      </c>
      <c r="BC218" s="3" t="n">
        <v>4410.28</v>
      </c>
      <c r="BI218" s="3"/>
    </row>
    <row r="219" customFormat="false" ht="12.75" hidden="true" customHeight="false" outlineLevel="0" collapsed="false">
      <c r="A219" s="214"/>
      <c r="B219" s="220"/>
      <c r="C219" s="220"/>
      <c r="D219" s="220"/>
      <c r="E219" s="220"/>
      <c r="F219" s="220"/>
      <c r="G219" s="220"/>
      <c r="H219" s="220"/>
      <c r="I219" s="206" t="n">
        <v>4</v>
      </c>
      <c r="J219" s="137" t="s">
        <v>78</v>
      </c>
      <c r="K219" s="207" t="e">
        <f aca="false">SUM(K220)</f>
        <v>#REF!</v>
      </c>
      <c r="L219" s="207" t="e">
        <f aca="false">SUM(L220)</f>
        <v>#REF!</v>
      </c>
      <c r="M219" s="207" t="e">
        <f aca="false">SUM(M220)</f>
        <v>#REF!</v>
      </c>
      <c r="N219" s="207" t="e">
        <f aca="false">SUM(N220)</f>
        <v>#REF!</v>
      </c>
      <c r="O219" s="207" t="e">
        <f aca="false">SUM(O220)</f>
        <v>#REF!</v>
      </c>
      <c r="P219" s="207" t="e">
        <f aca="false">SUM(P220)</f>
        <v>#REF!</v>
      </c>
      <c r="Q219" s="207" t="e">
        <f aca="false">SUM(Q220)</f>
        <v>#REF!</v>
      </c>
      <c r="R219" s="207" t="e">
        <f aca="false">SUM(R220)</f>
        <v>#REF!</v>
      </c>
      <c r="S219" s="207" t="e">
        <f aca="false">SUM(S220)</f>
        <v>#REF!</v>
      </c>
      <c r="T219" s="207" t="e">
        <f aca="false">SUM(T220)</f>
        <v>#REF!</v>
      </c>
      <c r="U219" s="207" t="e">
        <f aca="false">SUM(U220)</f>
        <v>#REF!</v>
      </c>
      <c r="V219" s="207" t="e">
        <f aca="false">SUM(V220)</f>
        <v>#REF!</v>
      </c>
      <c r="W219" s="207" t="n">
        <f aca="false">SUM(W220)</f>
        <v>0</v>
      </c>
      <c r="X219" s="207" t="n">
        <f aca="false">SUM(X220)</f>
        <v>0</v>
      </c>
      <c r="Y219" s="207" t="n">
        <f aca="false">SUM(Y220)</f>
        <v>400000</v>
      </c>
      <c r="Z219" s="207" t="n">
        <f aca="false">SUM(Z220)</f>
        <v>650000</v>
      </c>
      <c r="AA219" s="207" t="n">
        <f aca="false">SUM(AA220)</f>
        <v>400000</v>
      </c>
      <c r="AB219" s="207" t="n">
        <f aca="false">SUM(AB220)</f>
        <v>75137.46</v>
      </c>
      <c r="AC219" s="207" t="n">
        <f aca="false">SUM(AC220)</f>
        <v>1238000</v>
      </c>
      <c r="AD219" s="207" t="n">
        <f aca="false">SUM(AD220)</f>
        <v>1498000</v>
      </c>
      <c r="AE219" s="207" t="n">
        <f aca="false">SUM(AE220)</f>
        <v>0</v>
      </c>
      <c r="AF219" s="207" t="n">
        <f aca="false">SUM(AF220)</f>
        <v>0</v>
      </c>
      <c r="AG219" s="207" t="n">
        <f aca="false">SUM(AG220)</f>
        <v>1498000</v>
      </c>
      <c r="AH219" s="207" t="n">
        <f aca="false">SUM(AH220)</f>
        <v>601936.41</v>
      </c>
      <c r="AI219" s="207" t="n">
        <f aca="false">SUM(AI220)</f>
        <v>1250000</v>
      </c>
      <c r="AJ219" s="207" t="n">
        <f aca="false">SUM(AJ220)</f>
        <v>278452.08</v>
      </c>
      <c r="AK219" s="207" t="n">
        <f aca="false">SUM(AK220)</f>
        <v>1650000</v>
      </c>
      <c r="AL219" s="207" t="n">
        <f aca="false">SUM(AL220)</f>
        <v>320000</v>
      </c>
      <c r="AM219" s="207" t="n">
        <f aca="false">SUM(AM220)</f>
        <v>200000</v>
      </c>
      <c r="AN219" s="207" t="n">
        <f aca="false">SUM(AN220)</f>
        <v>1770000</v>
      </c>
      <c r="AO219" s="207" t="n">
        <f aca="false">SUM(AN219/$AN$2)</f>
        <v>234919.370893888</v>
      </c>
      <c r="AP219" s="207" t="n">
        <f aca="false">SUM(AP220)</f>
        <v>1170000</v>
      </c>
      <c r="AQ219" s="207" t="n">
        <f aca="false">SUM(AQ220)</f>
        <v>0</v>
      </c>
      <c r="AR219" s="207" t="n">
        <f aca="false">SUM(AP219/$AN$2)</f>
        <v>155285.685845113</v>
      </c>
      <c r="AS219" s="207"/>
      <c r="AT219" s="207" t="n">
        <f aca="false">SUM(AT220)</f>
        <v>41557.96</v>
      </c>
      <c r="AU219" s="207" t="n">
        <f aca="false">SUM(AU220)</f>
        <v>100000</v>
      </c>
      <c r="AV219" s="207" t="n">
        <f aca="false">SUM(AV220)</f>
        <v>30466.48</v>
      </c>
      <c r="AW219" s="207" t="n">
        <f aca="false">SUM(AR219+AU219-AV219)</f>
        <v>224819.205845112</v>
      </c>
      <c r="AX219" s="215" t="n">
        <f aca="false">SUM(AX220)</f>
        <v>33945.11</v>
      </c>
      <c r="AY219" s="216" t="n">
        <f aca="false">SUM(AY220)</f>
        <v>0</v>
      </c>
      <c r="AZ219" s="216" t="n">
        <f aca="false">SUM(AZ220)</f>
        <v>79347.9</v>
      </c>
      <c r="BA219" s="216" t="n">
        <f aca="false">SUM(BA220)</f>
        <v>145471.305845112</v>
      </c>
      <c r="BI219" s="3"/>
    </row>
    <row r="220" customFormat="false" ht="12.75" hidden="true" customHeight="false" outlineLevel="0" collapsed="false">
      <c r="A220" s="214"/>
      <c r="B220" s="220" t="s">
        <v>338</v>
      </c>
      <c r="C220" s="220"/>
      <c r="D220" s="220"/>
      <c r="E220" s="220"/>
      <c r="F220" s="220"/>
      <c r="G220" s="220"/>
      <c r="H220" s="220"/>
      <c r="I220" s="206" t="n">
        <v>45</v>
      </c>
      <c r="J220" s="137" t="s">
        <v>339</v>
      </c>
      <c r="K220" s="207" t="e">
        <f aca="false">SUM(K221)</f>
        <v>#REF!</v>
      </c>
      <c r="L220" s="207" t="e">
        <f aca="false">SUM(L221)</f>
        <v>#REF!</v>
      </c>
      <c r="M220" s="207" t="e">
        <f aca="false">SUM(M221)</f>
        <v>#REF!</v>
      </c>
      <c r="N220" s="207" t="e">
        <f aca="false">SUM(N221)</f>
        <v>#REF!</v>
      </c>
      <c r="O220" s="207" t="e">
        <f aca="false">SUM(O221)</f>
        <v>#REF!</v>
      </c>
      <c r="P220" s="207" t="e">
        <f aca="false">SUM(P221)</f>
        <v>#REF!</v>
      </c>
      <c r="Q220" s="207" t="e">
        <f aca="false">SUM(Q221)</f>
        <v>#REF!</v>
      </c>
      <c r="R220" s="207" t="e">
        <f aca="false">SUM(R221)</f>
        <v>#REF!</v>
      </c>
      <c r="S220" s="207" t="e">
        <f aca="false">SUM(S221)</f>
        <v>#REF!</v>
      </c>
      <c r="T220" s="207" t="e">
        <f aca="false">SUM(T221)</f>
        <v>#REF!</v>
      </c>
      <c r="U220" s="207" t="e">
        <f aca="false">SUM(U221)</f>
        <v>#REF!</v>
      </c>
      <c r="V220" s="207" t="e">
        <f aca="false">SUM(V221)</f>
        <v>#REF!</v>
      </c>
      <c r="W220" s="207" t="n">
        <f aca="false">SUM(W221)</f>
        <v>0</v>
      </c>
      <c r="X220" s="207" t="n">
        <f aca="false">SUM(X221)</f>
        <v>0</v>
      </c>
      <c r="Y220" s="207" t="n">
        <f aca="false">SUM(Y221)</f>
        <v>400000</v>
      </c>
      <c r="Z220" s="207" t="n">
        <f aca="false">SUM(Z221)</f>
        <v>650000</v>
      </c>
      <c r="AA220" s="207" t="n">
        <f aca="false">SUM(AA221)</f>
        <v>400000</v>
      </c>
      <c r="AB220" s="207" t="n">
        <f aca="false">SUM(AB221)</f>
        <v>75137.46</v>
      </c>
      <c r="AC220" s="207" t="n">
        <f aca="false">SUM(AC221)</f>
        <v>1238000</v>
      </c>
      <c r="AD220" s="207" t="n">
        <f aca="false">SUM(AD221)</f>
        <v>1498000</v>
      </c>
      <c r="AE220" s="207" t="n">
        <f aca="false">SUM(AE221)</f>
        <v>0</v>
      </c>
      <c r="AF220" s="207" t="n">
        <f aca="false">SUM(AF221)</f>
        <v>0</v>
      </c>
      <c r="AG220" s="207" t="n">
        <f aca="false">SUM(AG221)</f>
        <v>1498000</v>
      </c>
      <c r="AH220" s="207" t="n">
        <f aca="false">SUM(AH221)</f>
        <v>601936.41</v>
      </c>
      <c r="AI220" s="207" t="n">
        <f aca="false">SUM(AI221)</f>
        <v>1250000</v>
      </c>
      <c r="AJ220" s="207" t="n">
        <f aca="false">SUM(AJ221)</f>
        <v>278452.08</v>
      </c>
      <c r="AK220" s="207" t="n">
        <f aca="false">SUM(AK221)</f>
        <v>1650000</v>
      </c>
      <c r="AL220" s="207" t="n">
        <f aca="false">SUM(AL221)</f>
        <v>320000</v>
      </c>
      <c r="AM220" s="207" t="n">
        <f aca="false">SUM(AM221)</f>
        <v>200000</v>
      </c>
      <c r="AN220" s="207" t="n">
        <f aca="false">SUM(AN221)</f>
        <v>1770000</v>
      </c>
      <c r="AO220" s="207" t="n">
        <f aca="false">SUM(AN220/$AN$2)</f>
        <v>234919.370893888</v>
      </c>
      <c r="AP220" s="207" t="n">
        <f aca="false">SUM(AP221)</f>
        <v>1170000</v>
      </c>
      <c r="AQ220" s="207"/>
      <c r="AR220" s="207" t="n">
        <f aca="false">SUM(AP220/$AN$2)</f>
        <v>155285.685845113</v>
      </c>
      <c r="AS220" s="207"/>
      <c r="AT220" s="207" t="n">
        <f aca="false">SUM(AT221)</f>
        <v>41557.96</v>
      </c>
      <c r="AU220" s="207" t="n">
        <f aca="false">SUM(AU221)</f>
        <v>100000</v>
      </c>
      <c r="AV220" s="207" t="n">
        <f aca="false">SUM(AV221)</f>
        <v>30466.48</v>
      </c>
      <c r="AW220" s="207" t="n">
        <f aca="false">SUM(AR220+AU220-AV220)</f>
        <v>224819.205845112</v>
      </c>
      <c r="AX220" s="215" t="n">
        <f aca="false">SUM(AX221)</f>
        <v>33945.11</v>
      </c>
      <c r="AY220" s="216" t="n">
        <f aca="false">SUM(AY221)</f>
        <v>0</v>
      </c>
      <c r="AZ220" s="216" t="n">
        <f aca="false">SUM(AZ221)</f>
        <v>79347.9</v>
      </c>
      <c r="BA220" s="216" t="n">
        <f aca="false">SUM(BA221)</f>
        <v>145471.305845112</v>
      </c>
      <c r="BI220" s="3"/>
    </row>
    <row r="221" customFormat="false" ht="12.75" hidden="true" customHeight="false" outlineLevel="0" collapsed="false">
      <c r="A221" s="209"/>
      <c r="B221" s="205"/>
      <c r="C221" s="205"/>
      <c r="D221" s="205"/>
      <c r="E221" s="205"/>
      <c r="F221" s="205"/>
      <c r="G221" s="205"/>
      <c r="H221" s="205"/>
      <c r="I221" s="217" t="n">
        <v>451</v>
      </c>
      <c r="J221" s="218" t="s">
        <v>81</v>
      </c>
      <c r="K221" s="219" t="e">
        <f aca="false">SUM(#REF!)</f>
        <v>#REF!</v>
      </c>
      <c r="L221" s="219" t="e">
        <f aca="false">SUM(#REF!)</f>
        <v>#REF!</v>
      </c>
      <c r="M221" s="219" t="e">
        <f aca="false">SUM(#REF!)</f>
        <v>#REF!</v>
      </c>
      <c r="N221" s="219" t="e">
        <f aca="false">SUM(#REF!)</f>
        <v>#REF!</v>
      </c>
      <c r="O221" s="219" t="e">
        <f aca="false">SUM(#REF!)</f>
        <v>#REF!</v>
      </c>
      <c r="P221" s="219" t="e">
        <f aca="false">SUM(#REF!)</f>
        <v>#REF!</v>
      </c>
      <c r="Q221" s="219" t="e">
        <f aca="false">SUM(#REF!)</f>
        <v>#REF!</v>
      </c>
      <c r="R221" s="219" t="e">
        <f aca="false">SUM(#REF!)</f>
        <v>#REF!</v>
      </c>
      <c r="S221" s="219" t="e">
        <f aca="false">SUM(#REF!)</f>
        <v>#REF!</v>
      </c>
      <c r="T221" s="219" t="e">
        <f aca="false">SUM(#REF!)</f>
        <v>#REF!</v>
      </c>
      <c r="U221" s="219" t="e">
        <f aca="false">SUM(#REF!)</f>
        <v>#REF!</v>
      </c>
      <c r="V221" s="219" t="e">
        <f aca="false">SUM(#REF!)</f>
        <v>#REF!</v>
      </c>
      <c r="W221" s="219" t="n">
        <f aca="false">SUM(W223:W223)</f>
        <v>0</v>
      </c>
      <c r="X221" s="219" t="n">
        <f aca="false">SUM(X223:X223)</f>
        <v>0</v>
      </c>
      <c r="Y221" s="219" t="n">
        <f aca="false">SUM(Y223:Y227)</f>
        <v>400000</v>
      </c>
      <c r="Z221" s="219" t="n">
        <f aca="false">SUM(Z223:Z227)</f>
        <v>650000</v>
      </c>
      <c r="AA221" s="219" t="n">
        <f aca="false">SUM(AA223:AA227)</f>
        <v>400000</v>
      </c>
      <c r="AB221" s="219" t="n">
        <f aca="false">SUM(AB223:AB227)</f>
        <v>75137.46</v>
      </c>
      <c r="AC221" s="219" t="n">
        <f aca="false">SUM(AC223:AC227)</f>
        <v>1238000</v>
      </c>
      <c r="AD221" s="219" t="n">
        <f aca="false">SUM(AD223:AD227)</f>
        <v>1498000</v>
      </c>
      <c r="AE221" s="219" t="n">
        <f aca="false">SUM(AE223:AE227)</f>
        <v>0</v>
      </c>
      <c r="AF221" s="219" t="n">
        <f aca="false">SUM(AF223:AF227)</f>
        <v>0</v>
      </c>
      <c r="AG221" s="219" t="n">
        <f aca="false">SUM(AG223:AG227)</f>
        <v>1498000</v>
      </c>
      <c r="AH221" s="219" t="n">
        <f aca="false">SUM(AH223:AH227)</f>
        <v>601936.41</v>
      </c>
      <c r="AI221" s="219" t="n">
        <f aca="false">SUM(AI223:AI227)</f>
        <v>1250000</v>
      </c>
      <c r="AJ221" s="219" t="n">
        <f aca="false">SUM(AJ223:AJ227)</f>
        <v>278452.08</v>
      </c>
      <c r="AK221" s="219" t="n">
        <f aca="false">SUM(AK223:AK227)</f>
        <v>1650000</v>
      </c>
      <c r="AL221" s="219" t="n">
        <f aca="false">SUM(AL223:AL227)</f>
        <v>320000</v>
      </c>
      <c r="AM221" s="219" t="n">
        <f aca="false">SUM(AM223:AM227)</f>
        <v>200000</v>
      </c>
      <c r="AN221" s="219" t="n">
        <f aca="false">SUM(AN223:AN227)</f>
        <v>1770000</v>
      </c>
      <c r="AO221" s="207" t="n">
        <f aca="false">SUM(AN221/$AN$2)</f>
        <v>234919.370893888</v>
      </c>
      <c r="AP221" s="219" t="n">
        <f aca="false">SUM(AP223:AP227)</f>
        <v>1170000</v>
      </c>
      <c r="AQ221" s="219"/>
      <c r="AR221" s="207" t="n">
        <f aca="false">SUM(AP221/$AN$2)</f>
        <v>155285.685845113</v>
      </c>
      <c r="AS221" s="207"/>
      <c r="AT221" s="207" t="n">
        <f aca="false">SUM(AT222:AT227)</f>
        <v>41557.96</v>
      </c>
      <c r="AU221" s="207" t="n">
        <f aca="false">SUM(AU222:AU227)</f>
        <v>100000</v>
      </c>
      <c r="AV221" s="207" t="n">
        <f aca="false">SUM(AV222:AV227)</f>
        <v>30466.48</v>
      </c>
      <c r="AW221" s="207" t="n">
        <f aca="false">SUM(AR221+AU221-AV221)</f>
        <v>224819.205845112</v>
      </c>
      <c r="AX221" s="215" t="n">
        <f aca="false">SUM(AX222:AX227)</f>
        <v>33945.11</v>
      </c>
      <c r="AY221" s="216" t="n">
        <f aca="false">SUM(AY222:AY227)</f>
        <v>0</v>
      </c>
      <c r="AZ221" s="216" t="n">
        <f aca="false">SUM(AZ222:AZ227)</f>
        <v>79347.9</v>
      </c>
      <c r="BA221" s="216" t="n">
        <f aca="false">SUM(BA222:BA227)</f>
        <v>145471.305845112</v>
      </c>
      <c r="BI221" s="3"/>
    </row>
    <row r="222" customFormat="false" ht="12.75" hidden="true" customHeight="false" outlineLevel="0" collapsed="false">
      <c r="A222" s="209"/>
      <c r="B222" s="205"/>
      <c r="C222" s="205"/>
      <c r="D222" s="205"/>
      <c r="E222" s="205"/>
      <c r="F222" s="205"/>
      <c r="G222" s="205"/>
      <c r="H222" s="205"/>
      <c r="I222" s="217" t="n">
        <v>45111</v>
      </c>
      <c r="J222" s="218" t="s">
        <v>340</v>
      </c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19"/>
      <c r="AK222" s="219"/>
      <c r="AL222" s="219"/>
      <c r="AM222" s="219"/>
      <c r="AN222" s="219"/>
      <c r="AO222" s="207"/>
      <c r="AP222" s="219"/>
      <c r="AQ222" s="219"/>
      <c r="AR222" s="207"/>
      <c r="AS222" s="207"/>
      <c r="AT222" s="207"/>
      <c r="AU222" s="207" t="n">
        <v>25000</v>
      </c>
      <c r="AV222" s="207"/>
      <c r="AW222" s="207" t="n">
        <f aca="false">SUM(AR222+AU222-AV222)</f>
        <v>25000</v>
      </c>
      <c r="AX222" s="215" t="n">
        <v>25000</v>
      </c>
      <c r="AY222" s="180"/>
      <c r="AZ222" s="180"/>
      <c r="BA222" s="160" t="n">
        <f aca="false">SUM(AW222+AY222-AZ222)</f>
        <v>25000</v>
      </c>
      <c r="BF222" s="3" t="n">
        <v>25000</v>
      </c>
      <c r="BI222" s="3"/>
    </row>
    <row r="223" customFormat="false" ht="12.75" hidden="true" customHeight="false" outlineLevel="0" collapsed="false">
      <c r="A223" s="209"/>
      <c r="B223" s="205"/>
      <c r="C223" s="205"/>
      <c r="D223" s="205"/>
      <c r="E223" s="205"/>
      <c r="F223" s="205"/>
      <c r="G223" s="205"/>
      <c r="H223" s="205"/>
      <c r="I223" s="217" t="n">
        <v>45111</v>
      </c>
      <c r="J223" s="218" t="s">
        <v>341</v>
      </c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07"/>
      <c r="W223" s="219"/>
      <c r="X223" s="219"/>
      <c r="Y223" s="219" t="n">
        <v>400000</v>
      </c>
      <c r="Z223" s="219" t="n">
        <v>500000</v>
      </c>
      <c r="AA223" s="219" t="n">
        <v>400000</v>
      </c>
      <c r="AB223" s="219"/>
      <c r="AC223" s="219" t="n">
        <v>200000</v>
      </c>
      <c r="AD223" s="219" t="n">
        <v>550000</v>
      </c>
      <c r="AE223" s="219"/>
      <c r="AF223" s="219"/>
      <c r="AG223" s="221" t="n">
        <f aca="false">SUM(AD223+AE223-AF223)</f>
        <v>550000</v>
      </c>
      <c r="AH223" s="219"/>
      <c r="AI223" s="219" t="n">
        <v>600000</v>
      </c>
      <c r="AJ223" s="180" t="n">
        <v>278452.08</v>
      </c>
      <c r="AK223" s="219" t="n">
        <v>600000</v>
      </c>
      <c r="AL223" s="219"/>
      <c r="AM223" s="219" t="n">
        <v>200000</v>
      </c>
      <c r="AN223" s="180" t="n">
        <f aca="false">SUM(AK223+AL223-AM223)</f>
        <v>400000</v>
      </c>
      <c r="AO223" s="207" t="n">
        <f aca="false">SUM(AN223/$AN$2)</f>
        <v>53089.1233658504</v>
      </c>
      <c r="AP223" s="180" t="n">
        <v>300000</v>
      </c>
      <c r="AQ223" s="180"/>
      <c r="AR223" s="207" t="n">
        <f aca="false">SUM(AP223/$AN$2)</f>
        <v>39816.8425243878</v>
      </c>
      <c r="AS223" s="207"/>
      <c r="AT223" s="207"/>
      <c r="AU223" s="207"/>
      <c r="AV223" s="207" t="n">
        <v>30466.48</v>
      </c>
      <c r="AW223" s="207" t="n">
        <f aca="false">SUM(AR223+AU223-AV223)</f>
        <v>9350.36252438782</v>
      </c>
      <c r="AX223" s="215"/>
      <c r="AY223" s="180"/>
      <c r="AZ223" s="180" t="n">
        <v>9350.36</v>
      </c>
      <c r="BA223" s="160" t="n">
        <f aca="false">SUM(AW223+AY223-AZ223)</f>
        <v>0.00252438781535602</v>
      </c>
      <c r="BI223" s="3"/>
    </row>
    <row r="224" customFormat="false" ht="12.75" hidden="true" customHeight="false" outlineLevel="0" collapsed="false">
      <c r="A224" s="209"/>
      <c r="B224" s="205"/>
      <c r="C224" s="205"/>
      <c r="D224" s="205"/>
      <c r="E224" s="205"/>
      <c r="F224" s="205"/>
      <c r="G224" s="205"/>
      <c r="H224" s="205"/>
      <c r="I224" s="217" t="n">
        <v>45111</v>
      </c>
      <c r="J224" s="218" t="s">
        <v>342</v>
      </c>
      <c r="K224" s="219"/>
      <c r="L224" s="219"/>
      <c r="M224" s="219"/>
      <c r="N224" s="219"/>
      <c r="O224" s="219"/>
      <c r="P224" s="219"/>
      <c r="Q224" s="219"/>
      <c r="R224" s="219"/>
      <c r="S224" s="219" t="n">
        <v>50000</v>
      </c>
      <c r="T224" s="219"/>
      <c r="U224" s="219"/>
      <c r="V224" s="207" t="e">
        <f aca="false">S224/P224*100</f>
        <v>#DIV/0!</v>
      </c>
      <c r="W224" s="219" t="n">
        <v>50000</v>
      </c>
      <c r="X224" s="219" t="n">
        <v>50000</v>
      </c>
      <c r="Y224" s="219"/>
      <c r="Z224" s="219" t="n">
        <v>50000</v>
      </c>
      <c r="AA224" s="219" t="n">
        <v>0</v>
      </c>
      <c r="AB224" s="219" t="n">
        <v>75137.46</v>
      </c>
      <c r="AC224" s="219" t="n">
        <v>200000</v>
      </c>
      <c r="AD224" s="219" t="n">
        <v>200000</v>
      </c>
      <c r="AE224" s="219"/>
      <c r="AF224" s="219"/>
      <c r="AG224" s="221" t="n">
        <f aca="false">SUM(AD224+AE224-AF224)</f>
        <v>200000</v>
      </c>
      <c r="AH224" s="219"/>
      <c r="AI224" s="219" t="n">
        <v>0</v>
      </c>
      <c r="AJ224" s="180" t="n">
        <v>0</v>
      </c>
      <c r="AK224" s="219" t="n">
        <v>0</v>
      </c>
      <c r="AL224" s="219"/>
      <c r="AM224" s="219"/>
      <c r="AN224" s="180" t="n">
        <f aca="false">SUM(AK224+AL224-AM224)</f>
        <v>0</v>
      </c>
      <c r="AO224" s="207" t="n">
        <f aca="false">SUM(AN224/$AN$2)</f>
        <v>0</v>
      </c>
      <c r="AP224" s="180"/>
      <c r="AQ224" s="180"/>
      <c r="AR224" s="207" t="n">
        <f aca="false">SUM(AP224/$AN$2)</f>
        <v>0</v>
      </c>
      <c r="AS224" s="207"/>
      <c r="AT224" s="207"/>
      <c r="AU224" s="207" t="n">
        <v>75000</v>
      </c>
      <c r="AV224" s="207"/>
      <c r="AW224" s="207" t="n">
        <f aca="false">SUM(AR224+AU224-AV224)</f>
        <v>75000</v>
      </c>
      <c r="AX224" s="215"/>
      <c r="AY224" s="180"/>
      <c r="AZ224" s="180"/>
      <c r="BA224" s="160" t="n">
        <f aca="false">SUM(AW224+AY224-AZ224)</f>
        <v>75000</v>
      </c>
      <c r="BF224" s="3" t="n">
        <v>75000</v>
      </c>
      <c r="BI224" s="3"/>
    </row>
    <row r="225" customFormat="false" ht="12.75" hidden="true" customHeight="false" outlineLevel="0" collapsed="false">
      <c r="A225" s="209"/>
      <c r="B225" s="205"/>
      <c r="C225" s="205"/>
      <c r="D225" s="205"/>
      <c r="E225" s="205"/>
      <c r="F225" s="205"/>
      <c r="G225" s="205"/>
      <c r="H225" s="205"/>
      <c r="I225" s="217" t="n">
        <v>45111</v>
      </c>
      <c r="J225" s="218" t="s">
        <v>343</v>
      </c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07"/>
      <c r="W225" s="219"/>
      <c r="X225" s="219"/>
      <c r="Y225" s="219"/>
      <c r="Z225" s="219" t="n">
        <v>100000</v>
      </c>
      <c r="AA225" s="219" t="n">
        <v>0</v>
      </c>
      <c r="AB225" s="219"/>
      <c r="AC225" s="219" t="n">
        <v>238000</v>
      </c>
      <c r="AD225" s="219" t="n">
        <v>238000</v>
      </c>
      <c r="AE225" s="219"/>
      <c r="AF225" s="219"/>
      <c r="AG225" s="221" t="n">
        <f aca="false">SUM(AD225+AE225-AF225)</f>
        <v>238000</v>
      </c>
      <c r="AH225" s="219" t="n">
        <v>100883.76</v>
      </c>
      <c r="AI225" s="219" t="n">
        <v>200000</v>
      </c>
      <c r="AJ225" s="180" t="n">
        <v>0</v>
      </c>
      <c r="AK225" s="219" t="n">
        <v>600000</v>
      </c>
      <c r="AL225" s="219"/>
      <c r="AM225" s="219"/>
      <c r="AN225" s="180" t="n">
        <f aca="false">SUM(AK225+AL225-AM225)</f>
        <v>600000</v>
      </c>
      <c r="AO225" s="207" t="n">
        <f aca="false">SUM(AN225/$AN$2)</f>
        <v>79633.6850487756</v>
      </c>
      <c r="AP225" s="180" t="n">
        <v>300000</v>
      </c>
      <c r="AQ225" s="180"/>
      <c r="AR225" s="207" t="n">
        <f aca="false">SUM(AP225/$AN$2)</f>
        <v>39816.8425243878</v>
      </c>
      <c r="AS225" s="207"/>
      <c r="AT225" s="207" t="n">
        <v>8594.48</v>
      </c>
      <c r="AU225" s="207"/>
      <c r="AV225" s="207"/>
      <c r="AW225" s="207" t="n">
        <f aca="false">SUM(AR225+AU225-AV225)</f>
        <v>39816.8425243878</v>
      </c>
      <c r="AX225" s="215"/>
      <c r="AY225" s="180"/>
      <c r="AZ225" s="180" t="n">
        <v>39816.84</v>
      </c>
      <c r="BA225" s="160" t="n">
        <f aca="false">SUM(AW225+AY225-AZ225)</f>
        <v>0.002524387818994</v>
      </c>
      <c r="BI225" s="3"/>
    </row>
    <row r="226" customFormat="false" ht="12.75" hidden="true" customHeight="false" outlineLevel="0" collapsed="false">
      <c r="A226" s="209"/>
      <c r="B226" s="205"/>
      <c r="C226" s="205"/>
      <c r="D226" s="205"/>
      <c r="E226" s="205"/>
      <c r="F226" s="205"/>
      <c r="G226" s="205"/>
      <c r="H226" s="205"/>
      <c r="I226" s="217" t="n">
        <v>45111</v>
      </c>
      <c r="J226" s="218" t="s">
        <v>344</v>
      </c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07"/>
      <c r="W226" s="219"/>
      <c r="X226" s="219"/>
      <c r="Y226" s="219"/>
      <c r="Z226" s="219"/>
      <c r="AA226" s="219"/>
      <c r="AB226" s="219"/>
      <c r="AC226" s="219" t="n">
        <v>450000</v>
      </c>
      <c r="AD226" s="219" t="n">
        <v>390000</v>
      </c>
      <c r="AE226" s="219"/>
      <c r="AF226" s="219"/>
      <c r="AG226" s="221" t="n">
        <f aca="false">SUM(AD226+AE226-AF226)</f>
        <v>390000</v>
      </c>
      <c r="AH226" s="219" t="n">
        <v>382437.65</v>
      </c>
      <c r="AI226" s="219" t="n">
        <v>0</v>
      </c>
      <c r="AJ226" s="180" t="n">
        <v>0</v>
      </c>
      <c r="AK226" s="219" t="n">
        <v>0</v>
      </c>
      <c r="AL226" s="219" t="n">
        <v>320000</v>
      </c>
      <c r="AM226" s="219"/>
      <c r="AN226" s="180" t="n">
        <f aca="false">SUM(AK226+AL226-AM226)</f>
        <v>320000</v>
      </c>
      <c r="AO226" s="207" t="n">
        <f aca="false">SUM(AN226/$AN$2)</f>
        <v>42471.2986926803</v>
      </c>
      <c r="AP226" s="180" t="n">
        <v>320000</v>
      </c>
      <c r="AQ226" s="180"/>
      <c r="AR226" s="207" t="n">
        <f aca="false">SUM(AP226/$AN$2)</f>
        <v>42471.2986926803</v>
      </c>
      <c r="AS226" s="207"/>
      <c r="AT226" s="207" t="n">
        <v>32963.48</v>
      </c>
      <c r="AU226" s="207"/>
      <c r="AV226" s="207"/>
      <c r="AW226" s="207" t="n">
        <f aca="false">SUM(AR226+AU226-AV226)</f>
        <v>42471.2986926803</v>
      </c>
      <c r="AX226" s="215" t="n">
        <v>8266.56</v>
      </c>
      <c r="AY226" s="180"/>
      <c r="AZ226" s="180"/>
      <c r="BA226" s="160" t="n">
        <f aca="false">SUM(AW226+AY226-AZ226)</f>
        <v>42471.2986926803</v>
      </c>
      <c r="BF226" s="3" t="n">
        <v>42471.3</v>
      </c>
      <c r="BI226" s="3"/>
    </row>
    <row r="227" customFormat="false" ht="12.75" hidden="true" customHeight="false" outlineLevel="0" collapsed="false">
      <c r="A227" s="209"/>
      <c r="B227" s="205"/>
      <c r="C227" s="205"/>
      <c r="D227" s="205"/>
      <c r="E227" s="205"/>
      <c r="F227" s="205"/>
      <c r="G227" s="205"/>
      <c r="H227" s="205"/>
      <c r="I227" s="217" t="n">
        <v>45111</v>
      </c>
      <c r="J227" s="218" t="s">
        <v>345</v>
      </c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07"/>
      <c r="W227" s="219"/>
      <c r="X227" s="219"/>
      <c r="Y227" s="219"/>
      <c r="Z227" s="219"/>
      <c r="AA227" s="219"/>
      <c r="AB227" s="219"/>
      <c r="AC227" s="219" t="n">
        <v>150000</v>
      </c>
      <c r="AD227" s="219" t="n">
        <v>120000</v>
      </c>
      <c r="AE227" s="219"/>
      <c r="AF227" s="219"/>
      <c r="AG227" s="221" t="n">
        <f aca="false">SUM(AD227+AE227-AF227)</f>
        <v>120000</v>
      </c>
      <c r="AH227" s="219" t="n">
        <v>118615</v>
      </c>
      <c r="AI227" s="219" t="n">
        <v>450000</v>
      </c>
      <c r="AJ227" s="180" t="n">
        <v>0</v>
      </c>
      <c r="AK227" s="219" t="n">
        <v>450000</v>
      </c>
      <c r="AL227" s="219"/>
      <c r="AM227" s="219"/>
      <c r="AN227" s="180" t="n">
        <f aca="false">SUM(AK227+AL227-AM227)</f>
        <v>450000</v>
      </c>
      <c r="AO227" s="207" t="n">
        <f aca="false">SUM(AN227/$AN$2)</f>
        <v>59725.2637865817</v>
      </c>
      <c r="AP227" s="180" t="n">
        <v>250000</v>
      </c>
      <c r="AQ227" s="180"/>
      <c r="AR227" s="207" t="n">
        <f aca="false">SUM(AP227/$AN$2)</f>
        <v>33180.7021036565</v>
      </c>
      <c r="AS227" s="207"/>
      <c r="AT227" s="207"/>
      <c r="AU227" s="207"/>
      <c r="AV227" s="207"/>
      <c r="AW227" s="207" t="n">
        <f aca="false">SUM(AR227+AU227-AV227)</f>
        <v>33180.7021036565</v>
      </c>
      <c r="AX227" s="215" t="n">
        <v>678.55</v>
      </c>
      <c r="AY227" s="180"/>
      <c r="AZ227" s="180" t="n">
        <v>30180.7</v>
      </c>
      <c r="BA227" s="160" t="n">
        <f aca="false">SUM(AW227+AY227-AZ227)</f>
        <v>3000.00210365651</v>
      </c>
      <c r="BD227" s="3" t="n">
        <v>3000</v>
      </c>
      <c r="BI227" s="3"/>
    </row>
    <row r="228" customFormat="false" ht="12.75" hidden="true" customHeight="false" outlineLevel="0" collapsed="false">
      <c r="A228" s="209" t="s">
        <v>346</v>
      </c>
      <c r="B228" s="205"/>
      <c r="C228" s="205"/>
      <c r="D228" s="205"/>
      <c r="E228" s="205"/>
      <c r="F228" s="205"/>
      <c r="G228" s="205"/>
      <c r="H228" s="205"/>
      <c r="I228" s="217" t="s">
        <v>347</v>
      </c>
      <c r="J228" s="218"/>
      <c r="K228" s="219"/>
      <c r="L228" s="219"/>
      <c r="M228" s="219"/>
      <c r="N228" s="219" t="n">
        <f aca="false">SUM(N229)</f>
        <v>50000</v>
      </c>
      <c r="O228" s="219" t="n">
        <f aca="false">SUM(O229)</f>
        <v>50000</v>
      </c>
      <c r="P228" s="219" t="n">
        <f aca="false">SUM(P229)</f>
        <v>50000</v>
      </c>
      <c r="Q228" s="219" t="n">
        <f aca="false">SUM(Q229)</f>
        <v>50000</v>
      </c>
      <c r="R228" s="219" t="n">
        <f aca="false">SUM(R229)</f>
        <v>0</v>
      </c>
      <c r="S228" s="219" t="n">
        <f aca="false">SUM(S229)</f>
        <v>100000</v>
      </c>
      <c r="T228" s="219" t="n">
        <f aca="false">SUM(T229)</f>
        <v>0</v>
      </c>
      <c r="U228" s="219" t="n">
        <f aca="false">SUM(U229)</f>
        <v>0</v>
      </c>
      <c r="V228" s="219" t="e">
        <f aca="false">SUM(V229)</f>
        <v>#DIV/0!</v>
      </c>
      <c r="W228" s="219" t="n">
        <f aca="false">SUM(W229)</f>
        <v>100000</v>
      </c>
      <c r="X228" s="219" t="n">
        <f aca="false">SUM(X229)</f>
        <v>100000</v>
      </c>
      <c r="Y228" s="219" t="n">
        <f aca="false">SUM(Y229)</f>
        <v>500000</v>
      </c>
      <c r="Z228" s="219" t="n">
        <f aca="false">SUM(Z229)</f>
        <v>500000</v>
      </c>
      <c r="AA228" s="219" t="n">
        <f aca="false">SUM(AA229)</f>
        <v>500000</v>
      </c>
      <c r="AB228" s="219" t="n">
        <f aca="false">SUM(AB229)</f>
        <v>0</v>
      </c>
      <c r="AC228" s="219" t="n">
        <f aca="false">SUM(AC229)</f>
        <v>500000</v>
      </c>
      <c r="AD228" s="219" t="n">
        <f aca="false">SUM(AD229)</f>
        <v>450000</v>
      </c>
      <c r="AE228" s="219" t="n">
        <f aca="false">SUM(AE229)</f>
        <v>0</v>
      </c>
      <c r="AF228" s="219" t="n">
        <f aca="false">SUM(AF229)</f>
        <v>0</v>
      </c>
      <c r="AG228" s="219" t="n">
        <f aca="false">SUM(AG229)</f>
        <v>450000</v>
      </c>
      <c r="AH228" s="219" t="n">
        <f aca="false">SUM(AH229)</f>
        <v>0</v>
      </c>
      <c r="AI228" s="219" t="n">
        <f aca="false">SUM(AI229)</f>
        <v>550000</v>
      </c>
      <c r="AJ228" s="219" t="n">
        <f aca="false">SUM(AJ229)</f>
        <v>2777.9</v>
      </c>
      <c r="AK228" s="219" t="n">
        <f aca="false">SUM(AK229)</f>
        <v>330000</v>
      </c>
      <c r="AL228" s="219" t="n">
        <f aca="false">SUM(AL229)</f>
        <v>0</v>
      </c>
      <c r="AM228" s="219" t="n">
        <f aca="false">SUM(AM229)</f>
        <v>0</v>
      </c>
      <c r="AN228" s="219" t="n">
        <f aca="false">SUM(AN229)</f>
        <v>330000</v>
      </c>
      <c r="AO228" s="207" t="n">
        <f aca="false">SUM(AN228/$AN$2)</f>
        <v>43798.5267768266</v>
      </c>
      <c r="AP228" s="219" t="n">
        <f aca="false">SUM(AP229)</f>
        <v>330000</v>
      </c>
      <c r="AQ228" s="219" t="n">
        <f aca="false">SUM(AQ229)</f>
        <v>0</v>
      </c>
      <c r="AR228" s="207" t="n">
        <f aca="false">SUM(AP228/$AN$2)</f>
        <v>43798.5267768266</v>
      </c>
      <c r="AS228" s="207"/>
      <c r="AT228" s="207" t="n">
        <f aca="false">SUM(AT229)</f>
        <v>16603.34</v>
      </c>
      <c r="AU228" s="207" t="n">
        <f aca="false">SUM(AU229)</f>
        <v>34463.16</v>
      </c>
      <c r="AV228" s="207" t="n">
        <f aca="false">SUM(AV229)</f>
        <v>0</v>
      </c>
      <c r="AW228" s="207" t="n">
        <f aca="false">SUM(AR228+AU228-AV228)</f>
        <v>78261.6867768266</v>
      </c>
      <c r="AX228" s="215" t="n">
        <f aca="false">SUM(AX232)</f>
        <v>40665.87</v>
      </c>
      <c r="AY228" s="216" t="n">
        <f aca="false">SUM(AY232)</f>
        <v>0</v>
      </c>
      <c r="AZ228" s="216" t="n">
        <f aca="false">SUM(AZ232)</f>
        <v>37581.68</v>
      </c>
      <c r="BA228" s="216" t="n">
        <f aca="false">SUM(BA232)</f>
        <v>40680.0067768266</v>
      </c>
      <c r="BI228" s="3"/>
    </row>
    <row r="229" customFormat="false" ht="12.75" hidden="true" customHeight="false" outlineLevel="0" collapsed="false">
      <c r="A229" s="209"/>
      <c r="B229" s="205"/>
      <c r="C229" s="205"/>
      <c r="D229" s="205"/>
      <c r="E229" s="205"/>
      <c r="F229" s="205"/>
      <c r="G229" s="205"/>
      <c r="H229" s="205"/>
      <c r="I229" s="217" t="s">
        <v>348</v>
      </c>
      <c r="J229" s="218"/>
      <c r="K229" s="219"/>
      <c r="L229" s="219"/>
      <c r="M229" s="219"/>
      <c r="N229" s="219" t="n">
        <f aca="false">SUM(N232)</f>
        <v>50000</v>
      </c>
      <c r="O229" s="219" t="n">
        <f aca="false">SUM(O232)</f>
        <v>50000</v>
      </c>
      <c r="P229" s="219" t="n">
        <f aca="false">SUM(P232)</f>
        <v>50000</v>
      </c>
      <c r="Q229" s="219" t="n">
        <f aca="false">SUM(Q232)</f>
        <v>50000</v>
      </c>
      <c r="R229" s="219" t="n">
        <f aca="false">SUM(R232)</f>
        <v>0</v>
      </c>
      <c r="S229" s="219" t="n">
        <f aca="false">SUM(S232)</f>
        <v>100000</v>
      </c>
      <c r="T229" s="219" t="n">
        <f aca="false">SUM(T232)</f>
        <v>0</v>
      </c>
      <c r="U229" s="219" t="n">
        <f aca="false">SUM(U232)</f>
        <v>0</v>
      </c>
      <c r="V229" s="219" t="e">
        <f aca="false">SUM(V232)</f>
        <v>#DIV/0!</v>
      </c>
      <c r="W229" s="219" t="n">
        <f aca="false">SUM(W232)</f>
        <v>100000</v>
      </c>
      <c r="X229" s="219" t="n">
        <f aca="false">SUM(X232)</f>
        <v>100000</v>
      </c>
      <c r="Y229" s="219" t="n">
        <f aca="false">SUM(Y232)</f>
        <v>500000</v>
      </c>
      <c r="Z229" s="219" t="n">
        <f aca="false">SUM(Z232)</f>
        <v>500000</v>
      </c>
      <c r="AA229" s="219" t="n">
        <f aca="false">SUM(AA232)</f>
        <v>500000</v>
      </c>
      <c r="AB229" s="219" t="n">
        <f aca="false">SUM(AB232)</f>
        <v>0</v>
      </c>
      <c r="AC229" s="219" t="n">
        <f aca="false">SUM(AC232)</f>
        <v>500000</v>
      </c>
      <c r="AD229" s="219" t="n">
        <f aca="false">SUM(AD232)</f>
        <v>450000</v>
      </c>
      <c r="AE229" s="219" t="n">
        <f aca="false">SUM(AE232)</f>
        <v>0</v>
      </c>
      <c r="AF229" s="219" t="n">
        <f aca="false">SUM(AF232)</f>
        <v>0</v>
      </c>
      <c r="AG229" s="219" t="n">
        <f aca="false">SUM(AG232)</f>
        <v>450000</v>
      </c>
      <c r="AH229" s="219" t="n">
        <f aca="false">SUM(AH232)</f>
        <v>0</v>
      </c>
      <c r="AI229" s="219" t="n">
        <f aca="false">SUM(AI232)</f>
        <v>550000</v>
      </c>
      <c r="AJ229" s="219" t="n">
        <f aca="false">SUM(AJ232)</f>
        <v>2777.9</v>
      </c>
      <c r="AK229" s="219" t="n">
        <f aca="false">SUM(AK232)</f>
        <v>330000</v>
      </c>
      <c r="AL229" s="219" t="n">
        <f aca="false">SUM(AL232)</f>
        <v>0</v>
      </c>
      <c r="AM229" s="219" t="n">
        <f aca="false">SUM(AM232)</f>
        <v>0</v>
      </c>
      <c r="AN229" s="219" t="n">
        <f aca="false">SUM(AN232)</f>
        <v>330000</v>
      </c>
      <c r="AO229" s="207" t="n">
        <f aca="false">SUM(AN229/$AN$2)</f>
        <v>43798.5267768266</v>
      </c>
      <c r="AP229" s="219" t="n">
        <f aca="false">SUM(AP232)</f>
        <v>330000</v>
      </c>
      <c r="AQ229" s="219" t="n">
        <f aca="false">SUM(AQ232)</f>
        <v>0</v>
      </c>
      <c r="AR229" s="207" t="n">
        <f aca="false">SUM(AP229/$AN$2)</f>
        <v>43798.5267768266</v>
      </c>
      <c r="AS229" s="207"/>
      <c r="AT229" s="207" t="n">
        <f aca="false">SUM(AT232)</f>
        <v>16603.34</v>
      </c>
      <c r="AU229" s="207" t="n">
        <f aca="false">SUM(AU232)</f>
        <v>34463.16</v>
      </c>
      <c r="AV229" s="207" t="n">
        <f aca="false">SUM(AV232)</f>
        <v>0</v>
      </c>
      <c r="AW229" s="207" t="n">
        <f aca="false">SUM(AR229+AU229-AV229)</f>
        <v>78261.6867768266</v>
      </c>
      <c r="AX229" s="215"/>
      <c r="AY229" s="180" t="n">
        <f aca="false">SUM(AY230)</f>
        <v>0</v>
      </c>
      <c r="AZ229" s="180" t="n">
        <f aca="false">SUM(AZ230)</f>
        <v>0</v>
      </c>
      <c r="BA229" s="160" t="n">
        <f aca="false">SUM(BA228)</f>
        <v>40680.0067768266</v>
      </c>
      <c r="BI229" s="3"/>
    </row>
    <row r="230" customFormat="false" ht="12.75" hidden="true" customHeight="false" outlineLevel="0" collapsed="false">
      <c r="A230" s="209"/>
      <c r="B230" s="205" t="s">
        <v>178</v>
      </c>
      <c r="C230" s="205"/>
      <c r="D230" s="205"/>
      <c r="E230" s="205"/>
      <c r="F230" s="205"/>
      <c r="G230" s="205"/>
      <c r="H230" s="205"/>
      <c r="I230" s="234" t="s">
        <v>179</v>
      </c>
      <c r="J230" s="218" t="s">
        <v>28</v>
      </c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19"/>
      <c r="AK230" s="219"/>
      <c r="AL230" s="219"/>
      <c r="AM230" s="219"/>
      <c r="AN230" s="219"/>
      <c r="AO230" s="207" t="n">
        <f aca="false">SUM(AN230/$AN$2)</f>
        <v>0</v>
      </c>
      <c r="AP230" s="219" t="n">
        <v>300000</v>
      </c>
      <c r="AQ230" s="219"/>
      <c r="AR230" s="207" t="n">
        <f aca="false">SUM(AP230/$AN$2)</f>
        <v>39816.8425243878</v>
      </c>
      <c r="AS230" s="207"/>
      <c r="AT230" s="207" t="n">
        <v>300000</v>
      </c>
      <c r="AU230" s="207"/>
      <c r="AV230" s="207"/>
      <c r="AW230" s="207" t="n">
        <v>44280</v>
      </c>
      <c r="AX230" s="215"/>
      <c r="AY230" s="180"/>
      <c r="AZ230" s="180"/>
      <c r="BA230" s="160" t="n">
        <v>40680</v>
      </c>
      <c r="BI230" s="3"/>
    </row>
    <row r="231" customFormat="false" ht="12.75" hidden="true" customHeight="false" outlineLevel="0" collapsed="false">
      <c r="A231" s="209"/>
      <c r="B231" s="205" t="s">
        <v>178</v>
      </c>
      <c r="C231" s="205"/>
      <c r="D231" s="205"/>
      <c r="E231" s="205"/>
      <c r="F231" s="205"/>
      <c r="G231" s="205"/>
      <c r="H231" s="205"/>
      <c r="I231" s="217" t="s">
        <v>184</v>
      </c>
      <c r="J231" s="218" t="s">
        <v>185</v>
      </c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19"/>
      <c r="AK231" s="219"/>
      <c r="AL231" s="219"/>
      <c r="AM231" s="219"/>
      <c r="AN231" s="219"/>
      <c r="AO231" s="207" t="n">
        <f aca="false">SUM(AN231/$AN$2)</f>
        <v>0</v>
      </c>
      <c r="AP231" s="219" t="n">
        <v>30000</v>
      </c>
      <c r="AQ231" s="219"/>
      <c r="AR231" s="207" t="n">
        <f aca="false">SUM(AP231/$AN$2)</f>
        <v>3981.68425243878</v>
      </c>
      <c r="AS231" s="207"/>
      <c r="AT231" s="207" t="n">
        <v>30000</v>
      </c>
      <c r="AU231" s="207"/>
      <c r="AV231" s="207"/>
      <c r="AW231" s="207" t="n">
        <v>33981.68</v>
      </c>
      <c r="AX231" s="215"/>
      <c r="AY231" s="180" t="n">
        <v>0</v>
      </c>
      <c r="AZ231" s="180"/>
      <c r="BA231" s="160" t="n">
        <v>0</v>
      </c>
      <c r="BI231" s="3"/>
    </row>
    <row r="232" customFormat="false" ht="12.75" hidden="true" customHeight="false" outlineLevel="0" collapsed="false">
      <c r="A232" s="214"/>
      <c r="B232" s="220"/>
      <c r="C232" s="220"/>
      <c r="D232" s="220"/>
      <c r="E232" s="220"/>
      <c r="F232" s="220"/>
      <c r="G232" s="220"/>
      <c r="H232" s="220"/>
      <c r="I232" s="206" t="n">
        <v>4</v>
      </c>
      <c r="J232" s="137" t="s">
        <v>78</v>
      </c>
      <c r="K232" s="207"/>
      <c r="L232" s="207"/>
      <c r="M232" s="207"/>
      <c r="N232" s="207" t="n">
        <f aca="false">SUM(N233)</f>
        <v>50000</v>
      </c>
      <c r="O232" s="207" t="n">
        <f aca="false">SUM(O233)</f>
        <v>50000</v>
      </c>
      <c r="P232" s="207" t="n">
        <f aca="false">SUM(P233)</f>
        <v>50000</v>
      </c>
      <c r="Q232" s="207" t="n">
        <f aca="false">SUM(Q233)</f>
        <v>50000</v>
      </c>
      <c r="R232" s="207" t="n">
        <f aca="false">SUM(R233)</f>
        <v>0</v>
      </c>
      <c r="S232" s="207" t="n">
        <f aca="false">SUM(S233)</f>
        <v>100000</v>
      </c>
      <c r="T232" s="207" t="n">
        <f aca="false">SUM(T233)</f>
        <v>0</v>
      </c>
      <c r="U232" s="207" t="n">
        <f aca="false">SUM(U233)</f>
        <v>0</v>
      </c>
      <c r="V232" s="207" t="e">
        <f aca="false">SUM(V233)</f>
        <v>#DIV/0!</v>
      </c>
      <c r="W232" s="207" t="n">
        <f aca="false">SUM(W233)</f>
        <v>100000</v>
      </c>
      <c r="X232" s="207" t="n">
        <f aca="false">SUM(X233)</f>
        <v>100000</v>
      </c>
      <c r="Y232" s="207" t="n">
        <f aca="false">SUM(Y233)</f>
        <v>500000</v>
      </c>
      <c r="Z232" s="207" t="n">
        <f aca="false">SUM(Z233)</f>
        <v>500000</v>
      </c>
      <c r="AA232" s="207" t="n">
        <f aca="false">SUM(AA233)</f>
        <v>500000</v>
      </c>
      <c r="AB232" s="207" t="n">
        <f aca="false">SUM(AB233)</f>
        <v>0</v>
      </c>
      <c r="AC232" s="207" t="n">
        <f aca="false">SUM(AC233)</f>
        <v>500000</v>
      </c>
      <c r="AD232" s="207" t="n">
        <f aca="false">SUM(AD233)</f>
        <v>450000</v>
      </c>
      <c r="AE232" s="207" t="n">
        <f aca="false">SUM(AE233)</f>
        <v>0</v>
      </c>
      <c r="AF232" s="207" t="n">
        <f aca="false">SUM(AF233)</f>
        <v>0</v>
      </c>
      <c r="AG232" s="207" t="n">
        <f aca="false">SUM(AG233)</f>
        <v>450000</v>
      </c>
      <c r="AH232" s="207" t="n">
        <f aca="false">SUM(AH233)</f>
        <v>0</v>
      </c>
      <c r="AI232" s="207" t="n">
        <f aca="false">SUM(AI233)</f>
        <v>550000</v>
      </c>
      <c r="AJ232" s="207" t="n">
        <f aca="false">SUM(AJ233)</f>
        <v>2777.9</v>
      </c>
      <c r="AK232" s="207" t="n">
        <f aca="false">SUM(AK233)</f>
        <v>330000</v>
      </c>
      <c r="AL232" s="207" t="n">
        <f aca="false">SUM(AL233)</f>
        <v>0</v>
      </c>
      <c r="AM232" s="207" t="n">
        <f aca="false">SUM(AM233)</f>
        <v>0</v>
      </c>
      <c r="AN232" s="207" t="n">
        <f aca="false">SUM(AN233)</f>
        <v>330000</v>
      </c>
      <c r="AO232" s="207" t="n">
        <f aca="false">SUM(AN232/$AN$2)</f>
        <v>43798.5267768266</v>
      </c>
      <c r="AP232" s="207" t="n">
        <f aca="false">SUM(AP233)</f>
        <v>330000</v>
      </c>
      <c r="AQ232" s="207" t="n">
        <f aca="false">SUM(AQ233)</f>
        <v>0</v>
      </c>
      <c r="AR232" s="207" t="n">
        <f aca="false">SUM(AP232/$AN$2)</f>
        <v>43798.5267768266</v>
      </c>
      <c r="AS232" s="207"/>
      <c r="AT232" s="207" t="n">
        <f aca="false">SUM(AT233)</f>
        <v>16603.34</v>
      </c>
      <c r="AU232" s="207" t="n">
        <f aca="false">SUM(AU233)</f>
        <v>34463.16</v>
      </c>
      <c r="AV232" s="207" t="n">
        <f aca="false">SUM(AV233)</f>
        <v>0</v>
      </c>
      <c r="AW232" s="207" t="n">
        <f aca="false">SUM(AR232+AU232-AV232)</f>
        <v>78261.6867768266</v>
      </c>
      <c r="AX232" s="215" t="n">
        <f aca="false">SUM(AX233)</f>
        <v>40665.87</v>
      </c>
      <c r="AY232" s="216" t="n">
        <f aca="false">SUM(AY233)</f>
        <v>0</v>
      </c>
      <c r="AZ232" s="216" t="n">
        <f aca="false">SUM(AZ233)</f>
        <v>37581.68</v>
      </c>
      <c r="BA232" s="216" t="n">
        <f aca="false">SUM(BA233)</f>
        <v>40680.0067768266</v>
      </c>
      <c r="BI232" s="3"/>
    </row>
    <row r="233" customFormat="false" ht="12.75" hidden="true" customHeight="false" outlineLevel="0" collapsed="false">
      <c r="A233" s="214"/>
      <c r="B233" s="220" t="s">
        <v>349</v>
      </c>
      <c r="C233" s="220"/>
      <c r="D233" s="220"/>
      <c r="E233" s="220"/>
      <c r="F233" s="220"/>
      <c r="G233" s="220"/>
      <c r="H233" s="220"/>
      <c r="I233" s="206" t="n">
        <v>42</v>
      </c>
      <c r="J233" s="137" t="s">
        <v>350</v>
      </c>
      <c r="K233" s="207"/>
      <c r="L233" s="207"/>
      <c r="M233" s="207"/>
      <c r="N233" s="207" t="n">
        <f aca="false">SUM(N234)</f>
        <v>50000</v>
      </c>
      <c r="O233" s="207" t="n">
        <f aca="false">SUM(O234)</f>
        <v>50000</v>
      </c>
      <c r="P233" s="207" t="n">
        <f aca="false">SUM(P234)</f>
        <v>50000</v>
      </c>
      <c r="Q233" s="207" t="n">
        <f aca="false">SUM(Q234)</f>
        <v>50000</v>
      </c>
      <c r="R233" s="207" t="n">
        <f aca="false">SUM(R234)</f>
        <v>0</v>
      </c>
      <c r="S233" s="207" t="n">
        <f aca="false">SUM(S234)</f>
        <v>100000</v>
      </c>
      <c r="T233" s="207" t="n">
        <f aca="false">SUM(T234)</f>
        <v>0</v>
      </c>
      <c r="U233" s="207" t="n">
        <f aca="false">SUM(U234)</f>
        <v>0</v>
      </c>
      <c r="V233" s="207" t="e">
        <f aca="false">SUM(V234)</f>
        <v>#DIV/0!</v>
      </c>
      <c r="W233" s="207" t="n">
        <f aca="false">SUM(W234)</f>
        <v>100000</v>
      </c>
      <c r="X233" s="207" t="n">
        <f aca="false">SUM(X234)</f>
        <v>100000</v>
      </c>
      <c r="Y233" s="207" t="n">
        <f aca="false">SUM(Y234)</f>
        <v>500000</v>
      </c>
      <c r="Z233" s="207" t="n">
        <f aca="false">SUM(Z234)</f>
        <v>500000</v>
      </c>
      <c r="AA233" s="207" t="n">
        <f aca="false">SUM(AA234)</f>
        <v>500000</v>
      </c>
      <c r="AB233" s="207" t="n">
        <f aca="false">SUM(AB234)</f>
        <v>0</v>
      </c>
      <c r="AC233" s="207" t="n">
        <f aca="false">SUM(AC234)</f>
        <v>500000</v>
      </c>
      <c r="AD233" s="207" t="n">
        <f aca="false">SUM(AD234)</f>
        <v>450000</v>
      </c>
      <c r="AE233" s="207" t="n">
        <f aca="false">SUM(AE234)</f>
        <v>0</v>
      </c>
      <c r="AF233" s="207" t="n">
        <f aca="false">SUM(AF234)</f>
        <v>0</v>
      </c>
      <c r="AG233" s="207" t="n">
        <f aca="false">SUM(AG234)</f>
        <v>450000</v>
      </c>
      <c r="AH233" s="207" t="n">
        <f aca="false">SUM(AH234)</f>
        <v>0</v>
      </c>
      <c r="AI233" s="207" t="n">
        <f aca="false">SUM(AI234)</f>
        <v>550000</v>
      </c>
      <c r="AJ233" s="207" t="n">
        <f aca="false">SUM(AJ234)</f>
        <v>2777.9</v>
      </c>
      <c r="AK233" s="207" t="n">
        <f aca="false">SUM(AK234)</f>
        <v>330000</v>
      </c>
      <c r="AL233" s="207" t="n">
        <f aca="false">SUM(AL234)</f>
        <v>0</v>
      </c>
      <c r="AM233" s="207" t="n">
        <f aca="false">SUM(AM234)</f>
        <v>0</v>
      </c>
      <c r="AN233" s="207" t="n">
        <f aca="false">SUM(AN234)</f>
        <v>330000</v>
      </c>
      <c r="AO233" s="207" t="n">
        <f aca="false">SUM(AN233/$AN$2)</f>
        <v>43798.5267768266</v>
      </c>
      <c r="AP233" s="207" t="n">
        <f aca="false">SUM(AP234)</f>
        <v>330000</v>
      </c>
      <c r="AQ233" s="207"/>
      <c r="AR233" s="207" t="n">
        <f aca="false">SUM(AP233/$AN$2)</f>
        <v>43798.5267768266</v>
      </c>
      <c r="AS233" s="207"/>
      <c r="AT233" s="207" t="n">
        <f aca="false">SUM(AT234)</f>
        <v>16603.34</v>
      </c>
      <c r="AU233" s="207" t="n">
        <f aca="false">SUM(AU234)</f>
        <v>34463.16</v>
      </c>
      <c r="AV233" s="207" t="n">
        <f aca="false">SUM(AV234)</f>
        <v>0</v>
      </c>
      <c r="AW233" s="207" t="n">
        <f aca="false">SUM(AR233+AU233-AV233)</f>
        <v>78261.6867768266</v>
      </c>
      <c r="AX233" s="215" t="n">
        <f aca="false">SUM(AX234)</f>
        <v>40665.87</v>
      </c>
      <c r="AY233" s="216" t="n">
        <f aca="false">SUM(AY234)</f>
        <v>0</v>
      </c>
      <c r="AZ233" s="216" t="n">
        <f aca="false">SUM(AZ234)</f>
        <v>37581.68</v>
      </c>
      <c r="BA233" s="216" t="n">
        <f aca="false">SUM(BA234)</f>
        <v>40680.0067768266</v>
      </c>
      <c r="BI233" s="3"/>
    </row>
    <row r="234" customFormat="false" ht="12.75" hidden="true" customHeight="false" outlineLevel="0" collapsed="false">
      <c r="A234" s="209"/>
      <c r="B234" s="205"/>
      <c r="C234" s="205"/>
      <c r="D234" s="205"/>
      <c r="E234" s="205"/>
      <c r="F234" s="205"/>
      <c r="G234" s="205"/>
      <c r="H234" s="205"/>
      <c r="I234" s="217" t="n">
        <v>421</v>
      </c>
      <c r="J234" s="218" t="s">
        <v>351</v>
      </c>
      <c r="K234" s="219"/>
      <c r="L234" s="219"/>
      <c r="M234" s="219"/>
      <c r="N234" s="219" t="n">
        <f aca="false">SUM(N235:N237)</f>
        <v>50000</v>
      </c>
      <c r="O234" s="219" t="n">
        <f aca="false">SUM(O235:O237)</f>
        <v>50000</v>
      </c>
      <c r="P234" s="219" t="n">
        <f aca="false">SUM(P235:P237)</f>
        <v>50000</v>
      </c>
      <c r="Q234" s="219" t="n">
        <f aca="false">SUM(Q235:Q237)</f>
        <v>50000</v>
      </c>
      <c r="R234" s="219" t="n">
        <f aca="false">SUM(R235:R237)</f>
        <v>0</v>
      </c>
      <c r="S234" s="219" t="n">
        <f aca="false">SUM(S235:S237)</f>
        <v>100000</v>
      </c>
      <c r="T234" s="219" t="n">
        <f aca="false">SUM(T235:T237)</f>
        <v>0</v>
      </c>
      <c r="U234" s="219" t="n">
        <f aca="false">SUM(U235:U237)</f>
        <v>0</v>
      </c>
      <c r="V234" s="219" t="e">
        <f aca="false">SUM(V235:V237)</f>
        <v>#DIV/0!</v>
      </c>
      <c r="W234" s="219" t="n">
        <f aca="false">SUM(W235:W237)</f>
        <v>100000</v>
      </c>
      <c r="X234" s="219" t="n">
        <f aca="false">SUM(X235:X237)</f>
        <v>100000</v>
      </c>
      <c r="Y234" s="219" t="n">
        <f aca="false">SUM(Y235:Y237)</f>
        <v>500000</v>
      </c>
      <c r="Z234" s="219" t="n">
        <f aca="false">SUM(Z235:Z237)</f>
        <v>500000</v>
      </c>
      <c r="AA234" s="219" t="n">
        <f aca="false">SUM(AA235:AA237)</f>
        <v>500000</v>
      </c>
      <c r="AB234" s="219" t="n">
        <f aca="false">SUM(AB235:AB237)</f>
        <v>0</v>
      </c>
      <c r="AC234" s="219" t="n">
        <f aca="false">SUM(AC235:AC237)</f>
        <v>500000</v>
      </c>
      <c r="AD234" s="219" t="n">
        <f aca="false">SUM(AD235:AD237)</f>
        <v>450000</v>
      </c>
      <c r="AE234" s="219" t="n">
        <f aca="false">SUM(AE235:AE237)</f>
        <v>0</v>
      </c>
      <c r="AF234" s="219" t="n">
        <f aca="false">SUM(AF235:AF237)</f>
        <v>0</v>
      </c>
      <c r="AG234" s="219" t="n">
        <f aca="false">SUM(AG235:AG237)</f>
        <v>450000</v>
      </c>
      <c r="AH234" s="219" t="n">
        <f aca="false">SUM(AH235:AH237)</f>
        <v>0</v>
      </c>
      <c r="AI234" s="219" t="n">
        <f aca="false">SUM(AI235:AI237)</f>
        <v>550000</v>
      </c>
      <c r="AJ234" s="219" t="n">
        <f aca="false">SUM(AJ235:AJ237)</f>
        <v>2777.9</v>
      </c>
      <c r="AK234" s="219" t="n">
        <f aca="false">SUM(AK235:AK237)</f>
        <v>330000</v>
      </c>
      <c r="AL234" s="219" t="n">
        <f aca="false">SUM(AL235:AL237)</f>
        <v>0</v>
      </c>
      <c r="AM234" s="219" t="n">
        <f aca="false">SUM(AM235:AM237)</f>
        <v>0</v>
      </c>
      <c r="AN234" s="219" t="n">
        <f aca="false">SUM(AN235:AN237)</f>
        <v>330000</v>
      </c>
      <c r="AO234" s="207" t="n">
        <f aca="false">SUM(AN234/$AN$2)</f>
        <v>43798.5267768266</v>
      </c>
      <c r="AP234" s="219" t="n">
        <f aca="false">SUM(AP235:AP237)</f>
        <v>330000</v>
      </c>
      <c r="AQ234" s="219"/>
      <c r="AR234" s="207" t="n">
        <f aca="false">SUM(AP234/$AN$2)</f>
        <v>43798.5267768266</v>
      </c>
      <c r="AS234" s="207"/>
      <c r="AT234" s="207" t="n">
        <f aca="false">SUM(AT235:AT237)</f>
        <v>16603.34</v>
      </c>
      <c r="AU234" s="207" t="n">
        <f aca="false">SUM(AU235:AU237)</f>
        <v>34463.16</v>
      </c>
      <c r="AV234" s="207" t="n">
        <f aca="false">SUM(AV235:AV237)</f>
        <v>0</v>
      </c>
      <c r="AW234" s="207" t="n">
        <f aca="false">SUM(AR234+AU234-AV234)</f>
        <v>78261.6867768266</v>
      </c>
      <c r="AX234" s="215" t="n">
        <f aca="false">SUM(AX235:AX237)</f>
        <v>40665.87</v>
      </c>
      <c r="AY234" s="216" t="n">
        <f aca="false">SUM(AY235:AY237)</f>
        <v>0</v>
      </c>
      <c r="AZ234" s="216" t="n">
        <f aca="false">SUM(AZ235:AZ237)</f>
        <v>37581.68</v>
      </c>
      <c r="BA234" s="216" t="n">
        <f aca="false">SUM(BA235:BA237)</f>
        <v>40680.0067768266</v>
      </c>
      <c r="BI234" s="3"/>
    </row>
    <row r="235" customFormat="false" ht="12.75" hidden="true" customHeight="false" outlineLevel="0" collapsed="false">
      <c r="A235" s="209"/>
      <c r="B235" s="205"/>
      <c r="C235" s="205"/>
      <c r="D235" s="205"/>
      <c r="E235" s="205"/>
      <c r="F235" s="205"/>
      <c r="G235" s="205"/>
      <c r="H235" s="205"/>
      <c r="I235" s="217" t="n">
        <v>42149</v>
      </c>
      <c r="J235" s="218" t="s">
        <v>352</v>
      </c>
      <c r="K235" s="219"/>
      <c r="L235" s="219"/>
      <c r="M235" s="219"/>
      <c r="N235" s="219" t="n">
        <v>50000</v>
      </c>
      <c r="O235" s="219" t="n">
        <v>50000</v>
      </c>
      <c r="P235" s="219" t="n">
        <v>50000</v>
      </c>
      <c r="Q235" s="219" t="n">
        <v>50000</v>
      </c>
      <c r="R235" s="219"/>
      <c r="S235" s="219" t="n">
        <v>50000</v>
      </c>
      <c r="T235" s="219"/>
      <c r="U235" s="219"/>
      <c r="V235" s="207" t="n">
        <f aca="false">S235/P235*100</f>
        <v>100</v>
      </c>
      <c r="W235" s="219" t="n">
        <v>50000</v>
      </c>
      <c r="X235" s="219" t="n">
        <v>50000</v>
      </c>
      <c r="Y235" s="219" t="n">
        <v>450000</v>
      </c>
      <c r="Z235" s="219" t="n">
        <v>450000</v>
      </c>
      <c r="AA235" s="219" t="n">
        <v>500000</v>
      </c>
      <c r="AB235" s="219"/>
      <c r="AC235" s="219" t="n">
        <v>500000</v>
      </c>
      <c r="AD235" s="219" t="n">
        <v>450000</v>
      </c>
      <c r="AE235" s="219"/>
      <c r="AF235" s="219"/>
      <c r="AG235" s="221" t="n">
        <f aca="false">SUM(AD235+AE235-AF235)</f>
        <v>450000</v>
      </c>
      <c r="AH235" s="219"/>
      <c r="AI235" s="219" t="n">
        <v>550000</v>
      </c>
      <c r="AJ235" s="180" t="n">
        <v>2777.9</v>
      </c>
      <c r="AK235" s="219" t="n">
        <v>300000</v>
      </c>
      <c r="AL235" s="219"/>
      <c r="AM235" s="219"/>
      <c r="AN235" s="180" t="n">
        <f aca="false">SUM(AK235+AL235-AM235)</f>
        <v>300000</v>
      </c>
      <c r="AO235" s="207" t="n">
        <f aca="false">SUM(AN235/$AN$2)</f>
        <v>39816.8425243878</v>
      </c>
      <c r="AP235" s="180" t="n">
        <v>300000</v>
      </c>
      <c r="AQ235" s="180"/>
      <c r="AR235" s="207" t="n">
        <f aca="false">SUM(AP235/$AN$2)</f>
        <v>39816.8425243878</v>
      </c>
      <c r="AS235" s="207" t="n">
        <v>16603.34</v>
      </c>
      <c r="AT235" s="207" t="n">
        <v>16603.34</v>
      </c>
      <c r="AU235" s="207" t="n">
        <v>4463.16</v>
      </c>
      <c r="AV235" s="207"/>
      <c r="AW235" s="207" t="n">
        <f aca="false">SUM(AR235+AU235-AV235)</f>
        <v>44280.0025243878</v>
      </c>
      <c r="AX235" s="215" t="n">
        <v>40665.87</v>
      </c>
      <c r="AY235" s="180"/>
      <c r="AZ235" s="180" t="n">
        <v>3600</v>
      </c>
      <c r="BA235" s="160" t="n">
        <f aca="false">SUM(AW235+AY235-AZ235)</f>
        <v>40680.0025243878</v>
      </c>
      <c r="BD235" s="3" t="n">
        <v>40680</v>
      </c>
      <c r="BI235" s="3"/>
    </row>
    <row r="236" customFormat="false" ht="12.75" hidden="true" customHeight="false" outlineLevel="0" collapsed="false">
      <c r="A236" s="209"/>
      <c r="B236" s="205"/>
      <c r="C236" s="205"/>
      <c r="D236" s="205"/>
      <c r="E236" s="205"/>
      <c r="F236" s="205"/>
      <c r="G236" s="205"/>
      <c r="H236" s="205"/>
      <c r="I236" s="217" t="n">
        <v>42149</v>
      </c>
      <c r="J236" s="218" t="s">
        <v>353</v>
      </c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07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21"/>
      <c r="AH236" s="219"/>
      <c r="AI236" s="219"/>
      <c r="AJ236" s="180"/>
      <c r="AK236" s="219"/>
      <c r="AL236" s="219"/>
      <c r="AM236" s="219"/>
      <c r="AN236" s="180"/>
      <c r="AO236" s="207"/>
      <c r="AP236" s="180"/>
      <c r="AQ236" s="180"/>
      <c r="AR236" s="207"/>
      <c r="AS236" s="207"/>
      <c r="AT236" s="207"/>
      <c r="AU236" s="207" t="n">
        <v>30000</v>
      </c>
      <c r="AV236" s="207"/>
      <c r="AW236" s="207" t="n">
        <f aca="false">SUM(AR236+AU236-AV236)</f>
        <v>30000</v>
      </c>
      <c r="AX236" s="215"/>
      <c r="AY236" s="180"/>
      <c r="AZ236" s="180" t="n">
        <v>30000</v>
      </c>
      <c r="BA236" s="160" t="n">
        <f aca="false">SUM(AW236+AY236-AZ236)</f>
        <v>0</v>
      </c>
      <c r="BI236" s="3"/>
    </row>
    <row r="237" customFormat="false" ht="12.75" hidden="true" customHeight="false" outlineLevel="0" collapsed="false">
      <c r="A237" s="209"/>
      <c r="B237" s="205"/>
      <c r="C237" s="205"/>
      <c r="D237" s="205"/>
      <c r="E237" s="205"/>
      <c r="F237" s="205"/>
      <c r="G237" s="205"/>
      <c r="H237" s="205"/>
      <c r="I237" s="217" t="n">
        <v>42141</v>
      </c>
      <c r="J237" s="218" t="s">
        <v>354</v>
      </c>
      <c r="K237" s="219"/>
      <c r="L237" s="219"/>
      <c r="M237" s="219"/>
      <c r="N237" s="219"/>
      <c r="O237" s="219"/>
      <c r="P237" s="219"/>
      <c r="Q237" s="219"/>
      <c r="R237" s="219"/>
      <c r="S237" s="219" t="n">
        <v>50000</v>
      </c>
      <c r="T237" s="219"/>
      <c r="U237" s="219"/>
      <c r="V237" s="207" t="e">
        <f aca="false">S237/P237*100</f>
        <v>#DIV/0!</v>
      </c>
      <c r="W237" s="219" t="n">
        <v>50000</v>
      </c>
      <c r="X237" s="219" t="n">
        <v>50000</v>
      </c>
      <c r="Y237" s="219" t="n">
        <v>50000</v>
      </c>
      <c r="Z237" s="219" t="n">
        <v>50000</v>
      </c>
      <c r="AA237" s="219" t="n">
        <v>0</v>
      </c>
      <c r="AB237" s="219"/>
      <c r="AC237" s="219" t="n">
        <v>0</v>
      </c>
      <c r="AD237" s="219"/>
      <c r="AE237" s="219"/>
      <c r="AF237" s="219"/>
      <c r="AG237" s="221" t="n">
        <f aca="false">SUM(AC237+AE237-AF237)</f>
        <v>0</v>
      </c>
      <c r="AH237" s="219"/>
      <c r="AI237" s="219" t="n">
        <v>0</v>
      </c>
      <c r="AJ237" s="180" t="n">
        <v>0</v>
      </c>
      <c r="AK237" s="219" t="n">
        <v>30000</v>
      </c>
      <c r="AL237" s="219"/>
      <c r="AM237" s="219"/>
      <c r="AN237" s="180" t="n">
        <f aca="false">SUM(AK237+AL237-AM237)</f>
        <v>30000</v>
      </c>
      <c r="AO237" s="207" t="n">
        <f aca="false">SUM(AN237/$AN$2)</f>
        <v>3981.68425243878</v>
      </c>
      <c r="AP237" s="180" t="n">
        <v>30000</v>
      </c>
      <c r="AQ237" s="180"/>
      <c r="AR237" s="207" t="n">
        <f aca="false">SUM(AP237/$AN$2)</f>
        <v>3981.68425243878</v>
      </c>
      <c r="AS237" s="207"/>
      <c r="AT237" s="207"/>
      <c r="AU237" s="207"/>
      <c r="AV237" s="207"/>
      <c r="AW237" s="207" t="n">
        <f aca="false">SUM(AR237+AU237-AV237)</f>
        <v>3981.68425243878</v>
      </c>
      <c r="AX237" s="215"/>
      <c r="AY237" s="180" t="n">
        <v>0</v>
      </c>
      <c r="AZ237" s="180" t="n">
        <v>3981.68</v>
      </c>
      <c r="BA237" s="160" t="n">
        <f aca="false">SUM(AW237+AY237-AZ237)</f>
        <v>0.00425243878135007</v>
      </c>
      <c r="BI237" s="3"/>
    </row>
    <row r="238" customFormat="false" ht="12.75" hidden="true" customHeight="false" outlineLevel="0" collapsed="false">
      <c r="A238" s="209" t="s">
        <v>355</v>
      </c>
      <c r="B238" s="205"/>
      <c r="C238" s="205"/>
      <c r="D238" s="205"/>
      <c r="E238" s="205"/>
      <c r="F238" s="205"/>
      <c r="G238" s="205"/>
      <c r="H238" s="205"/>
      <c r="I238" s="217" t="s">
        <v>155</v>
      </c>
      <c r="J238" s="218" t="s">
        <v>356</v>
      </c>
      <c r="K238" s="219" t="n">
        <f aca="false">SUM(K239)</f>
        <v>170587.68</v>
      </c>
      <c r="L238" s="219" t="n">
        <f aca="false">SUM(L239)</f>
        <v>30000</v>
      </c>
      <c r="M238" s="219" t="n">
        <f aca="false">SUM(M239)</f>
        <v>30000</v>
      </c>
      <c r="N238" s="219" t="n">
        <f aca="false">SUM(N239)</f>
        <v>15000</v>
      </c>
      <c r="O238" s="219" t="n">
        <f aca="false">SUM(O239)</f>
        <v>15000</v>
      </c>
      <c r="P238" s="219" t="n">
        <f aca="false">SUM(P239)</f>
        <v>13000</v>
      </c>
      <c r="Q238" s="219" t="n">
        <f aca="false">SUM(Q239)</f>
        <v>13000</v>
      </c>
      <c r="R238" s="219" t="n">
        <f aca="false">SUM(R239)</f>
        <v>0</v>
      </c>
      <c r="S238" s="219" t="n">
        <f aca="false">SUM(S239)</f>
        <v>13000</v>
      </c>
      <c r="T238" s="219" t="n">
        <f aca="false">SUM(T239)</f>
        <v>0</v>
      </c>
      <c r="U238" s="219" t="n">
        <f aca="false">SUM(U239)</f>
        <v>0</v>
      </c>
      <c r="V238" s="219" t="n">
        <f aca="false">SUM(V239)</f>
        <v>100</v>
      </c>
      <c r="W238" s="219" t="n">
        <f aca="false">SUM(W239)</f>
        <v>15000</v>
      </c>
      <c r="X238" s="219" t="n">
        <f aca="false">SUM(X239)</f>
        <v>50000</v>
      </c>
      <c r="Y238" s="219" t="n">
        <f aca="false">SUM(Y239)</f>
        <v>50000</v>
      </c>
      <c r="Z238" s="219" t="n">
        <f aca="false">SUM(Z239)</f>
        <v>50000</v>
      </c>
      <c r="AA238" s="219" t="n">
        <f aca="false">SUM(AA239)</f>
        <v>50000</v>
      </c>
      <c r="AB238" s="219" t="n">
        <f aca="false">SUM(AB239)</f>
        <v>7230.75</v>
      </c>
      <c r="AC238" s="219" t="n">
        <f aca="false">SUM(AC239)</f>
        <v>50000</v>
      </c>
      <c r="AD238" s="219" t="n">
        <f aca="false">SUM(AD239)</f>
        <v>50000</v>
      </c>
      <c r="AE238" s="219" t="n">
        <f aca="false">SUM(AE239)</f>
        <v>0</v>
      </c>
      <c r="AF238" s="219" t="n">
        <f aca="false">SUM(AF239)</f>
        <v>0</v>
      </c>
      <c r="AG238" s="219" t="n">
        <f aca="false">SUM(AG239)</f>
        <v>50000</v>
      </c>
      <c r="AH238" s="219" t="n">
        <f aca="false">SUM(AH239)</f>
        <v>8325</v>
      </c>
      <c r="AI238" s="219" t="n">
        <f aca="false">SUM(AI239)</f>
        <v>50000</v>
      </c>
      <c r="AJ238" s="219" t="n">
        <f aca="false">SUM(AJ239)</f>
        <v>0</v>
      </c>
      <c r="AK238" s="219" t="n">
        <f aca="false">SUM(AK239)</f>
        <v>50000</v>
      </c>
      <c r="AL238" s="219" t="n">
        <f aca="false">SUM(AL239)</f>
        <v>0</v>
      </c>
      <c r="AM238" s="219" t="n">
        <f aca="false">SUM(AM239)</f>
        <v>0</v>
      </c>
      <c r="AN238" s="219" t="n">
        <f aca="false">SUM(AN239)</f>
        <v>50000</v>
      </c>
      <c r="AO238" s="207" t="n">
        <f aca="false">SUM(AN238/$AN$2)</f>
        <v>6636.1404207313</v>
      </c>
      <c r="AP238" s="219" t="n">
        <f aca="false">SUM(AP239)</f>
        <v>100000</v>
      </c>
      <c r="AQ238" s="219" t="n">
        <f aca="false">SUM(AQ239)</f>
        <v>0</v>
      </c>
      <c r="AR238" s="207" t="n">
        <f aca="false">SUM(AP238/$AN$2)</f>
        <v>13272.2808414626</v>
      </c>
      <c r="AS238" s="207"/>
      <c r="AT238" s="207" t="n">
        <f aca="false">SUM(AT239)</f>
        <v>153.18</v>
      </c>
      <c r="AU238" s="207" t="n">
        <f aca="false">SUM(AU239)</f>
        <v>0</v>
      </c>
      <c r="AV238" s="207" t="n">
        <f aca="false">SUM(AV239)</f>
        <v>0</v>
      </c>
      <c r="AW238" s="207" t="n">
        <f aca="false">SUM(AR238+AU238-AV238)</f>
        <v>13272.2808414626</v>
      </c>
      <c r="AX238" s="215" t="n">
        <f aca="false">SUM(AX243)</f>
        <v>3559.43</v>
      </c>
      <c r="AY238" s="216" t="n">
        <f aca="false">SUM(AY243)</f>
        <v>0</v>
      </c>
      <c r="AZ238" s="216" t="n">
        <f aca="false">SUM(AZ243)</f>
        <v>8272.28</v>
      </c>
      <c r="BA238" s="216" t="n">
        <f aca="false">SUM(BA243)</f>
        <v>5000.0008414626</v>
      </c>
      <c r="BI238" s="3"/>
    </row>
    <row r="239" customFormat="false" ht="12.75" hidden="true" customHeight="false" outlineLevel="0" collapsed="false">
      <c r="A239" s="209"/>
      <c r="B239" s="205"/>
      <c r="C239" s="205"/>
      <c r="D239" s="205"/>
      <c r="E239" s="205"/>
      <c r="F239" s="205"/>
      <c r="G239" s="205"/>
      <c r="H239" s="205"/>
      <c r="I239" s="217" t="s">
        <v>357</v>
      </c>
      <c r="J239" s="218"/>
      <c r="K239" s="219" t="n">
        <f aca="false">SUM(K243)</f>
        <v>170587.68</v>
      </c>
      <c r="L239" s="219" t="n">
        <f aca="false">SUM(L243)</f>
        <v>30000</v>
      </c>
      <c r="M239" s="219" t="n">
        <f aca="false">SUM(M243)</f>
        <v>30000</v>
      </c>
      <c r="N239" s="219" t="n">
        <f aca="false">SUM(N243)</f>
        <v>15000</v>
      </c>
      <c r="O239" s="219" t="n">
        <f aca="false">SUM(O243)</f>
        <v>15000</v>
      </c>
      <c r="P239" s="219" t="n">
        <f aca="false">SUM(P243)</f>
        <v>13000</v>
      </c>
      <c r="Q239" s="219" t="n">
        <f aca="false">SUM(Q243)</f>
        <v>13000</v>
      </c>
      <c r="R239" s="219" t="n">
        <f aca="false">SUM(R243)</f>
        <v>0</v>
      </c>
      <c r="S239" s="219" t="n">
        <f aca="false">SUM(S243)</f>
        <v>13000</v>
      </c>
      <c r="T239" s="219" t="n">
        <f aca="false">SUM(T243)</f>
        <v>0</v>
      </c>
      <c r="U239" s="219" t="n">
        <f aca="false">SUM(U243)</f>
        <v>0</v>
      </c>
      <c r="V239" s="219" t="n">
        <f aca="false">SUM(V243)</f>
        <v>100</v>
      </c>
      <c r="W239" s="219" t="n">
        <f aca="false">SUM(W243)</f>
        <v>15000</v>
      </c>
      <c r="X239" s="219" t="n">
        <f aca="false">SUM(X243)</f>
        <v>50000</v>
      </c>
      <c r="Y239" s="219" t="n">
        <f aca="false">SUM(Y243)</f>
        <v>50000</v>
      </c>
      <c r="Z239" s="219" t="n">
        <f aca="false">SUM(Z243)</f>
        <v>50000</v>
      </c>
      <c r="AA239" s="219" t="n">
        <f aca="false">SUM(AA243)</f>
        <v>50000</v>
      </c>
      <c r="AB239" s="219" t="n">
        <f aca="false">SUM(AB243)</f>
        <v>7230.75</v>
      </c>
      <c r="AC239" s="219" t="n">
        <f aca="false">SUM(AC243)</f>
        <v>50000</v>
      </c>
      <c r="AD239" s="219" t="n">
        <f aca="false">SUM(AD243)</f>
        <v>50000</v>
      </c>
      <c r="AE239" s="219" t="n">
        <f aca="false">SUM(AE243)</f>
        <v>0</v>
      </c>
      <c r="AF239" s="219" t="n">
        <f aca="false">SUM(AF243)</f>
        <v>0</v>
      </c>
      <c r="AG239" s="219" t="n">
        <f aca="false">SUM(AG243)</f>
        <v>50000</v>
      </c>
      <c r="AH239" s="219" t="n">
        <f aca="false">SUM(AH243)</f>
        <v>8325</v>
      </c>
      <c r="AI239" s="219" t="n">
        <f aca="false">SUM(AI243)</f>
        <v>50000</v>
      </c>
      <c r="AJ239" s="219" t="n">
        <f aca="false">SUM(AJ243)</f>
        <v>0</v>
      </c>
      <c r="AK239" s="219" t="n">
        <f aca="false">SUM(AK243)</f>
        <v>50000</v>
      </c>
      <c r="AL239" s="219" t="n">
        <f aca="false">SUM(AL243)</f>
        <v>0</v>
      </c>
      <c r="AM239" s="219" t="n">
        <f aca="false">SUM(AM243)</f>
        <v>0</v>
      </c>
      <c r="AN239" s="219" t="n">
        <f aca="false">SUM(AN243)</f>
        <v>50000</v>
      </c>
      <c r="AO239" s="207" t="n">
        <f aca="false">SUM(AN239/$AN$2)</f>
        <v>6636.1404207313</v>
      </c>
      <c r="AP239" s="219" t="n">
        <f aca="false">SUM(AP243)</f>
        <v>100000</v>
      </c>
      <c r="AQ239" s="219" t="n">
        <f aca="false">SUM(AQ243)</f>
        <v>0</v>
      </c>
      <c r="AR239" s="207" t="n">
        <f aca="false">SUM(AP239/$AN$2)</f>
        <v>13272.2808414626</v>
      </c>
      <c r="AS239" s="207"/>
      <c r="AT239" s="207" t="n">
        <f aca="false">SUM(AT243)</f>
        <v>153.18</v>
      </c>
      <c r="AU239" s="207" t="n">
        <f aca="false">SUM(AU243)</f>
        <v>0</v>
      </c>
      <c r="AV239" s="207" t="n">
        <f aca="false">SUM(AV243)</f>
        <v>0</v>
      </c>
      <c r="AW239" s="207" t="n">
        <f aca="false">SUM(AR239+AU239-AV239)</f>
        <v>13272.2808414626</v>
      </c>
      <c r="AX239" s="215"/>
      <c r="AY239" s="180"/>
      <c r="AZ239" s="180"/>
      <c r="BA239" s="160" t="n">
        <v>5000</v>
      </c>
      <c r="BI239" s="3"/>
    </row>
    <row r="240" customFormat="false" ht="12.75" hidden="true" customHeight="false" outlineLevel="0" collapsed="false">
      <c r="A240" s="209"/>
      <c r="B240" s="205" t="s">
        <v>178</v>
      </c>
      <c r="C240" s="205"/>
      <c r="D240" s="205"/>
      <c r="E240" s="205"/>
      <c r="F240" s="205"/>
      <c r="G240" s="205"/>
      <c r="H240" s="205"/>
      <c r="I240" s="234" t="s">
        <v>159</v>
      </c>
      <c r="J240" s="218" t="s">
        <v>160</v>
      </c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19"/>
      <c r="AK240" s="219"/>
      <c r="AL240" s="219"/>
      <c r="AM240" s="219"/>
      <c r="AN240" s="219"/>
      <c r="AO240" s="207"/>
      <c r="AP240" s="219"/>
      <c r="AQ240" s="219"/>
      <c r="AR240" s="207"/>
      <c r="AS240" s="207"/>
      <c r="AT240" s="207"/>
      <c r="AU240" s="207"/>
      <c r="AV240" s="207"/>
      <c r="AW240" s="207" t="n">
        <v>985.66</v>
      </c>
      <c r="AX240" s="215"/>
      <c r="AY240" s="180" t="n">
        <v>0</v>
      </c>
      <c r="AZ240" s="180"/>
      <c r="BA240" s="160" t="n">
        <v>3828.38</v>
      </c>
      <c r="BI240" s="3"/>
    </row>
    <row r="241" customFormat="false" ht="12.75" hidden="true" customHeight="false" outlineLevel="0" collapsed="false">
      <c r="A241" s="209"/>
      <c r="B241" s="205" t="s">
        <v>178</v>
      </c>
      <c r="C241" s="205"/>
      <c r="D241" s="205"/>
      <c r="E241" s="205"/>
      <c r="F241" s="205"/>
      <c r="G241" s="205"/>
      <c r="H241" s="205"/>
      <c r="I241" s="234" t="s">
        <v>271</v>
      </c>
      <c r="J241" s="218" t="s">
        <v>37</v>
      </c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19"/>
      <c r="AK241" s="219"/>
      <c r="AL241" s="219"/>
      <c r="AM241" s="219"/>
      <c r="AN241" s="219"/>
      <c r="AO241" s="207"/>
      <c r="AP241" s="219"/>
      <c r="AQ241" s="219"/>
      <c r="AR241" s="207"/>
      <c r="AS241" s="207"/>
      <c r="AT241" s="207"/>
      <c r="AU241" s="207"/>
      <c r="AV241" s="207"/>
      <c r="AW241" s="207" t="n">
        <v>12286.62</v>
      </c>
      <c r="AX241" s="215"/>
      <c r="AY241" s="180" t="n">
        <v>0</v>
      </c>
      <c r="AZ241" s="180"/>
      <c r="BA241" s="160" t="n">
        <v>0</v>
      </c>
      <c r="BI241" s="3"/>
    </row>
    <row r="242" customFormat="false" ht="12.75" hidden="true" customHeight="false" outlineLevel="0" collapsed="false">
      <c r="A242" s="209"/>
      <c r="B242" s="205" t="s">
        <v>178</v>
      </c>
      <c r="C242" s="205"/>
      <c r="D242" s="205"/>
      <c r="E242" s="205"/>
      <c r="F242" s="205"/>
      <c r="G242" s="205"/>
      <c r="H242" s="205"/>
      <c r="I242" s="234" t="s">
        <v>179</v>
      </c>
      <c r="J242" s="218" t="s">
        <v>28</v>
      </c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19"/>
      <c r="AL242" s="219"/>
      <c r="AM242" s="219"/>
      <c r="AN242" s="219"/>
      <c r="AO242" s="207" t="n">
        <f aca="false">SUM(AN242/$AN$2)</f>
        <v>0</v>
      </c>
      <c r="AP242" s="219" t="n">
        <v>100000</v>
      </c>
      <c r="AQ242" s="219"/>
      <c r="AR242" s="207" t="n">
        <f aca="false">SUM(AP242/$AN$2)</f>
        <v>13272.2808414626</v>
      </c>
      <c r="AS242" s="207"/>
      <c r="AT242" s="207" t="n">
        <v>100000</v>
      </c>
      <c r="AU242" s="207" t="n">
        <v>100000</v>
      </c>
      <c r="AV242" s="207" t="n">
        <v>100000</v>
      </c>
      <c r="AW242" s="207" t="n">
        <f aca="false">SUM(AR242+AU242-AV242)</f>
        <v>13272.2808414626</v>
      </c>
      <c r="AX242" s="215"/>
      <c r="AY242" s="180"/>
      <c r="AZ242" s="180"/>
      <c r="BA242" s="160" t="n">
        <v>1171.62</v>
      </c>
      <c r="BI242" s="3"/>
    </row>
    <row r="243" customFormat="false" ht="12.75" hidden="true" customHeight="false" outlineLevel="0" collapsed="false">
      <c r="A243" s="214"/>
      <c r="B243" s="220"/>
      <c r="C243" s="220"/>
      <c r="D243" s="220"/>
      <c r="E243" s="220"/>
      <c r="F243" s="220"/>
      <c r="G243" s="220"/>
      <c r="H243" s="220"/>
      <c r="I243" s="206" t="n">
        <v>3</v>
      </c>
      <c r="J243" s="137" t="s">
        <v>71</v>
      </c>
      <c r="K243" s="207" t="n">
        <f aca="false">SUM(K244)</f>
        <v>170587.68</v>
      </c>
      <c r="L243" s="207" t="n">
        <f aca="false">SUM(L244)</f>
        <v>30000</v>
      </c>
      <c r="M243" s="207" t="n">
        <f aca="false">SUM(M244)</f>
        <v>30000</v>
      </c>
      <c r="N243" s="207" t="n">
        <f aca="false">SUM(N244)</f>
        <v>15000</v>
      </c>
      <c r="O243" s="207" t="n">
        <f aca="false">SUM(O244)</f>
        <v>15000</v>
      </c>
      <c r="P243" s="207" t="n">
        <f aca="false">SUM(P244)</f>
        <v>13000</v>
      </c>
      <c r="Q243" s="207" t="n">
        <f aca="false">SUM(Q244)</f>
        <v>13000</v>
      </c>
      <c r="R243" s="207" t="n">
        <f aca="false">SUM(R244)</f>
        <v>0</v>
      </c>
      <c r="S243" s="207" t="n">
        <f aca="false">SUM(S244)</f>
        <v>13000</v>
      </c>
      <c r="T243" s="207" t="n">
        <f aca="false">SUM(T244)</f>
        <v>0</v>
      </c>
      <c r="U243" s="207" t="n">
        <f aca="false">SUM(U244)</f>
        <v>0</v>
      </c>
      <c r="V243" s="207" t="n">
        <f aca="false">SUM(V244)</f>
        <v>100</v>
      </c>
      <c r="W243" s="207" t="n">
        <f aca="false">SUM(W244)</f>
        <v>15000</v>
      </c>
      <c r="X243" s="207" t="n">
        <f aca="false">SUM(X244)</f>
        <v>50000</v>
      </c>
      <c r="Y243" s="207" t="n">
        <f aca="false">SUM(Y244)</f>
        <v>50000</v>
      </c>
      <c r="Z243" s="207" t="n">
        <f aca="false">SUM(Z244)</f>
        <v>50000</v>
      </c>
      <c r="AA243" s="207" t="n">
        <f aca="false">SUM(AA244)</f>
        <v>50000</v>
      </c>
      <c r="AB243" s="207" t="n">
        <f aca="false">SUM(AB244)</f>
        <v>7230.75</v>
      </c>
      <c r="AC243" s="207" t="n">
        <f aca="false">SUM(AC244)</f>
        <v>50000</v>
      </c>
      <c r="AD243" s="207" t="n">
        <f aca="false">SUM(AD244)</f>
        <v>50000</v>
      </c>
      <c r="AE243" s="207" t="n">
        <f aca="false">SUM(AE244)</f>
        <v>0</v>
      </c>
      <c r="AF243" s="207" t="n">
        <f aca="false">SUM(AF244)</f>
        <v>0</v>
      </c>
      <c r="AG243" s="207" t="n">
        <f aca="false">SUM(AG244)</f>
        <v>50000</v>
      </c>
      <c r="AH243" s="207" t="n">
        <f aca="false">SUM(AH244)</f>
        <v>8325</v>
      </c>
      <c r="AI243" s="207" t="n">
        <f aca="false">SUM(AI244)</f>
        <v>50000</v>
      </c>
      <c r="AJ243" s="207" t="n">
        <f aca="false">SUM(AJ244)</f>
        <v>0</v>
      </c>
      <c r="AK243" s="207" t="n">
        <f aca="false">SUM(AK244)</f>
        <v>50000</v>
      </c>
      <c r="AL243" s="207" t="n">
        <f aca="false">SUM(AL244)</f>
        <v>0</v>
      </c>
      <c r="AM243" s="207" t="n">
        <f aca="false">SUM(AM244)</f>
        <v>0</v>
      </c>
      <c r="AN243" s="207" t="n">
        <f aca="false">SUM(AN244)</f>
        <v>50000</v>
      </c>
      <c r="AO243" s="207" t="n">
        <f aca="false">SUM(AN243/$AN$2)</f>
        <v>6636.1404207313</v>
      </c>
      <c r="AP243" s="207" t="n">
        <f aca="false">SUM(AP244)</f>
        <v>100000</v>
      </c>
      <c r="AQ243" s="207" t="n">
        <f aca="false">SUM(AQ244)</f>
        <v>0</v>
      </c>
      <c r="AR243" s="207" t="n">
        <f aca="false">SUM(AP243/$AN$2)</f>
        <v>13272.2808414626</v>
      </c>
      <c r="AS243" s="207"/>
      <c r="AT243" s="207" t="n">
        <f aca="false">SUM(AT244)</f>
        <v>153.18</v>
      </c>
      <c r="AU243" s="207" t="n">
        <f aca="false">SUM(AU244)</f>
        <v>0</v>
      </c>
      <c r="AV243" s="207" t="n">
        <f aca="false">SUM(AV244)</f>
        <v>0</v>
      </c>
      <c r="AW243" s="207" t="n">
        <f aca="false">SUM(AR243+AU243-AV243)</f>
        <v>13272.2808414626</v>
      </c>
      <c r="AX243" s="215" t="n">
        <f aca="false">SUM(AX244)</f>
        <v>3559.43</v>
      </c>
      <c r="AY243" s="216" t="n">
        <f aca="false">SUM(AY244)</f>
        <v>0</v>
      </c>
      <c r="AZ243" s="216" t="n">
        <f aca="false">SUM(AZ244)</f>
        <v>8272.28</v>
      </c>
      <c r="BA243" s="216" t="n">
        <f aca="false">SUM(BA244)</f>
        <v>5000.0008414626</v>
      </c>
      <c r="BI243" s="3"/>
    </row>
    <row r="244" customFormat="false" ht="12.75" hidden="true" customHeight="false" outlineLevel="0" collapsed="false">
      <c r="A244" s="214"/>
      <c r="B244" s="220" t="s">
        <v>358</v>
      </c>
      <c r="C244" s="220"/>
      <c r="D244" s="220"/>
      <c r="E244" s="220"/>
      <c r="F244" s="220"/>
      <c r="G244" s="220"/>
      <c r="H244" s="220"/>
      <c r="I244" s="206" t="n">
        <v>32</v>
      </c>
      <c r="J244" s="137" t="s">
        <v>73</v>
      </c>
      <c r="K244" s="207" t="n">
        <f aca="false">SUM(K245)</f>
        <v>170587.68</v>
      </c>
      <c r="L244" s="207" t="n">
        <f aca="false">SUM(L245)</f>
        <v>30000</v>
      </c>
      <c r="M244" s="207" t="n">
        <f aca="false">SUM(M245)</f>
        <v>30000</v>
      </c>
      <c r="N244" s="207" t="n">
        <f aca="false">SUM(N245)</f>
        <v>15000</v>
      </c>
      <c r="O244" s="207" t="n">
        <f aca="false">SUM(O245)</f>
        <v>15000</v>
      </c>
      <c r="P244" s="207" t="n">
        <f aca="false">SUM(P245)</f>
        <v>13000</v>
      </c>
      <c r="Q244" s="207" t="n">
        <f aca="false">SUM(Q245)</f>
        <v>13000</v>
      </c>
      <c r="R244" s="207" t="n">
        <f aca="false">SUM(R245)</f>
        <v>0</v>
      </c>
      <c r="S244" s="207" t="n">
        <f aca="false">SUM(S245)</f>
        <v>13000</v>
      </c>
      <c r="T244" s="207" t="n">
        <f aca="false">SUM(T245)</f>
        <v>0</v>
      </c>
      <c r="U244" s="207" t="n">
        <f aca="false">SUM(U245)</f>
        <v>0</v>
      </c>
      <c r="V244" s="207" t="n">
        <f aca="false">SUM(V245)</f>
        <v>100</v>
      </c>
      <c r="W244" s="207" t="n">
        <f aca="false">SUM(W245)</f>
        <v>15000</v>
      </c>
      <c r="X244" s="207" t="n">
        <f aca="false">SUM(X245)</f>
        <v>50000</v>
      </c>
      <c r="Y244" s="207" t="n">
        <f aca="false">SUM(Y245+Y247)</f>
        <v>50000</v>
      </c>
      <c r="Z244" s="207" t="n">
        <f aca="false">SUM(Z245+Z247)</f>
        <v>50000</v>
      </c>
      <c r="AA244" s="207" t="n">
        <f aca="false">SUM(AA245+AA247)</f>
        <v>50000</v>
      </c>
      <c r="AB244" s="207" t="n">
        <f aca="false">SUM(AB245+AB247)</f>
        <v>7230.75</v>
      </c>
      <c r="AC244" s="207" t="n">
        <f aca="false">SUM(AC245+AC247)</f>
        <v>50000</v>
      </c>
      <c r="AD244" s="207" t="n">
        <f aca="false">SUM(AD245+AD247)</f>
        <v>50000</v>
      </c>
      <c r="AE244" s="207" t="n">
        <f aca="false">SUM(AE245+AE247)</f>
        <v>0</v>
      </c>
      <c r="AF244" s="207" t="n">
        <f aca="false">SUM(AF245+AF247)</f>
        <v>0</v>
      </c>
      <c r="AG244" s="207" t="n">
        <f aca="false">SUM(AG245+AG247)</f>
        <v>50000</v>
      </c>
      <c r="AH244" s="207" t="n">
        <f aca="false">SUM(AH245+AH247)</f>
        <v>8325</v>
      </c>
      <c r="AI244" s="207" t="n">
        <f aca="false">SUM(AI245+AI247)</f>
        <v>50000</v>
      </c>
      <c r="AJ244" s="207" t="n">
        <f aca="false">SUM(AJ245+AJ247)</f>
        <v>0</v>
      </c>
      <c r="AK244" s="207" t="n">
        <f aca="false">SUM(AK245+AK247)</f>
        <v>50000</v>
      </c>
      <c r="AL244" s="207" t="n">
        <f aca="false">SUM(AL245+AL247)</f>
        <v>0</v>
      </c>
      <c r="AM244" s="207" t="n">
        <f aca="false">SUM(AM245+AM247)</f>
        <v>0</v>
      </c>
      <c r="AN244" s="207" t="n">
        <f aca="false">SUM(AN245+AN247)</f>
        <v>50000</v>
      </c>
      <c r="AO244" s="207" t="n">
        <f aca="false">SUM(AN244/$AN$2)</f>
        <v>6636.1404207313</v>
      </c>
      <c r="AP244" s="207" t="n">
        <f aca="false">SUM(AP245+AP247)</f>
        <v>100000</v>
      </c>
      <c r="AQ244" s="207"/>
      <c r="AR244" s="207" t="n">
        <f aca="false">SUM(AP244/$AN$2)</f>
        <v>13272.2808414626</v>
      </c>
      <c r="AS244" s="207"/>
      <c r="AT244" s="207" t="n">
        <f aca="false">SUM(AT245+AT247)</f>
        <v>153.18</v>
      </c>
      <c r="AU244" s="207" t="n">
        <f aca="false">SUM(AU245+AU247)</f>
        <v>0</v>
      </c>
      <c r="AV244" s="207" t="n">
        <f aca="false">SUM(AV245+AV247)</f>
        <v>0</v>
      </c>
      <c r="AW244" s="207" t="n">
        <f aca="false">SUM(AR244+AU244-AV244)</f>
        <v>13272.2808414626</v>
      </c>
      <c r="AX244" s="215" t="n">
        <f aca="false">SUM(AX247)</f>
        <v>3559.43</v>
      </c>
      <c r="AY244" s="216" t="n">
        <f aca="false">SUM(AY247)</f>
        <v>0</v>
      </c>
      <c r="AZ244" s="216" t="n">
        <f aca="false">SUM(AZ247)</f>
        <v>8272.28</v>
      </c>
      <c r="BA244" s="216" t="n">
        <f aca="false">SUM(BA247)</f>
        <v>5000.0008414626</v>
      </c>
      <c r="BI244" s="3"/>
    </row>
    <row r="245" customFormat="false" ht="12.75" hidden="true" customHeight="false" outlineLevel="0" collapsed="false">
      <c r="A245" s="209"/>
      <c r="B245" s="205"/>
      <c r="C245" s="205"/>
      <c r="D245" s="205"/>
      <c r="E245" s="205"/>
      <c r="F245" s="205"/>
      <c r="G245" s="205"/>
      <c r="H245" s="205"/>
      <c r="I245" s="217" t="n">
        <v>322</v>
      </c>
      <c r="J245" s="218" t="s">
        <v>359</v>
      </c>
      <c r="K245" s="219" t="n">
        <f aca="false">SUM(K248)</f>
        <v>170587.68</v>
      </c>
      <c r="L245" s="219" t="n">
        <f aca="false">SUM(L248)</f>
        <v>30000</v>
      </c>
      <c r="M245" s="219" t="n">
        <f aca="false">SUM(M248)</f>
        <v>30000</v>
      </c>
      <c r="N245" s="219" t="n">
        <f aca="false">SUM(N248)</f>
        <v>15000</v>
      </c>
      <c r="O245" s="219" t="n">
        <f aca="false">SUM(O248)</f>
        <v>15000</v>
      </c>
      <c r="P245" s="219" t="n">
        <f aca="false">SUM(P248)</f>
        <v>13000</v>
      </c>
      <c r="Q245" s="219" t="n">
        <f aca="false">SUM(Q248)</f>
        <v>13000</v>
      </c>
      <c r="R245" s="219" t="n">
        <f aca="false">SUM(R248)</f>
        <v>0</v>
      </c>
      <c r="S245" s="219" t="n">
        <f aca="false">SUM(S248)</f>
        <v>13000</v>
      </c>
      <c r="T245" s="219" t="n">
        <f aca="false">SUM(T248)</f>
        <v>0</v>
      </c>
      <c r="U245" s="219" t="n">
        <f aca="false">SUM(U248)</f>
        <v>0</v>
      </c>
      <c r="V245" s="219" t="n">
        <f aca="false">SUM(V248)</f>
        <v>100</v>
      </c>
      <c r="W245" s="219" t="n">
        <f aca="false">SUM(W248)</f>
        <v>15000</v>
      </c>
      <c r="X245" s="219" t="n">
        <f aca="false">SUM(X248)</f>
        <v>50000</v>
      </c>
      <c r="Y245" s="219" t="n">
        <f aca="false">SUM(Y246)</f>
        <v>0</v>
      </c>
      <c r="Z245" s="219" t="n">
        <f aca="false">SUM(Z246)</f>
        <v>0</v>
      </c>
      <c r="AA245" s="219" t="n">
        <v>0</v>
      </c>
      <c r="AB245" s="219" t="n">
        <f aca="false">SUM(AB246)</f>
        <v>3818.25</v>
      </c>
      <c r="AC245" s="219" t="n">
        <v>0</v>
      </c>
      <c r="AD245" s="219"/>
      <c r="AE245" s="219"/>
      <c r="AF245" s="219"/>
      <c r="AG245" s="221" t="n">
        <f aca="false">SUM(AC245+AE245-AF245)</f>
        <v>0</v>
      </c>
      <c r="AH245" s="219"/>
      <c r="AI245" s="219"/>
      <c r="AJ245" s="180"/>
      <c r="AK245" s="219"/>
      <c r="AL245" s="219"/>
      <c r="AM245" s="219"/>
      <c r="AN245" s="180" t="n">
        <f aca="false">SUM(AK245+AL245-AM245)</f>
        <v>0</v>
      </c>
      <c r="AO245" s="207" t="n">
        <f aca="false">SUM(AN245/$AN$2)</f>
        <v>0</v>
      </c>
      <c r="AP245" s="180"/>
      <c r="AQ245" s="180"/>
      <c r="AR245" s="207" t="n">
        <f aca="false">SUM(AP245/$AN$2)</f>
        <v>0</v>
      </c>
      <c r="AS245" s="207"/>
      <c r="AT245" s="207"/>
      <c r="AU245" s="207"/>
      <c r="AV245" s="207"/>
      <c r="AW245" s="207" t="n">
        <f aca="false">SUM(AR245+AU245-AV245)</f>
        <v>0</v>
      </c>
      <c r="AX245" s="215" t="n">
        <f aca="false">SUM(AX248)</f>
        <v>3559.43</v>
      </c>
      <c r="AY245" s="180" t="n">
        <v>0</v>
      </c>
      <c r="AZ245" s="180"/>
      <c r="BA245" s="160" t="n">
        <f aca="false">SUM(AW245+AY245-AZ245)</f>
        <v>0</v>
      </c>
      <c r="BI245" s="3"/>
    </row>
    <row r="246" customFormat="false" ht="12.75" hidden="true" customHeight="false" outlineLevel="0" collapsed="false">
      <c r="A246" s="209"/>
      <c r="B246" s="205"/>
      <c r="C246" s="205"/>
      <c r="D246" s="205"/>
      <c r="E246" s="205"/>
      <c r="F246" s="205"/>
      <c r="G246" s="205"/>
      <c r="H246" s="205"/>
      <c r="I246" s="217" t="n">
        <v>32241</v>
      </c>
      <c r="J246" s="218" t="s">
        <v>360</v>
      </c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07"/>
      <c r="W246" s="219"/>
      <c r="X246" s="219"/>
      <c r="Y246" s="219"/>
      <c r="Z246" s="219"/>
      <c r="AA246" s="219" t="n">
        <v>0</v>
      </c>
      <c r="AB246" s="219" t="n">
        <v>3818.25</v>
      </c>
      <c r="AC246" s="219" t="n">
        <v>0</v>
      </c>
      <c r="AD246" s="219"/>
      <c r="AE246" s="219"/>
      <c r="AF246" s="219"/>
      <c r="AG246" s="221" t="n">
        <f aca="false">SUM(AC246+AE246-AF246)</f>
        <v>0</v>
      </c>
      <c r="AH246" s="219"/>
      <c r="AI246" s="219"/>
      <c r="AJ246" s="180"/>
      <c r="AK246" s="219"/>
      <c r="AL246" s="219"/>
      <c r="AM246" s="219"/>
      <c r="AN246" s="180" t="n">
        <f aca="false">SUM(AK246+AL246-AM246)</f>
        <v>0</v>
      </c>
      <c r="AO246" s="207" t="n">
        <f aca="false">SUM(AN246/$AN$2)</f>
        <v>0</v>
      </c>
      <c r="AP246" s="180"/>
      <c r="AQ246" s="180"/>
      <c r="AR246" s="207" t="n">
        <f aca="false">SUM(AP246/$AN$2)</f>
        <v>0</v>
      </c>
      <c r="AS246" s="207"/>
      <c r="AT246" s="207"/>
      <c r="AU246" s="207"/>
      <c r="AV246" s="207"/>
      <c r="AW246" s="207" t="n">
        <f aca="false">SUM(AR246+AU246-AV246)</f>
        <v>0</v>
      </c>
      <c r="AX246" s="215" t="n">
        <f aca="false">SUM(AX249)</f>
        <v>76370.61</v>
      </c>
      <c r="AY246" s="180" t="n">
        <v>0</v>
      </c>
      <c r="AZ246" s="180"/>
      <c r="BA246" s="160" t="n">
        <f aca="false">SUM(AW246+AY246-AZ246)</f>
        <v>0</v>
      </c>
      <c r="BI246" s="3"/>
    </row>
    <row r="247" customFormat="false" ht="12.75" hidden="true" customHeight="false" outlineLevel="0" collapsed="false">
      <c r="A247" s="209"/>
      <c r="B247" s="205"/>
      <c r="C247" s="205"/>
      <c r="D247" s="205"/>
      <c r="E247" s="205"/>
      <c r="F247" s="205"/>
      <c r="G247" s="205"/>
      <c r="H247" s="205"/>
      <c r="I247" s="217" t="n">
        <v>323</v>
      </c>
      <c r="J247" s="218" t="s">
        <v>216</v>
      </c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07"/>
      <c r="W247" s="219"/>
      <c r="X247" s="219"/>
      <c r="Y247" s="219" t="n">
        <f aca="false">SUM(Y248)</f>
        <v>50000</v>
      </c>
      <c r="Z247" s="219" t="n">
        <f aca="false">SUM(Z248)</f>
        <v>50000</v>
      </c>
      <c r="AA247" s="219" t="n">
        <f aca="false">SUM(AA248)</f>
        <v>50000</v>
      </c>
      <c r="AB247" s="219" t="n">
        <f aca="false">SUM(AB248)</f>
        <v>3412.5</v>
      </c>
      <c r="AC247" s="219" t="n">
        <f aca="false">SUM(AC248)</f>
        <v>50000</v>
      </c>
      <c r="AD247" s="219" t="n">
        <f aca="false">SUM(AD248)</f>
        <v>50000</v>
      </c>
      <c r="AE247" s="219" t="n">
        <f aca="false">SUM(AE248)</f>
        <v>0</v>
      </c>
      <c r="AF247" s="219" t="n">
        <f aca="false">SUM(AF248)</f>
        <v>0</v>
      </c>
      <c r="AG247" s="219" t="n">
        <f aca="false">SUM(AG248)</f>
        <v>50000</v>
      </c>
      <c r="AH247" s="219" t="n">
        <f aca="false">SUM(AH248)</f>
        <v>8325</v>
      </c>
      <c r="AI247" s="219" t="n">
        <f aca="false">SUM(AI248)</f>
        <v>50000</v>
      </c>
      <c r="AJ247" s="219" t="n">
        <f aca="false">SUM(AJ248)</f>
        <v>0</v>
      </c>
      <c r="AK247" s="219" t="n">
        <f aca="false">SUM(AK248)</f>
        <v>50000</v>
      </c>
      <c r="AL247" s="219" t="n">
        <f aca="false">SUM(AL248)</f>
        <v>0</v>
      </c>
      <c r="AM247" s="219" t="n">
        <f aca="false">SUM(AM248)</f>
        <v>0</v>
      </c>
      <c r="AN247" s="219" t="n">
        <f aca="false">SUM(AN248)</f>
        <v>50000</v>
      </c>
      <c r="AO247" s="207" t="n">
        <f aca="false">SUM(AN247/$AN$2)</f>
        <v>6636.1404207313</v>
      </c>
      <c r="AP247" s="219" t="n">
        <f aca="false">SUM(AP248)</f>
        <v>100000</v>
      </c>
      <c r="AQ247" s="219"/>
      <c r="AR247" s="207" t="n">
        <f aca="false">SUM(AP247/$AN$2)</f>
        <v>13272.2808414626</v>
      </c>
      <c r="AS247" s="207"/>
      <c r="AT247" s="207" t="n">
        <f aca="false">SUM(AT248)</f>
        <v>153.18</v>
      </c>
      <c r="AU247" s="207" t="n">
        <f aca="false">SUM(AU248)</f>
        <v>0</v>
      </c>
      <c r="AV247" s="207" t="n">
        <f aca="false">SUM(AV248)</f>
        <v>0</v>
      </c>
      <c r="AW247" s="207" t="n">
        <f aca="false">SUM(AR247+AU247-AV247)</f>
        <v>13272.2808414626</v>
      </c>
      <c r="AX247" s="215" t="n">
        <f aca="false">SUM(AX248)</f>
        <v>3559.43</v>
      </c>
      <c r="AY247" s="216" t="n">
        <f aca="false">SUM(AY248)</f>
        <v>0</v>
      </c>
      <c r="AZ247" s="216" t="n">
        <f aca="false">SUM(AZ248)</f>
        <v>8272.28</v>
      </c>
      <c r="BA247" s="216" t="n">
        <f aca="false">SUM(BA248)</f>
        <v>5000.0008414626</v>
      </c>
      <c r="BI247" s="3"/>
    </row>
    <row r="248" customFormat="false" ht="12.75" hidden="true" customHeight="false" outlineLevel="0" collapsed="false">
      <c r="A248" s="209"/>
      <c r="B248" s="205"/>
      <c r="C248" s="205"/>
      <c r="D248" s="205"/>
      <c r="E248" s="205"/>
      <c r="F248" s="205"/>
      <c r="G248" s="205"/>
      <c r="H248" s="205"/>
      <c r="I248" s="217" t="n">
        <v>32329</v>
      </c>
      <c r="J248" s="218" t="s">
        <v>361</v>
      </c>
      <c r="K248" s="219" t="n">
        <v>170587.68</v>
      </c>
      <c r="L248" s="219" t="n">
        <v>30000</v>
      </c>
      <c r="M248" s="219" t="n">
        <v>30000</v>
      </c>
      <c r="N248" s="219" t="n">
        <v>15000</v>
      </c>
      <c r="O248" s="219" t="n">
        <v>15000</v>
      </c>
      <c r="P248" s="219" t="n">
        <v>13000</v>
      </c>
      <c r="Q248" s="219" t="n">
        <v>13000</v>
      </c>
      <c r="R248" s="219"/>
      <c r="S248" s="219" t="n">
        <v>13000</v>
      </c>
      <c r="T248" s="219"/>
      <c r="U248" s="219"/>
      <c r="V248" s="207" t="n">
        <f aca="false">S248/P248*100</f>
        <v>100</v>
      </c>
      <c r="W248" s="219" t="n">
        <v>15000</v>
      </c>
      <c r="X248" s="219" t="n">
        <v>50000</v>
      </c>
      <c r="Y248" s="219" t="n">
        <v>50000</v>
      </c>
      <c r="Z248" s="219" t="n">
        <v>50000</v>
      </c>
      <c r="AA248" s="219" t="n">
        <v>50000</v>
      </c>
      <c r="AB248" s="219" t="n">
        <v>3412.5</v>
      </c>
      <c r="AC248" s="219" t="n">
        <v>50000</v>
      </c>
      <c r="AD248" s="219" t="n">
        <v>50000</v>
      </c>
      <c r="AE248" s="219"/>
      <c r="AF248" s="219"/>
      <c r="AG248" s="221" t="n">
        <f aca="false">SUM(AD248+AE248-AF248)</f>
        <v>50000</v>
      </c>
      <c r="AH248" s="219" t="n">
        <v>8325</v>
      </c>
      <c r="AI248" s="219" t="n">
        <v>50000</v>
      </c>
      <c r="AJ248" s="180" t="n">
        <v>0</v>
      </c>
      <c r="AK248" s="219" t="n">
        <v>50000</v>
      </c>
      <c r="AL248" s="219"/>
      <c r="AM248" s="219"/>
      <c r="AN248" s="180" t="n">
        <f aca="false">SUM(AK248+AL248-AM248)</f>
        <v>50000</v>
      </c>
      <c r="AO248" s="207" t="n">
        <f aca="false">SUM(AN248/$AN$2)</f>
        <v>6636.1404207313</v>
      </c>
      <c r="AP248" s="180" t="n">
        <v>100000</v>
      </c>
      <c r="AQ248" s="180"/>
      <c r="AR248" s="207" t="n">
        <f aca="false">SUM(AP248/$AN$2)</f>
        <v>13272.2808414626</v>
      </c>
      <c r="AS248" s="207" t="n">
        <v>153.18</v>
      </c>
      <c r="AT248" s="207" t="n">
        <v>153.18</v>
      </c>
      <c r="AU248" s="207"/>
      <c r="AV248" s="207"/>
      <c r="AW248" s="207" t="n">
        <f aca="false">SUM(AR248+AU248-AV248)</f>
        <v>13272.2808414626</v>
      </c>
      <c r="AX248" s="215" t="n">
        <v>3559.43</v>
      </c>
      <c r="AY248" s="180"/>
      <c r="AZ248" s="180" t="n">
        <v>8272.28</v>
      </c>
      <c r="BA248" s="160" t="n">
        <f aca="false">SUM(AW248+AY248-AZ248)</f>
        <v>5000.0008414626</v>
      </c>
      <c r="BB248" s="3" t="n">
        <v>3828.38</v>
      </c>
      <c r="BD248" s="3" t="n">
        <v>1171.62</v>
      </c>
      <c r="BI248" s="3"/>
    </row>
    <row r="249" customFormat="false" ht="12.75" hidden="true" customHeight="false" outlineLevel="0" collapsed="false">
      <c r="A249" s="214" t="s">
        <v>362</v>
      </c>
      <c r="B249" s="220"/>
      <c r="C249" s="220"/>
      <c r="D249" s="220"/>
      <c r="E249" s="220"/>
      <c r="F249" s="220"/>
      <c r="G249" s="220"/>
      <c r="H249" s="220"/>
      <c r="I249" s="206" t="s">
        <v>363</v>
      </c>
      <c r="J249" s="137" t="s">
        <v>364</v>
      </c>
      <c r="K249" s="207" t="e">
        <f aca="false">SUM(K250+#REF!+#REF!+#REF!+#REF!)</f>
        <v>#REF!</v>
      </c>
      <c r="L249" s="207" t="e">
        <f aca="false">SUM(L250+#REF!+#REF!+#REF!+#REF!)</f>
        <v>#REF!</v>
      </c>
      <c r="M249" s="207" t="e">
        <f aca="false">SUM(M250+#REF!+#REF!+#REF!+#REF!)</f>
        <v>#REF!</v>
      </c>
      <c r="N249" s="207" t="n">
        <f aca="false">SUM(N250)</f>
        <v>400000</v>
      </c>
      <c r="O249" s="207" t="n">
        <f aca="false">SUM(O250)</f>
        <v>400000</v>
      </c>
      <c r="P249" s="207" t="n">
        <f aca="false">SUM(P250)</f>
        <v>500000</v>
      </c>
      <c r="Q249" s="207" t="n">
        <f aca="false">SUM(Q250)</f>
        <v>500000</v>
      </c>
      <c r="R249" s="207" t="n">
        <f aca="false">SUM(R250)</f>
        <v>0</v>
      </c>
      <c r="S249" s="207" t="n">
        <f aca="false">SUM(S250)</f>
        <v>500000</v>
      </c>
      <c r="T249" s="207" t="n">
        <f aca="false">SUM(T250)</f>
        <v>0</v>
      </c>
      <c r="U249" s="207" t="n">
        <f aca="false">SUM(U250)</f>
        <v>0</v>
      </c>
      <c r="V249" s="207" t="n">
        <f aca="false">SUM(V250)</f>
        <v>100</v>
      </c>
      <c r="W249" s="207" t="n">
        <f aca="false">SUM(W250)</f>
        <v>625000</v>
      </c>
      <c r="X249" s="207" t="n">
        <f aca="false">SUM(X250)</f>
        <v>200000</v>
      </c>
      <c r="Y249" s="207" t="n">
        <f aca="false">SUM(Y250+Y264)</f>
        <v>100000</v>
      </c>
      <c r="Z249" s="207" t="n">
        <f aca="false">SUM(Z250+Z264)</f>
        <v>500000</v>
      </c>
      <c r="AA249" s="207" t="n">
        <f aca="false">SUM(AA250+AA264)</f>
        <v>150000</v>
      </c>
      <c r="AB249" s="207" t="n">
        <f aca="false">SUM(AB250+AB264)</f>
        <v>0</v>
      </c>
      <c r="AC249" s="207" t="n">
        <f aca="false">SUM(AC250+AC264)</f>
        <v>250000</v>
      </c>
      <c r="AD249" s="207" t="n">
        <f aca="false">SUM(AD250+AD264)</f>
        <v>250000</v>
      </c>
      <c r="AE249" s="207" t="n">
        <f aca="false">SUM(AE250+AE264)</f>
        <v>0</v>
      </c>
      <c r="AF249" s="207" t="n">
        <f aca="false">SUM(AF250+AF264)</f>
        <v>0</v>
      </c>
      <c r="AG249" s="207" t="n">
        <f aca="false">SUM(AG250+AG264)</f>
        <v>250000</v>
      </c>
      <c r="AH249" s="207" t="n">
        <f aca="false">SUM(AH250+AH264)</f>
        <v>143600</v>
      </c>
      <c r="AI249" s="207" t="n">
        <f aca="false">SUM(AI250+AI264)</f>
        <v>350000</v>
      </c>
      <c r="AJ249" s="207" t="n">
        <f aca="false">SUM(AJ250+AJ264)</f>
        <v>19017.5</v>
      </c>
      <c r="AK249" s="207" t="n">
        <f aca="false">SUM(AK250+AK264)</f>
        <v>3770000</v>
      </c>
      <c r="AL249" s="207" t="n">
        <f aca="false">SUM(AL250+AL264)</f>
        <v>450000</v>
      </c>
      <c r="AM249" s="207" t="n">
        <f aca="false">SUM(AM250+AM264)</f>
        <v>0</v>
      </c>
      <c r="AN249" s="207" t="n">
        <f aca="false">SUM(AN250+AN264)</f>
        <v>4220000</v>
      </c>
      <c r="AO249" s="207" t="n">
        <f aca="false">SUM(AN249/$AN$2)</f>
        <v>560090.251509722</v>
      </c>
      <c r="AP249" s="207" t="n">
        <f aca="false">SUM(AP250+AP264)</f>
        <v>6670000</v>
      </c>
      <c r="AQ249" s="207" t="n">
        <f aca="false">SUM(AQ250+AQ264)</f>
        <v>0</v>
      </c>
      <c r="AR249" s="207" t="n">
        <f aca="false">SUM(AP249/$AN$2)</f>
        <v>885261.132125556</v>
      </c>
      <c r="AS249" s="207"/>
      <c r="AT249" s="207" t="n">
        <f aca="false">SUM(AT250+AT264)</f>
        <v>5900.5</v>
      </c>
      <c r="AU249" s="207" t="n">
        <f aca="false">SUM(AU250+AU264)</f>
        <v>66900.3</v>
      </c>
      <c r="AV249" s="207" t="n">
        <f aca="false">SUM(AV250+AV264)</f>
        <v>26544.56</v>
      </c>
      <c r="AW249" s="207" t="n">
        <f aca="false">SUM(AR249+AU249-AV249)</f>
        <v>925616.872125556</v>
      </c>
      <c r="AX249" s="215" t="n">
        <f aca="false">SUM(AX250+AX264)</f>
        <v>76370.61</v>
      </c>
      <c r="AY249" s="216" t="n">
        <f aca="false">SUM(AY250+AY264)</f>
        <v>0</v>
      </c>
      <c r="AZ249" s="216" t="n">
        <f aca="false">SUM(AZ250+AZ264)</f>
        <v>846671.31</v>
      </c>
      <c r="BA249" s="216" t="n">
        <f aca="false">SUM(BA250+BA264)</f>
        <v>78945.5621255558</v>
      </c>
      <c r="BI249" s="3"/>
    </row>
    <row r="250" customFormat="false" ht="12.75" hidden="true" customHeight="false" outlineLevel="0" collapsed="false">
      <c r="A250" s="209" t="s">
        <v>365</v>
      </c>
      <c r="B250" s="205"/>
      <c r="C250" s="205"/>
      <c r="D250" s="205"/>
      <c r="E250" s="205"/>
      <c r="F250" s="205"/>
      <c r="G250" s="205"/>
      <c r="H250" s="205"/>
      <c r="I250" s="217" t="s">
        <v>268</v>
      </c>
      <c r="J250" s="218" t="s">
        <v>366</v>
      </c>
      <c r="K250" s="219" t="e">
        <f aca="false">SUM(K255)</f>
        <v>#REF!</v>
      </c>
      <c r="L250" s="219" t="e">
        <f aca="false">SUM(L255)</f>
        <v>#REF!</v>
      </c>
      <c r="M250" s="219" t="e">
        <f aca="false">SUM(M255)</f>
        <v>#REF!</v>
      </c>
      <c r="N250" s="219" t="n">
        <f aca="false">SUM(N255)</f>
        <v>400000</v>
      </c>
      <c r="O250" s="219" t="n">
        <f aca="false">SUM(O255)</f>
        <v>400000</v>
      </c>
      <c r="P250" s="219" t="n">
        <f aca="false">SUM(P255)</f>
        <v>500000</v>
      </c>
      <c r="Q250" s="219" t="n">
        <f aca="false">SUM(Q255)</f>
        <v>500000</v>
      </c>
      <c r="R250" s="219" t="n">
        <f aca="false">SUM(R255)</f>
        <v>0</v>
      </c>
      <c r="S250" s="219" t="n">
        <f aca="false">SUM(S255)</f>
        <v>500000</v>
      </c>
      <c r="T250" s="219" t="n">
        <f aca="false">SUM(T255)</f>
        <v>0</v>
      </c>
      <c r="U250" s="219" t="n">
        <f aca="false">SUM(U255)</f>
        <v>0</v>
      </c>
      <c r="V250" s="219" t="n">
        <f aca="false">SUM(V255)</f>
        <v>100</v>
      </c>
      <c r="W250" s="219" t="n">
        <f aca="false">SUM(W255)</f>
        <v>625000</v>
      </c>
      <c r="X250" s="219" t="n">
        <f aca="false">SUM(X255)</f>
        <v>200000</v>
      </c>
      <c r="Y250" s="219" t="n">
        <f aca="false">SUM(Y255)</f>
        <v>50000</v>
      </c>
      <c r="Z250" s="219" t="n">
        <f aca="false">SUM(Z255)</f>
        <v>50000</v>
      </c>
      <c r="AA250" s="219" t="n">
        <f aca="false">SUM(AA255)</f>
        <v>50000</v>
      </c>
      <c r="AB250" s="219" t="n">
        <f aca="false">SUM(AB255)</f>
        <v>0</v>
      </c>
      <c r="AC250" s="219" t="n">
        <f aca="false">SUM(AC255)</f>
        <v>50000</v>
      </c>
      <c r="AD250" s="219" t="n">
        <f aca="false">SUM(AD255)</f>
        <v>50000</v>
      </c>
      <c r="AE250" s="219" t="n">
        <f aca="false">SUM(AE255)</f>
        <v>0</v>
      </c>
      <c r="AF250" s="219" t="n">
        <f aca="false">SUM(AF255)</f>
        <v>0</v>
      </c>
      <c r="AG250" s="219" t="n">
        <f aca="false">SUM(AG255)</f>
        <v>50000</v>
      </c>
      <c r="AH250" s="219" t="n">
        <f aca="false">SUM(AH255)</f>
        <v>0</v>
      </c>
      <c r="AI250" s="219" t="n">
        <f aca="false">SUM(AI255)</f>
        <v>200000</v>
      </c>
      <c r="AJ250" s="219" t="n">
        <f aca="false">SUM(AJ255)</f>
        <v>19017.5</v>
      </c>
      <c r="AK250" s="219" t="n">
        <f aca="false">SUM(AK255)</f>
        <v>3620000</v>
      </c>
      <c r="AL250" s="219" t="n">
        <f aca="false">SUM(AL255)</f>
        <v>400000</v>
      </c>
      <c r="AM250" s="219" t="n">
        <f aca="false">SUM(AM255)</f>
        <v>0</v>
      </c>
      <c r="AN250" s="219" t="n">
        <f aca="false">SUM(AN255)</f>
        <v>4020000</v>
      </c>
      <c r="AO250" s="207" t="n">
        <f aca="false">SUM(AN250/$AN$2)</f>
        <v>533545.689826797</v>
      </c>
      <c r="AP250" s="219" t="n">
        <f aca="false">SUM(AP255)</f>
        <v>6470000</v>
      </c>
      <c r="AQ250" s="219" t="n">
        <f aca="false">SUM(AQ255)</f>
        <v>0</v>
      </c>
      <c r="AR250" s="207" t="n">
        <f aca="false">SUM(AP250/$AN$2)</f>
        <v>858716.570442631</v>
      </c>
      <c r="AS250" s="207"/>
      <c r="AT250" s="207" t="n">
        <f aca="false">SUM(AT255)</f>
        <v>0</v>
      </c>
      <c r="AU250" s="207" t="n">
        <f aca="false">SUM(AU255)</f>
        <v>60999.3</v>
      </c>
      <c r="AV250" s="207" t="n">
        <f aca="false">SUM(AV255)</f>
        <v>26544.56</v>
      </c>
      <c r="AW250" s="207" t="n">
        <f aca="false">SUM(AR250+AU250-AV250)</f>
        <v>893171.310442631</v>
      </c>
      <c r="AX250" s="215" t="n">
        <f aca="false">SUM(AX255)</f>
        <v>46413.66</v>
      </c>
      <c r="AY250" s="216" t="n">
        <f aca="false">SUM(AY255)</f>
        <v>0</v>
      </c>
      <c r="AZ250" s="216" t="n">
        <f aca="false">SUM(AZ255)</f>
        <v>846671.31</v>
      </c>
      <c r="BA250" s="216" t="n">
        <f aca="false">SUM(BA255)</f>
        <v>46500.0004426306</v>
      </c>
      <c r="BI250" s="3"/>
    </row>
    <row r="251" customFormat="false" ht="12.75" hidden="true" customHeight="false" outlineLevel="0" collapsed="false">
      <c r="A251" s="209"/>
      <c r="B251" s="205"/>
      <c r="C251" s="205"/>
      <c r="D251" s="205"/>
      <c r="E251" s="205"/>
      <c r="F251" s="205"/>
      <c r="G251" s="205"/>
      <c r="H251" s="205"/>
      <c r="I251" s="217" t="s">
        <v>336</v>
      </c>
      <c r="J251" s="218"/>
      <c r="K251" s="219" t="e">
        <f aca="false">SUM(K255)</f>
        <v>#REF!</v>
      </c>
      <c r="L251" s="219" t="e">
        <f aca="false">SUM(L255)</f>
        <v>#REF!</v>
      </c>
      <c r="M251" s="219" t="e">
        <f aca="false">SUM(M255)</f>
        <v>#REF!</v>
      </c>
      <c r="N251" s="219" t="n">
        <f aca="false">SUM(N255)</f>
        <v>400000</v>
      </c>
      <c r="O251" s="219" t="n">
        <f aca="false">SUM(O255)</f>
        <v>400000</v>
      </c>
      <c r="P251" s="219" t="n">
        <f aca="false">SUM(P255)</f>
        <v>500000</v>
      </c>
      <c r="Q251" s="219" t="n">
        <f aca="false">SUM(Q255)</f>
        <v>500000</v>
      </c>
      <c r="R251" s="219" t="n">
        <f aca="false">SUM(R255)</f>
        <v>0</v>
      </c>
      <c r="S251" s="219" t="n">
        <f aca="false">SUM(S255)</f>
        <v>500000</v>
      </c>
      <c r="T251" s="219" t="n">
        <f aca="false">SUM(T255)</f>
        <v>0</v>
      </c>
      <c r="U251" s="219" t="n">
        <f aca="false">SUM(U255)</f>
        <v>0</v>
      </c>
      <c r="V251" s="219" t="n">
        <f aca="false">SUM(V255)</f>
        <v>100</v>
      </c>
      <c r="W251" s="219" t="n">
        <f aca="false">SUM(W255)</f>
        <v>625000</v>
      </c>
      <c r="X251" s="219" t="n">
        <f aca="false">SUM(X255)</f>
        <v>200000</v>
      </c>
      <c r="Y251" s="219" t="n">
        <f aca="false">SUM(Y255)</f>
        <v>50000</v>
      </c>
      <c r="Z251" s="219" t="n">
        <f aca="false">SUM(Z255)</f>
        <v>50000</v>
      </c>
      <c r="AA251" s="219" t="n">
        <f aca="false">SUM(AA255)</f>
        <v>50000</v>
      </c>
      <c r="AB251" s="219" t="n">
        <f aca="false">SUM(AB255)</f>
        <v>0</v>
      </c>
      <c r="AC251" s="219" t="n">
        <f aca="false">SUM(AC255)</f>
        <v>50000</v>
      </c>
      <c r="AD251" s="219" t="n">
        <f aca="false">SUM(AD255)</f>
        <v>50000</v>
      </c>
      <c r="AE251" s="219" t="n">
        <f aca="false">SUM(AE255)</f>
        <v>0</v>
      </c>
      <c r="AF251" s="219" t="n">
        <f aca="false">SUM(AF255)</f>
        <v>0</v>
      </c>
      <c r="AG251" s="219" t="n">
        <f aca="false">SUM(AG255)</f>
        <v>50000</v>
      </c>
      <c r="AH251" s="219" t="n">
        <f aca="false">SUM(AH255)</f>
        <v>0</v>
      </c>
      <c r="AI251" s="219" t="n">
        <f aca="false">SUM(AI255)</f>
        <v>200000</v>
      </c>
      <c r="AJ251" s="219" t="n">
        <f aca="false">SUM(AJ255)</f>
        <v>19017.5</v>
      </c>
      <c r="AK251" s="219" t="n">
        <f aca="false">SUM(AK255)</f>
        <v>3620000</v>
      </c>
      <c r="AL251" s="219" t="n">
        <f aca="false">SUM(AL255)</f>
        <v>400000</v>
      </c>
      <c r="AM251" s="219" t="n">
        <f aca="false">SUM(AM255)</f>
        <v>0</v>
      </c>
      <c r="AN251" s="219" t="n">
        <f aca="false">SUM(AN255)</f>
        <v>4020000</v>
      </c>
      <c r="AO251" s="207" t="n">
        <f aca="false">SUM(AN251/$AN$2)</f>
        <v>533545.689826797</v>
      </c>
      <c r="AP251" s="219" t="n">
        <f aca="false">SUM(AP255)</f>
        <v>6470000</v>
      </c>
      <c r="AQ251" s="219" t="n">
        <f aca="false">SUM(AQ255)</f>
        <v>0</v>
      </c>
      <c r="AR251" s="207" t="n">
        <f aca="false">SUM(AP251/$AN$2)</f>
        <v>858716.570442631</v>
      </c>
      <c r="AS251" s="207"/>
      <c r="AT251" s="207" t="n">
        <f aca="false">SUM(AT255)</f>
        <v>0</v>
      </c>
      <c r="AU251" s="207" t="n">
        <f aca="false">SUM(AU255)</f>
        <v>60999.3</v>
      </c>
      <c r="AV251" s="207" t="n">
        <f aca="false">SUM(AV255)</f>
        <v>26544.56</v>
      </c>
      <c r="AW251" s="207" t="n">
        <f aca="false">SUM(AR251+AU251-AV251)</f>
        <v>893171.310442631</v>
      </c>
      <c r="AX251" s="215"/>
      <c r="AY251" s="180"/>
      <c r="AZ251" s="180"/>
      <c r="BA251" s="160" t="n">
        <v>46500</v>
      </c>
      <c r="BI251" s="3"/>
    </row>
    <row r="252" customFormat="false" ht="12.75" hidden="true" customHeight="false" outlineLevel="0" collapsed="false">
      <c r="A252" s="209"/>
      <c r="B252" s="205" t="s">
        <v>178</v>
      </c>
      <c r="C252" s="205"/>
      <c r="D252" s="205"/>
      <c r="E252" s="205"/>
      <c r="F252" s="205"/>
      <c r="G252" s="205"/>
      <c r="H252" s="205"/>
      <c r="I252" s="234" t="s">
        <v>179</v>
      </c>
      <c r="J252" s="218" t="s">
        <v>28</v>
      </c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19"/>
      <c r="AK252" s="219"/>
      <c r="AL252" s="219"/>
      <c r="AM252" s="219"/>
      <c r="AN252" s="219"/>
      <c r="AO252" s="207" t="n">
        <f aca="false">SUM(AN252/$AN$2)</f>
        <v>0</v>
      </c>
      <c r="AP252" s="219" t="n">
        <v>250000</v>
      </c>
      <c r="AQ252" s="219"/>
      <c r="AR252" s="207" t="n">
        <f aca="false">SUM(AP252/$AN$2)</f>
        <v>33180.7021036565</v>
      </c>
      <c r="AS252" s="207"/>
      <c r="AT252" s="207" t="n">
        <v>250000</v>
      </c>
      <c r="AU252" s="207"/>
      <c r="AV252" s="207"/>
      <c r="AW252" s="207" t="n">
        <v>0</v>
      </c>
      <c r="AX252" s="215"/>
      <c r="AY252" s="180"/>
      <c r="AZ252" s="180"/>
      <c r="BA252" s="160" t="n">
        <v>45500</v>
      </c>
      <c r="BI252" s="3"/>
    </row>
    <row r="253" customFormat="false" ht="12.75" hidden="true" customHeight="false" outlineLevel="0" collapsed="false">
      <c r="A253" s="209"/>
      <c r="B253" s="205" t="s">
        <v>178</v>
      </c>
      <c r="C253" s="205"/>
      <c r="D253" s="205"/>
      <c r="E253" s="205"/>
      <c r="F253" s="205"/>
      <c r="G253" s="205"/>
      <c r="H253" s="205"/>
      <c r="I253" s="234" t="s">
        <v>180</v>
      </c>
      <c r="J253" s="218" t="s">
        <v>181</v>
      </c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07" t="n">
        <f aca="false">SUM(AN253/$AN$2)</f>
        <v>0</v>
      </c>
      <c r="AP253" s="219" t="n">
        <v>6200000</v>
      </c>
      <c r="AQ253" s="219"/>
      <c r="AR253" s="207" t="n">
        <f aca="false">SUM(AP253/$AN$2)</f>
        <v>822881.412170682</v>
      </c>
      <c r="AS253" s="207"/>
      <c r="AT253" s="207" t="n">
        <v>6200000</v>
      </c>
      <c r="AU253" s="207"/>
      <c r="AV253" s="207"/>
      <c r="AW253" s="207" t="n">
        <v>892939.91</v>
      </c>
      <c r="AX253" s="215"/>
      <c r="AY253" s="180"/>
      <c r="AZ253" s="180"/>
      <c r="BA253" s="160" t="n">
        <v>0</v>
      </c>
      <c r="BI253" s="3"/>
    </row>
    <row r="254" customFormat="false" ht="12.75" hidden="true" customHeight="false" outlineLevel="0" collapsed="false">
      <c r="A254" s="209"/>
      <c r="B254" s="205" t="s">
        <v>178</v>
      </c>
      <c r="C254" s="205"/>
      <c r="D254" s="205"/>
      <c r="E254" s="205"/>
      <c r="F254" s="205"/>
      <c r="G254" s="205"/>
      <c r="H254" s="205"/>
      <c r="I254" s="234" t="s">
        <v>182</v>
      </c>
      <c r="J254" s="218" t="s">
        <v>183</v>
      </c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19"/>
      <c r="AK254" s="219"/>
      <c r="AL254" s="219"/>
      <c r="AM254" s="219"/>
      <c r="AN254" s="219"/>
      <c r="AO254" s="207" t="n">
        <f aca="false">SUM(AN254/$AN$2)</f>
        <v>0</v>
      </c>
      <c r="AP254" s="219" t="n">
        <v>20000</v>
      </c>
      <c r="AQ254" s="219"/>
      <c r="AR254" s="207" t="n">
        <f aca="false">SUM(AP254/$AN$2)</f>
        <v>2654.45616829252</v>
      </c>
      <c r="AS254" s="207"/>
      <c r="AT254" s="207" t="n">
        <v>20000</v>
      </c>
      <c r="AU254" s="207"/>
      <c r="AV254" s="207"/>
      <c r="AW254" s="207" t="n">
        <v>231.4</v>
      </c>
      <c r="AX254" s="215"/>
      <c r="AY254" s="180"/>
      <c r="AZ254" s="180"/>
      <c r="BA254" s="160" t="n">
        <v>1000</v>
      </c>
      <c r="BI254" s="3"/>
    </row>
    <row r="255" customFormat="false" ht="12.75" hidden="true" customHeight="false" outlineLevel="0" collapsed="false">
      <c r="A255" s="214"/>
      <c r="B255" s="220"/>
      <c r="C255" s="220"/>
      <c r="D255" s="220"/>
      <c r="E255" s="220"/>
      <c r="F255" s="220"/>
      <c r="G255" s="220"/>
      <c r="H255" s="220"/>
      <c r="I255" s="206" t="n">
        <v>4</v>
      </c>
      <c r="J255" s="137" t="s">
        <v>78</v>
      </c>
      <c r="K255" s="207" t="e">
        <f aca="false">SUM(K256)</f>
        <v>#REF!</v>
      </c>
      <c r="L255" s="207" t="e">
        <f aca="false">SUM(L256)</f>
        <v>#REF!</v>
      </c>
      <c r="M255" s="207" t="e">
        <f aca="false">SUM(M256)</f>
        <v>#REF!</v>
      </c>
      <c r="N255" s="207" t="n">
        <f aca="false">SUM(N256)</f>
        <v>400000</v>
      </c>
      <c r="O255" s="207" t="n">
        <f aca="false">SUM(O256)</f>
        <v>400000</v>
      </c>
      <c r="P255" s="207" t="n">
        <f aca="false">SUM(P256)</f>
        <v>500000</v>
      </c>
      <c r="Q255" s="207" t="n">
        <f aca="false">SUM(Q256)</f>
        <v>500000</v>
      </c>
      <c r="R255" s="207" t="n">
        <f aca="false">SUM(R256)</f>
        <v>0</v>
      </c>
      <c r="S255" s="207" t="n">
        <f aca="false">SUM(S256)</f>
        <v>500000</v>
      </c>
      <c r="T255" s="207" t="n">
        <f aca="false">SUM(T256)</f>
        <v>0</v>
      </c>
      <c r="U255" s="207" t="n">
        <f aca="false">SUM(U256)</f>
        <v>0</v>
      </c>
      <c r="V255" s="207" t="n">
        <f aca="false">SUM(V256)</f>
        <v>100</v>
      </c>
      <c r="W255" s="207" t="n">
        <f aca="false">SUM(W256)</f>
        <v>625000</v>
      </c>
      <c r="X255" s="207" t="n">
        <f aca="false">SUM(X256)</f>
        <v>200000</v>
      </c>
      <c r="Y255" s="207" t="n">
        <f aca="false">SUM(Y256)</f>
        <v>50000</v>
      </c>
      <c r="Z255" s="207" t="n">
        <f aca="false">SUM(Z256)</f>
        <v>50000</v>
      </c>
      <c r="AA255" s="207" t="n">
        <f aca="false">SUM(AA256)</f>
        <v>50000</v>
      </c>
      <c r="AB255" s="207" t="n">
        <f aca="false">SUM(AB256)</f>
        <v>0</v>
      </c>
      <c r="AC255" s="207" t="n">
        <f aca="false">SUM(AC256)</f>
        <v>50000</v>
      </c>
      <c r="AD255" s="207" t="n">
        <f aca="false">SUM(AD256)</f>
        <v>50000</v>
      </c>
      <c r="AE255" s="207" t="n">
        <f aca="false">SUM(AE256)</f>
        <v>0</v>
      </c>
      <c r="AF255" s="207" t="n">
        <f aca="false">SUM(AF256)</f>
        <v>0</v>
      </c>
      <c r="AG255" s="207" t="n">
        <f aca="false">SUM(AG256)</f>
        <v>50000</v>
      </c>
      <c r="AH255" s="207" t="n">
        <f aca="false">SUM(AH256)</f>
        <v>0</v>
      </c>
      <c r="AI255" s="207" t="n">
        <f aca="false">SUM(AI256)</f>
        <v>200000</v>
      </c>
      <c r="AJ255" s="207" t="n">
        <f aca="false">SUM(AJ256)</f>
        <v>19017.5</v>
      </c>
      <c r="AK255" s="207" t="n">
        <f aca="false">SUM(AK256)</f>
        <v>3620000</v>
      </c>
      <c r="AL255" s="207" t="n">
        <f aca="false">SUM(AL256)</f>
        <v>400000</v>
      </c>
      <c r="AM255" s="207" t="n">
        <f aca="false">SUM(AM256)</f>
        <v>0</v>
      </c>
      <c r="AN255" s="207" t="n">
        <f aca="false">SUM(AN256)</f>
        <v>4020000</v>
      </c>
      <c r="AO255" s="207" t="n">
        <f aca="false">SUM(AN255/$AN$2)</f>
        <v>533545.689826797</v>
      </c>
      <c r="AP255" s="207" t="n">
        <f aca="false">SUM(AP256)</f>
        <v>6470000</v>
      </c>
      <c r="AQ255" s="207" t="n">
        <f aca="false">SUM(AQ256)</f>
        <v>0</v>
      </c>
      <c r="AR255" s="207" t="n">
        <f aca="false">SUM(AP255/$AN$2)</f>
        <v>858716.570442631</v>
      </c>
      <c r="AS255" s="207"/>
      <c r="AT255" s="207" t="n">
        <f aca="false">SUM(AT256)</f>
        <v>0</v>
      </c>
      <c r="AU255" s="207" t="n">
        <f aca="false">SUM(AU256)</f>
        <v>60999.3</v>
      </c>
      <c r="AV255" s="207" t="n">
        <f aca="false">SUM(AV256)</f>
        <v>26544.56</v>
      </c>
      <c r="AW255" s="207" t="n">
        <f aca="false">SUM(AR255+AU255-AV255)</f>
        <v>893171.310442631</v>
      </c>
      <c r="AX255" s="215" t="n">
        <f aca="false">SUM(AX256)</f>
        <v>46413.66</v>
      </c>
      <c r="AY255" s="216" t="n">
        <f aca="false">SUM(AY256)</f>
        <v>0</v>
      </c>
      <c r="AZ255" s="216" t="n">
        <f aca="false">SUM(AZ256)</f>
        <v>846671.31</v>
      </c>
      <c r="BA255" s="216" t="n">
        <f aca="false">SUM(BA256)</f>
        <v>46500.0004426306</v>
      </c>
      <c r="BB255" s="180"/>
      <c r="BI255" s="3"/>
    </row>
    <row r="256" customFormat="false" ht="26.25" hidden="true" customHeight="true" outlineLevel="0" collapsed="false">
      <c r="A256" s="214"/>
      <c r="B256" s="220" t="s">
        <v>367</v>
      </c>
      <c r="C256" s="220"/>
      <c r="D256" s="220"/>
      <c r="E256" s="220"/>
      <c r="F256" s="220"/>
      <c r="G256" s="220"/>
      <c r="H256" s="220"/>
      <c r="I256" s="206" t="n">
        <v>42</v>
      </c>
      <c r="J256" s="137" t="s">
        <v>350</v>
      </c>
      <c r="K256" s="207" t="e">
        <f aca="false">SUM(K257:K257)</f>
        <v>#REF!</v>
      </c>
      <c r="L256" s="207" t="e">
        <f aca="false">SUM(L257:L257)</f>
        <v>#REF!</v>
      </c>
      <c r="M256" s="207" t="e">
        <f aca="false">SUM(M257:M257)</f>
        <v>#REF!</v>
      </c>
      <c r="N256" s="207" t="n">
        <f aca="false">SUM(N257)</f>
        <v>400000</v>
      </c>
      <c r="O256" s="207" t="n">
        <f aca="false">SUM(O257)</f>
        <v>400000</v>
      </c>
      <c r="P256" s="207" t="n">
        <f aca="false">SUM(P257)</f>
        <v>500000</v>
      </c>
      <c r="Q256" s="207" t="n">
        <f aca="false">SUM(Q257)</f>
        <v>500000</v>
      </c>
      <c r="R256" s="207" t="n">
        <f aca="false">SUM(R257)</f>
        <v>0</v>
      </c>
      <c r="S256" s="207" t="n">
        <f aca="false">SUM(S257)</f>
        <v>500000</v>
      </c>
      <c r="T256" s="207" t="n">
        <f aca="false">SUM(T257)</f>
        <v>0</v>
      </c>
      <c r="U256" s="207" t="n">
        <f aca="false">SUM(U257)</f>
        <v>0</v>
      </c>
      <c r="V256" s="207" t="n">
        <f aca="false">SUM(V257)</f>
        <v>100</v>
      </c>
      <c r="W256" s="207" t="n">
        <f aca="false">SUM(W257)</f>
        <v>625000</v>
      </c>
      <c r="X256" s="207" t="n">
        <f aca="false">SUM(X257)</f>
        <v>200000</v>
      </c>
      <c r="Y256" s="207" t="n">
        <f aca="false">SUM(Y257)</f>
        <v>50000</v>
      </c>
      <c r="Z256" s="207" t="n">
        <f aca="false">SUM(Z257)</f>
        <v>50000</v>
      </c>
      <c r="AA256" s="207" t="n">
        <f aca="false">SUM(AA257)</f>
        <v>50000</v>
      </c>
      <c r="AB256" s="207" t="n">
        <f aca="false">SUM(AB257)</f>
        <v>0</v>
      </c>
      <c r="AC256" s="207" t="n">
        <f aca="false">SUM(AC257)</f>
        <v>50000</v>
      </c>
      <c r="AD256" s="207" t="n">
        <f aca="false">SUM(AD257)</f>
        <v>50000</v>
      </c>
      <c r="AE256" s="207" t="n">
        <f aca="false">SUM(AE257)</f>
        <v>0</v>
      </c>
      <c r="AF256" s="207" t="n">
        <f aca="false">SUM(AF257)</f>
        <v>0</v>
      </c>
      <c r="AG256" s="207" t="n">
        <f aca="false">SUM(AG257)</f>
        <v>50000</v>
      </c>
      <c r="AH256" s="207" t="n">
        <f aca="false">SUM(AH257)</f>
        <v>0</v>
      </c>
      <c r="AI256" s="207" t="n">
        <f aca="false">SUM(AI257)</f>
        <v>200000</v>
      </c>
      <c r="AJ256" s="207" t="n">
        <f aca="false">SUM(AJ257)</f>
        <v>19017.5</v>
      </c>
      <c r="AK256" s="207" t="n">
        <f aca="false">SUM(AK257)</f>
        <v>3620000</v>
      </c>
      <c r="AL256" s="207" t="n">
        <f aca="false">SUM(AL257)</f>
        <v>400000</v>
      </c>
      <c r="AM256" s="207" t="n">
        <f aca="false">SUM(AM257)</f>
        <v>0</v>
      </c>
      <c r="AN256" s="207" t="n">
        <f aca="false">SUM(AN257)</f>
        <v>4020000</v>
      </c>
      <c r="AO256" s="207" t="n">
        <f aca="false">SUM(AN256/$AN$2)</f>
        <v>533545.689826797</v>
      </c>
      <c r="AP256" s="207" t="n">
        <f aca="false">SUM(AP257)</f>
        <v>6470000</v>
      </c>
      <c r="AQ256" s="207"/>
      <c r="AR256" s="207" t="n">
        <f aca="false">SUM(AP256/$AN$2)</f>
        <v>858716.570442631</v>
      </c>
      <c r="AS256" s="207"/>
      <c r="AT256" s="207" t="n">
        <f aca="false">SUM(AT257)</f>
        <v>0</v>
      </c>
      <c r="AU256" s="207" t="n">
        <f aca="false">SUM(AU257)</f>
        <v>60999.3</v>
      </c>
      <c r="AV256" s="207" t="n">
        <f aca="false">SUM(AV257)</f>
        <v>26544.56</v>
      </c>
      <c r="AW256" s="207" t="n">
        <f aca="false">SUM(AR256+AU256-AV256)</f>
        <v>893171.310442631</v>
      </c>
      <c r="AX256" s="215" t="n">
        <f aca="false">SUM(AX257)</f>
        <v>46413.66</v>
      </c>
      <c r="AY256" s="216" t="n">
        <f aca="false">SUM(AY257)</f>
        <v>0</v>
      </c>
      <c r="AZ256" s="216" t="n">
        <f aca="false">SUM(AZ257)</f>
        <v>846671.31</v>
      </c>
      <c r="BA256" s="216" t="n">
        <f aca="false">SUM(BA257)</f>
        <v>46500.0004426306</v>
      </c>
      <c r="BI256" s="3"/>
    </row>
    <row r="257" customFormat="false" ht="12.75" hidden="true" customHeight="false" outlineLevel="0" collapsed="false">
      <c r="A257" s="209"/>
      <c r="B257" s="205"/>
      <c r="C257" s="205"/>
      <c r="D257" s="205"/>
      <c r="E257" s="205"/>
      <c r="F257" s="205"/>
      <c r="G257" s="205"/>
      <c r="H257" s="205"/>
      <c r="I257" s="217" t="n">
        <v>421</v>
      </c>
      <c r="J257" s="218" t="s">
        <v>351</v>
      </c>
      <c r="K257" s="219" t="e">
        <f aca="false">SUM(#REF!)</f>
        <v>#REF!</v>
      </c>
      <c r="L257" s="219" t="e">
        <f aca="false">SUM(#REF!)</f>
        <v>#REF!</v>
      </c>
      <c r="M257" s="219" t="e">
        <f aca="false">SUM(#REF!)</f>
        <v>#REF!</v>
      </c>
      <c r="N257" s="219" t="n">
        <f aca="false">SUM(N260:N260)</f>
        <v>400000</v>
      </c>
      <c r="O257" s="219" t="n">
        <f aca="false">SUM(O260:O260)</f>
        <v>400000</v>
      </c>
      <c r="P257" s="219" t="n">
        <f aca="false">SUM(P260:P260)</f>
        <v>500000</v>
      </c>
      <c r="Q257" s="219" t="n">
        <f aca="false">SUM(Q260:Q260)</f>
        <v>500000</v>
      </c>
      <c r="R257" s="219" t="n">
        <f aca="false">SUM(R260:R260)</f>
        <v>0</v>
      </c>
      <c r="S257" s="219" t="n">
        <f aca="false">SUM(S260:S260)</f>
        <v>500000</v>
      </c>
      <c r="T257" s="219" t="n">
        <f aca="false">SUM(T260:T260)</f>
        <v>0</v>
      </c>
      <c r="U257" s="219" t="n">
        <f aca="false">SUM(U260:U260)</f>
        <v>0</v>
      </c>
      <c r="V257" s="219" t="n">
        <f aca="false">SUM(V260:V260)</f>
        <v>100</v>
      </c>
      <c r="W257" s="219" t="n">
        <f aca="false">SUM(W260:W260)</f>
        <v>625000</v>
      </c>
      <c r="X257" s="219" t="n">
        <f aca="false">SUM(X260:X260)</f>
        <v>200000</v>
      </c>
      <c r="Y257" s="219" t="n">
        <f aca="false">SUM(Y260:Y260)</f>
        <v>50000</v>
      </c>
      <c r="Z257" s="219" t="n">
        <f aca="false">SUM(Z260:Z260)</f>
        <v>50000</v>
      </c>
      <c r="AA257" s="219" t="n">
        <f aca="false">SUM(AA260:AA260)</f>
        <v>50000</v>
      </c>
      <c r="AB257" s="219" t="n">
        <f aca="false">SUM(AB260:AB260)</f>
        <v>0</v>
      </c>
      <c r="AC257" s="219" t="n">
        <f aca="false">SUM(AC260:AC260)</f>
        <v>50000</v>
      </c>
      <c r="AD257" s="219" t="n">
        <f aca="false">SUM(AD260:AD260)</f>
        <v>50000</v>
      </c>
      <c r="AE257" s="219" t="n">
        <f aca="false">SUM(AE260:AE260)</f>
        <v>0</v>
      </c>
      <c r="AF257" s="219" t="n">
        <f aca="false">SUM(AF260:AF260)</f>
        <v>0</v>
      </c>
      <c r="AG257" s="219" t="n">
        <f aca="false">SUM(AG263+AG260)</f>
        <v>50000</v>
      </c>
      <c r="AH257" s="219" t="n">
        <f aca="false">SUM(AH263+AH260)</f>
        <v>0</v>
      </c>
      <c r="AI257" s="219" t="n">
        <f aca="false">SUM(AI263+AI260)</f>
        <v>200000</v>
      </c>
      <c r="AJ257" s="219" t="n">
        <f aca="false">SUM(AJ260:AJ263)</f>
        <v>19017.5</v>
      </c>
      <c r="AK257" s="219" t="n">
        <f aca="false">SUM(AK258:AK263)</f>
        <v>3620000</v>
      </c>
      <c r="AL257" s="219" t="n">
        <f aca="false">SUM(AL258:AL263)</f>
        <v>400000</v>
      </c>
      <c r="AM257" s="219" t="n">
        <f aca="false">SUM(AM258:AM263)</f>
        <v>0</v>
      </c>
      <c r="AN257" s="219" t="n">
        <f aca="false">SUM(AN258:AN263)</f>
        <v>4020000</v>
      </c>
      <c r="AO257" s="207" t="n">
        <f aca="false">SUM(AN257/$AN$2)</f>
        <v>533545.689826797</v>
      </c>
      <c r="AP257" s="219" t="n">
        <f aca="false">SUM(AP258:AP263)</f>
        <v>6470000</v>
      </c>
      <c r="AQ257" s="219"/>
      <c r="AR257" s="207" t="n">
        <f aca="false">SUM(AP257/$AN$2)</f>
        <v>858716.570442631</v>
      </c>
      <c r="AS257" s="207"/>
      <c r="AT257" s="207" t="n">
        <f aca="false">SUM(AT258:AT263)</f>
        <v>0</v>
      </c>
      <c r="AU257" s="207" t="n">
        <f aca="false">SUM(AU258:AU263)</f>
        <v>60999.3</v>
      </c>
      <c r="AV257" s="207" t="n">
        <f aca="false">SUM(AV258:AV263)</f>
        <v>26544.56</v>
      </c>
      <c r="AW257" s="207" t="n">
        <f aca="false">SUM(AR257+AU257-AV257)</f>
        <v>893171.310442631</v>
      </c>
      <c r="AX257" s="215" t="n">
        <f aca="false">SUM(AX258:AX263)</f>
        <v>46413.66</v>
      </c>
      <c r="AY257" s="216" t="n">
        <f aca="false">SUM(AY258:AY263)</f>
        <v>0</v>
      </c>
      <c r="AZ257" s="216" t="n">
        <f aca="false">SUM(AZ258:AZ263)</f>
        <v>846671.31</v>
      </c>
      <c r="BA257" s="216" t="n">
        <f aca="false">SUM(BA258:BA263)</f>
        <v>46500.0004426306</v>
      </c>
      <c r="BI257" s="3"/>
    </row>
    <row r="258" customFormat="false" ht="12.75" hidden="true" customHeight="false" outlineLevel="0" collapsed="false">
      <c r="A258" s="209"/>
      <c r="B258" s="205"/>
      <c r="C258" s="205"/>
      <c r="D258" s="205"/>
      <c r="E258" s="205"/>
      <c r="F258" s="205"/>
      <c r="G258" s="205"/>
      <c r="H258" s="205"/>
      <c r="I258" s="217" t="n">
        <v>42131</v>
      </c>
      <c r="J258" s="218" t="s">
        <v>368</v>
      </c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19"/>
      <c r="AK258" s="219"/>
      <c r="AL258" s="219" t="n">
        <v>400000</v>
      </c>
      <c r="AM258" s="219"/>
      <c r="AN258" s="219" t="n">
        <f aca="false">SUM(AK258+AL258-AM258)</f>
        <v>400000</v>
      </c>
      <c r="AO258" s="207" t="n">
        <f aca="false">SUM(AN258/$AN$2)</f>
        <v>53089.1233658504</v>
      </c>
      <c r="AP258" s="219" t="n">
        <v>250000</v>
      </c>
      <c r="AQ258" s="219"/>
      <c r="AR258" s="207" t="n">
        <f aca="false">SUM(AP258/$AN$2)</f>
        <v>33180.7021036565</v>
      </c>
      <c r="AS258" s="207"/>
      <c r="AT258" s="207"/>
      <c r="AU258" s="207" t="n">
        <v>20999.3</v>
      </c>
      <c r="AV258" s="207"/>
      <c r="AW258" s="207" t="n">
        <f aca="false">SUM(AR258+AU258-AV258)</f>
        <v>54180.0021036565</v>
      </c>
      <c r="AX258" s="215" t="n">
        <v>20977.65</v>
      </c>
      <c r="AY258" s="180" t="n">
        <v>0</v>
      </c>
      <c r="AZ258" s="180" t="n">
        <v>33180</v>
      </c>
      <c r="BA258" s="160" t="n">
        <f aca="false">SUM(AW258+AY258-AZ258)</f>
        <v>21000.0021036565</v>
      </c>
      <c r="BC258" s="3" t="n">
        <v>1000</v>
      </c>
      <c r="BD258" s="3" t="n">
        <v>20000</v>
      </c>
      <c r="BI258" s="3"/>
    </row>
    <row r="259" customFormat="false" ht="12.75" hidden="true" customHeight="false" outlineLevel="0" collapsed="false">
      <c r="A259" s="209"/>
      <c r="B259" s="205"/>
      <c r="C259" s="205"/>
      <c r="D259" s="205"/>
      <c r="E259" s="205"/>
      <c r="F259" s="205"/>
      <c r="G259" s="205"/>
      <c r="H259" s="205"/>
      <c r="I259" s="217" t="n">
        <v>42131</v>
      </c>
      <c r="J259" s="218" t="s">
        <v>369</v>
      </c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19"/>
      <c r="AK259" s="219"/>
      <c r="AL259" s="219"/>
      <c r="AM259" s="219"/>
      <c r="AN259" s="219"/>
      <c r="AO259" s="207"/>
      <c r="AP259" s="219"/>
      <c r="AQ259" s="219"/>
      <c r="AR259" s="207"/>
      <c r="AS259" s="207"/>
      <c r="AT259" s="207"/>
      <c r="AU259" s="207" t="n">
        <v>40000</v>
      </c>
      <c r="AV259" s="207"/>
      <c r="AW259" s="207" t="n">
        <f aca="false">SUM(AR259+AU259-AV259)</f>
        <v>40000</v>
      </c>
      <c r="AX259" s="215" t="n">
        <v>25436.01</v>
      </c>
      <c r="AY259" s="180"/>
      <c r="AZ259" s="180" t="n">
        <v>14500</v>
      </c>
      <c r="BA259" s="160" t="n">
        <f aca="false">SUM(AW259+AY259-AZ259)</f>
        <v>25500</v>
      </c>
      <c r="BD259" s="3" t="n">
        <v>25500</v>
      </c>
      <c r="BI259" s="3"/>
    </row>
    <row r="260" customFormat="false" ht="12.75" hidden="true" customHeight="false" outlineLevel="0" collapsed="false">
      <c r="A260" s="209"/>
      <c r="B260" s="205"/>
      <c r="C260" s="205"/>
      <c r="D260" s="205"/>
      <c r="E260" s="205"/>
      <c r="F260" s="205"/>
      <c r="G260" s="205"/>
      <c r="H260" s="205"/>
      <c r="I260" s="217" t="n">
        <v>42141</v>
      </c>
      <c r="J260" s="218" t="s">
        <v>370</v>
      </c>
      <c r="K260" s="219"/>
      <c r="L260" s="219"/>
      <c r="M260" s="219"/>
      <c r="N260" s="219" t="n">
        <v>400000</v>
      </c>
      <c r="O260" s="219" t="n">
        <v>400000</v>
      </c>
      <c r="P260" s="219" t="n">
        <v>500000</v>
      </c>
      <c r="Q260" s="219" t="n">
        <v>500000</v>
      </c>
      <c r="R260" s="219"/>
      <c r="S260" s="219" t="n">
        <v>500000</v>
      </c>
      <c r="T260" s="219"/>
      <c r="U260" s="219"/>
      <c r="V260" s="207" t="n">
        <f aca="false">S260/P260*100</f>
        <v>100</v>
      </c>
      <c r="W260" s="219" t="n">
        <v>625000</v>
      </c>
      <c r="X260" s="219" t="n">
        <v>200000</v>
      </c>
      <c r="Y260" s="219" t="n">
        <v>50000</v>
      </c>
      <c r="Z260" s="219" t="n">
        <v>50000</v>
      </c>
      <c r="AA260" s="219" t="n">
        <v>50000</v>
      </c>
      <c r="AB260" s="219"/>
      <c r="AC260" s="219" t="n">
        <v>50000</v>
      </c>
      <c r="AD260" s="219" t="n">
        <v>50000</v>
      </c>
      <c r="AE260" s="219"/>
      <c r="AF260" s="219"/>
      <c r="AG260" s="221" t="n">
        <f aca="false">SUM(AD260+AE260-AF260)</f>
        <v>50000</v>
      </c>
      <c r="AH260" s="219"/>
      <c r="AI260" s="219" t="n">
        <v>200000</v>
      </c>
      <c r="AJ260" s="180" t="n">
        <v>0</v>
      </c>
      <c r="AK260" s="219" t="n">
        <v>20000</v>
      </c>
      <c r="AL260" s="219"/>
      <c r="AM260" s="219"/>
      <c r="AN260" s="180" t="n">
        <f aca="false">SUM(AK260+AL260-AM260)</f>
        <v>20000</v>
      </c>
      <c r="AO260" s="207" t="n">
        <f aca="false">SUM(AN260/$AN$2)</f>
        <v>2654.45616829252</v>
      </c>
      <c r="AP260" s="180" t="n">
        <v>20000</v>
      </c>
      <c r="AQ260" s="180"/>
      <c r="AR260" s="207" t="n">
        <f aca="false">SUM(AP260/$AN$2)</f>
        <v>2654.45616829252</v>
      </c>
      <c r="AS260" s="207"/>
      <c r="AT260" s="207"/>
      <c r="AU260" s="207"/>
      <c r="AV260" s="207"/>
      <c r="AW260" s="207" t="n">
        <f aca="false">SUM(AR260+AU260-AV260)</f>
        <v>2654.45616829252</v>
      </c>
      <c r="AX260" s="215"/>
      <c r="AY260" s="180" t="n">
        <v>0</v>
      </c>
      <c r="AZ260" s="180" t="n">
        <v>2654.46</v>
      </c>
      <c r="BA260" s="160" t="n">
        <f aca="false">SUM(AW260+AY260-AZ260)</f>
        <v>-0.00383170747909389</v>
      </c>
      <c r="BI260" s="3"/>
    </row>
    <row r="261" customFormat="false" ht="12.75" hidden="true" customHeight="false" outlineLevel="0" collapsed="false">
      <c r="A261" s="209"/>
      <c r="B261" s="205"/>
      <c r="C261" s="205"/>
      <c r="D261" s="205"/>
      <c r="E261" s="205"/>
      <c r="F261" s="205"/>
      <c r="G261" s="205"/>
      <c r="H261" s="205"/>
      <c r="I261" s="217" t="n">
        <v>42142</v>
      </c>
      <c r="J261" s="218" t="s">
        <v>371</v>
      </c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07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19"/>
      <c r="AG261" s="221"/>
      <c r="AH261" s="219"/>
      <c r="AI261" s="219"/>
      <c r="AJ261" s="180"/>
      <c r="AK261" s="219" t="n">
        <v>600000</v>
      </c>
      <c r="AL261" s="219"/>
      <c r="AM261" s="219"/>
      <c r="AN261" s="180" t="n">
        <f aca="false">SUM(AK261+AL261-AM261)</f>
        <v>600000</v>
      </c>
      <c r="AO261" s="207" t="n">
        <f aca="false">SUM(AN261/$AN$2)</f>
        <v>79633.6850487756</v>
      </c>
      <c r="AP261" s="180" t="n">
        <v>200000</v>
      </c>
      <c r="AQ261" s="180"/>
      <c r="AR261" s="207" t="n">
        <f aca="false">SUM(AP261/$AN$2)</f>
        <v>26544.5616829252</v>
      </c>
      <c r="AS261" s="207"/>
      <c r="AT261" s="207"/>
      <c r="AU261" s="207"/>
      <c r="AV261" s="207" t="n">
        <v>26544.56</v>
      </c>
      <c r="AW261" s="207" t="n">
        <f aca="false">SUM(AR261+AU261-AV261)</f>
        <v>0.00168292520902469</v>
      </c>
      <c r="AX261" s="215"/>
      <c r="AY261" s="180" t="n">
        <v>0</v>
      </c>
      <c r="AZ261" s="180"/>
      <c r="BA261" s="160" t="n">
        <f aca="false">SUM(AW261+AY261-AZ261)</f>
        <v>0.00168292520902469</v>
      </c>
      <c r="BI261" s="3"/>
    </row>
    <row r="262" customFormat="false" ht="12.75" hidden="true" customHeight="false" outlineLevel="0" collapsed="false">
      <c r="A262" s="209"/>
      <c r="B262" s="205"/>
      <c r="C262" s="205"/>
      <c r="D262" s="205"/>
      <c r="E262" s="205"/>
      <c r="F262" s="205"/>
      <c r="G262" s="205"/>
      <c r="H262" s="205"/>
      <c r="I262" s="217" t="n">
        <v>42142</v>
      </c>
      <c r="J262" s="218" t="s">
        <v>372</v>
      </c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07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21"/>
      <c r="AH262" s="219"/>
      <c r="AI262" s="219"/>
      <c r="AJ262" s="180"/>
      <c r="AK262" s="219" t="n">
        <v>3000000</v>
      </c>
      <c r="AL262" s="219"/>
      <c r="AM262" s="219"/>
      <c r="AN262" s="180" t="n">
        <f aca="false">SUM(AK262+AL262-AM262)</f>
        <v>3000000</v>
      </c>
      <c r="AO262" s="207" t="n">
        <f aca="false">SUM(AN262/$AN$2)</f>
        <v>398168.425243878</v>
      </c>
      <c r="AP262" s="180" t="n">
        <v>6000000</v>
      </c>
      <c r="AQ262" s="180"/>
      <c r="AR262" s="207" t="n">
        <f aca="false">SUM(AP262/$AN$2)</f>
        <v>796336.850487756</v>
      </c>
      <c r="AS262" s="207"/>
      <c r="AT262" s="207"/>
      <c r="AU262" s="207"/>
      <c r="AV262" s="207"/>
      <c r="AW262" s="207" t="n">
        <f aca="false">SUM(AR262+AU262-AV262)</f>
        <v>796336.850487756</v>
      </c>
      <c r="AX262" s="215"/>
      <c r="AY262" s="180"/>
      <c r="AZ262" s="180" t="n">
        <v>796336.85</v>
      </c>
      <c r="BA262" s="160" t="n">
        <f aca="false">SUM(AW262+AY262-AZ262)</f>
        <v>0.000487756333313882</v>
      </c>
      <c r="BI262" s="3"/>
    </row>
    <row r="263" customFormat="false" ht="12.75" hidden="true" customHeight="false" outlineLevel="0" collapsed="false">
      <c r="A263" s="209"/>
      <c r="B263" s="205"/>
      <c r="C263" s="205"/>
      <c r="D263" s="205"/>
      <c r="E263" s="205"/>
      <c r="F263" s="205"/>
      <c r="G263" s="205"/>
      <c r="H263" s="205"/>
      <c r="I263" s="217" t="n">
        <v>42147</v>
      </c>
      <c r="J263" s="218" t="s">
        <v>373</v>
      </c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07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21"/>
      <c r="AH263" s="219"/>
      <c r="AI263" s="219"/>
      <c r="AJ263" s="180" t="n">
        <v>19017.5</v>
      </c>
      <c r="AK263" s="219" t="n">
        <v>0</v>
      </c>
      <c r="AL263" s="219"/>
      <c r="AM263" s="219"/>
      <c r="AN263" s="180" t="n">
        <f aca="false">SUM(AK263+AL263-AM263)</f>
        <v>0</v>
      </c>
      <c r="AO263" s="207" t="n">
        <f aca="false">SUM(AN263/$AN$2)</f>
        <v>0</v>
      </c>
      <c r="AP263" s="180"/>
      <c r="AQ263" s="180"/>
      <c r="AR263" s="207" t="n">
        <f aca="false">SUM(AP263/$AN$2)</f>
        <v>0</v>
      </c>
      <c r="AS263" s="207"/>
      <c r="AT263" s="207"/>
      <c r="AU263" s="207"/>
      <c r="AV263" s="207"/>
      <c r="AW263" s="207" t="n">
        <f aca="false">SUM(AR263+AU263-AV263)</f>
        <v>0</v>
      </c>
      <c r="AX263" s="215"/>
      <c r="AY263" s="180"/>
      <c r="AZ263" s="180"/>
      <c r="BA263" s="160" t="n">
        <f aca="false">SUM(AW263+AY263-AZ263)</f>
        <v>0</v>
      </c>
      <c r="BI263" s="3"/>
    </row>
    <row r="264" customFormat="false" ht="12.75" hidden="true" customHeight="false" outlineLevel="0" collapsed="false">
      <c r="A264" s="209" t="s">
        <v>374</v>
      </c>
      <c r="B264" s="205"/>
      <c r="C264" s="205"/>
      <c r="D264" s="205"/>
      <c r="E264" s="205"/>
      <c r="F264" s="205"/>
      <c r="G264" s="205"/>
      <c r="H264" s="205"/>
      <c r="I264" s="217" t="s">
        <v>268</v>
      </c>
      <c r="J264" s="218" t="s">
        <v>375</v>
      </c>
      <c r="K264" s="219" t="e">
        <f aca="false">SUM(K272)</f>
        <v>#REF!</v>
      </c>
      <c r="L264" s="219" t="e">
        <f aca="false">SUM(L272)</f>
        <v>#REF!</v>
      </c>
      <c r="M264" s="219" t="e">
        <f aca="false">SUM(M272)</f>
        <v>#REF!</v>
      </c>
      <c r="N264" s="219" t="n">
        <f aca="false">SUM(N272)</f>
        <v>400000</v>
      </c>
      <c r="O264" s="219" t="n">
        <f aca="false">SUM(O272)</f>
        <v>400000</v>
      </c>
      <c r="P264" s="219" t="n">
        <f aca="false">SUM(P272)</f>
        <v>500000</v>
      </c>
      <c r="Q264" s="219" t="n">
        <f aca="false">SUM(Q272)</f>
        <v>500000</v>
      </c>
      <c r="R264" s="219" t="n">
        <f aca="false">SUM(R272)</f>
        <v>0</v>
      </c>
      <c r="S264" s="219" t="n">
        <f aca="false">SUM(S272)</f>
        <v>500000</v>
      </c>
      <c r="T264" s="219" t="n">
        <f aca="false">SUM(T272)</f>
        <v>0</v>
      </c>
      <c r="U264" s="219" t="n">
        <f aca="false">SUM(U272)</f>
        <v>0</v>
      </c>
      <c r="V264" s="219" t="n">
        <f aca="false">SUM(V272)</f>
        <v>100</v>
      </c>
      <c r="W264" s="219" t="n">
        <f aca="false">SUM(W272)</f>
        <v>0</v>
      </c>
      <c r="X264" s="219" t="n">
        <f aca="false">SUM(X272)</f>
        <v>0</v>
      </c>
      <c r="Y264" s="219" t="n">
        <f aca="false">SUM(Y272)</f>
        <v>50000</v>
      </c>
      <c r="Z264" s="219" t="n">
        <f aca="false">SUM(Z272)</f>
        <v>450000</v>
      </c>
      <c r="AA264" s="219" t="n">
        <f aca="false">SUM(AA272)</f>
        <v>100000</v>
      </c>
      <c r="AB264" s="219" t="n">
        <f aca="false">SUM(AB272)</f>
        <v>0</v>
      </c>
      <c r="AC264" s="219" t="n">
        <f aca="false">SUM(AC272)</f>
        <v>200000</v>
      </c>
      <c r="AD264" s="219" t="n">
        <f aca="false">SUM(AD272)</f>
        <v>200000</v>
      </c>
      <c r="AE264" s="219" t="n">
        <f aca="false">SUM(AE272)</f>
        <v>0</v>
      </c>
      <c r="AF264" s="219" t="n">
        <f aca="false">SUM(AF272)</f>
        <v>0</v>
      </c>
      <c r="AG264" s="219" t="n">
        <f aca="false">SUM(AG272)</f>
        <v>200000</v>
      </c>
      <c r="AH264" s="219" t="n">
        <f aca="false">SUM(AH272)</f>
        <v>143600</v>
      </c>
      <c r="AI264" s="219" t="n">
        <f aca="false">SUM(AI272)</f>
        <v>150000</v>
      </c>
      <c r="AJ264" s="219" t="n">
        <f aca="false">SUM(AJ272)</f>
        <v>0</v>
      </c>
      <c r="AK264" s="219" t="n">
        <f aca="false">SUM(AK272)</f>
        <v>150000</v>
      </c>
      <c r="AL264" s="219" t="n">
        <f aca="false">SUM(AL272)</f>
        <v>50000</v>
      </c>
      <c r="AM264" s="219" t="n">
        <f aca="false">SUM(AM272)</f>
        <v>0</v>
      </c>
      <c r="AN264" s="219" t="n">
        <f aca="false">SUM(AN272)</f>
        <v>200000</v>
      </c>
      <c r="AO264" s="207" t="n">
        <f aca="false">SUM(AN264/$AN$2)</f>
        <v>26544.5616829252</v>
      </c>
      <c r="AP264" s="219" t="n">
        <f aca="false">SUM(AP272)</f>
        <v>200000</v>
      </c>
      <c r="AQ264" s="219" t="n">
        <f aca="false">SUM(AQ272)</f>
        <v>0</v>
      </c>
      <c r="AR264" s="207" t="n">
        <f aca="false">SUM(AP264/$AN$2)</f>
        <v>26544.5616829252</v>
      </c>
      <c r="AS264" s="207"/>
      <c r="AT264" s="207" t="n">
        <f aca="false">SUM(AT265)</f>
        <v>5900.5</v>
      </c>
      <c r="AU264" s="207" t="n">
        <f aca="false">SUM(AU265)</f>
        <v>5901</v>
      </c>
      <c r="AV264" s="207" t="n">
        <f aca="false">SUM(AV265)</f>
        <v>0</v>
      </c>
      <c r="AW264" s="207" t="n">
        <f aca="false">SUM(AR264+AU264-AV264)</f>
        <v>32445.5616829252</v>
      </c>
      <c r="AX264" s="215" t="n">
        <f aca="false">SUM(AX268+AX272)</f>
        <v>29956.95</v>
      </c>
      <c r="AY264" s="216" t="n">
        <f aca="false">SUM(AY268+AY272)</f>
        <v>0</v>
      </c>
      <c r="AZ264" s="216" t="n">
        <f aca="false">SUM(AZ268+AZ272)</f>
        <v>0</v>
      </c>
      <c r="BA264" s="216" t="n">
        <f aca="false">SUM(BA268+BA272)</f>
        <v>32445.5616829252</v>
      </c>
      <c r="BI264" s="3"/>
    </row>
    <row r="265" customFormat="false" ht="12.75" hidden="true" customHeight="false" outlineLevel="0" collapsed="false">
      <c r="A265" s="209"/>
      <c r="B265" s="205"/>
      <c r="C265" s="205"/>
      <c r="D265" s="205"/>
      <c r="E265" s="205"/>
      <c r="F265" s="205"/>
      <c r="G265" s="205"/>
      <c r="H265" s="205"/>
      <c r="I265" s="217" t="s">
        <v>336</v>
      </c>
      <c r="J265" s="218"/>
      <c r="K265" s="219" t="e">
        <f aca="false">SUM(K272)</f>
        <v>#REF!</v>
      </c>
      <c r="L265" s="219" t="e">
        <f aca="false">SUM(L272)</f>
        <v>#REF!</v>
      </c>
      <c r="M265" s="219" t="e">
        <f aca="false">SUM(M272)</f>
        <v>#REF!</v>
      </c>
      <c r="N265" s="219" t="n">
        <f aca="false">SUM(N272)</f>
        <v>400000</v>
      </c>
      <c r="O265" s="219" t="n">
        <f aca="false">SUM(O272)</f>
        <v>400000</v>
      </c>
      <c r="P265" s="219" t="n">
        <f aca="false">SUM(P272)</f>
        <v>500000</v>
      </c>
      <c r="Q265" s="219" t="n">
        <f aca="false">SUM(Q272)</f>
        <v>500000</v>
      </c>
      <c r="R265" s="219" t="n">
        <f aca="false">SUM(R272)</f>
        <v>0</v>
      </c>
      <c r="S265" s="219" t="n">
        <f aca="false">SUM(S272)</f>
        <v>500000</v>
      </c>
      <c r="T265" s="219" t="n">
        <f aca="false">SUM(T272)</f>
        <v>0</v>
      </c>
      <c r="U265" s="219" t="n">
        <f aca="false">SUM(U272)</f>
        <v>0</v>
      </c>
      <c r="V265" s="219" t="n">
        <f aca="false">SUM(V272)</f>
        <v>100</v>
      </c>
      <c r="W265" s="219" t="n">
        <f aca="false">SUM(W272)</f>
        <v>0</v>
      </c>
      <c r="X265" s="219" t="n">
        <f aca="false">SUM(X272)</f>
        <v>0</v>
      </c>
      <c r="Y265" s="219" t="n">
        <f aca="false">SUM(Y272)</f>
        <v>50000</v>
      </c>
      <c r="Z265" s="219" t="n">
        <f aca="false">SUM(Z272)</f>
        <v>450000</v>
      </c>
      <c r="AA265" s="219" t="n">
        <f aca="false">SUM(AA272)</f>
        <v>100000</v>
      </c>
      <c r="AB265" s="219" t="n">
        <f aca="false">SUM(AB272)</f>
        <v>0</v>
      </c>
      <c r="AC265" s="219" t="n">
        <f aca="false">SUM(AC272)</f>
        <v>200000</v>
      </c>
      <c r="AD265" s="219" t="n">
        <f aca="false">SUM(AD272)</f>
        <v>200000</v>
      </c>
      <c r="AE265" s="219" t="n">
        <f aca="false">SUM(AE272)</f>
        <v>0</v>
      </c>
      <c r="AF265" s="219" t="n">
        <f aca="false">SUM(AF272)</f>
        <v>0</v>
      </c>
      <c r="AG265" s="219" t="n">
        <f aca="false">SUM(AG272)</f>
        <v>200000</v>
      </c>
      <c r="AH265" s="219" t="n">
        <f aca="false">SUM(AH272)</f>
        <v>143600</v>
      </c>
      <c r="AI265" s="219" t="n">
        <f aca="false">SUM(AI272)</f>
        <v>150000</v>
      </c>
      <c r="AJ265" s="219" t="n">
        <f aca="false">SUM(AJ272)</f>
        <v>0</v>
      </c>
      <c r="AK265" s="219" t="n">
        <f aca="false">SUM(AK272)</f>
        <v>150000</v>
      </c>
      <c r="AL265" s="219" t="n">
        <f aca="false">SUM(AL272)</f>
        <v>50000</v>
      </c>
      <c r="AM265" s="219" t="n">
        <f aca="false">SUM(AM272)</f>
        <v>0</v>
      </c>
      <c r="AN265" s="219" t="n">
        <f aca="false">SUM(AN272)</f>
        <v>200000</v>
      </c>
      <c r="AO265" s="207" t="n">
        <f aca="false">SUM(AN265/$AN$2)</f>
        <v>26544.5616829252</v>
      </c>
      <c r="AP265" s="219" t="n">
        <f aca="false">SUM(AP272)</f>
        <v>200000</v>
      </c>
      <c r="AQ265" s="219" t="n">
        <f aca="false">SUM(AQ272)</f>
        <v>0</v>
      </c>
      <c r="AR265" s="207" t="n">
        <f aca="false">SUM(AP265/$AN$2)</f>
        <v>26544.5616829252</v>
      </c>
      <c r="AS265" s="207"/>
      <c r="AT265" s="207" t="n">
        <f aca="false">SUM(AT268+AT272)</f>
        <v>5900.5</v>
      </c>
      <c r="AU265" s="207" t="n">
        <f aca="false">SUM(AU268+AU272)</f>
        <v>5901</v>
      </c>
      <c r="AV265" s="207" t="n">
        <f aca="false">SUM(AV268+AV272)</f>
        <v>0</v>
      </c>
      <c r="AW265" s="207" t="n">
        <f aca="false">SUM(AR265+AU265-AV265)</f>
        <v>32445.5616829252</v>
      </c>
      <c r="AX265" s="215"/>
      <c r="AY265" s="180"/>
      <c r="AZ265" s="180"/>
      <c r="BA265" s="160" t="n">
        <f aca="false">SUM(AW265+AY265-AZ265)</f>
        <v>32445.5616829252</v>
      </c>
      <c r="BI265" s="3"/>
    </row>
    <row r="266" customFormat="false" ht="12.75" hidden="true" customHeight="false" outlineLevel="0" collapsed="false">
      <c r="A266" s="209"/>
      <c r="B266" s="205" t="s">
        <v>178</v>
      </c>
      <c r="C266" s="205"/>
      <c r="D266" s="205"/>
      <c r="E266" s="205"/>
      <c r="F266" s="205"/>
      <c r="G266" s="205"/>
      <c r="H266" s="205"/>
      <c r="I266" s="234" t="s">
        <v>182</v>
      </c>
      <c r="J266" s="218" t="s">
        <v>183</v>
      </c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19"/>
      <c r="AK266" s="219"/>
      <c r="AL266" s="219"/>
      <c r="AM266" s="219"/>
      <c r="AN266" s="219"/>
      <c r="AO266" s="207"/>
      <c r="AP266" s="219"/>
      <c r="AQ266" s="219"/>
      <c r="AR266" s="207"/>
      <c r="AS266" s="207"/>
      <c r="AT266" s="207"/>
      <c r="AU266" s="207"/>
      <c r="AV266" s="207"/>
      <c r="AW266" s="207" t="n">
        <v>5901</v>
      </c>
      <c r="AX266" s="215"/>
      <c r="AY266" s="180"/>
      <c r="AZ266" s="180"/>
      <c r="BA266" s="160" t="n">
        <v>5901</v>
      </c>
      <c r="BI266" s="3"/>
    </row>
    <row r="267" customFormat="false" ht="12.75" hidden="true" customHeight="false" outlineLevel="0" collapsed="false">
      <c r="A267" s="209"/>
      <c r="B267" s="205" t="s">
        <v>178</v>
      </c>
      <c r="C267" s="205"/>
      <c r="D267" s="205"/>
      <c r="E267" s="205"/>
      <c r="F267" s="205"/>
      <c r="G267" s="205"/>
      <c r="H267" s="205"/>
      <c r="I267" s="234" t="s">
        <v>180</v>
      </c>
      <c r="J267" s="218" t="s">
        <v>376</v>
      </c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19"/>
      <c r="AK267" s="219"/>
      <c r="AL267" s="219"/>
      <c r="AM267" s="219"/>
      <c r="AN267" s="219"/>
      <c r="AO267" s="207" t="n">
        <f aca="false">SUM(AN267/$AN$2)</f>
        <v>0</v>
      </c>
      <c r="AP267" s="219" t="n">
        <v>200000</v>
      </c>
      <c r="AQ267" s="219"/>
      <c r="AR267" s="207" t="n">
        <f aca="false">SUM(AP267/$AN$2)</f>
        <v>26544.5616829252</v>
      </c>
      <c r="AS267" s="207"/>
      <c r="AT267" s="207" t="n">
        <v>200000</v>
      </c>
      <c r="AU267" s="207"/>
      <c r="AV267" s="207"/>
      <c r="AW267" s="207" t="n">
        <f aca="false">SUM(AR267+AU267-AV267)</f>
        <v>26544.5616829252</v>
      </c>
      <c r="AX267" s="215"/>
      <c r="AY267" s="180"/>
      <c r="AZ267" s="180"/>
      <c r="BA267" s="160" t="n">
        <v>26544.056</v>
      </c>
      <c r="BI267" s="3"/>
    </row>
    <row r="268" customFormat="false" ht="12.75" hidden="true" customHeight="false" outlineLevel="0" collapsed="false">
      <c r="A268" s="209"/>
      <c r="B268" s="205"/>
      <c r="C268" s="205"/>
      <c r="D268" s="205"/>
      <c r="E268" s="205"/>
      <c r="F268" s="205"/>
      <c r="G268" s="205"/>
      <c r="H268" s="205"/>
      <c r="I268" s="206" t="n">
        <v>3</v>
      </c>
      <c r="J268" s="137" t="s">
        <v>71</v>
      </c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19"/>
      <c r="AF268" s="219"/>
      <c r="AG268" s="219"/>
      <c r="AH268" s="219"/>
      <c r="AI268" s="219"/>
      <c r="AJ268" s="219"/>
      <c r="AK268" s="219"/>
      <c r="AL268" s="219"/>
      <c r="AM268" s="219"/>
      <c r="AN268" s="219"/>
      <c r="AO268" s="207"/>
      <c r="AP268" s="219"/>
      <c r="AQ268" s="219"/>
      <c r="AR268" s="207"/>
      <c r="AS268" s="207"/>
      <c r="AT268" s="207" t="n">
        <f aca="false">SUM(AT269)</f>
        <v>5900.5</v>
      </c>
      <c r="AU268" s="207" t="n">
        <f aca="false">SUM(AU269)</f>
        <v>5901</v>
      </c>
      <c r="AV268" s="207" t="n">
        <f aca="false">SUM(AV269)</f>
        <v>0</v>
      </c>
      <c r="AW268" s="207" t="n">
        <f aca="false">SUM(AR268+AU268-AV268)</f>
        <v>5901</v>
      </c>
      <c r="AX268" s="215" t="n">
        <f aca="false">SUM(AX269)</f>
        <v>5900.5</v>
      </c>
      <c r="AY268" s="216" t="n">
        <f aca="false">SUM(AY269)</f>
        <v>0</v>
      </c>
      <c r="AZ268" s="216" t="n">
        <f aca="false">SUM(AZ269)</f>
        <v>0</v>
      </c>
      <c r="BA268" s="216" t="n">
        <f aca="false">SUM(BA269)</f>
        <v>5901</v>
      </c>
      <c r="BI268" s="3"/>
    </row>
    <row r="269" customFormat="false" ht="12.75" hidden="true" customHeight="false" outlineLevel="0" collapsed="false">
      <c r="A269" s="209"/>
      <c r="B269" s="205" t="s">
        <v>271</v>
      </c>
      <c r="C269" s="205"/>
      <c r="D269" s="205"/>
      <c r="E269" s="205"/>
      <c r="F269" s="205"/>
      <c r="G269" s="205"/>
      <c r="H269" s="205"/>
      <c r="I269" s="206" t="n">
        <v>32</v>
      </c>
      <c r="J269" s="137" t="s">
        <v>73</v>
      </c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19"/>
      <c r="AK269" s="219"/>
      <c r="AL269" s="219"/>
      <c r="AM269" s="219"/>
      <c r="AN269" s="219"/>
      <c r="AO269" s="207"/>
      <c r="AP269" s="219"/>
      <c r="AQ269" s="219"/>
      <c r="AR269" s="207"/>
      <c r="AS269" s="207"/>
      <c r="AT269" s="207" t="n">
        <f aca="false">SUM(AT270)</f>
        <v>5900.5</v>
      </c>
      <c r="AU269" s="207" t="n">
        <f aca="false">SUM(AU270)</f>
        <v>5901</v>
      </c>
      <c r="AV269" s="207" t="n">
        <f aca="false">SUM(AV270)</f>
        <v>0</v>
      </c>
      <c r="AW269" s="207" t="n">
        <f aca="false">SUM(AR269+AU269-AV269)</f>
        <v>5901</v>
      </c>
      <c r="AX269" s="215" t="n">
        <f aca="false">SUM(AX270)</f>
        <v>5900.5</v>
      </c>
      <c r="AY269" s="216" t="n">
        <f aca="false">SUM(AY270)</f>
        <v>0</v>
      </c>
      <c r="AZ269" s="216" t="n">
        <f aca="false">SUM(AZ270)</f>
        <v>0</v>
      </c>
      <c r="BA269" s="216" t="n">
        <f aca="false">SUM(BA270)</f>
        <v>5901</v>
      </c>
      <c r="BI269" s="3"/>
    </row>
    <row r="270" customFormat="false" ht="12.75" hidden="true" customHeight="false" outlineLevel="0" collapsed="false">
      <c r="A270" s="209"/>
      <c r="B270" s="205"/>
      <c r="C270" s="205"/>
      <c r="D270" s="205"/>
      <c r="E270" s="205"/>
      <c r="F270" s="205"/>
      <c r="G270" s="205"/>
      <c r="H270" s="205"/>
      <c r="I270" s="217" t="n">
        <v>327</v>
      </c>
      <c r="J270" s="218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19"/>
      <c r="AK270" s="219"/>
      <c r="AL270" s="219"/>
      <c r="AM270" s="219"/>
      <c r="AN270" s="219"/>
      <c r="AO270" s="207"/>
      <c r="AP270" s="219"/>
      <c r="AQ270" s="219"/>
      <c r="AR270" s="207"/>
      <c r="AS270" s="207"/>
      <c r="AT270" s="207" t="n">
        <f aca="false">SUM(AT271)</f>
        <v>5900.5</v>
      </c>
      <c r="AU270" s="207" t="n">
        <f aca="false">SUM(AU271)</f>
        <v>5901</v>
      </c>
      <c r="AV270" s="207" t="n">
        <f aca="false">SUM(AV271)</f>
        <v>0</v>
      </c>
      <c r="AW270" s="207" t="n">
        <f aca="false">SUM(AR270+AU270-AV270)</f>
        <v>5901</v>
      </c>
      <c r="AX270" s="215" t="n">
        <f aca="false">SUM(AX271)</f>
        <v>5900.5</v>
      </c>
      <c r="AY270" s="216" t="n">
        <f aca="false">SUM(AY271)</f>
        <v>0</v>
      </c>
      <c r="AZ270" s="216" t="n">
        <f aca="false">SUM(AZ271)</f>
        <v>0</v>
      </c>
      <c r="BA270" s="216" t="n">
        <f aca="false">SUM(BA271)</f>
        <v>5901</v>
      </c>
      <c r="BI270" s="3"/>
    </row>
    <row r="271" customFormat="false" ht="12.75" hidden="true" customHeight="false" outlineLevel="0" collapsed="false">
      <c r="A271" s="209"/>
      <c r="B271" s="205"/>
      <c r="C271" s="205"/>
      <c r="D271" s="205"/>
      <c r="E271" s="205"/>
      <c r="F271" s="205"/>
      <c r="G271" s="205"/>
      <c r="H271" s="205"/>
      <c r="I271" s="217" t="n">
        <v>32799</v>
      </c>
      <c r="J271" s="218" t="s">
        <v>377</v>
      </c>
      <c r="K271" s="219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19"/>
      <c r="AE271" s="219"/>
      <c r="AF271" s="219"/>
      <c r="AG271" s="219"/>
      <c r="AH271" s="219"/>
      <c r="AI271" s="219"/>
      <c r="AJ271" s="219"/>
      <c r="AK271" s="219"/>
      <c r="AL271" s="219"/>
      <c r="AM271" s="219"/>
      <c r="AN271" s="219"/>
      <c r="AO271" s="207"/>
      <c r="AP271" s="219"/>
      <c r="AQ271" s="219"/>
      <c r="AR271" s="207"/>
      <c r="AS271" s="207" t="n">
        <v>5900.5</v>
      </c>
      <c r="AT271" s="207" t="n">
        <v>5900.5</v>
      </c>
      <c r="AU271" s="207" t="n">
        <v>5901</v>
      </c>
      <c r="AV271" s="207"/>
      <c r="AW271" s="207" t="n">
        <f aca="false">SUM(AR271+AU271-AV271)</f>
        <v>5901</v>
      </c>
      <c r="AX271" s="215" t="n">
        <v>5900.5</v>
      </c>
      <c r="AY271" s="180" t="n">
        <v>0</v>
      </c>
      <c r="AZ271" s="180"/>
      <c r="BA271" s="160" t="n">
        <f aca="false">SUM(AW271+AY271-AZ271)</f>
        <v>5901</v>
      </c>
      <c r="BC271" s="3" t="n">
        <v>5901</v>
      </c>
      <c r="BI271" s="3"/>
    </row>
    <row r="272" customFormat="false" ht="12.75" hidden="true" customHeight="false" outlineLevel="0" collapsed="false">
      <c r="A272" s="214"/>
      <c r="B272" s="220"/>
      <c r="C272" s="220"/>
      <c r="D272" s="220"/>
      <c r="E272" s="220"/>
      <c r="F272" s="220"/>
      <c r="G272" s="220"/>
      <c r="H272" s="220"/>
      <c r="I272" s="206" t="n">
        <v>4</v>
      </c>
      <c r="J272" s="137" t="s">
        <v>78</v>
      </c>
      <c r="K272" s="207" t="e">
        <f aca="false">SUM(K273)</f>
        <v>#REF!</v>
      </c>
      <c r="L272" s="207" t="e">
        <f aca="false">SUM(L273)</f>
        <v>#REF!</v>
      </c>
      <c r="M272" s="207" t="e">
        <f aca="false">SUM(M273)</f>
        <v>#REF!</v>
      </c>
      <c r="N272" s="207" t="n">
        <f aca="false">SUM(N273)</f>
        <v>400000</v>
      </c>
      <c r="O272" s="207" t="n">
        <f aca="false">SUM(O273)</f>
        <v>400000</v>
      </c>
      <c r="P272" s="207" t="n">
        <f aca="false">SUM(P273)</f>
        <v>500000</v>
      </c>
      <c r="Q272" s="207" t="n">
        <f aca="false">SUM(Q273)</f>
        <v>500000</v>
      </c>
      <c r="R272" s="207" t="n">
        <f aca="false">SUM(R273)</f>
        <v>0</v>
      </c>
      <c r="S272" s="207" t="n">
        <f aca="false">SUM(S273)</f>
        <v>500000</v>
      </c>
      <c r="T272" s="207" t="n">
        <f aca="false">SUM(T273)</f>
        <v>0</v>
      </c>
      <c r="U272" s="207" t="n">
        <f aca="false">SUM(U273)</f>
        <v>0</v>
      </c>
      <c r="V272" s="207" t="n">
        <f aca="false">SUM(V273)</f>
        <v>100</v>
      </c>
      <c r="W272" s="207" t="n">
        <f aca="false">SUM(W273)</f>
        <v>0</v>
      </c>
      <c r="X272" s="207" t="n">
        <f aca="false">SUM(X273)</f>
        <v>0</v>
      </c>
      <c r="Y272" s="207" t="n">
        <f aca="false">SUM(Y273)</f>
        <v>50000</v>
      </c>
      <c r="Z272" s="207" t="n">
        <f aca="false">SUM(Z273)</f>
        <v>450000</v>
      </c>
      <c r="AA272" s="207" t="n">
        <f aca="false">SUM(AA273)</f>
        <v>100000</v>
      </c>
      <c r="AB272" s="207" t="n">
        <f aca="false">SUM(AB273)</f>
        <v>0</v>
      </c>
      <c r="AC272" s="207" t="n">
        <f aca="false">SUM(AC273)</f>
        <v>200000</v>
      </c>
      <c r="AD272" s="207" t="n">
        <f aca="false">SUM(AD273)</f>
        <v>200000</v>
      </c>
      <c r="AE272" s="207" t="n">
        <f aca="false">SUM(AE273)</f>
        <v>0</v>
      </c>
      <c r="AF272" s="207" t="n">
        <f aca="false">SUM(AF273)</f>
        <v>0</v>
      </c>
      <c r="AG272" s="207" t="n">
        <f aca="false">SUM(AG273)</f>
        <v>200000</v>
      </c>
      <c r="AH272" s="207" t="n">
        <f aca="false">SUM(AH273)</f>
        <v>143600</v>
      </c>
      <c r="AI272" s="207" t="n">
        <f aca="false">SUM(AI273)</f>
        <v>150000</v>
      </c>
      <c r="AJ272" s="207" t="n">
        <f aca="false">SUM(AJ273)</f>
        <v>0</v>
      </c>
      <c r="AK272" s="207" t="n">
        <f aca="false">SUM(AK273)</f>
        <v>150000</v>
      </c>
      <c r="AL272" s="207" t="n">
        <f aca="false">SUM(AL273)</f>
        <v>50000</v>
      </c>
      <c r="AM272" s="207" t="n">
        <f aca="false">SUM(AM273)</f>
        <v>0</v>
      </c>
      <c r="AN272" s="207" t="n">
        <f aca="false">SUM(AN273)</f>
        <v>200000</v>
      </c>
      <c r="AO272" s="207" t="n">
        <f aca="false">SUM(AN272/$AN$2)</f>
        <v>26544.5616829252</v>
      </c>
      <c r="AP272" s="207" t="n">
        <f aca="false">SUM(AP273)</f>
        <v>200000</v>
      </c>
      <c r="AQ272" s="207" t="n">
        <f aca="false">SUM(AQ273)</f>
        <v>0</v>
      </c>
      <c r="AR272" s="207" t="n">
        <f aca="false">SUM(AP272/$AN$2)</f>
        <v>26544.5616829252</v>
      </c>
      <c r="AS272" s="207"/>
      <c r="AT272" s="207" t="n">
        <f aca="false">SUM(AT273)</f>
        <v>0</v>
      </c>
      <c r="AU272" s="207" t="n">
        <f aca="false">SUM(AU273)</f>
        <v>0</v>
      </c>
      <c r="AV272" s="207" t="n">
        <f aca="false">SUM(AV273)</f>
        <v>0</v>
      </c>
      <c r="AW272" s="207" t="n">
        <f aca="false">SUM(AR272+AU272-AV272)</f>
        <v>26544.5616829252</v>
      </c>
      <c r="AX272" s="215" t="n">
        <f aca="false">SUM(AX273)</f>
        <v>24056.45</v>
      </c>
      <c r="AY272" s="216" t="n">
        <f aca="false">SUM(AY273)</f>
        <v>0</v>
      </c>
      <c r="AZ272" s="216" t="n">
        <f aca="false">SUM(AZ273)</f>
        <v>0</v>
      </c>
      <c r="BA272" s="216" t="n">
        <f aca="false">SUM(BA273)</f>
        <v>26544.5616829252</v>
      </c>
      <c r="BI272" s="3"/>
    </row>
    <row r="273" customFormat="false" ht="12.75" hidden="true" customHeight="false" outlineLevel="0" collapsed="false">
      <c r="A273" s="214"/>
      <c r="B273" s="220" t="s">
        <v>180</v>
      </c>
      <c r="C273" s="220"/>
      <c r="D273" s="220"/>
      <c r="E273" s="220"/>
      <c r="F273" s="220"/>
      <c r="G273" s="220"/>
      <c r="H273" s="220"/>
      <c r="I273" s="206" t="n">
        <v>42</v>
      </c>
      <c r="J273" s="137" t="s">
        <v>350</v>
      </c>
      <c r="K273" s="207" t="e">
        <f aca="false">SUM(K274:K274)</f>
        <v>#REF!</v>
      </c>
      <c r="L273" s="207" t="e">
        <f aca="false">SUM(L274:L274)</f>
        <v>#REF!</v>
      </c>
      <c r="M273" s="207" t="e">
        <f aca="false">SUM(M274:M274)</f>
        <v>#REF!</v>
      </c>
      <c r="N273" s="207" t="n">
        <f aca="false">SUM(N274)</f>
        <v>400000</v>
      </c>
      <c r="O273" s="207" t="n">
        <f aca="false">SUM(O274)</f>
        <v>400000</v>
      </c>
      <c r="P273" s="207" t="n">
        <f aca="false">SUM(P274)</f>
        <v>500000</v>
      </c>
      <c r="Q273" s="207" t="n">
        <f aca="false">SUM(Q274)</f>
        <v>500000</v>
      </c>
      <c r="R273" s="207" t="n">
        <f aca="false">SUM(R274)</f>
        <v>0</v>
      </c>
      <c r="S273" s="207" t="n">
        <f aca="false">SUM(S274)</f>
        <v>500000</v>
      </c>
      <c r="T273" s="207" t="n">
        <f aca="false">SUM(T274)</f>
        <v>0</v>
      </c>
      <c r="U273" s="207" t="n">
        <f aca="false">SUM(U274)</f>
        <v>0</v>
      </c>
      <c r="V273" s="207" t="n">
        <f aca="false">SUM(V274)</f>
        <v>100</v>
      </c>
      <c r="W273" s="207" t="n">
        <f aca="false">SUM(W274)</f>
        <v>0</v>
      </c>
      <c r="X273" s="207" t="n">
        <f aca="false">SUM(X274)</f>
        <v>0</v>
      </c>
      <c r="Y273" s="207" t="n">
        <f aca="false">SUM(Y274+Y276)</f>
        <v>50000</v>
      </c>
      <c r="Z273" s="207" t="n">
        <f aca="false">SUM(Z274+Z276)</f>
        <v>450000</v>
      </c>
      <c r="AA273" s="207" t="n">
        <f aca="false">SUM(AA274+AA276)</f>
        <v>100000</v>
      </c>
      <c r="AB273" s="207" t="n">
        <f aca="false">SUM(AB274+AB276)</f>
        <v>0</v>
      </c>
      <c r="AC273" s="207" t="n">
        <f aca="false">SUM(AC274+AC276)</f>
        <v>200000</v>
      </c>
      <c r="AD273" s="207" t="n">
        <f aca="false">SUM(AD274+AD276)</f>
        <v>200000</v>
      </c>
      <c r="AE273" s="207" t="n">
        <f aca="false">SUM(AE274+AE276)</f>
        <v>0</v>
      </c>
      <c r="AF273" s="207" t="n">
        <f aca="false">SUM(AF274+AF276)</f>
        <v>0</v>
      </c>
      <c r="AG273" s="207" t="n">
        <f aca="false">SUM(AG274+AG276)</f>
        <v>200000</v>
      </c>
      <c r="AH273" s="207" t="n">
        <f aca="false">SUM(AH274+AH276)</f>
        <v>143600</v>
      </c>
      <c r="AI273" s="207" t="n">
        <f aca="false">SUM(AI274+AI276)</f>
        <v>150000</v>
      </c>
      <c r="AJ273" s="207" t="n">
        <f aca="false">SUM(AJ274+AJ276)</f>
        <v>0</v>
      </c>
      <c r="AK273" s="207" t="n">
        <f aca="false">SUM(AK274+AK276)</f>
        <v>150000</v>
      </c>
      <c r="AL273" s="207" t="n">
        <f aca="false">SUM(AL274+AL276)</f>
        <v>50000</v>
      </c>
      <c r="AM273" s="207" t="n">
        <f aca="false">SUM(AM274+AM276)</f>
        <v>0</v>
      </c>
      <c r="AN273" s="207" t="n">
        <f aca="false">SUM(AN274+AN276)</f>
        <v>200000</v>
      </c>
      <c r="AO273" s="207" t="n">
        <f aca="false">SUM(AN273/$AN$2)</f>
        <v>26544.5616829252</v>
      </c>
      <c r="AP273" s="207" t="n">
        <f aca="false">SUM(AP274+AP276)</f>
        <v>200000</v>
      </c>
      <c r="AQ273" s="207"/>
      <c r="AR273" s="207" t="n">
        <f aca="false">SUM(AP273/$AN$2)</f>
        <v>26544.5616829252</v>
      </c>
      <c r="AS273" s="207"/>
      <c r="AT273" s="207" t="n">
        <f aca="false">SUM(AT274+AT276)</f>
        <v>0</v>
      </c>
      <c r="AU273" s="207" t="n">
        <f aca="false">SUM(AU274+AU276)</f>
        <v>0</v>
      </c>
      <c r="AV273" s="207" t="n">
        <f aca="false">SUM(AV274+AV276)</f>
        <v>0</v>
      </c>
      <c r="AW273" s="207" t="n">
        <f aca="false">SUM(AR273+AU273-AV273)</f>
        <v>26544.5616829252</v>
      </c>
      <c r="AX273" s="215" t="n">
        <f aca="false">SUM(AX274)</f>
        <v>24056.45</v>
      </c>
      <c r="AY273" s="216" t="n">
        <f aca="false">SUM(AY274)</f>
        <v>0</v>
      </c>
      <c r="AZ273" s="216" t="n">
        <f aca="false">SUM(AZ274)</f>
        <v>0</v>
      </c>
      <c r="BA273" s="216" t="n">
        <f aca="false">SUM(BA274)</f>
        <v>26544.5616829252</v>
      </c>
      <c r="BI273" s="3"/>
    </row>
    <row r="274" customFormat="false" ht="12.75" hidden="true" customHeight="false" outlineLevel="0" collapsed="false">
      <c r="A274" s="209"/>
      <c r="B274" s="205"/>
      <c r="C274" s="205"/>
      <c r="D274" s="205"/>
      <c r="E274" s="205"/>
      <c r="F274" s="205"/>
      <c r="G274" s="205"/>
      <c r="H274" s="205"/>
      <c r="I274" s="217" t="n">
        <v>422</v>
      </c>
      <c r="J274" s="218" t="s">
        <v>276</v>
      </c>
      <c r="K274" s="219" t="e">
        <f aca="false">SUM(#REF!)</f>
        <v>#REF!</v>
      </c>
      <c r="L274" s="219" t="e">
        <f aca="false">SUM(#REF!)</f>
        <v>#REF!</v>
      </c>
      <c r="M274" s="219" t="e">
        <f aca="false">SUM(#REF!)</f>
        <v>#REF!</v>
      </c>
      <c r="N274" s="219" t="n">
        <f aca="false">SUM(N275:N275)</f>
        <v>400000</v>
      </c>
      <c r="O274" s="219" t="n">
        <f aca="false">SUM(O275:O275)</f>
        <v>400000</v>
      </c>
      <c r="P274" s="219" t="n">
        <f aca="false">SUM(P275:P275)</f>
        <v>500000</v>
      </c>
      <c r="Q274" s="219" t="n">
        <f aca="false">SUM(Q275:Q275)</f>
        <v>500000</v>
      </c>
      <c r="R274" s="219" t="n">
        <f aca="false">SUM(R275:R275)</f>
        <v>0</v>
      </c>
      <c r="S274" s="219" t="n">
        <f aca="false">SUM(S275:S275)</f>
        <v>500000</v>
      </c>
      <c r="T274" s="219" t="n">
        <f aca="false">SUM(T275:T275)</f>
        <v>0</v>
      </c>
      <c r="U274" s="219" t="n">
        <f aca="false">SUM(U275:U275)</f>
        <v>0</v>
      </c>
      <c r="V274" s="219" t="n">
        <f aca="false">SUM(V275:V275)</f>
        <v>100</v>
      </c>
      <c r="W274" s="219" t="n">
        <f aca="false">SUM(W275:W275)</f>
        <v>0</v>
      </c>
      <c r="X274" s="219" t="n">
        <f aca="false">SUM(X275:X275)</f>
        <v>0</v>
      </c>
      <c r="Y274" s="219" t="n">
        <f aca="false">SUM(Y275:Y275)</f>
        <v>50000</v>
      </c>
      <c r="Z274" s="219" t="n">
        <f aca="false">SUM(Z275:Z275)</f>
        <v>50000</v>
      </c>
      <c r="AA274" s="219" t="n">
        <f aca="false">SUM(AA275:AA275)</f>
        <v>50000</v>
      </c>
      <c r="AB274" s="219" t="n">
        <f aca="false">SUM(AB275:AB275)</f>
        <v>0</v>
      </c>
      <c r="AC274" s="219" t="n">
        <f aca="false">SUM(AC275:AC275)</f>
        <v>50000</v>
      </c>
      <c r="AD274" s="219" t="n">
        <f aca="false">SUM(AD275:AD275)</f>
        <v>50000</v>
      </c>
      <c r="AE274" s="219" t="n">
        <f aca="false">SUM(AE275:AE275)</f>
        <v>0</v>
      </c>
      <c r="AF274" s="219" t="n">
        <f aca="false">SUM(AF275:AF275)</f>
        <v>0</v>
      </c>
      <c r="AG274" s="219" t="n">
        <f aca="false">SUM(AG275:AG275)</f>
        <v>50000</v>
      </c>
      <c r="AH274" s="219" t="n">
        <f aca="false">SUM(AH275:AH275)</f>
        <v>0</v>
      </c>
      <c r="AI274" s="219" t="n">
        <f aca="false">SUM(AI275:AI275)</f>
        <v>50000</v>
      </c>
      <c r="AJ274" s="219" t="n">
        <f aca="false">SUM(AJ275:AJ275)</f>
        <v>0</v>
      </c>
      <c r="AK274" s="219" t="n">
        <f aca="false">SUM(AK275:AK275)</f>
        <v>150000</v>
      </c>
      <c r="AL274" s="219" t="n">
        <f aca="false">SUM(AL275:AL275)</f>
        <v>50000</v>
      </c>
      <c r="AM274" s="219" t="n">
        <f aca="false">SUM(AM275:AM275)</f>
        <v>0</v>
      </c>
      <c r="AN274" s="219" t="n">
        <f aca="false">SUM(AN275:AN275)</f>
        <v>200000</v>
      </c>
      <c r="AO274" s="207" t="n">
        <f aca="false">SUM(AN274/$AN$2)</f>
        <v>26544.5616829252</v>
      </c>
      <c r="AP274" s="219" t="n">
        <f aca="false">SUM(AP275:AP275)</f>
        <v>200000</v>
      </c>
      <c r="AQ274" s="219"/>
      <c r="AR274" s="207" t="n">
        <f aca="false">SUM(AP274/$AN$2)</f>
        <v>26544.5616829252</v>
      </c>
      <c r="AS274" s="207"/>
      <c r="AT274" s="207" t="n">
        <f aca="false">SUM(AT275:AT275)</f>
        <v>0</v>
      </c>
      <c r="AU274" s="207" t="n">
        <f aca="false">SUM(AU275:AU275)</f>
        <v>0</v>
      </c>
      <c r="AV274" s="207" t="n">
        <f aca="false">SUM(AV275:AV275)</f>
        <v>0</v>
      </c>
      <c r="AW274" s="207" t="n">
        <f aca="false">SUM(AR274+AU274-AV274)</f>
        <v>26544.5616829252</v>
      </c>
      <c r="AX274" s="215" t="n">
        <f aca="false">SUM(AX275:AX277)</f>
        <v>24056.45</v>
      </c>
      <c r="AY274" s="180" t="n">
        <f aca="false">SUM(AY275)</f>
        <v>0</v>
      </c>
      <c r="AZ274" s="180"/>
      <c r="BA274" s="160" t="n">
        <f aca="false">SUM(AW274+AY274-AZ274)</f>
        <v>26544.5616829252</v>
      </c>
      <c r="BI274" s="3"/>
    </row>
    <row r="275" customFormat="false" ht="12.75" hidden="true" customHeight="false" outlineLevel="0" collapsed="false">
      <c r="A275" s="209"/>
      <c r="B275" s="205"/>
      <c r="C275" s="205"/>
      <c r="D275" s="205"/>
      <c r="E275" s="205"/>
      <c r="F275" s="205"/>
      <c r="G275" s="205"/>
      <c r="H275" s="205"/>
      <c r="I275" s="217" t="n">
        <v>42273</v>
      </c>
      <c r="J275" s="218" t="s">
        <v>378</v>
      </c>
      <c r="K275" s="219"/>
      <c r="L275" s="219"/>
      <c r="M275" s="219"/>
      <c r="N275" s="219" t="n">
        <v>400000</v>
      </c>
      <c r="O275" s="219" t="n">
        <v>400000</v>
      </c>
      <c r="P275" s="219" t="n">
        <v>500000</v>
      </c>
      <c r="Q275" s="219" t="n">
        <v>500000</v>
      </c>
      <c r="R275" s="219"/>
      <c r="S275" s="219" t="n">
        <v>500000</v>
      </c>
      <c r="T275" s="219"/>
      <c r="U275" s="219"/>
      <c r="V275" s="207" t="n">
        <f aca="false">S275/P275*100</f>
        <v>100</v>
      </c>
      <c r="W275" s="219"/>
      <c r="X275" s="219"/>
      <c r="Y275" s="219" t="n">
        <v>50000</v>
      </c>
      <c r="Z275" s="219" t="n">
        <v>50000</v>
      </c>
      <c r="AA275" s="219" t="n">
        <v>50000</v>
      </c>
      <c r="AB275" s="219"/>
      <c r="AC275" s="219" t="n">
        <v>50000</v>
      </c>
      <c r="AD275" s="219" t="n">
        <v>50000</v>
      </c>
      <c r="AE275" s="219"/>
      <c r="AF275" s="219"/>
      <c r="AG275" s="221" t="n">
        <f aca="false">SUM(AD275+AE275-AF275)</f>
        <v>50000</v>
      </c>
      <c r="AH275" s="219"/>
      <c r="AI275" s="219" t="n">
        <v>50000</v>
      </c>
      <c r="AJ275" s="180" t="n">
        <v>0</v>
      </c>
      <c r="AK275" s="219" t="n">
        <v>150000</v>
      </c>
      <c r="AL275" s="219" t="n">
        <v>50000</v>
      </c>
      <c r="AM275" s="219"/>
      <c r="AN275" s="180" t="n">
        <f aca="false">SUM(AK275+AL275-AM275)</f>
        <v>200000</v>
      </c>
      <c r="AO275" s="207" t="n">
        <f aca="false">SUM(AN275/$AN$2)</f>
        <v>26544.5616829252</v>
      </c>
      <c r="AP275" s="180" t="n">
        <v>200000</v>
      </c>
      <c r="AQ275" s="180"/>
      <c r="AR275" s="207" t="n">
        <f aca="false">SUM(AP275/$AN$2)</f>
        <v>26544.5616829252</v>
      </c>
      <c r="AS275" s="207"/>
      <c r="AT275" s="207"/>
      <c r="AU275" s="207"/>
      <c r="AV275" s="207"/>
      <c r="AW275" s="207" t="n">
        <f aca="false">SUM(AR275+AU275-AV275)</f>
        <v>26544.5616829252</v>
      </c>
      <c r="AX275" s="215" t="n">
        <v>24056.45</v>
      </c>
      <c r="AY275" s="180" t="n">
        <v>0</v>
      </c>
      <c r="AZ275" s="180"/>
      <c r="BA275" s="160" t="n">
        <f aca="false">SUM(AW275+AY275-AZ275)</f>
        <v>26544.5616829252</v>
      </c>
      <c r="BD275" s="3" t="n">
        <v>26544.56</v>
      </c>
      <c r="BI275" s="3"/>
    </row>
    <row r="276" customFormat="false" ht="15" hidden="true" customHeight="true" outlineLevel="0" collapsed="false">
      <c r="A276" s="209"/>
      <c r="B276" s="205"/>
      <c r="C276" s="205"/>
      <c r="D276" s="205"/>
      <c r="E276" s="205"/>
      <c r="F276" s="205"/>
      <c r="G276" s="205"/>
      <c r="H276" s="205"/>
      <c r="I276" s="217" t="n">
        <v>423</v>
      </c>
      <c r="J276" s="218" t="s">
        <v>379</v>
      </c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07"/>
      <c r="W276" s="219"/>
      <c r="X276" s="219"/>
      <c r="Y276" s="219" t="n">
        <f aca="false">SUM(Y277)</f>
        <v>0</v>
      </c>
      <c r="Z276" s="219" t="n">
        <f aca="false">SUM(Z277)</f>
        <v>400000</v>
      </c>
      <c r="AA276" s="219" t="n">
        <f aca="false">AA277</f>
        <v>50000</v>
      </c>
      <c r="AB276" s="219" t="n">
        <f aca="false">AB277</f>
        <v>0</v>
      </c>
      <c r="AC276" s="219" t="n">
        <f aca="false">AC277</f>
        <v>150000</v>
      </c>
      <c r="AD276" s="219" t="n">
        <f aca="false">AD277</f>
        <v>150000</v>
      </c>
      <c r="AE276" s="219" t="n">
        <f aca="false">AE277</f>
        <v>0</v>
      </c>
      <c r="AF276" s="219" t="n">
        <f aca="false">AF277</f>
        <v>0</v>
      </c>
      <c r="AG276" s="219" t="n">
        <f aca="false">AG277</f>
        <v>150000</v>
      </c>
      <c r="AH276" s="219" t="n">
        <f aca="false">AH277</f>
        <v>143600</v>
      </c>
      <c r="AI276" s="219" t="n">
        <f aca="false">AI277</f>
        <v>100000</v>
      </c>
      <c r="AJ276" s="219" t="n">
        <f aca="false">AJ277</f>
        <v>0</v>
      </c>
      <c r="AK276" s="219" t="n">
        <f aca="false">AK277</f>
        <v>0</v>
      </c>
      <c r="AL276" s="219"/>
      <c r="AM276" s="219"/>
      <c r="AN276" s="180" t="n">
        <f aca="false">SUM(AK276+AL276-AM276)</f>
        <v>0</v>
      </c>
      <c r="AO276" s="207" t="n">
        <f aca="false">SUM(AN276/$AN$2)</f>
        <v>0</v>
      </c>
      <c r="AP276" s="180"/>
      <c r="AQ276" s="180"/>
      <c r="AR276" s="207" t="n">
        <f aca="false">SUM(AP276/$AN$2)</f>
        <v>0</v>
      </c>
      <c r="AS276" s="207"/>
      <c r="AT276" s="207"/>
      <c r="AU276" s="207"/>
      <c r="AV276" s="207"/>
      <c r="AW276" s="207" t="n">
        <f aca="false">SUM(AR276+AU276-AV276)</f>
        <v>0</v>
      </c>
      <c r="AX276" s="215"/>
      <c r="AY276" s="180" t="n">
        <f aca="false">SUM(AY277)</f>
        <v>0</v>
      </c>
      <c r="AZ276" s="180"/>
      <c r="BA276" s="160" t="n">
        <f aca="false">SUM(AW276+AY276-AZ276)</f>
        <v>0</v>
      </c>
      <c r="BI276" s="3"/>
    </row>
    <row r="277" customFormat="false" ht="12.75" hidden="true" customHeight="false" outlineLevel="0" collapsed="false">
      <c r="A277" s="209"/>
      <c r="B277" s="205"/>
      <c r="C277" s="205"/>
      <c r="D277" s="205"/>
      <c r="E277" s="205"/>
      <c r="F277" s="205"/>
      <c r="G277" s="205"/>
      <c r="H277" s="205"/>
      <c r="I277" s="217" t="n">
        <v>42315</v>
      </c>
      <c r="J277" s="218" t="s">
        <v>379</v>
      </c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07"/>
      <c r="W277" s="219"/>
      <c r="X277" s="219"/>
      <c r="Y277" s="219" t="n">
        <v>0</v>
      </c>
      <c r="Z277" s="219" t="n">
        <v>400000</v>
      </c>
      <c r="AA277" s="219" t="n">
        <v>50000</v>
      </c>
      <c r="AB277" s="219"/>
      <c r="AC277" s="219" t="n">
        <v>150000</v>
      </c>
      <c r="AD277" s="219" t="n">
        <v>150000</v>
      </c>
      <c r="AE277" s="219"/>
      <c r="AF277" s="219"/>
      <c r="AG277" s="221" t="n">
        <f aca="false">SUM(AD277+AE277-AF277)</f>
        <v>150000</v>
      </c>
      <c r="AH277" s="219" t="n">
        <v>143600</v>
      </c>
      <c r="AI277" s="219" t="n">
        <v>100000</v>
      </c>
      <c r="AJ277" s="180" t="n">
        <v>0</v>
      </c>
      <c r="AK277" s="219" t="n">
        <v>0</v>
      </c>
      <c r="AL277" s="219"/>
      <c r="AM277" s="219"/>
      <c r="AN277" s="180" t="n">
        <f aca="false">SUM(AK277+AL277-AM277)</f>
        <v>0</v>
      </c>
      <c r="AO277" s="207" t="n">
        <f aca="false">SUM(AN277/$AN$2)</f>
        <v>0</v>
      </c>
      <c r="AP277" s="180"/>
      <c r="AQ277" s="180"/>
      <c r="AR277" s="207" t="n">
        <f aca="false">SUM(AP277/$AN$2)</f>
        <v>0</v>
      </c>
      <c r="AS277" s="207"/>
      <c r="AT277" s="207"/>
      <c r="AU277" s="207"/>
      <c r="AV277" s="207"/>
      <c r="AW277" s="207" t="n">
        <f aca="false">SUM(AR277+AU277-AV277)</f>
        <v>0</v>
      </c>
      <c r="AX277" s="215"/>
      <c r="AY277" s="180"/>
      <c r="AZ277" s="180"/>
      <c r="BA277" s="160" t="n">
        <f aca="false">SUM(AW277+AY277-AZ277)</f>
        <v>0</v>
      </c>
      <c r="BI277" s="3"/>
    </row>
    <row r="278" customFormat="false" ht="12.75" hidden="true" customHeight="false" outlineLevel="0" collapsed="false">
      <c r="A278" s="214" t="s">
        <v>380</v>
      </c>
      <c r="B278" s="241"/>
      <c r="C278" s="241"/>
      <c r="D278" s="241"/>
      <c r="E278" s="241"/>
      <c r="F278" s="241"/>
      <c r="G278" s="241"/>
      <c r="H278" s="241"/>
      <c r="I278" s="211" t="s">
        <v>381</v>
      </c>
      <c r="J278" s="212" t="s">
        <v>382</v>
      </c>
      <c r="K278" s="213" t="e">
        <f aca="false">SUM(K279+K290+K379+K305)</f>
        <v>#REF!</v>
      </c>
      <c r="L278" s="213" t="e">
        <f aca="false">SUM(L279+L290+L379+L305)</f>
        <v>#REF!</v>
      </c>
      <c r="M278" s="213" t="e">
        <f aca="false">SUM(M279+M290+M379+M305)</f>
        <v>#REF!</v>
      </c>
      <c r="N278" s="213" t="n">
        <f aca="false">SUM(N279+N379+N305+N290)</f>
        <v>88000</v>
      </c>
      <c r="O278" s="213" t="n">
        <f aca="false">SUM(O279+O379+O305+O290)</f>
        <v>88000</v>
      </c>
      <c r="P278" s="213" t="n">
        <f aca="false">SUM(P279+P379+P305+P290+P299)</f>
        <v>508000</v>
      </c>
      <c r="Q278" s="213" t="n">
        <f aca="false">SUM(Q279+Q379+Q305+Q290+Q299)</f>
        <v>508000</v>
      </c>
      <c r="R278" s="213" t="n">
        <f aca="false">SUM(R279+R379+R305+R290)</f>
        <v>39709.34</v>
      </c>
      <c r="S278" s="213" t="n">
        <f aca="false">SUM(S279+S379+S305+S290)</f>
        <v>98000</v>
      </c>
      <c r="T278" s="213" t="n">
        <f aca="false">SUM(T279+T379+T305+T290)</f>
        <v>35615.2</v>
      </c>
      <c r="U278" s="213" t="n">
        <f aca="false">SUM(U279+U379+U305+U290)</f>
        <v>0</v>
      </c>
      <c r="V278" s="213" t="n">
        <f aca="false">SUM(V279+V379+V305+V290)</f>
        <v>610</v>
      </c>
      <c r="W278" s="213" t="n">
        <f aca="false">SUM(W279+W379+W305+W290)</f>
        <v>88000</v>
      </c>
      <c r="X278" s="213" t="n">
        <f aca="false">SUM(X279+X379+X305+X290)</f>
        <v>118000</v>
      </c>
      <c r="Y278" s="213" t="n">
        <f aca="false">SUM(Y279+Y379+Y305+Y290)</f>
        <v>113000</v>
      </c>
      <c r="Z278" s="213" t="n">
        <f aca="false">SUM(Z279+Z379+Z305+Z290)</f>
        <v>128000</v>
      </c>
      <c r="AA278" s="213" t="n">
        <f aca="false">SUM(AA279+AA379+AA305+AA290)</f>
        <v>137000</v>
      </c>
      <c r="AB278" s="213" t="n">
        <f aca="false">SUM(AB279+AB379+AB305+AB290)</f>
        <v>57395.38</v>
      </c>
      <c r="AC278" s="213" t="n">
        <f aca="false">SUM(AC279+AC379+AC305+AC290)</f>
        <v>437000</v>
      </c>
      <c r="AD278" s="213" t="n">
        <f aca="false">SUM(AD279+AD379+AD305+AD290)</f>
        <v>427000</v>
      </c>
      <c r="AE278" s="213" t="n">
        <f aca="false">SUM(AE279+AE379+AE305+AE290)</f>
        <v>0</v>
      </c>
      <c r="AF278" s="213" t="n">
        <f aca="false">SUM(AF279+AF379+AF305+AF290)</f>
        <v>0</v>
      </c>
      <c r="AG278" s="213" t="n">
        <f aca="false">SUM(AG279+AG379+AG305+AG290)</f>
        <v>427000</v>
      </c>
      <c r="AH278" s="213" t="n">
        <f aca="false">SUM(AH279+AH379+AH305+AH290)</f>
        <v>218703.98</v>
      </c>
      <c r="AI278" s="213" t="n">
        <f aca="false">SUM(AI279+AI379+AI305+AI290)</f>
        <v>730000</v>
      </c>
      <c r="AJ278" s="213" t="n">
        <f aca="false">SUM(AJ279+AJ379+AJ305+AJ290)</f>
        <v>86900.66</v>
      </c>
      <c r="AK278" s="213" t="n">
        <f aca="false">SUM(AK279+AK379+AK305+AK290)</f>
        <v>852000</v>
      </c>
      <c r="AL278" s="213" t="n">
        <f aca="false">SUM(AL279+AL379+AL305+AL290)</f>
        <v>10000</v>
      </c>
      <c r="AM278" s="213" t="n">
        <f aca="false">SUM(AM279+AM379+AM305+AM290)</f>
        <v>150000</v>
      </c>
      <c r="AN278" s="213" t="n">
        <f aca="false">SUM(AN279+AN290+AN299+AN305)</f>
        <v>307000</v>
      </c>
      <c r="AO278" s="213" t="n">
        <f aca="false">SUM(AO279+AO290+AO299+AO305)</f>
        <v>40745.9021832902</v>
      </c>
      <c r="AP278" s="213" t="n">
        <f aca="false">SUM(AP279+AP290+AP299+AP305)</f>
        <v>271000</v>
      </c>
      <c r="AQ278" s="213" t="n">
        <f aca="false">SUM(AQ279+AQ290+AQ299+AQ305)</f>
        <v>0</v>
      </c>
      <c r="AR278" s="213" t="n">
        <f aca="false">SUM(AR279+AR290+AR299+AR305)</f>
        <v>35967.8810803637</v>
      </c>
      <c r="AS278" s="213" t="n">
        <f aca="false">SUM(AS279+AS290+AS299+AS305)</f>
        <v>0</v>
      </c>
      <c r="AT278" s="213" t="n">
        <f aca="false">SUM(AT279+AT290+AT299+AT305)</f>
        <v>12461.14</v>
      </c>
      <c r="AU278" s="213" t="n">
        <f aca="false">SUM(AU279+AU290+AU299+AU305)</f>
        <v>0</v>
      </c>
      <c r="AV278" s="213" t="n">
        <f aca="false">SUM(AV279+AV290+AV299+AV305)</f>
        <v>0</v>
      </c>
      <c r="AW278" s="213" t="n">
        <f aca="false">SUM(AW279+AW290+AW299+AW305)</f>
        <v>35967.8810803637</v>
      </c>
      <c r="AX278" s="226" t="n">
        <f aca="false">SUM(AX279+AX290+AX299+AX305)</f>
        <v>35036</v>
      </c>
      <c r="AY278" s="213" t="n">
        <f aca="false">SUM(AY279+AY290+AY299+AY305)</f>
        <v>6563.86</v>
      </c>
      <c r="AZ278" s="213" t="n">
        <f aca="false">SUM(AZ279+AZ290+AZ299+AZ305)</f>
        <v>2830.89</v>
      </c>
      <c r="BA278" s="213" t="n">
        <f aca="false">SUM(BA279+BA290+BA299+BA305)</f>
        <v>39700.8510803637</v>
      </c>
      <c r="BI278" s="3"/>
    </row>
    <row r="279" customFormat="false" ht="12.75" hidden="true" customHeight="false" outlineLevel="0" collapsed="false">
      <c r="A279" s="204" t="s">
        <v>383</v>
      </c>
      <c r="B279" s="205"/>
      <c r="C279" s="205"/>
      <c r="D279" s="205"/>
      <c r="E279" s="205"/>
      <c r="F279" s="205"/>
      <c r="G279" s="205"/>
      <c r="H279" s="205"/>
      <c r="I279" s="206" t="s">
        <v>155</v>
      </c>
      <c r="J279" s="137" t="s">
        <v>384</v>
      </c>
      <c r="K279" s="207" t="n">
        <f aca="false">SUM(K280)</f>
        <v>71746.5</v>
      </c>
      <c r="L279" s="207" t="n">
        <f aca="false">SUM(L280)</f>
        <v>180000</v>
      </c>
      <c r="M279" s="207" t="n">
        <f aca="false">SUM(M280)</f>
        <v>180000</v>
      </c>
      <c r="N279" s="207" t="n">
        <f aca="false">SUM(N280)</f>
        <v>61000</v>
      </c>
      <c r="O279" s="207" t="n">
        <f aca="false">SUM(O280)</f>
        <v>61000</v>
      </c>
      <c r="P279" s="207" t="n">
        <f aca="false">SUM(P280)</f>
        <v>70000</v>
      </c>
      <c r="Q279" s="207" t="n">
        <f aca="false">SUM(Q280)</f>
        <v>70000</v>
      </c>
      <c r="R279" s="207" t="n">
        <f aca="false">SUM(R280)</f>
        <v>21923.2</v>
      </c>
      <c r="S279" s="207" t="n">
        <f aca="false">SUM(S280)</f>
        <v>60000</v>
      </c>
      <c r="T279" s="207" t="n">
        <f aca="false">SUM(T280)</f>
        <v>16193.2</v>
      </c>
      <c r="U279" s="207" t="n">
        <f aca="false">SUM(U280)</f>
        <v>0</v>
      </c>
      <c r="V279" s="207" t="n">
        <f aca="false">SUM(V280)</f>
        <v>210</v>
      </c>
      <c r="W279" s="207" t="n">
        <f aca="false">SUM(W280)</f>
        <v>50000</v>
      </c>
      <c r="X279" s="207" t="n">
        <f aca="false">SUM(X280)</f>
        <v>50000</v>
      </c>
      <c r="Y279" s="207" t="n">
        <f aca="false">SUM(Y280)</f>
        <v>50000</v>
      </c>
      <c r="Z279" s="207" t="n">
        <f aca="false">SUM(Z280)</f>
        <v>65000</v>
      </c>
      <c r="AA279" s="207" t="n">
        <f aca="false">SUM(AA280)</f>
        <v>50000</v>
      </c>
      <c r="AB279" s="207" t="n">
        <f aca="false">SUM(AB280)</f>
        <v>23896.8</v>
      </c>
      <c r="AC279" s="207" t="n">
        <f aca="false">SUM(AC280)</f>
        <v>70000</v>
      </c>
      <c r="AD279" s="207" t="n">
        <f aca="false">SUM(AD280)</f>
        <v>70000</v>
      </c>
      <c r="AE279" s="207" t="n">
        <f aca="false">SUM(AE280)</f>
        <v>0</v>
      </c>
      <c r="AF279" s="207" t="n">
        <f aca="false">SUM(AF280)</f>
        <v>0</v>
      </c>
      <c r="AG279" s="207" t="n">
        <f aca="false">SUM(AG280)</f>
        <v>70000</v>
      </c>
      <c r="AH279" s="207" t="n">
        <f aca="false">SUM(AH280)</f>
        <v>46387.46</v>
      </c>
      <c r="AI279" s="207" t="n">
        <f aca="false">SUM(AI280)</f>
        <v>120000</v>
      </c>
      <c r="AJ279" s="207" t="n">
        <f aca="false">SUM(AJ280)</f>
        <v>63901.96</v>
      </c>
      <c r="AK279" s="207" t="n">
        <f aca="false">SUM(AK280)</f>
        <v>242000</v>
      </c>
      <c r="AL279" s="207" t="n">
        <f aca="false">SUM(AL280)</f>
        <v>10000</v>
      </c>
      <c r="AM279" s="207" t="n">
        <f aca="false">SUM(AM280)</f>
        <v>0</v>
      </c>
      <c r="AN279" s="207" t="n">
        <f aca="false">SUM(AN280)</f>
        <v>252000</v>
      </c>
      <c r="AO279" s="207" t="n">
        <f aca="false">SUM(AN279/$AN$2)</f>
        <v>33446.1477204858</v>
      </c>
      <c r="AP279" s="207" t="n">
        <f aca="false">SUM(AP280)</f>
        <v>227000</v>
      </c>
      <c r="AQ279" s="207" t="n">
        <f aca="false">SUM(AQ280)</f>
        <v>0</v>
      </c>
      <c r="AR279" s="207" t="n">
        <f aca="false">SUM(AP279/$AN$2)</f>
        <v>30128.0775101201</v>
      </c>
      <c r="AS279" s="207"/>
      <c r="AT279" s="207" t="n">
        <f aca="false">SUM(AT280)</f>
        <v>12461.14</v>
      </c>
      <c r="AU279" s="207" t="n">
        <f aca="false">SUM(AU280)</f>
        <v>0</v>
      </c>
      <c r="AV279" s="207" t="n">
        <f aca="false">SUM(AV280)</f>
        <v>0</v>
      </c>
      <c r="AW279" s="207" t="n">
        <f aca="false">SUM(AR279+AU279-AV279)</f>
        <v>30128.0775101201</v>
      </c>
      <c r="AX279" s="215" t="n">
        <f aca="false">SUM(AX282)</f>
        <v>32358.77</v>
      </c>
      <c r="AY279" s="216" t="n">
        <f aca="false">SUM(AY282)</f>
        <v>6563.86</v>
      </c>
      <c r="AZ279" s="216" t="n">
        <f aca="false">SUM(AZ282)</f>
        <v>2300</v>
      </c>
      <c r="BA279" s="216" t="n">
        <f aca="false">SUM(BA282)</f>
        <v>34391.9375101201</v>
      </c>
      <c r="BI279" s="3"/>
    </row>
    <row r="280" customFormat="false" ht="12.75" hidden="true" customHeight="false" outlineLevel="0" collapsed="false">
      <c r="A280" s="204"/>
      <c r="B280" s="205"/>
      <c r="C280" s="205"/>
      <c r="D280" s="205"/>
      <c r="E280" s="205"/>
      <c r="F280" s="205"/>
      <c r="G280" s="205"/>
      <c r="H280" s="205"/>
      <c r="I280" s="211" t="s">
        <v>385</v>
      </c>
      <c r="J280" s="212"/>
      <c r="K280" s="213" t="n">
        <f aca="false">SUM(K282)</f>
        <v>71746.5</v>
      </c>
      <c r="L280" s="213" t="n">
        <f aca="false">SUM(L282)</f>
        <v>180000</v>
      </c>
      <c r="M280" s="213" t="n">
        <f aca="false">SUM(M282)</f>
        <v>180000</v>
      </c>
      <c r="N280" s="213" t="n">
        <f aca="false">SUM(N282)</f>
        <v>61000</v>
      </c>
      <c r="O280" s="213" t="n">
        <f aca="false">SUM(O282)</f>
        <v>61000</v>
      </c>
      <c r="P280" s="213" t="n">
        <f aca="false">SUM(P282)</f>
        <v>70000</v>
      </c>
      <c r="Q280" s="213" t="n">
        <f aca="false">SUM(Q282)</f>
        <v>70000</v>
      </c>
      <c r="R280" s="213" t="n">
        <f aca="false">SUM(R282)</f>
        <v>21923.2</v>
      </c>
      <c r="S280" s="213" t="n">
        <f aca="false">SUM(S282)</f>
        <v>60000</v>
      </c>
      <c r="T280" s="213" t="n">
        <f aca="false">SUM(T282)</f>
        <v>16193.2</v>
      </c>
      <c r="U280" s="213" t="n">
        <f aca="false">SUM(U282)</f>
        <v>0</v>
      </c>
      <c r="V280" s="213" t="n">
        <f aca="false">SUM(V282)</f>
        <v>210</v>
      </c>
      <c r="W280" s="213" t="n">
        <f aca="false">SUM(W282)</f>
        <v>50000</v>
      </c>
      <c r="X280" s="213" t="n">
        <f aca="false">SUM(X282)</f>
        <v>50000</v>
      </c>
      <c r="Y280" s="213" t="n">
        <f aca="false">SUM(Y282)</f>
        <v>50000</v>
      </c>
      <c r="Z280" s="213" t="n">
        <f aca="false">SUM(Z282)</f>
        <v>65000</v>
      </c>
      <c r="AA280" s="213" t="n">
        <f aca="false">SUM(AA282)</f>
        <v>50000</v>
      </c>
      <c r="AB280" s="213" t="n">
        <f aca="false">SUM(AB282)</f>
        <v>23896.8</v>
      </c>
      <c r="AC280" s="213" t="n">
        <f aca="false">SUM(AC282)</f>
        <v>70000</v>
      </c>
      <c r="AD280" s="213" t="n">
        <f aca="false">SUM(AD282)</f>
        <v>70000</v>
      </c>
      <c r="AE280" s="213" t="n">
        <f aca="false">SUM(AE282)</f>
        <v>0</v>
      </c>
      <c r="AF280" s="213" t="n">
        <f aca="false">SUM(AF282)</f>
        <v>0</v>
      </c>
      <c r="AG280" s="213" t="n">
        <f aca="false">SUM(AG282)</f>
        <v>70000</v>
      </c>
      <c r="AH280" s="213" t="n">
        <f aca="false">SUM(AH282)</f>
        <v>46387.46</v>
      </c>
      <c r="AI280" s="213" t="n">
        <f aca="false">SUM(AI282)</f>
        <v>120000</v>
      </c>
      <c r="AJ280" s="213" t="n">
        <f aca="false">SUM(AJ282)</f>
        <v>63901.96</v>
      </c>
      <c r="AK280" s="213" t="n">
        <f aca="false">SUM(AK282)</f>
        <v>242000</v>
      </c>
      <c r="AL280" s="213" t="n">
        <f aca="false">SUM(AL282)</f>
        <v>10000</v>
      </c>
      <c r="AM280" s="213" t="n">
        <f aca="false">SUM(AM282)</f>
        <v>0</v>
      </c>
      <c r="AN280" s="213" t="n">
        <f aca="false">SUM(AN282)</f>
        <v>252000</v>
      </c>
      <c r="AO280" s="207" t="n">
        <f aca="false">SUM(AN280/$AN$2)</f>
        <v>33446.1477204858</v>
      </c>
      <c r="AP280" s="213" t="n">
        <f aca="false">SUM(AP282)</f>
        <v>227000</v>
      </c>
      <c r="AQ280" s="213" t="n">
        <f aca="false">SUM(AQ282)</f>
        <v>0</v>
      </c>
      <c r="AR280" s="207" t="n">
        <f aca="false">SUM(AP280/$AN$2)</f>
        <v>30128.0775101201</v>
      </c>
      <c r="AS280" s="207"/>
      <c r="AT280" s="207" t="n">
        <f aca="false">SUM(AT282)</f>
        <v>12461.14</v>
      </c>
      <c r="AU280" s="207" t="n">
        <f aca="false">SUM(AU282)</f>
        <v>0</v>
      </c>
      <c r="AV280" s="207" t="n">
        <f aca="false">SUM(AV282)</f>
        <v>0</v>
      </c>
      <c r="AW280" s="207" t="n">
        <f aca="false">SUM(AR280+AU280-AV280)</f>
        <v>30128.0775101201</v>
      </c>
      <c r="AX280" s="215"/>
      <c r="AY280" s="180"/>
      <c r="AZ280" s="180"/>
      <c r="BA280" s="160" t="n">
        <v>34391.94</v>
      </c>
      <c r="BI280" s="3"/>
    </row>
    <row r="281" customFormat="false" ht="12.75" hidden="true" customHeight="false" outlineLevel="0" collapsed="false">
      <c r="A281" s="204"/>
      <c r="B281" s="205" t="s">
        <v>158</v>
      </c>
      <c r="C281" s="205"/>
      <c r="D281" s="205"/>
      <c r="E281" s="205"/>
      <c r="F281" s="205"/>
      <c r="G281" s="205"/>
      <c r="H281" s="205"/>
      <c r="I281" s="217" t="s">
        <v>159</v>
      </c>
      <c r="J281" s="218" t="s">
        <v>160</v>
      </c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13"/>
      <c r="AC281" s="213"/>
      <c r="AD281" s="213"/>
      <c r="AE281" s="213"/>
      <c r="AF281" s="213"/>
      <c r="AG281" s="213"/>
      <c r="AH281" s="213"/>
      <c r="AI281" s="213"/>
      <c r="AJ281" s="213"/>
      <c r="AK281" s="213"/>
      <c r="AL281" s="213"/>
      <c r="AM281" s="213"/>
      <c r="AN281" s="213"/>
      <c r="AO281" s="207" t="n">
        <f aca="false">SUM(AN281/$AN$2)</f>
        <v>0</v>
      </c>
      <c r="AP281" s="213" t="n">
        <v>227000</v>
      </c>
      <c r="AQ281" s="213"/>
      <c r="AR281" s="207" t="n">
        <f aca="false">SUM(AP281/$AN$2)</f>
        <v>30128.0775101201</v>
      </c>
      <c r="AS281" s="207" t="n">
        <f aca="false">SUM(AQ281/$AN$2)</f>
        <v>0</v>
      </c>
      <c r="AT281" s="207" t="n">
        <f aca="false">SUM(AR281/$AN$2)</f>
        <v>3998.68305927668</v>
      </c>
      <c r="AU281" s="207" t="n">
        <f aca="false">SUM(AS281/$AN$2)</f>
        <v>0</v>
      </c>
      <c r="AV281" s="207"/>
      <c r="AW281" s="207" t="n">
        <v>30128.08</v>
      </c>
      <c r="AX281" s="215"/>
      <c r="AY281" s="180"/>
      <c r="AZ281" s="180"/>
      <c r="BA281" s="160" t="n">
        <v>34391.94</v>
      </c>
      <c r="BI281" s="3"/>
    </row>
    <row r="282" customFormat="false" ht="12.75" hidden="true" customHeight="false" outlineLevel="0" collapsed="false">
      <c r="A282" s="214"/>
      <c r="B282" s="220"/>
      <c r="C282" s="220"/>
      <c r="D282" s="220"/>
      <c r="E282" s="220"/>
      <c r="F282" s="220"/>
      <c r="G282" s="220"/>
      <c r="H282" s="220"/>
      <c r="I282" s="206" t="n">
        <v>3</v>
      </c>
      <c r="J282" s="137" t="s">
        <v>71</v>
      </c>
      <c r="K282" s="207" t="n">
        <f aca="false">SUM(K283)</f>
        <v>71746.5</v>
      </c>
      <c r="L282" s="207" t="n">
        <f aca="false">SUM(L283)</f>
        <v>180000</v>
      </c>
      <c r="M282" s="207" t="n">
        <f aca="false">SUM(M283)</f>
        <v>180000</v>
      </c>
      <c r="N282" s="207" t="n">
        <f aca="false">SUM(N283)</f>
        <v>61000</v>
      </c>
      <c r="O282" s="207" t="n">
        <f aca="false">SUM(O283)</f>
        <v>61000</v>
      </c>
      <c r="P282" s="207" t="n">
        <f aca="false">SUM(P283)</f>
        <v>70000</v>
      </c>
      <c r="Q282" s="207" t="n">
        <f aca="false">SUM(Q283)</f>
        <v>70000</v>
      </c>
      <c r="R282" s="207" t="n">
        <f aca="false">SUM(R283)</f>
        <v>21923.2</v>
      </c>
      <c r="S282" s="207" t="n">
        <f aca="false">SUM(S283)</f>
        <v>60000</v>
      </c>
      <c r="T282" s="207" t="n">
        <f aca="false">SUM(T283)</f>
        <v>16193.2</v>
      </c>
      <c r="U282" s="207" t="n">
        <f aca="false">SUM(U283)</f>
        <v>0</v>
      </c>
      <c r="V282" s="207" t="n">
        <f aca="false">SUM(V283)</f>
        <v>210</v>
      </c>
      <c r="W282" s="207" t="n">
        <f aca="false">SUM(W283)</f>
        <v>50000</v>
      </c>
      <c r="X282" s="207" t="n">
        <f aca="false">SUM(X283)</f>
        <v>50000</v>
      </c>
      <c r="Y282" s="207" t="n">
        <f aca="false">SUM(Y283)</f>
        <v>50000</v>
      </c>
      <c r="Z282" s="207" t="n">
        <f aca="false">SUM(Z283)</f>
        <v>65000</v>
      </c>
      <c r="AA282" s="207" t="n">
        <f aca="false">SUM(AA283)</f>
        <v>50000</v>
      </c>
      <c r="AB282" s="207" t="n">
        <f aca="false">SUM(AB283)</f>
        <v>23896.8</v>
      </c>
      <c r="AC282" s="207" t="n">
        <f aca="false">SUM(AC283)</f>
        <v>70000</v>
      </c>
      <c r="AD282" s="207" t="n">
        <f aca="false">SUM(AD283)</f>
        <v>70000</v>
      </c>
      <c r="AE282" s="207" t="n">
        <f aca="false">SUM(AE283)</f>
        <v>0</v>
      </c>
      <c r="AF282" s="207" t="n">
        <f aca="false">SUM(AF283)</f>
        <v>0</v>
      </c>
      <c r="AG282" s="207" t="n">
        <f aca="false">SUM(AG283)</f>
        <v>70000</v>
      </c>
      <c r="AH282" s="207" t="n">
        <f aca="false">SUM(AH283)</f>
        <v>46387.46</v>
      </c>
      <c r="AI282" s="207" t="n">
        <f aca="false">SUM(AI283)</f>
        <v>120000</v>
      </c>
      <c r="AJ282" s="207" t="n">
        <f aca="false">SUM(AJ283)</f>
        <v>63901.96</v>
      </c>
      <c r="AK282" s="207" t="n">
        <f aca="false">SUM(AK283)</f>
        <v>242000</v>
      </c>
      <c r="AL282" s="207" t="n">
        <f aca="false">SUM(AL283)</f>
        <v>10000</v>
      </c>
      <c r="AM282" s="207" t="n">
        <f aca="false">SUM(AM283)</f>
        <v>0</v>
      </c>
      <c r="AN282" s="207" t="n">
        <f aca="false">SUM(AN283)</f>
        <v>252000</v>
      </c>
      <c r="AO282" s="207" t="n">
        <f aca="false">SUM(AN282/$AN$2)</f>
        <v>33446.1477204858</v>
      </c>
      <c r="AP282" s="207" t="n">
        <f aca="false">SUM(AP283)</f>
        <v>227000</v>
      </c>
      <c r="AQ282" s="207" t="n">
        <f aca="false">SUM(AQ283)</f>
        <v>0</v>
      </c>
      <c r="AR282" s="207" t="n">
        <f aca="false">SUM(AP282/$AN$2)</f>
        <v>30128.0775101201</v>
      </c>
      <c r="AS282" s="207"/>
      <c r="AT282" s="207" t="n">
        <f aca="false">SUM(AT283)</f>
        <v>12461.14</v>
      </c>
      <c r="AU282" s="207" t="n">
        <f aca="false">SUM(AU283)</f>
        <v>0</v>
      </c>
      <c r="AV282" s="207" t="n">
        <f aca="false">SUM(AV283)</f>
        <v>0</v>
      </c>
      <c r="AW282" s="207" t="n">
        <f aca="false">SUM(AR282+AU282-AV282)</f>
        <v>30128.0775101201</v>
      </c>
      <c r="AX282" s="215" t="n">
        <f aca="false">SUM(AX283)</f>
        <v>32358.77</v>
      </c>
      <c r="AY282" s="216" t="n">
        <f aca="false">SUM(AY283)</f>
        <v>6563.86</v>
      </c>
      <c r="AZ282" s="216" t="n">
        <f aca="false">SUM(AZ283)</f>
        <v>2300</v>
      </c>
      <c r="BA282" s="216" t="n">
        <f aca="false">SUM(BA283)</f>
        <v>34391.9375101201</v>
      </c>
      <c r="BI282" s="3"/>
    </row>
    <row r="283" customFormat="false" ht="12.75" hidden="true" customHeight="false" outlineLevel="0" collapsed="false">
      <c r="A283" s="214"/>
      <c r="B283" s="220" t="s">
        <v>159</v>
      </c>
      <c r="C283" s="220"/>
      <c r="D283" s="220"/>
      <c r="E283" s="220"/>
      <c r="F283" s="220"/>
      <c r="G283" s="220"/>
      <c r="H283" s="220"/>
      <c r="I283" s="206" t="n">
        <v>37</v>
      </c>
      <c r="J283" s="137" t="s">
        <v>316</v>
      </c>
      <c r="K283" s="207" t="n">
        <f aca="false">SUM(K284)</f>
        <v>71746.5</v>
      </c>
      <c r="L283" s="207" t="n">
        <f aca="false">SUM(L284)</f>
        <v>180000</v>
      </c>
      <c r="M283" s="207" t="n">
        <f aca="false">SUM(M284)</f>
        <v>180000</v>
      </c>
      <c r="N283" s="207" t="n">
        <f aca="false">SUM(N284)</f>
        <v>61000</v>
      </c>
      <c r="O283" s="207" t="n">
        <f aca="false">SUM(O284)</f>
        <v>61000</v>
      </c>
      <c r="P283" s="207" t="n">
        <f aca="false">SUM(P284)</f>
        <v>70000</v>
      </c>
      <c r="Q283" s="207" t="n">
        <f aca="false">SUM(Q284)</f>
        <v>70000</v>
      </c>
      <c r="R283" s="207" t="n">
        <f aca="false">SUM(R284)</f>
        <v>21923.2</v>
      </c>
      <c r="S283" s="207" t="n">
        <f aca="false">SUM(S284)</f>
        <v>60000</v>
      </c>
      <c r="T283" s="207" t="n">
        <f aca="false">SUM(T284)</f>
        <v>16193.2</v>
      </c>
      <c r="U283" s="207" t="n">
        <f aca="false">SUM(U284)</f>
        <v>0</v>
      </c>
      <c r="V283" s="207" t="n">
        <f aca="false">SUM(V284)</f>
        <v>210</v>
      </c>
      <c r="W283" s="207" t="n">
        <f aca="false">SUM(W284)</f>
        <v>50000</v>
      </c>
      <c r="X283" s="207" t="n">
        <f aca="false">SUM(X284)</f>
        <v>50000</v>
      </c>
      <c r="Y283" s="207" t="n">
        <f aca="false">SUM(Y284)</f>
        <v>50000</v>
      </c>
      <c r="Z283" s="207" t="n">
        <f aca="false">SUM(Z284)</f>
        <v>65000</v>
      </c>
      <c r="AA283" s="207" t="n">
        <f aca="false">SUM(AA284)</f>
        <v>50000</v>
      </c>
      <c r="AB283" s="207" t="n">
        <f aca="false">SUM(AB284)</f>
        <v>23896.8</v>
      </c>
      <c r="AC283" s="207" t="n">
        <f aca="false">SUM(AC284)</f>
        <v>70000</v>
      </c>
      <c r="AD283" s="207" t="n">
        <f aca="false">SUM(AD284)</f>
        <v>70000</v>
      </c>
      <c r="AE283" s="207" t="n">
        <f aca="false">SUM(AE284)</f>
        <v>0</v>
      </c>
      <c r="AF283" s="207" t="n">
        <f aca="false">SUM(AF284)</f>
        <v>0</v>
      </c>
      <c r="AG283" s="207" t="n">
        <f aca="false">SUM(AG284)</f>
        <v>70000</v>
      </c>
      <c r="AH283" s="207" t="n">
        <f aca="false">SUM(AH284)</f>
        <v>46387.46</v>
      </c>
      <c r="AI283" s="207" t="n">
        <f aca="false">SUM(AI284)</f>
        <v>120000</v>
      </c>
      <c r="AJ283" s="207" t="n">
        <f aca="false">SUM(AJ284)</f>
        <v>63901.96</v>
      </c>
      <c r="AK283" s="207" t="n">
        <f aca="false">SUM(AK284)</f>
        <v>242000</v>
      </c>
      <c r="AL283" s="207" t="n">
        <f aca="false">SUM(AL284)</f>
        <v>10000</v>
      </c>
      <c r="AM283" s="207" t="n">
        <f aca="false">SUM(AM284)</f>
        <v>0</v>
      </c>
      <c r="AN283" s="207" t="n">
        <f aca="false">SUM(AN284)</f>
        <v>252000</v>
      </c>
      <c r="AO283" s="207" t="n">
        <f aca="false">SUM(AN283/$AN$2)</f>
        <v>33446.1477204858</v>
      </c>
      <c r="AP283" s="207" t="n">
        <f aca="false">SUM(AP284)</f>
        <v>227000</v>
      </c>
      <c r="AQ283" s="207"/>
      <c r="AR283" s="207" t="n">
        <f aca="false">SUM(AP283/$AN$2)</f>
        <v>30128.0775101201</v>
      </c>
      <c r="AS283" s="207"/>
      <c r="AT283" s="207" t="n">
        <f aca="false">SUM(AT284)</f>
        <v>12461.14</v>
      </c>
      <c r="AU283" s="207" t="n">
        <f aca="false">SUM(AU284)</f>
        <v>0</v>
      </c>
      <c r="AV283" s="207" t="n">
        <f aca="false">SUM(AV284)</f>
        <v>0</v>
      </c>
      <c r="AW283" s="207" t="n">
        <f aca="false">SUM(AR283+AU283-AV283)</f>
        <v>30128.0775101201</v>
      </c>
      <c r="AX283" s="215" t="n">
        <f aca="false">SUM(AX284)</f>
        <v>32358.77</v>
      </c>
      <c r="AY283" s="216" t="n">
        <f aca="false">SUM(AY284)</f>
        <v>6563.86</v>
      </c>
      <c r="AZ283" s="216" t="n">
        <f aca="false">SUM(AZ284)</f>
        <v>2300</v>
      </c>
      <c r="BA283" s="216" t="n">
        <f aca="false">SUM(BA284)</f>
        <v>34391.9375101201</v>
      </c>
      <c r="BI283" s="3"/>
    </row>
    <row r="284" customFormat="false" ht="13.5" hidden="true" customHeight="true" outlineLevel="0" collapsed="false">
      <c r="A284" s="209"/>
      <c r="B284" s="205"/>
      <c r="C284" s="205"/>
      <c r="D284" s="205"/>
      <c r="E284" s="205"/>
      <c r="F284" s="205"/>
      <c r="G284" s="205"/>
      <c r="H284" s="205"/>
      <c r="I284" s="217" t="n">
        <v>372</v>
      </c>
      <c r="J284" s="218" t="s">
        <v>386</v>
      </c>
      <c r="K284" s="219" t="n">
        <f aca="false">SUM(K285)</f>
        <v>71746.5</v>
      </c>
      <c r="L284" s="219" t="n">
        <f aca="false">SUM(L285)</f>
        <v>180000</v>
      </c>
      <c r="M284" s="219" t="n">
        <f aca="false">SUM(M285)</f>
        <v>180000</v>
      </c>
      <c r="N284" s="219" t="n">
        <f aca="false">SUM(N285:N286)</f>
        <v>61000</v>
      </c>
      <c r="O284" s="219" t="n">
        <f aca="false">SUM(O285:O286)</f>
        <v>61000</v>
      </c>
      <c r="P284" s="219" t="n">
        <f aca="false">SUM(P285:P286)</f>
        <v>70000</v>
      </c>
      <c r="Q284" s="219" t="n">
        <f aca="false">SUM(Q285:Q286)</f>
        <v>70000</v>
      </c>
      <c r="R284" s="219" t="n">
        <f aca="false">SUM(R285:R286)</f>
        <v>21923.2</v>
      </c>
      <c r="S284" s="219" t="n">
        <f aca="false">SUM(S285:S286)</f>
        <v>60000</v>
      </c>
      <c r="T284" s="219" t="n">
        <f aca="false">SUM(T285:T286)</f>
        <v>16193.2</v>
      </c>
      <c r="U284" s="219" t="n">
        <f aca="false">SUM(U285:U286)</f>
        <v>0</v>
      </c>
      <c r="V284" s="219" t="n">
        <f aca="false">SUM(V285:V286)</f>
        <v>210</v>
      </c>
      <c r="W284" s="219" t="n">
        <f aca="false">SUM(W285:W286)</f>
        <v>50000</v>
      </c>
      <c r="X284" s="219" t="n">
        <f aca="false">SUM(X285:X289)</f>
        <v>50000</v>
      </c>
      <c r="Y284" s="219" t="n">
        <f aca="false">SUM(Y285:Y289)</f>
        <v>50000</v>
      </c>
      <c r="Z284" s="219" t="n">
        <f aca="false">SUM(Z285:Z289)</f>
        <v>65000</v>
      </c>
      <c r="AA284" s="219" t="n">
        <f aca="false">SUM(AA285:AA289)</f>
        <v>50000</v>
      </c>
      <c r="AB284" s="219" t="n">
        <f aca="false">SUM(AB285:AB289)</f>
        <v>23896.8</v>
      </c>
      <c r="AC284" s="219" t="n">
        <f aca="false">SUM(AC285:AC289)</f>
        <v>70000</v>
      </c>
      <c r="AD284" s="219" t="n">
        <f aca="false">SUM(AD285:AD289)</f>
        <v>70000</v>
      </c>
      <c r="AE284" s="219" t="n">
        <f aca="false">SUM(AE285:AE289)</f>
        <v>0</v>
      </c>
      <c r="AF284" s="219" t="n">
        <f aca="false">SUM(AF285:AF289)</f>
        <v>0</v>
      </c>
      <c r="AG284" s="219" t="n">
        <f aca="false">SUM(AG285:AG289)</f>
        <v>70000</v>
      </c>
      <c r="AH284" s="219" t="n">
        <f aca="false">SUM(AH285:AH289)</f>
        <v>46387.46</v>
      </c>
      <c r="AI284" s="219" t="n">
        <f aca="false">SUM(AI285:AI289)</f>
        <v>120000</v>
      </c>
      <c r="AJ284" s="219" t="n">
        <f aca="false">SUM(AJ285:AJ289)</f>
        <v>63901.96</v>
      </c>
      <c r="AK284" s="219" t="n">
        <f aca="false">SUM(AK285:AK289)</f>
        <v>242000</v>
      </c>
      <c r="AL284" s="219" t="n">
        <f aca="false">SUM(AL285:AL289)</f>
        <v>10000</v>
      </c>
      <c r="AM284" s="219" t="n">
        <f aca="false">SUM(AM285:AM289)</f>
        <v>0</v>
      </c>
      <c r="AN284" s="219" t="n">
        <f aca="false">SUM(AN285:AN289)</f>
        <v>252000</v>
      </c>
      <c r="AO284" s="207" t="n">
        <f aca="false">SUM(AN284/$AN$2)</f>
        <v>33446.1477204858</v>
      </c>
      <c r="AP284" s="219" t="n">
        <f aca="false">SUM(AP285:AP289)</f>
        <v>227000</v>
      </c>
      <c r="AQ284" s="219"/>
      <c r="AR284" s="207" t="n">
        <f aca="false">SUM(AP284/$AN$2)</f>
        <v>30128.0775101201</v>
      </c>
      <c r="AS284" s="207"/>
      <c r="AT284" s="207" t="n">
        <f aca="false">SUM(AT285:AT289)</f>
        <v>12461.14</v>
      </c>
      <c r="AU284" s="207" t="n">
        <f aca="false">SUM(AU285:AU289)</f>
        <v>0</v>
      </c>
      <c r="AV284" s="207" t="n">
        <f aca="false">SUM(AV285:AV289)</f>
        <v>0</v>
      </c>
      <c r="AW284" s="207" t="n">
        <f aca="false">SUM(AR284+AU284-AV284)</f>
        <v>30128.0775101201</v>
      </c>
      <c r="AX284" s="215" t="n">
        <f aca="false">SUM(AX285:AX289)</f>
        <v>32358.77</v>
      </c>
      <c r="AY284" s="216" t="n">
        <f aca="false">SUM(AY285:AY289)</f>
        <v>6563.86</v>
      </c>
      <c r="AZ284" s="216" t="n">
        <f aca="false">SUM(AZ285:AZ289)</f>
        <v>2300</v>
      </c>
      <c r="BA284" s="216" t="n">
        <f aca="false">SUM(BA285:BA289)</f>
        <v>34391.9375101201</v>
      </c>
      <c r="BI284" s="3"/>
    </row>
    <row r="285" customFormat="false" ht="12.75" hidden="true" customHeight="false" outlineLevel="0" collapsed="false">
      <c r="A285" s="209"/>
      <c r="B285" s="205"/>
      <c r="C285" s="205"/>
      <c r="D285" s="205"/>
      <c r="E285" s="205"/>
      <c r="F285" s="205"/>
      <c r="G285" s="205"/>
      <c r="H285" s="205"/>
      <c r="I285" s="217" t="n">
        <v>37211</v>
      </c>
      <c r="J285" s="218" t="s">
        <v>387</v>
      </c>
      <c r="K285" s="219" t="n">
        <v>71746.5</v>
      </c>
      <c r="L285" s="219" t="n">
        <v>180000</v>
      </c>
      <c r="M285" s="219" t="n">
        <v>180000</v>
      </c>
      <c r="N285" s="219" t="n">
        <v>44000</v>
      </c>
      <c r="O285" s="219" t="n">
        <v>44000</v>
      </c>
      <c r="P285" s="219" t="n">
        <v>50000</v>
      </c>
      <c r="Q285" s="219" t="n">
        <v>50000</v>
      </c>
      <c r="R285" s="219" t="n">
        <v>8923.2</v>
      </c>
      <c r="S285" s="219" t="n">
        <v>30000</v>
      </c>
      <c r="T285" s="219" t="n">
        <v>7893.2</v>
      </c>
      <c r="U285" s="219"/>
      <c r="V285" s="207" t="n">
        <f aca="false">S285/P285*100</f>
        <v>60</v>
      </c>
      <c r="W285" s="219" t="n">
        <v>25000</v>
      </c>
      <c r="X285" s="219" t="n">
        <v>20000</v>
      </c>
      <c r="Y285" s="219" t="n">
        <v>20000</v>
      </c>
      <c r="Z285" s="219" t="n">
        <v>20000</v>
      </c>
      <c r="AA285" s="219" t="n">
        <v>20000</v>
      </c>
      <c r="AB285" s="219" t="n">
        <v>5896.8</v>
      </c>
      <c r="AC285" s="219" t="n">
        <v>20000</v>
      </c>
      <c r="AD285" s="219" t="n">
        <v>20000</v>
      </c>
      <c r="AE285" s="219"/>
      <c r="AF285" s="219"/>
      <c r="AG285" s="221" t="n">
        <f aca="false">SUM(AD285+AE285-AF285)</f>
        <v>20000</v>
      </c>
      <c r="AH285" s="219" t="n">
        <v>9287.46</v>
      </c>
      <c r="AI285" s="219" t="n">
        <v>20000</v>
      </c>
      <c r="AJ285" s="180" t="n">
        <v>10601.96</v>
      </c>
      <c r="AK285" s="219" t="n">
        <v>20000</v>
      </c>
      <c r="AL285" s="219"/>
      <c r="AM285" s="219"/>
      <c r="AN285" s="180" t="n">
        <f aca="false">SUM(AK285+AL285-AM285)</f>
        <v>20000</v>
      </c>
      <c r="AO285" s="207" t="n">
        <f aca="false">SUM(AN285/$AN$2)</f>
        <v>2654.45616829252</v>
      </c>
      <c r="AP285" s="180" t="n">
        <v>20000</v>
      </c>
      <c r="AQ285" s="180"/>
      <c r="AR285" s="207" t="n">
        <f aca="false">SUM(AP285/$AN$2)</f>
        <v>2654.45616829252</v>
      </c>
      <c r="AS285" s="207" t="n">
        <v>666.76</v>
      </c>
      <c r="AT285" s="207" t="n">
        <v>666.76</v>
      </c>
      <c r="AU285" s="207"/>
      <c r="AV285" s="207"/>
      <c r="AW285" s="207" t="n">
        <f aca="false">SUM(AR285+AU285-AV285)</f>
        <v>2654.45616829252</v>
      </c>
      <c r="AX285" s="215" t="n">
        <v>178.67</v>
      </c>
      <c r="AY285" s="180"/>
      <c r="AZ285" s="180" t="n">
        <v>2300</v>
      </c>
      <c r="BA285" s="160" t="n">
        <f aca="false">SUM(AW285+AY285-AZ285)</f>
        <v>354.456168292521</v>
      </c>
      <c r="BB285" s="3" t="n">
        <v>354.46</v>
      </c>
      <c r="BI285" s="3"/>
    </row>
    <row r="286" customFormat="false" ht="12.75" hidden="true" customHeight="false" outlineLevel="0" collapsed="false">
      <c r="A286" s="209"/>
      <c r="B286" s="205"/>
      <c r="C286" s="205"/>
      <c r="D286" s="205"/>
      <c r="E286" s="205"/>
      <c r="F286" s="205"/>
      <c r="G286" s="205"/>
      <c r="H286" s="205"/>
      <c r="I286" s="217" t="n">
        <v>37211</v>
      </c>
      <c r="J286" s="218" t="s">
        <v>388</v>
      </c>
      <c r="K286" s="219"/>
      <c r="L286" s="219"/>
      <c r="M286" s="219"/>
      <c r="N286" s="219" t="n">
        <v>17000</v>
      </c>
      <c r="O286" s="219" t="n">
        <v>17000</v>
      </c>
      <c r="P286" s="219" t="n">
        <v>20000</v>
      </c>
      <c r="Q286" s="219" t="n">
        <v>20000</v>
      </c>
      <c r="R286" s="219" t="n">
        <v>13000</v>
      </c>
      <c r="S286" s="219" t="n">
        <v>30000</v>
      </c>
      <c r="T286" s="219" t="n">
        <v>8300</v>
      </c>
      <c r="U286" s="219"/>
      <c r="V286" s="207" t="n">
        <f aca="false">S286/P286*100</f>
        <v>150</v>
      </c>
      <c r="W286" s="219" t="n">
        <v>25000</v>
      </c>
      <c r="X286" s="219" t="n">
        <v>30000</v>
      </c>
      <c r="Y286" s="219" t="n">
        <v>30000</v>
      </c>
      <c r="Z286" s="219" t="n">
        <v>45000</v>
      </c>
      <c r="AA286" s="219" t="n">
        <v>30000</v>
      </c>
      <c r="AB286" s="219" t="n">
        <v>18000</v>
      </c>
      <c r="AC286" s="219" t="n">
        <v>50000</v>
      </c>
      <c r="AD286" s="219" t="n">
        <v>50000</v>
      </c>
      <c r="AE286" s="219"/>
      <c r="AF286" s="219"/>
      <c r="AG286" s="221" t="n">
        <f aca="false">SUM(AD286+AE286-AF286)</f>
        <v>50000</v>
      </c>
      <c r="AH286" s="219" t="n">
        <v>37100</v>
      </c>
      <c r="AI286" s="219" t="n">
        <v>70000</v>
      </c>
      <c r="AJ286" s="180" t="n">
        <v>27300</v>
      </c>
      <c r="AK286" s="219" t="n">
        <v>70000</v>
      </c>
      <c r="AL286" s="219" t="n">
        <v>10000</v>
      </c>
      <c r="AM286" s="219"/>
      <c r="AN286" s="180" t="n">
        <f aca="false">SUM(AK286+AL286-AM286)</f>
        <v>80000</v>
      </c>
      <c r="AO286" s="207" t="n">
        <f aca="false">SUM(AN286/$AN$2)</f>
        <v>10617.8246731701</v>
      </c>
      <c r="AP286" s="180" t="n">
        <v>50000</v>
      </c>
      <c r="AQ286" s="180"/>
      <c r="AR286" s="207" t="n">
        <f aca="false">SUM(AP286/$AN$2)</f>
        <v>6636.1404207313</v>
      </c>
      <c r="AS286" s="207" t="n">
        <v>5570</v>
      </c>
      <c r="AT286" s="207" t="n">
        <v>5570</v>
      </c>
      <c r="AU286" s="207"/>
      <c r="AV286" s="207"/>
      <c r="AW286" s="207" t="n">
        <f aca="false">SUM(AR286+AU286-AV286)</f>
        <v>6636.1404207313</v>
      </c>
      <c r="AX286" s="215" t="n">
        <v>8100</v>
      </c>
      <c r="AY286" s="180" t="n">
        <v>1563.86</v>
      </c>
      <c r="AZ286" s="180"/>
      <c r="BA286" s="160" t="n">
        <f aca="false">SUM(AW286+AY286-AZ286)</f>
        <v>8200.0004207313</v>
      </c>
      <c r="BB286" s="3" t="n">
        <v>8200</v>
      </c>
      <c r="BI286" s="3"/>
    </row>
    <row r="287" customFormat="false" ht="12.75" hidden="true" customHeight="false" outlineLevel="0" collapsed="false">
      <c r="A287" s="209"/>
      <c r="B287" s="205"/>
      <c r="C287" s="205"/>
      <c r="D287" s="205"/>
      <c r="E287" s="205"/>
      <c r="F287" s="205"/>
      <c r="G287" s="205"/>
      <c r="H287" s="205"/>
      <c r="I287" s="217" t="n">
        <v>37211</v>
      </c>
      <c r="J287" s="218" t="s">
        <v>389</v>
      </c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07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21"/>
      <c r="AH287" s="219"/>
      <c r="AI287" s="219"/>
      <c r="AJ287" s="180"/>
      <c r="AK287" s="219" t="n">
        <v>70000</v>
      </c>
      <c r="AL287" s="219"/>
      <c r="AM287" s="219"/>
      <c r="AN287" s="180" t="n">
        <f aca="false">SUM(AK287+AL287-AM287)</f>
        <v>70000</v>
      </c>
      <c r="AO287" s="207" t="n">
        <f aca="false">SUM(AN287/$AN$2)</f>
        <v>9290.59658902382</v>
      </c>
      <c r="AP287" s="180" t="n">
        <v>70000</v>
      </c>
      <c r="AQ287" s="180"/>
      <c r="AR287" s="207" t="n">
        <f aca="false">SUM(AP287/$AN$2)</f>
        <v>9290.59658902382</v>
      </c>
      <c r="AS287" s="207"/>
      <c r="AT287" s="207"/>
      <c r="AU287" s="207"/>
      <c r="AV287" s="207"/>
      <c r="AW287" s="207" t="n">
        <f aca="false">SUM(AR287+AU287-AV287)</f>
        <v>9290.59658902382</v>
      </c>
      <c r="AX287" s="215" t="n">
        <v>12430</v>
      </c>
      <c r="AY287" s="180" t="n">
        <v>3500</v>
      </c>
      <c r="AZ287" s="180"/>
      <c r="BA287" s="160" t="n">
        <f aca="false">SUM(AW287+AY287-AZ287)</f>
        <v>12790.5965890238</v>
      </c>
      <c r="BB287" s="3" t="n">
        <v>12790.6</v>
      </c>
      <c r="BI287" s="3"/>
    </row>
    <row r="288" customFormat="false" ht="12.75" hidden="true" customHeight="false" outlineLevel="0" collapsed="false">
      <c r="A288" s="209"/>
      <c r="B288" s="205"/>
      <c r="C288" s="205"/>
      <c r="D288" s="205"/>
      <c r="E288" s="205"/>
      <c r="F288" s="205"/>
      <c r="G288" s="205"/>
      <c r="H288" s="205"/>
      <c r="I288" s="217" t="n">
        <v>37221</v>
      </c>
      <c r="J288" s="218" t="s">
        <v>390</v>
      </c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07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221"/>
      <c r="AH288" s="219"/>
      <c r="AI288" s="219" t="n">
        <v>30000</v>
      </c>
      <c r="AJ288" s="180" t="n">
        <v>0</v>
      </c>
      <c r="AK288" s="219" t="n">
        <v>30000</v>
      </c>
      <c r="AL288" s="219"/>
      <c r="AM288" s="219"/>
      <c r="AN288" s="180" t="n">
        <f aca="false">SUM(AK288+AL288-AM288)</f>
        <v>30000</v>
      </c>
      <c r="AO288" s="207" t="n">
        <f aca="false">SUM(AN288/$AN$2)</f>
        <v>3981.68425243878</v>
      </c>
      <c r="AP288" s="180" t="n">
        <v>15000</v>
      </c>
      <c r="AQ288" s="180"/>
      <c r="AR288" s="207" t="n">
        <f aca="false">SUM(AP288/$AN$2)</f>
        <v>1990.84212621939</v>
      </c>
      <c r="AS288" s="207"/>
      <c r="AT288" s="207"/>
      <c r="AU288" s="207"/>
      <c r="AV288" s="207"/>
      <c r="AW288" s="207" t="n">
        <f aca="false">SUM(AR288+AU288-AV288)</f>
        <v>1990.84212621939</v>
      </c>
      <c r="AX288" s="215" t="n">
        <v>1000</v>
      </c>
      <c r="AY288" s="180"/>
      <c r="AZ288" s="180"/>
      <c r="BA288" s="160" t="n">
        <f aca="false">SUM(AW288+AY288-AZ288)</f>
        <v>1990.84212621939</v>
      </c>
      <c r="BB288" s="3" t="n">
        <v>1990.84</v>
      </c>
      <c r="BI288" s="3"/>
    </row>
    <row r="289" customFormat="false" ht="12.75" hidden="true" customHeight="false" outlineLevel="0" collapsed="false">
      <c r="A289" s="209"/>
      <c r="B289" s="205"/>
      <c r="C289" s="205"/>
      <c r="D289" s="205"/>
      <c r="E289" s="205"/>
      <c r="F289" s="205"/>
      <c r="G289" s="205"/>
      <c r="H289" s="205"/>
      <c r="I289" s="217" t="n">
        <v>37221</v>
      </c>
      <c r="J289" s="218" t="s">
        <v>391</v>
      </c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07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21"/>
      <c r="AH289" s="219"/>
      <c r="AI289" s="219"/>
      <c r="AJ289" s="180" t="n">
        <v>26000</v>
      </c>
      <c r="AK289" s="219" t="n">
        <v>52000</v>
      </c>
      <c r="AL289" s="219"/>
      <c r="AM289" s="219"/>
      <c r="AN289" s="180" t="n">
        <f aca="false">SUM(AK289+AL289-AM289)</f>
        <v>52000</v>
      </c>
      <c r="AO289" s="207" t="n">
        <f aca="false">SUM(AN289/$AN$2)</f>
        <v>6901.58603756055</v>
      </c>
      <c r="AP289" s="180" t="n">
        <v>72000</v>
      </c>
      <c r="AQ289" s="180"/>
      <c r="AR289" s="207" t="n">
        <f aca="false">SUM(AP289/$AN$2)</f>
        <v>9556.04220585308</v>
      </c>
      <c r="AS289" s="207" t="n">
        <v>6224.38</v>
      </c>
      <c r="AT289" s="207" t="n">
        <v>6224.38</v>
      </c>
      <c r="AU289" s="207"/>
      <c r="AV289" s="207"/>
      <c r="AW289" s="207" t="n">
        <f aca="false">SUM(AR289+AU289-AV289)</f>
        <v>9556.04220585308</v>
      </c>
      <c r="AX289" s="215" t="n">
        <v>10650.1</v>
      </c>
      <c r="AY289" s="180" t="n">
        <v>1500</v>
      </c>
      <c r="AZ289" s="180"/>
      <c r="BA289" s="160" t="n">
        <f aca="false">SUM(AW289+AY289-AZ289)</f>
        <v>11056.0422058531</v>
      </c>
      <c r="BB289" s="3" t="n">
        <v>11056.04</v>
      </c>
      <c r="BI289" s="3"/>
    </row>
    <row r="290" customFormat="false" ht="12.75" hidden="true" customHeight="false" outlineLevel="0" collapsed="false">
      <c r="A290" s="209" t="s">
        <v>392</v>
      </c>
      <c r="B290" s="205"/>
      <c r="C290" s="205"/>
      <c r="D290" s="205"/>
      <c r="E290" s="205"/>
      <c r="F290" s="205"/>
      <c r="G290" s="205"/>
      <c r="H290" s="205"/>
      <c r="I290" s="217" t="s">
        <v>155</v>
      </c>
      <c r="J290" s="218" t="s">
        <v>393</v>
      </c>
      <c r="K290" s="219" t="e">
        <f aca="false">SUM(#REF!)</f>
        <v>#REF!</v>
      </c>
      <c r="L290" s="219" t="e">
        <f aca="false">SUM(#REF!)</f>
        <v>#REF!</v>
      </c>
      <c r="M290" s="219" t="e">
        <f aca="false">SUM(#REF!)</f>
        <v>#REF!</v>
      </c>
      <c r="N290" s="207" t="n">
        <f aca="false">SUM(N291)</f>
        <v>16000</v>
      </c>
      <c r="O290" s="207" t="n">
        <f aca="false">SUM(O291)</f>
        <v>16000</v>
      </c>
      <c r="P290" s="207" t="n">
        <f aca="false">SUM(P291)</f>
        <v>25000</v>
      </c>
      <c r="Q290" s="207" t="n">
        <f aca="false">SUM(Q291)</f>
        <v>25000</v>
      </c>
      <c r="R290" s="207" t="n">
        <f aca="false">SUM(R291)</f>
        <v>16786.14</v>
      </c>
      <c r="S290" s="207" t="n">
        <f aca="false">SUM(S291)</f>
        <v>25000</v>
      </c>
      <c r="T290" s="207" t="n">
        <f aca="false">SUM(T291)</f>
        <v>16422</v>
      </c>
      <c r="U290" s="207" t="n">
        <f aca="false">SUM(U291)</f>
        <v>0</v>
      </c>
      <c r="V290" s="207" t="n">
        <f aca="false">SUM(V291)</f>
        <v>200</v>
      </c>
      <c r="W290" s="207" t="n">
        <f aca="false">SUM(W291)</f>
        <v>25000</v>
      </c>
      <c r="X290" s="207" t="n">
        <f aca="false">SUM(X291)</f>
        <v>25000</v>
      </c>
      <c r="Y290" s="207" t="n">
        <f aca="false">SUM(Y291)</f>
        <v>30000</v>
      </c>
      <c r="Z290" s="207" t="n">
        <f aca="false">SUM(Z291)</f>
        <v>30000</v>
      </c>
      <c r="AA290" s="207" t="n">
        <f aca="false">SUM(AA291)</f>
        <v>30000</v>
      </c>
      <c r="AB290" s="207" t="n">
        <f aca="false">SUM(AB291)</f>
        <v>15498.58</v>
      </c>
      <c r="AC290" s="207" t="n">
        <f aca="false">SUM(AC291)</f>
        <v>30000</v>
      </c>
      <c r="AD290" s="207" t="n">
        <f aca="false">SUM(AD291)</f>
        <v>45000</v>
      </c>
      <c r="AE290" s="207" t="n">
        <f aca="false">SUM(AE291)</f>
        <v>0</v>
      </c>
      <c r="AF290" s="207" t="n">
        <f aca="false">SUM(AF291)</f>
        <v>0</v>
      </c>
      <c r="AG290" s="207" t="n">
        <f aca="false">SUM(AG291)</f>
        <v>45000</v>
      </c>
      <c r="AH290" s="207" t="n">
        <f aca="false">SUM(AH291)</f>
        <v>28479.63</v>
      </c>
      <c r="AI290" s="207" t="n">
        <f aca="false">SUM(AI291)</f>
        <v>45000</v>
      </c>
      <c r="AJ290" s="207" t="n">
        <f aca="false">SUM(AJ291)</f>
        <v>12998.7</v>
      </c>
      <c r="AK290" s="207" t="n">
        <f aca="false">SUM(AK291)</f>
        <v>45000</v>
      </c>
      <c r="AL290" s="207" t="n">
        <f aca="false">SUM(AL291)</f>
        <v>0</v>
      </c>
      <c r="AM290" s="207" t="n">
        <f aca="false">SUM(AM291)</f>
        <v>0</v>
      </c>
      <c r="AN290" s="207" t="n">
        <f aca="false">SUM(AN291)</f>
        <v>45000</v>
      </c>
      <c r="AO290" s="207" t="n">
        <f aca="false">SUM(AN290/$AN$2)</f>
        <v>5972.52637865817</v>
      </c>
      <c r="AP290" s="207" t="n">
        <f aca="false">SUM(AP291)</f>
        <v>34000</v>
      </c>
      <c r="AQ290" s="207" t="n">
        <f aca="false">SUM(AQ291)</f>
        <v>0</v>
      </c>
      <c r="AR290" s="207" t="n">
        <f aca="false">SUM(AP290/$AN$2)</f>
        <v>4512.57548609729</v>
      </c>
      <c r="AS290" s="207"/>
      <c r="AT290" s="207" t="n">
        <f aca="false">SUM(AT291)</f>
        <v>0</v>
      </c>
      <c r="AU290" s="207" t="n">
        <f aca="false">SUM(AU291)</f>
        <v>0</v>
      </c>
      <c r="AV290" s="207" t="n">
        <f aca="false">SUM(AV291)</f>
        <v>0</v>
      </c>
      <c r="AW290" s="207" t="n">
        <f aca="false">SUM(AR290+AU290-AV290)</f>
        <v>4512.57548609729</v>
      </c>
      <c r="AX290" s="215" t="n">
        <f aca="false">SUM(AX293)</f>
        <v>1350</v>
      </c>
      <c r="AY290" s="216" t="n">
        <f aca="false">SUM(AY293)</f>
        <v>0</v>
      </c>
      <c r="AZ290" s="216" t="n">
        <f aca="false">SUM(AZ293)</f>
        <v>530.89</v>
      </c>
      <c r="BA290" s="216" t="n">
        <f aca="false">SUM(BA293)</f>
        <v>3981.68548609729</v>
      </c>
      <c r="BI290" s="3"/>
    </row>
    <row r="291" customFormat="false" ht="12.75" hidden="true" customHeight="false" outlineLevel="0" collapsed="false">
      <c r="A291" s="204"/>
      <c r="B291" s="205"/>
      <c r="C291" s="205"/>
      <c r="D291" s="205"/>
      <c r="E291" s="205"/>
      <c r="F291" s="205"/>
      <c r="G291" s="205"/>
      <c r="H291" s="205"/>
      <c r="I291" s="211" t="s">
        <v>385</v>
      </c>
      <c r="J291" s="212"/>
      <c r="K291" s="213" t="e">
        <f aca="false">SUM(#REF!)</f>
        <v>#REF!</v>
      </c>
      <c r="L291" s="213" t="e">
        <f aca="false">SUM(#REF!)</f>
        <v>#REF!</v>
      </c>
      <c r="M291" s="213" t="e">
        <f aca="false">SUM(#REF!)</f>
        <v>#REF!</v>
      </c>
      <c r="N291" s="213" t="n">
        <f aca="false">SUM(N293)</f>
        <v>16000</v>
      </c>
      <c r="O291" s="213" t="n">
        <f aca="false">SUM(O293)</f>
        <v>16000</v>
      </c>
      <c r="P291" s="213" t="n">
        <f aca="false">SUM(P293)</f>
        <v>25000</v>
      </c>
      <c r="Q291" s="213" t="n">
        <f aca="false">SUM(Q293)</f>
        <v>25000</v>
      </c>
      <c r="R291" s="213" t="n">
        <f aca="false">SUM(R293)</f>
        <v>16786.14</v>
      </c>
      <c r="S291" s="213" t="n">
        <f aca="false">SUM(S293)</f>
        <v>25000</v>
      </c>
      <c r="T291" s="213" t="n">
        <f aca="false">SUM(T293)</f>
        <v>16422</v>
      </c>
      <c r="U291" s="213" t="n">
        <f aca="false">SUM(U293)</f>
        <v>0</v>
      </c>
      <c r="V291" s="213" t="n">
        <f aca="false">SUM(V293)</f>
        <v>200</v>
      </c>
      <c r="W291" s="213" t="n">
        <f aca="false">SUM(W293)</f>
        <v>25000</v>
      </c>
      <c r="X291" s="213" t="n">
        <f aca="false">SUM(X293)</f>
        <v>25000</v>
      </c>
      <c r="Y291" s="213" t="n">
        <f aca="false">SUM(Y293)</f>
        <v>30000</v>
      </c>
      <c r="Z291" s="213" t="n">
        <f aca="false">SUM(Z293)</f>
        <v>30000</v>
      </c>
      <c r="AA291" s="213" t="n">
        <f aca="false">SUM(AA293)</f>
        <v>30000</v>
      </c>
      <c r="AB291" s="213" t="n">
        <f aca="false">SUM(AB293)</f>
        <v>15498.58</v>
      </c>
      <c r="AC291" s="213" t="n">
        <f aca="false">SUM(AC293)</f>
        <v>30000</v>
      </c>
      <c r="AD291" s="213" t="n">
        <f aca="false">SUM(AD293)</f>
        <v>45000</v>
      </c>
      <c r="AE291" s="213" t="n">
        <f aca="false">SUM(AE293)</f>
        <v>0</v>
      </c>
      <c r="AF291" s="213" t="n">
        <f aca="false">SUM(AF293)</f>
        <v>0</v>
      </c>
      <c r="AG291" s="213" t="n">
        <f aca="false">SUM(AG293)</f>
        <v>45000</v>
      </c>
      <c r="AH291" s="213" t="n">
        <f aca="false">SUM(AH293)</f>
        <v>28479.63</v>
      </c>
      <c r="AI291" s="213" t="n">
        <f aca="false">SUM(AI293)</f>
        <v>45000</v>
      </c>
      <c r="AJ291" s="213" t="n">
        <f aca="false">SUM(AJ293)</f>
        <v>12998.7</v>
      </c>
      <c r="AK291" s="213" t="n">
        <f aca="false">SUM(AK293)</f>
        <v>45000</v>
      </c>
      <c r="AL291" s="213" t="n">
        <f aca="false">SUM(AL293)</f>
        <v>0</v>
      </c>
      <c r="AM291" s="213" t="n">
        <f aca="false">SUM(AM293)</f>
        <v>0</v>
      </c>
      <c r="AN291" s="213" t="n">
        <f aca="false">SUM(AN293)</f>
        <v>45000</v>
      </c>
      <c r="AO291" s="207" t="n">
        <f aca="false">SUM(AN291/$AN$2)</f>
        <v>5972.52637865817</v>
      </c>
      <c r="AP291" s="213" t="n">
        <f aca="false">SUM(AP293)</f>
        <v>34000</v>
      </c>
      <c r="AQ291" s="213" t="n">
        <f aca="false">SUM(AQ293)</f>
        <v>0</v>
      </c>
      <c r="AR291" s="207" t="n">
        <f aca="false">SUM(AP291/$AN$2)</f>
        <v>4512.57548609729</v>
      </c>
      <c r="AS291" s="207"/>
      <c r="AT291" s="207" t="n">
        <f aca="false">SUM(AT293)</f>
        <v>0</v>
      </c>
      <c r="AU291" s="207" t="n">
        <f aca="false">SUM(AU293)</f>
        <v>0</v>
      </c>
      <c r="AV291" s="207" t="n">
        <f aca="false">SUM(AV293)</f>
        <v>0</v>
      </c>
      <c r="AW291" s="207" t="n">
        <f aca="false">SUM(AR291+AU291-AV291)</f>
        <v>4512.57548609729</v>
      </c>
      <c r="AX291" s="215"/>
      <c r="AY291" s="180"/>
      <c r="AZ291" s="180"/>
      <c r="BA291" s="160" t="n">
        <v>3981.69</v>
      </c>
      <c r="BI291" s="3"/>
    </row>
    <row r="292" customFormat="false" ht="12.75" hidden="true" customHeight="false" outlineLevel="0" collapsed="false">
      <c r="A292" s="204"/>
      <c r="B292" s="205" t="s">
        <v>158</v>
      </c>
      <c r="C292" s="205"/>
      <c r="D292" s="205"/>
      <c r="E292" s="205"/>
      <c r="F292" s="205"/>
      <c r="G292" s="205"/>
      <c r="H292" s="205"/>
      <c r="I292" s="217" t="s">
        <v>159</v>
      </c>
      <c r="J292" s="218" t="s">
        <v>160</v>
      </c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07" t="n">
        <f aca="false">SUM(AN292/$AN$2)</f>
        <v>0</v>
      </c>
      <c r="AP292" s="213" t="n">
        <v>34000</v>
      </c>
      <c r="AQ292" s="213"/>
      <c r="AR292" s="207" t="n">
        <f aca="false">SUM(AP292/$AN$2)</f>
        <v>4512.57548609729</v>
      </c>
      <c r="AS292" s="207"/>
      <c r="AT292" s="207" t="n">
        <v>34000</v>
      </c>
      <c r="AU292" s="207"/>
      <c r="AV292" s="207"/>
      <c r="AW292" s="207" t="n">
        <f aca="false">SUM(AR292+AU292-AV292)</f>
        <v>4512.57548609729</v>
      </c>
      <c r="AX292" s="215"/>
      <c r="AY292" s="180"/>
      <c r="AZ292" s="180"/>
      <c r="BA292" s="160" t="n">
        <v>3981.69</v>
      </c>
      <c r="BI292" s="3"/>
    </row>
    <row r="293" customFormat="false" ht="12.75" hidden="true" customHeight="false" outlineLevel="0" collapsed="false">
      <c r="A293" s="242"/>
      <c r="B293" s="220"/>
      <c r="C293" s="220"/>
      <c r="D293" s="220"/>
      <c r="E293" s="220"/>
      <c r="F293" s="220"/>
      <c r="G293" s="220"/>
      <c r="H293" s="220"/>
      <c r="I293" s="206" t="n">
        <v>3</v>
      </c>
      <c r="J293" s="137" t="s">
        <v>71</v>
      </c>
      <c r="K293" s="213"/>
      <c r="L293" s="213"/>
      <c r="M293" s="213"/>
      <c r="N293" s="213" t="n">
        <f aca="false">SUM(N294+N302)</f>
        <v>16000</v>
      </c>
      <c r="O293" s="213" t="n">
        <f aca="false">SUM(O294+O302)</f>
        <v>16000</v>
      </c>
      <c r="P293" s="213" t="n">
        <f aca="false">SUM(P294)</f>
        <v>25000</v>
      </c>
      <c r="Q293" s="213" t="n">
        <f aca="false">SUM(Q294)</f>
        <v>25000</v>
      </c>
      <c r="R293" s="213" t="n">
        <f aca="false">SUM(R294+R302)</f>
        <v>16786.14</v>
      </c>
      <c r="S293" s="213" t="n">
        <f aca="false">SUM(S294+S302)</f>
        <v>25000</v>
      </c>
      <c r="T293" s="213" t="n">
        <f aca="false">SUM(T294+T302)</f>
        <v>16422</v>
      </c>
      <c r="U293" s="213" t="n">
        <f aca="false">SUM(U294+U302)</f>
        <v>0</v>
      </c>
      <c r="V293" s="213" t="n">
        <f aca="false">SUM(V294+V302)</f>
        <v>200</v>
      </c>
      <c r="W293" s="213" t="n">
        <f aca="false">SUM(W294+W302)</f>
        <v>25000</v>
      </c>
      <c r="X293" s="213" t="n">
        <f aca="false">SUM(X294+X302)</f>
        <v>25000</v>
      </c>
      <c r="Y293" s="213" t="n">
        <f aca="false">SUM(Y294+Y302)</f>
        <v>30000</v>
      </c>
      <c r="Z293" s="213" t="n">
        <f aca="false">SUM(Z294+Z302)</f>
        <v>30000</v>
      </c>
      <c r="AA293" s="213" t="n">
        <f aca="false">SUM(AA294+AA302)</f>
        <v>30000</v>
      </c>
      <c r="AB293" s="213" t="n">
        <f aca="false">SUM(AB294+AB302)</f>
        <v>15498.58</v>
      </c>
      <c r="AC293" s="213" t="n">
        <f aca="false">SUM(AC294+AC302)</f>
        <v>30000</v>
      </c>
      <c r="AD293" s="213" t="n">
        <f aca="false">SUM(AD294+AD302)</f>
        <v>45000</v>
      </c>
      <c r="AE293" s="213" t="n">
        <f aca="false">SUM(AE294+AE302)</f>
        <v>0</v>
      </c>
      <c r="AF293" s="213" t="n">
        <f aca="false">SUM(AF294+AF302)</f>
        <v>0</v>
      </c>
      <c r="AG293" s="213" t="n">
        <f aca="false">SUM(AG294+AG302)</f>
        <v>45000</v>
      </c>
      <c r="AH293" s="213" t="n">
        <f aca="false">SUM(AH294+AH302)</f>
        <v>28479.63</v>
      </c>
      <c r="AI293" s="213" t="n">
        <f aca="false">SUM(AI294+AI302)</f>
        <v>45000</v>
      </c>
      <c r="AJ293" s="213" t="n">
        <f aca="false">SUM(AJ294+AJ302)</f>
        <v>12998.7</v>
      </c>
      <c r="AK293" s="213" t="n">
        <f aca="false">SUM(AK294+AK302)</f>
        <v>45000</v>
      </c>
      <c r="AL293" s="213" t="n">
        <f aca="false">SUM(AL294+AL302)</f>
        <v>0</v>
      </c>
      <c r="AM293" s="213" t="n">
        <f aca="false">SUM(AM294+AM302)</f>
        <v>0</v>
      </c>
      <c r="AN293" s="213" t="n">
        <f aca="false">SUM(AN294+AN302)</f>
        <v>45000</v>
      </c>
      <c r="AO293" s="207" t="n">
        <f aca="false">SUM(AN293/$AN$2)</f>
        <v>5972.52637865817</v>
      </c>
      <c r="AP293" s="213" t="n">
        <f aca="false">SUM(AP294+AP302)</f>
        <v>34000</v>
      </c>
      <c r="AQ293" s="213" t="n">
        <f aca="false">SUM(AQ294+AQ302)</f>
        <v>0</v>
      </c>
      <c r="AR293" s="207" t="n">
        <f aca="false">SUM(AP293/$AN$2)</f>
        <v>4512.57548609729</v>
      </c>
      <c r="AS293" s="207"/>
      <c r="AT293" s="207" t="n">
        <f aca="false">SUM(AT294+AT302)</f>
        <v>0</v>
      </c>
      <c r="AU293" s="207" t="n">
        <f aca="false">SUM(AU294+AU302)</f>
        <v>0</v>
      </c>
      <c r="AV293" s="207" t="n">
        <f aca="false">SUM(AV294+AV302)</f>
        <v>0</v>
      </c>
      <c r="AW293" s="207" t="n">
        <f aca="false">SUM(AR293+AU293-AV293)</f>
        <v>4512.57548609729</v>
      </c>
      <c r="AX293" s="215" t="n">
        <f aca="false">SUM(AX294)</f>
        <v>1350</v>
      </c>
      <c r="AY293" s="216" t="n">
        <f aca="false">SUM(AY294)</f>
        <v>0</v>
      </c>
      <c r="AZ293" s="216" t="n">
        <f aca="false">SUM(AZ294)</f>
        <v>530.89</v>
      </c>
      <c r="BA293" s="216" t="n">
        <f aca="false">SUM(BA294)</f>
        <v>3981.68548609729</v>
      </c>
      <c r="BI293" s="3"/>
    </row>
    <row r="294" customFormat="false" ht="12.75" hidden="true" customHeight="false" outlineLevel="0" collapsed="false">
      <c r="A294" s="214"/>
      <c r="B294" s="220" t="s">
        <v>159</v>
      </c>
      <c r="C294" s="220"/>
      <c r="D294" s="220"/>
      <c r="E294" s="220"/>
      <c r="F294" s="220"/>
      <c r="G294" s="220"/>
      <c r="H294" s="220"/>
      <c r="I294" s="206" t="n">
        <v>37</v>
      </c>
      <c r="J294" s="137" t="s">
        <v>316</v>
      </c>
      <c r="K294" s="207" t="n">
        <f aca="false">SUM(K295)</f>
        <v>25650</v>
      </c>
      <c r="L294" s="207" t="n">
        <f aca="false">SUM(L295)</f>
        <v>40000</v>
      </c>
      <c r="M294" s="207" t="n">
        <f aca="false">SUM(M295)</f>
        <v>40000</v>
      </c>
      <c r="N294" s="207" t="n">
        <f aca="false">SUM(N295)</f>
        <v>16000</v>
      </c>
      <c r="O294" s="207" t="n">
        <f aca="false">SUM(O295)</f>
        <v>16000</v>
      </c>
      <c r="P294" s="207" t="n">
        <f aca="false">SUM(P295)</f>
        <v>25000</v>
      </c>
      <c r="Q294" s="207" t="n">
        <f aca="false">SUM(Q295)</f>
        <v>25000</v>
      </c>
      <c r="R294" s="207" t="n">
        <f aca="false">SUM(R295)</f>
        <v>14665.8</v>
      </c>
      <c r="S294" s="207" t="n">
        <f aca="false">SUM(S295)</f>
        <v>25000</v>
      </c>
      <c r="T294" s="207" t="n">
        <f aca="false">SUM(T295)</f>
        <v>16422</v>
      </c>
      <c r="U294" s="207" t="n">
        <f aca="false">SUM(U295)</f>
        <v>0</v>
      </c>
      <c r="V294" s="207" t="n">
        <f aca="false">SUM(V295)</f>
        <v>200</v>
      </c>
      <c r="W294" s="207" t="n">
        <f aca="false">SUM(W295)</f>
        <v>25000</v>
      </c>
      <c r="X294" s="207" t="n">
        <f aca="false">SUM(X295)</f>
        <v>25000</v>
      </c>
      <c r="Y294" s="207" t="n">
        <f aca="false">SUM(Y295)</f>
        <v>30000</v>
      </c>
      <c r="Z294" s="207" t="n">
        <f aca="false">SUM(Z295)</f>
        <v>30000</v>
      </c>
      <c r="AA294" s="207" t="n">
        <f aca="false">SUM(AA295)</f>
        <v>30000</v>
      </c>
      <c r="AB294" s="207" t="n">
        <f aca="false">SUM(AB295)</f>
        <v>15498.58</v>
      </c>
      <c r="AC294" s="207" t="n">
        <f aca="false">SUM(AC295)</f>
        <v>30000</v>
      </c>
      <c r="AD294" s="207" t="n">
        <f aca="false">SUM(AD295)</f>
        <v>45000</v>
      </c>
      <c r="AE294" s="207" t="n">
        <f aca="false">SUM(AE295)</f>
        <v>0</v>
      </c>
      <c r="AF294" s="207" t="n">
        <f aca="false">SUM(AF295)</f>
        <v>0</v>
      </c>
      <c r="AG294" s="207" t="n">
        <f aca="false">SUM(AG295)</f>
        <v>45000</v>
      </c>
      <c r="AH294" s="207" t="n">
        <f aca="false">SUM(AH295)</f>
        <v>28479.63</v>
      </c>
      <c r="AI294" s="207" t="n">
        <f aca="false">SUM(AI295)</f>
        <v>45000</v>
      </c>
      <c r="AJ294" s="207" t="n">
        <f aca="false">SUM(AJ295)</f>
        <v>12998.7</v>
      </c>
      <c r="AK294" s="207" t="n">
        <f aca="false">SUM(AK295)</f>
        <v>45000</v>
      </c>
      <c r="AL294" s="207" t="n">
        <f aca="false">SUM(AL295)</f>
        <v>0</v>
      </c>
      <c r="AM294" s="207" t="n">
        <f aca="false">SUM(AM295)</f>
        <v>0</v>
      </c>
      <c r="AN294" s="207" t="n">
        <f aca="false">SUM(AN295)</f>
        <v>45000</v>
      </c>
      <c r="AO294" s="207" t="n">
        <f aca="false">SUM(AN294/$AN$2)</f>
        <v>5972.52637865817</v>
      </c>
      <c r="AP294" s="207" t="n">
        <f aca="false">SUM(AP295)</f>
        <v>34000</v>
      </c>
      <c r="AQ294" s="207"/>
      <c r="AR294" s="207" t="n">
        <f aca="false">SUM(AP294/$AN$2)</f>
        <v>4512.57548609729</v>
      </c>
      <c r="AS294" s="207"/>
      <c r="AT294" s="207" t="n">
        <f aca="false">SUM(AT295)</f>
        <v>0</v>
      </c>
      <c r="AU294" s="207" t="n">
        <f aca="false">SUM(AU295)</f>
        <v>0</v>
      </c>
      <c r="AV294" s="207" t="n">
        <f aca="false">SUM(AV295)</f>
        <v>0</v>
      </c>
      <c r="AW294" s="207" t="n">
        <f aca="false">SUM(AR294+AU294-AV294)</f>
        <v>4512.57548609729</v>
      </c>
      <c r="AX294" s="215" t="n">
        <f aca="false">SUM(AX295)</f>
        <v>1350</v>
      </c>
      <c r="AY294" s="216" t="n">
        <f aca="false">SUM(AY295)</f>
        <v>0</v>
      </c>
      <c r="AZ294" s="216" t="n">
        <f aca="false">SUM(AZ295)</f>
        <v>530.89</v>
      </c>
      <c r="BA294" s="216" t="n">
        <f aca="false">SUM(BA295)</f>
        <v>3981.68548609729</v>
      </c>
      <c r="BI294" s="3"/>
    </row>
    <row r="295" customFormat="false" ht="12.75" hidden="true" customHeight="false" outlineLevel="0" collapsed="false">
      <c r="A295" s="209"/>
      <c r="B295" s="205"/>
      <c r="C295" s="205"/>
      <c r="D295" s="205"/>
      <c r="E295" s="205"/>
      <c r="F295" s="205"/>
      <c r="G295" s="205"/>
      <c r="H295" s="205"/>
      <c r="I295" s="217" t="n">
        <v>372</v>
      </c>
      <c r="J295" s="218" t="s">
        <v>386</v>
      </c>
      <c r="K295" s="219" t="n">
        <f aca="false">SUM(K296)</f>
        <v>25650</v>
      </c>
      <c r="L295" s="219" t="n">
        <f aca="false">SUM(L296)</f>
        <v>40000</v>
      </c>
      <c r="M295" s="219" t="n">
        <f aca="false">SUM(M296)</f>
        <v>40000</v>
      </c>
      <c r="N295" s="219" t="n">
        <f aca="false">SUM(N296:N298)</f>
        <v>16000</v>
      </c>
      <c r="O295" s="219" t="n">
        <f aca="false">SUM(O296:O298)</f>
        <v>16000</v>
      </c>
      <c r="P295" s="219" t="n">
        <f aca="false">SUM(P296:P298)</f>
        <v>25000</v>
      </c>
      <c r="Q295" s="219" t="n">
        <f aca="false">SUM(Q296:Q298)</f>
        <v>25000</v>
      </c>
      <c r="R295" s="219" t="n">
        <f aca="false">SUM(R296:R298)</f>
        <v>14665.8</v>
      </c>
      <c r="S295" s="219" t="n">
        <f aca="false">SUM(S296:S298)</f>
        <v>25000</v>
      </c>
      <c r="T295" s="219" t="n">
        <f aca="false">SUM(T296:T298)</f>
        <v>16422</v>
      </c>
      <c r="U295" s="219" t="n">
        <f aca="false">SUM(U296:U298)</f>
        <v>0</v>
      </c>
      <c r="V295" s="219" t="n">
        <f aca="false">SUM(V296:V298)</f>
        <v>200</v>
      </c>
      <c r="W295" s="219" t="n">
        <f aca="false">SUM(W296:W298)</f>
        <v>25000</v>
      </c>
      <c r="X295" s="219" t="n">
        <f aca="false">SUM(X296:X298)</f>
        <v>25000</v>
      </c>
      <c r="Y295" s="219" t="n">
        <f aca="false">SUM(Y296:Y298)</f>
        <v>30000</v>
      </c>
      <c r="Z295" s="219" t="n">
        <f aca="false">SUM(Z296:Z298)</f>
        <v>30000</v>
      </c>
      <c r="AA295" s="219" t="n">
        <f aca="false">SUM(AA296:AA298)</f>
        <v>30000</v>
      </c>
      <c r="AB295" s="219" t="n">
        <f aca="false">SUM(AB296:AB298)</f>
        <v>15498.58</v>
      </c>
      <c r="AC295" s="219" t="n">
        <f aca="false">SUM(AC296:AC298)</f>
        <v>30000</v>
      </c>
      <c r="AD295" s="219" t="n">
        <f aca="false">SUM(AD296:AD298)</f>
        <v>45000</v>
      </c>
      <c r="AE295" s="219" t="n">
        <f aca="false">SUM(AE296:AE298)</f>
        <v>0</v>
      </c>
      <c r="AF295" s="219" t="n">
        <f aca="false">SUM(AF296:AF298)</f>
        <v>0</v>
      </c>
      <c r="AG295" s="219" t="n">
        <f aca="false">SUM(AG296:AG298)</f>
        <v>45000</v>
      </c>
      <c r="AH295" s="219" t="n">
        <f aca="false">SUM(AH296:AH298)</f>
        <v>28479.63</v>
      </c>
      <c r="AI295" s="219" t="n">
        <f aca="false">SUM(AI296:AI298)</f>
        <v>45000</v>
      </c>
      <c r="AJ295" s="219" t="n">
        <f aca="false">SUM(AJ296:AJ298)</f>
        <v>12998.7</v>
      </c>
      <c r="AK295" s="219" t="n">
        <f aca="false">SUM(AK296:AK298)</f>
        <v>45000</v>
      </c>
      <c r="AL295" s="219" t="n">
        <f aca="false">SUM(AL296:AL298)</f>
        <v>0</v>
      </c>
      <c r="AM295" s="219" t="n">
        <f aca="false">SUM(AM296:AM298)</f>
        <v>0</v>
      </c>
      <c r="AN295" s="219" t="n">
        <f aca="false">SUM(AN296:AN298)</f>
        <v>45000</v>
      </c>
      <c r="AO295" s="207" t="n">
        <f aca="false">SUM(AN295/$AN$2)</f>
        <v>5972.52637865817</v>
      </c>
      <c r="AP295" s="219" t="n">
        <f aca="false">SUM(AP296:AP298)</f>
        <v>34000</v>
      </c>
      <c r="AQ295" s="219"/>
      <c r="AR295" s="207" t="n">
        <f aca="false">SUM(AP295/$AN$2)</f>
        <v>4512.57548609729</v>
      </c>
      <c r="AS295" s="207"/>
      <c r="AT295" s="207" t="n">
        <f aca="false">SUM(AT296:AT298)</f>
        <v>0</v>
      </c>
      <c r="AU295" s="207" t="n">
        <f aca="false">SUM(AU296:AU298)</f>
        <v>0</v>
      </c>
      <c r="AV295" s="207" t="n">
        <f aca="false">SUM(AV296:AV298)</f>
        <v>0</v>
      </c>
      <c r="AW295" s="207" t="n">
        <f aca="false">SUM(AR295+AU295-AV295)</f>
        <v>4512.57548609729</v>
      </c>
      <c r="AX295" s="215" t="n">
        <f aca="false">SUM(AX296:AX298)</f>
        <v>1350</v>
      </c>
      <c r="AY295" s="216" t="n">
        <f aca="false">SUM(AY296:AY298)</f>
        <v>0</v>
      </c>
      <c r="AZ295" s="216" t="n">
        <f aca="false">SUM(AZ296:AZ298)</f>
        <v>530.89</v>
      </c>
      <c r="BA295" s="216" t="n">
        <f aca="false">SUM(BA296:BA298)</f>
        <v>3981.68548609729</v>
      </c>
      <c r="BI295" s="3"/>
    </row>
    <row r="296" customFormat="false" ht="12.75" hidden="true" customHeight="false" outlineLevel="0" collapsed="false">
      <c r="A296" s="209"/>
      <c r="B296" s="205"/>
      <c r="C296" s="205"/>
      <c r="D296" s="205"/>
      <c r="E296" s="205"/>
      <c r="F296" s="205"/>
      <c r="G296" s="205"/>
      <c r="H296" s="205"/>
      <c r="I296" s="217" t="n">
        <v>37211</v>
      </c>
      <c r="J296" s="218" t="s">
        <v>394</v>
      </c>
      <c r="K296" s="219" t="n">
        <v>25650</v>
      </c>
      <c r="L296" s="219" t="n">
        <v>40000</v>
      </c>
      <c r="M296" s="219" t="n">
        <v>40000</v>
      </c>
      <c r="N296" s="219" t="n">
        <v>6000</v>
      </c>
      <c r="O296" s="219" t="n">
        <v>6000</v>
      </c>
      <c r="P296" s="219" t="n">
        <v>10000</v>
      </c>
      <c r="Q296" s="219" t="n">
        <v>10000</v>
      </c>
      <c r="R296" s="219" t="n">
        <v>4289</v>
      </c>
      <c r="S296" s="219" t="n">
        <v>10000</v>
      </c>
      <c r="T296" s="219" t="n">
        <v>2847</v>
      </c>
      <c r="U296" s="219"/>
      <c r="V296" s="207" t="n">
        <f aca="false">S296/P296*100</f>
        <v>100</v>
      </c>
      <c r="W296" s="219" t="n">
        <v>10000</v>
      </c>
      <c r="X296" s="219" t="n">
        <v>10000</v>
      </c>
      <c r="Y296" s="219" t="n">
        <v>15000</v>
      </c>
      <c r="Z296" s="219" t="n">
        <v>10000</v>
      </c>
      <c r="AA296" s="219" t="n">
        <v>15000</v>
      </c>
      <c r="AB296" s="219"/>
      <c r="AC296" s="219" t="n">
        <v>15000</v>
      </c>
      <c r="AD296" s="219" t="n">
        <v>15000</v>
      </c>
      <c r="AE296" s="219"/>
      <c r="AF296" s="219"/>
      <c r="AG296" s="221" t="n">
        <f aca="false">SUM(AD296+AE296-AF296)</f>
        <v>15000</v>
      </c>
      <c r="AH296" s="219" t="n">
        <v>14980.98</v>
      </c>
      <c r="AI296" s="219" t="n">
        <v>15000</v>
      </c>
      <c r="AJ296" s="180" t="n">
        <v>0</v>
      </c>
      <c r="AK296" s="219" t="n">
        <v>15000</v>
      </c>
      <c r="AL296" s="219"/>
      <c r="AM296" s="219"/>
      <c r="AN296" s="180" t="n">
        <f aca="false">SUM(AK296+AL296-AM296)</f>
        <v>15000</v>
      </c>
      <c r="AO296" s="207" t="n">
        <f aca="false">SUM(AN296/$AN$2)</f>
        <v>1990.84212621939</v>
      </c>
      <c r="AP296" s="180" t="n">
        <v>15000</v>
      </c>
      <c r="AQ296" s="180"/>
      <c r="AR296" s="207" t="n">
        <f aca="false">SUM(AP296/$AN$2)</f>
        <v>1990.84212621939</v>
      </c>
      <c r="AS296" s="207"/>
      <c r="AT296" s="207"/>
      <c r="AU296" s="207"/>
      <c r="AV296" s="207"/>
      <c r="AW296" s="207" t="n">
        <f aca="false">SUM(AR296+AU296-AV296)</f>
        <v>1990.84212621939</v>
      </c>
      <c r="AX296" s="215" t="n">
        <v>1350</v>
      </c>
      <c r="AY296" s="180"/>
      <c r="AZ296" s="180"/>
      <c r="BA296" s="160" t="n">
        <f aca="false">SUM(AW296+AY296-AZ296)</f>
        <v>1990.84212621939</v>
      </c>
      <c r="BB296" s="3" t="n">
        <v>1990.84</v>
      </c>
      <c r="BI296" s="3"/>
    </row>
    <row r="297" customFormat="false" ht="12.75" hidden="true" customHeight="false" outlineLevel="0" collapsed="false">
      <c r="A297" s="209"/>
      <c r="B297" s="205"/>
      <c r="C297" s="205"/>
      <c r="D297" s="205"/>
      <c r="E297" s="205"/>
      <c r="F297" s="205"/>
      <c r="G297" s="205"/>
      <c r="H297" s="205"/>
      <c r="I297" s="217" t="n">
        <v>37211</v>
      </c>
      <c r="J297" s="218" t="s">
        <v>395</v>
      </c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07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21"/>
      <c r="AH297" s="219"/>
      <c r="AI297" s="219"/>
      <c r="AJ297" s="180"/>
      <c r="AK297" s="219"/>
      <c r="AL297" s="219"/>
      <c r="AM297" s="219"/>
      <c r="AN297" s="180"/>
      <c r="AO297" s="207" t="n">
        <f aca="false">SUM(AN297/$AN$2)</f>
        <v>0</v>
      </c>
      <c r="AP297" s="180" t="n">
        <v>4000</v>
      </c>
      <c r="AQ297" s="180"/>
      <c r="AR297" s="207" t="n">
        <f aca="false">SUM(AP297/$AN$2)</f>
        <v>530.891233658504</v>
      </c>
      <c r="AS297" s="207"/>
      <c r="AT297" s="207"/>
      <c r="AU297" s="207"/>
      <c r="AV297" s="207"/>
      <c r="AW297" s="207" t="n">
        <f aca="false">SUM(AR297+AU297-AV297)</f>
        <v>530.891233658504</v>
      </c>
      <c r="AX297" s="215"/>
      <c r="AY297" s="180"/>
      <c r="AZ297" s="180" t="n">
        <v>530.89</v>
      </c>
      <c r="BA297" s="160" t="n">
        <f aca="false">SUM(AW297+AY297-AZ297)</f>
        <v>0.00123365850424761</v>
      </c>
      <c r="BI297" s="3"/>
    </row>
    <row r="298" customFormat="false" ht="12.75" hidden="true" customHeight="false" outlineLevel="0" collapsed="false">
      <c r="A298" s="209"/>
      <c r="B298" s="205"/>
      <c r="C298" s="205"/>
      <c r="D298" s="205"/>
      <c r="E298" s="205"/>
      <c r="F298" s="205"/>
      <c r="G298" s="205"/>
      <c r="H298" s="205"/>
      <c r="I298" s="217" t="n">
        <v>37211</v>
      </c>
      <c r="J298" s="218" t="s">
        <v>396</v>
      </c>
      <c r="K298" s="219"/>
      <c r="L298" s="219"/>
      <c r="M298" s="219"/>
      <c r="N298" s="219" t="n">
        <v>10000</v>
      </c>
      <c r="O298" s="219" t="n">
        <v>10000</v>
      </c>
      <c r="P298" s="219" t="n">
        <v>15000</v>
      </c>
      <c r="Q298" s="219" t="n">
        <v>15000</v>
      </c>
      <c r="R298" s="219" t="n">
        <v>10376.8</v>
      </c>
      <c r="S298" s="219" t="n">
        <v>15000</v>
      </c>
      <c r="T298" s="219" t="n">
        <v>13575</v>
      </c>
      <c r="U298" s="219"/>
      <c r="V298" s="207" t="n">
        <f aca="false">S298/P298*100</f>
        <v>100</v>
      </c>
      <c r="W298" s="219" t="n">
        <v>15000</v>
      </c>
      <c r="X298" s="219" t="n">
        <v>15000</v>
      </c>
      <c r="Y298" s="219" t="n">
        <v>15000</v>
      </c>
      <c r="Z298" s="219" t="n">
        <v>20000</v>
      </c>
      <c r="AA298" s="219" t="n">
        <v>15000</v>
      </c>
      <c r="AB298" s="219" t="n">
        <v>15498.58</v>
      </c>
      <c r="AC298" s="219" t="n">
        <v>15000</v>
      </c>
      <c r="AD298" s="219" t="n">
        <v>30000</v>
      </c>
      <c r="AE298" s="219"/>
      <c r="AF298" s="219"/>
      <c r="AG298" s="221" t="n">
        <f aca="false">SUM(AD298+AE298-AF298)</f>
        <v>30000</v>
      </c>
      <c r="AH298" s="219" t="n">
        <v>13498.65</v>
      </c>
      <c r="AI298" s="219" t="n">
        <v>30000</v>
      </c>
      <c r="AJ298" s="180" t="n">
        <v>12998.7</v>
      </c>
      <c r="AK298" s="219" t="n">
        <v>30000</v>
      </c>
      <c r="AL298" s="219"/>
      <c r="AM298" s="219"/>
      <c r="AN298" s="180" t="n">
        <f aca="false">SUM(AK298+AL298-AM298)</f>
        <v>30000</v>
      </c>
      <c r="AO298" s="207" t="n">
        <f aca="false">SUM(AN298/$AN$2)</f>
        <v>3981.68425243878</v>
      </c>
      <c r="AP298" s="180" t="n">
        <v>15000</v>
      </c>
      <c r="AQ298" s="180"/>
      <c r="AR298" s="207" t="n">
        <f aca="false">SUM(AP298/$AN$2)</f>
        <v>1990.84212621939</v>
      </c>
      <c r="AS298" s="207"/>
      <c r="AT298" s="207"/>
      <c r="AU298" s="207"/>
      <c r="AV298" s="207"/>
      <c r="AW298" s="207" t="n">
        <f aca="false">SUM(AR298+AU298-AV298)</f>
        <v>1990.84212621939</v>
      </c>
      <c r="AX298" s="215"/>
      <c r="AY298" s="180"/>
      <c r="AZ298" s="180"/>
      <c r="BA298" s="160" t="n">
        <f aca="false">SUM(AW298+AY298-AZ298)</f>
        <v>1990.84212621939</v>
      </c>
      <c r="BB298" s="3" t="n">
        <v>1990.84</v>
      </c>
      <c r="BI298" s="3"/>
    </row>
    <row r="299" customFormat="false" ht="12.75" hidden="true" customHeight="false" outlineLevel="0" collapsed="false">
      <c r="A299" s="204" t="s">
        <v>397</v>
      </c>
      <c r="B299" s="205"/>
      <c r="C299" s="205"/>
      <c r="D299" s="205"/>
      <c r="E299" s="205"/>
      <c r="F299" s="205"/>
      <c r="G299" s="205"/>
      <c r="H299" s="205"/>
      <c r="I299" s="218" t="s">
        <v>398</v>
      </c>
      <c r="J299" s="205"/>
      <c r="K299" s="205"/>
      <c r="L299" s="205"/>
      <c r="M299" s="205"/>
      <c r="N299" s="205"/>
      <c r="O299" s="205"/>
      <c r="P299" s="243" t="n">
        <f aca="false">SUM(P300)</f>
        <v>400000</v>
      </c>
      <c r="Q299" s="243" t="n">
        <f aca="false">SUM(Q300)</f>
        <v>400000</v>
      </c>
      <c r="R299" s="243" t="n">
        <f aca="false">SUM(R300)</f>
        <v>2120.34</v>
      </c>
      <c r="S299" s="243" t="n">
        <f aca="false">SUM(S300)</f>
        <v>0</v>
      </c>
      <c r="T299" s="243" t="n">
        <f aca="false">SUM(T300)</f>
        <v>0</v>
      </c>
      <c r="U299" s="243" t="n">
        <f aca="false">SUM(U300)</f>
        <v>0</v>
      </c>
      <c r="V299" s="243" t="n">
        <f aca="false">SUM(V300)</f>
        <v>0</v>
      </c>
      <c r="W299" s="243"/>
      <c r="X299" s="219"/>
      <c r="Y299" s="219"/>
      <c r="Z299" s="219"/>
      <c r="AA299" s="219" t="n">
        <v>0</v>
      </c>
      <c r="AB299" s="219"/>
      <c r="AC299" s="219" t="n">
        <v>0</v>
      </c>
      <c r="AD299" s="219"/>
      <c r="AE299" s="219"/>
      <c r="AF299" s="219"/>
      <c r="AG299" s="221" t="n">
        <f aca="false">SUM(AC299+AE299-AF299)</f>
        <v>0</v>
      </c>
      <c r="AH299" s="219"/>
      <c r="AI299" s="219"/>
      <c r="AJ299" s="180"/>
      <c r="AK299" s="219"/>
      <c r="AL299" s="219"/>
      <c r="AM299" s="219"/>
      <c r="AN299" s="180" t="n">
        <f aca="false">SUM(AK299+AL299-AM299)</f>
        <v>0</v>
      </c>
      <c r="AO299" s="207" t="n">
        <f aca="false">SUM(AN299/$AN$2)</f>
        <v>0</v>
      </c>
      <c r="AP299" s="180"/>
      <c r="AQ299" s="180"/>
      <c r="AR299" s="207" t="n">
        <f aca="false">SUM(AP299/$AN$2)</f>
        <v>0</v>
      </c>
      <c r="AS299" s="207"/>
      <c r="AT299" s="207"/>
      <c r="AU299" s="207"/>
      <c r="AV299" s="207"/>
      <c r="AW299" s="207" t="n">
        <f aca="false">SUM(AR299+AU299-AV299)</f>
        <v>0</v>
      </c>
      <c r="AX299" s="215"/>
      <c r="AY299" s="180"/>
      <c r="AZ299" s="180"/>
      <c r="BA299" s="160" t="n">
        <f aca="false">SUM(AW299+AY299-AZ299)</f>
        <v>0</v>
      </c>
      <c r="BI299" s="3"/>
    </row>
    <row r="300" customFormat="false" ht="12.75" hidden="true" customHeight="false" outlineLevel="0" collapsed="false">
      <c r="A300" s="204"/>
      <c r="B300" s="205"/>
      <c r="C300" s="205"/>
      <c r="D300" s="205"/>
      <c r="E300" s="205"/>
      <c r="F300" s="205"/>
      <c r="G300" s="205"/>
      <c r="H300" s="205"/>
      <c r="I300" s="218" t="s">
        <v>399</v>
      </c>
      <c r="J300" s="205"/>
      <c r="K300" s="205"/>
      <c r="L300" s="205"/>
      <c r="M300" s="205"/>
      <c r="N300" s="205"/>
      <c r="O300" s="205"/>
      <c r="P300" s="243" t="n">
        <f aca="false">SUM(P301)</f>
        <v>400000</v>
      </c>
      <c r="Q300" s="243" t="n">
        <f aca="false">SUM(Q301)</f>
        <v>400000</v>
      </c>
      <c r="R300" s="243" t="n">
        <f aca="false">SUM(R301)</f>
        <v>2120.34</v>
      </c>
      <c r="S300" s="243" t="n">
        <f aca="false">SUM(S301)</f>
        <v>0</v>
      </c>
      <c r="T300" s="243" t="n">
        <f aca="false">SUM(T301)</f>
        <v>0</v>
      </c>
      <c r="U300" s="243" t="n">
        <f aca="false">SUM(U301)</f>
        <v>0</v>
      </c>
      <c r="V300" s="243" t="n">
        <f aca="false">SUM(V301)</f>
        <v>0</v>
      </c>
      <c r="W300" s="243"/>
      <c r="X300" s="219"/>
      <c r="Y300" s="219"/>
      <c r="Z300" s="219"/>
      <c r="AA300" s="219" t="n">
        <v>0</v>
      </c>
      <c r="AB300" s="219"/>
      <c r="AC300" s="219" t="n">
        <v>0</v>
      </c>
      <c r="AD300" s="219"/>
      <c r="AE300" s="219"/>
      <c r="AF300" s="219"/>
      <c r="AG300" s="221" t="n">
        <f aca="false">SUM(AC300+AE300-AF300)</f>
        <v>0</v>
      </c>
      <c r="AH300" s="219"/>
      <c r="AI300" s="219"/>
      <c r="AJ300" s="180"/>
      <c r="AK300" s="219"/>
      <c r="AL300" s="219"/>
      <c r="AM300" s="219"/>
      <c r="AN300" s="180" t="n">
        <f aca="false">SUM(AK300+AL300-AM300)</f>
        <v>0</v>
      </c>
      <c r="AO300" s="207" t="n">
        <f aca="false">SUM(AN300/$AN$2)</f>
        <v>0</v>
      </c>
      <c r="AP300" s="180"/>
      <c r="AQ300" s="180"/>
      <c r="AR300" s="207" t="n">
        <f aca="false">SUM(AP300/$AN$2)</f>
        <v>0</v>
      </c>
      <c r="AS300" s="207"/>
      <c r="AT300" s="207"/>
      <c r="AU300" s="207"/>
      <c r="AV300" s="207"/>
      <c r="AW300" s="207" t="n">
        <f aca="false">SUM(AR300+AU300-AV300)</f>
        <v>0</v>
      </c>
      <c r="AX300" s="215"/>
      <c r="AY300" s="180"/>
      <c r="AZ300" s="180"/>
      <c r="BA300" s="160" t="n">
        <f aca="false">SUM(AW300+AY300-AZ300)</f>
        <v>0</v>
      </c>
      <c r="BI300" s="3"/>
    </row>
    <row r="301" customFormat="false" ht="12.75" hidden="true" customHeight="false" outlineLevel="0" collapsed="false">
      <c r="A301" s="214"/>
      <c r="B301" s="220"/>
      <c r="C301" s="220"/>
      <c r="D301" s="220"/>
      <c r="E301" s="220"/>
      <c r="F301" s="220"/>
      <c r="G301" s="220"/>
      <c r="H301" s="220"/>
      <c r="I301" s="206" t="n">
        <v>3</v>
      </c>
      <c r="J301" s="137" t="s">
        <v>71</v>
      </c>
      <c r="K301" s="207"/>
      <c r="L301" s="207"/>
      <c r="M301" s="207"/>
      <c r="N301" s="207"/>
      <c r="O301" s="207"/>
      <c r="P301" s="207" t="n">
        <f aca="false">SUM(P302)</f>
        <v>400000</v>
      </c>
      <c r="Q301" s="207" t="n">
        <f aca="false">SUM(Q302)</f>
        <v>400000</v>
      </c>
      <c r="R301" s="207" t="n">
        <f aca="false">SUM(R302)</f>
        <v>2120.34</v>
      </c>
      <c r="S301" s="207" t="n">
        <f aca="false">SUM(S302)</f>
        <v>0</v>
      </c>
      <c r="T301" s="207" t="n">
        <f aca="false">SUM(T302)</f>
        <v>0</v>
      </c>
      <c r="U301" s="207" t="n">
        <f aca="false">SUM(U302)</f>
        <v>0</v>
      </c>
      <c r="V301" s="207" t="n">
        <f aca="false">S301/P301*100</f>
        <v>0</v>
      </c>
      <c r="W301" s="207"/>
      <c r="X301" s="207"/>
      <c r="Y301" s="207"/>
      <c r="Z301" s="207"/>
      <c r="AA301" s="207" t="n">
        <v>0</v>
      </c>
      <c r="AB301" s="207"/>
      <c r="AC301" s="207" t="n">
        <v>0</v>
      </c>
      <c r="AD301" s="207"/>
      <c r="AE301" s="207"/>
      <c r="AF301" s="207"/>
      <c r="AG301" s="221" t="n">
        <f aca="false">SUM(AC301+AE301-AF301)</f>
        <v>0</v>
      </c>
      <c r="AH301" s="219"/>
      <c r="AI301" s="219"/>
      <c r="AJ301" s="180"/>
      <c r="AK301" s="219"/>
      <c r="AL301" s="219"/>
      <c r="AM301" s="219"/>
      <c r="AN301" s="180" t="n">
        <f aca="false">SUM(AK301+AL301-AM301)</f>
        <v>0</v>
      </c>
      <c r="AO301" s="207" t="n">
        <f aca="false">SUM(AN301/$AN$2)</f>
        <v>0</v>
      </c>
      <c r="AP301" s="180"/>
      <c r="AQ301" s="180"/>
      <c r="AR301" s="207" t="n">
        <f aca="false">SUM(AP301/$AN$2)</f>
        <v>0</v>
      </c>
      <c r="AS301" s="207"/>
      <c r="AT301" s="207"/>
      <c r="AU301" s="207"/>
      <c r="AV301" s="207"/>
      <c r="AW301" s="207" t="n">
        <f aca="false">SUM(AR301+AU301-AV301)</f>
        <v>0</v>
      </c>
      <c r="AX301" s="215"/>
      <c r="AY301" s="180"/>
      <c r="AZ301" s="180"/>
      <c r="BA301" s="160" t="n">
        <f aca="false">SUM(AW301+AY301-AZ301)</f>
        <v>0</v>
      </c>
      <c r="BI301" s="3"/>
    </row>
    <row r="302" customFormat="false" ht="12.75" hidden="true" customHeight="false" outlineLevel="0" collapsed="false">
      <c r="A302" s="214"/>
      <c r="B302" s="220"/>
      <c r="C302" s="220"/>
      <c r="D302" s="220"/>
      <c r="E302" s="220"/>
      <c r="F302" s="220"/>
      <c r="G302" s="220"/>
      <c r="H302" s="220"/>
      <c r="I302" s="206" t="n">
        <v>38</v>
      </c>
      <c r="J302" s="137" t="s">
        <v>77</v>
      </c>
      <c r="K302" s="207"/>
      <c r="L302" s="207"/>
      <c r="M302" s="207"/>
      <c r="N302" s="207"/>
      <c r="O302" s="207"/>
      <c r="P302" s="207" t="n">
        <f aca="false">SUM(P304)</f>
        <v>400000</v>
      </c>
      <c r="Q302" s="207" t="n">
        <f aca="false">SUM(Q304)</f>
        <v>400000</v>
      </c>
      <c r="R302" s="207" t="n">
        <f aca="false">SUM(R304)</f>
        <v>2120.34</v>
      </c>
      <c r="S302" s="207" t="n">
        <f aca="false">SUM(S304)</f>
        <v>0</v>
      </c>
      <c r="T302" s="207" t="n">
        <f aca="false">SUM(T304)</f>
        <v>0</v>
      </c>
      <c r="U302" s="207" t="n">
        <v>0</v>
      </c>
      <c r="V302" s="207" t="n">
        <f aca="false">S302/P302*100</f>
        <v>0</v>
      </c>
      <c r="W302" s="207"/>
      <c r="X302" s="207"/>
      <c r="Y302" s="207"/>
      <c r="Z302" s="207"/>
      <c r="AA302" s="207" t="n">
        <v>0</v>
      </c>
      <c r="AB302" s="207"/>
      <c r="AC302" s="207" t="n">
        <v>0</v>
      </c>
      <c r="AD302" s="207"/>
      <c r="AE302" s="207"/>
      <c r="AF302" s="207"/>
      <c r="AG302" s="221" t="n">
        <f aca="false">SUM(AC302+AE302-AF302)</f>
        <v>0</v>
      </c>
      <c r="AH302" s="219"/>
      <c r="AI302" s="219"/>
      <c r="AJ302" s="180"/>
      <c r="AK302" s="219"/>
      <c r="AL302" s="219"/>
      <c r="AM302" s="219"/>
      <c r="AN302" s="180" t="n">
        <f aca="false">SUM(AK302+AL302-AM302)</f>
        <v>0</v>
      </c>
      <c r="AO302" s="207" t="n">
        <f aca="false">SUM(AN302/$AN$2)</f>
        <v>0</v>
      </c>
      <c r="AP302" s="180"/>
      <c r="AQ302" s="180"/>
      <c r="AR302" s="207" t="n">
        <f aca="false">SUM(AP302/$AN$2)</f>
        <v>0</v>
      </c>
      <c r="AS302" s="207"/>
      <c r="AT302" s="207"/>
      <c r="AU302" s="207"/>
      <c r="AV302" s="207"/>
      <c r="AW302" s="207" t="n">
        <f aca="false">SUM(AR302+AU302-AV302)</f>
        <v>0</v>
      </c>
      <c r="AX302" s="215"/>
      <c r="AY302" s="180"/>
      <c r="AZ302" s="180"/>
      <c r="BA302" s="160" t="n">
        <f aca="false">SUM(AW302+AY302-AZ302)</f>
        <v>0</v>
      </c>
      <c r="BI302" s="3"/>
    </row>
    <row r="303" customFormat="false" ht="12.75" hidden="true" customHeight="false" outlineLevel="0" collapsed="false">
      <c r="A303" s="209"/>
      <c r="B303" s="205"/>
      <c r="C303" s="205"/>
      <c r="D303" s="205"/>
      <c r="E303" s="205"/>
      <c r="F303" s="205"/>
      <c r="G303" s="205"/>
      <c r="H303" s="205"/>
      <c r="I303" s="217" t="n">
        <v>382</v>
      </c>
      <c r="J303" s="218" t="s">
        <v>400</v>
      </c>
      <c r="K303" s="219"/>
      <c r="L303" s="219"/>
      <c r="M303" s="219"/>
      <c r="N303" s="219"/>
      <c r="O303" s="219"/>
      <c r="P303" s="219" t="n">
        <f aca="false">SUM(P304)</f>
        <v>400000</v>
      </c>
      <c r="Q303" s="219" t="n">
        <f aca="false">SUM(Q304)</f>
        <v>400000</v>
      </c>
      <c r="R303" s="219" t="n">
        <f aca="false">SUM(R304)</f>
        <v>2120.34</v>
      </c>
      <c r="S303" s="219" t="n">
        <f aca="false">SUM(S304)</f>
        <v>0</v>
      </c>
      <c r="T303" s="219" t="n">
        <f aca="false">SUM(T304)</f>
        <v>0</v>
      </c>
      <c r="U303" s="219"/>
      <c r="V303" s="207" t="n">
        <f aca="false">S303/P303*100</f>
        <v>0</v>
      </c>
      <c r="W303" s="219"/>
      <c r="X303" s="219"/>
      <c r="Y303" s="219"/>
      <c r="Z303" s="219"/>
      <c r="AA303" s="219" t="n">
        <v>0</v>
      </c>
      <c r="AB303" s="219"/>
      <c r="AC303" s="219" t="n">
        <v>0</v>
      </c>
      <c r="AD303" s="219"/>
      <c r="AE303" s="219"/>
      <c r="AF303" s="219"/>
      <c r="AG303" s="221" t="n">
        <f aca="false">SUM(AC303+AE303-AF303)</f>
        <v>0</v>
      </c>
      <c r="AH303" s="219"/>
      <c r="AI303" s="219"/>
      <c r="AJ303" s="180"/>
      <c r="AK303" s="219"/>
      <c r="AL303" s="219"/>
      <c r="AM303" s="219"/>
      <c r="AN303" s="180" t="n">
        <f aca="false">SUM(AK303+AL303-AM303)</f>
        <v>0</v>
      </c>
      <c r="AO303" s="207" t="n">
        <f aca="false">SUM(AN303/$AN$2)</f>
        <v>0</v>
      </c>
      <c r="AP303" s="180"/>
      <c r="AQ303" s="180"/>
      <c r="AR303" s="207" t="n">
        <f aca="false">SUM(AP303/$AN$2)</f>
        <v>0</v>
      </c>
      <c r="AS303" s="207"/>
      <c r="AT303" s="207"/>
      <c r="AU303" s="207"/>
      <c r="AV303" s="207"/>
      <c r="AW303" s="207" t="n">
        <f aca="false">SUM(AR303+AU303-AV303)</f>
        <v>0</v>
      </c>
      <c r="AX303" s="215"/>
      <c r="AY303" s="180"/>
      <c r="AZ303" s="180"/>
      <c r="BA303" s="160" t="n">
        <f aca="false">SUM(AW303+AY303-AZ303)</f>
        <v>0</v>
      </c>
      <c r="BI303" s="3"/>
    </row>
    <row r="304" customFormat="false" ht="12.75" hidden="true" customHeight="false" outlineLevel="0" collapsed="false">
      <c r="A304" s="209"/>
      <c r="B304" s="205"/>
      <c r="C304" s="205"/>
      <c r="D304" s="205"/>
      <c r="E304" s="205"/>
      <c r="F304" s="205"/>
      <c r="G304" s="205"/>
      <c r="H304" s="205"/>
      <c r="I304" s="217" t="n">
        <v>38221</v>
      </c>
      <c r="J304" s="218" t="s">
        <v>401</v>
      </c>
      <c r="K304" s="219"/>
      <c r="L304" s="219"/>
      <c r="M304" s="219"/>
      <c r="N304" s="219"/>
      <c r="O304" s="219"/>
      <c r="P304" s="219" t="n">
        <v>400000</v>
      </c>
      <c r="Q304" s="219" t="n">
        <v>400000</v>
      </c>
      <c r="R304" s="219" t="n">
        <v>2120.34</v>
      </c>
      <c r="S304" s="219"/>
      <c r="T304" s="219"/>
      <c r="U304" s="219"/>
      <c r="V304" s="207" t="n">
        <f aca="false">S304/P304*100</f>
        <v>0</v>
      </c>
      <c r="W304" s="219"/>
      <c r="X304" s="219"/>
      <c r="Y304" s="219"/>
      <c r="Z304" s="219"/>
      <c r="AA304" s="219" t="n">
        <v>0</v>
      </c>
      <c r="AB304" s="219"/>
      <c r="AC304" s="219" t="n">
        <v>0</v>
      </c>
      <c r="AD304" s="219"/>
      <c r="AE304" s="219"/>
      <c r="AF304" s="219"/>
      <c r="AG304" s="221" t="n">
        <f aca="false">SUM(AC304+AE304-AF304)</f>
        <v>0</v>
      </c>
      <c r="AH304" s="219"/>
      <c r="AI304" s="219"/>
      <c r="AJ304" s="180"/>
      <c r="AK304" s="219"/>
      <c r="AL304" s="219"/>
      <c r="AM304" s="219"/>
      <c r="AN304" s="180" t="n">
        <f aca="false">SUM(AK304+AL304-AM304)</f>
        <v>0</v>
      </c>
      <c r="AO304" s="207" t="n">
        <f aca="false">SUM(AN304/$AN$2)</f>
        <v>0</v>
      </c>
      <c r="AP304" s="180"/>
      <c r="AQ304" s="180"/>
      <c r="AR304" s="207" t="n">
        <f aca="false">SUM(AP304/$AN$2)</f>
        <v>0</v>
      </c>
      <c r="AS304" s="207"/>
      <c r="AT304" s="207"/>
      <c r="AU304" s="207"/>
      <c r="AV304" s="207"/>
      <c r="AW304" s="207" t="n">
        <f aca="false">SUM(AR304+AU304-AV304)</f>
        <v>0</v>
      </c>
      <c r="AX304" s="215"/>
      <c r="AY304" s="180"/>
      <c r="AZ304" s="180"/>
      <c r="BA304" s="160" t="n">
        <f aca="false">SUM(AW304+AY304-AZ304)</f>
        <v>0</v>
      </c>
      <c r="BI304" s="3"/>
    </row>
    <row r="305" customFormat="false" ht="12.75" hidden="true" customHeight="false" outlineLevel="0" collapsed="false">
      <c r="A305" s="209" t="s">
        <v>402</v>
      </c>
      <c r="B305" s="205"/>
      <c r="C305" s="205"/>
      <c r="D305" s="205"/>
      <c r="E305" s="205"/>
      <c r="F305" s="205"/>
      <c r="G305" s="205"/>
      <c r="H305" s="205"/>
      <c r="I305" s="217" t="s">
        <v>155</v>
      </c>
      <c r="J305" s="218" t="s">
        <v>403</v>
      </c>
      <c r="K305" s="219" t="n">
        <f aca="false">SUM(K306)</f>
        <v>10000</v>
      </c>
      <c r="L305" s="219" t="n">
        <f aca="false">SUM(L306)</f>
        <v>20000</v>
      </c>
      <c r="M305" s="219" t="n">
        <f aca="false">SUM(M306)</f>
        <v>20000</v>
      </c>
      <c r="N305" s="219" t="n">
        <f aca="false">SUM(N306)</f>
        <v>3000</v>
      </c>
      <c r="O305" s="219" t="n">
        <f aca="false">SUM(O306)</f>
        <v>3000</v>
      </c>
      <c r="P305" s="219" t="n">
        <f aca="false">SUM(P306)</f>
        <v>3000</v>
      </c>
      <c r="Q305" s="219" t="n">
        <f aca="false">SUM(Q306)</f>
        <v>3000</v>
      </c>
      <c r="R305" s="219" t="n">
        <f aca="false">SUM(R306)</f>
        <v>0</v>
      </c>
      <c r="S305" s="219" t="n">
        <f aca="false">SUM(S306)</f>
        <v>3000</v>
      </c>
      <c r="T305" s="219" t="n">
        <f aca="false">SUM(T306)</f>
        <v>0</v>
      </c>
      <c r="U305" s="219" t="n">
        <f aca="false">SUM(U306)</f>
        <v>0</v>
      </c>
      <c r="V305" s="219" t="n">
        <f aca="false">SUM(V306)</f>
        <v>100</v>
      </c>
      <c r="W305" s="219" t="n">
        <f aca="false">SUM(W306)</f>
        <v>3000</v>
      </c>
      <c r="X305" s="219" t="n">
        <f aca="false">SUM(X306)</f>
        <v>3000</v>
      </c>
      <c r="Y305" s="219" t="n">
        <f aca="false">SUM(Y306)</f>
        <v>3000</v>
      </c>
      <c r="Z305" s="219" t="n">
        <f aca="false">SUM(Z306)</f>
        <v>3000</v>
      </c>
      <c r="AA305" s="219" t="n">
        <f aca="false">SUM(AA306)</f>
        <v>22000</v>
      </c>
      <c r="AB305" s="219" t="n">
        <f aca="false">SUM(AB306)</f>
        <v>0</v>
      </c>
      <c r="AC305" s="219" t="n">
        <f aca="false">SUM(AC306)</f>
        <v>22000</v>
      </c>
      <c r="AD305" s="219" t="n">
        <f aca="false">SUM(AD306)</f>
        <v>22000</v>
      </c>
      <c r="AE305" s="219" t="n">
        <f aca="false">SUM(AE306)</f>
        <v>0</v>
      </c>
      <c r="AF305" s="219" t="n">
        <f aca="false">SUM(AF306)</f>
        <v>0</v>
      </c>
      <c r="AG305" s="219" t="n">
        <f aca="false">SUM(AG306)</f>
        <v>22000</v>
      </c>
      <c r="AH305" s="219" t="n">
        <f aca="false">SUM(AH306)</f>
        <v>10836.89</v>
      </c>
      <c r="AI305" s="219" t="n">
        <f aca="false">SUM(AI306)</f>
        <v>10000</v>
      </c>
      <c r="AJ305" s="219" t="n">
        <f aca="false">SUM(AJ306)</f>
        <v>10000</v>
      </c>
      <c r="AK305" s="219" t="n">
        <f aca="false">SUM(AK306)</f>
        <v>10000</v>
      </c>
      <c r="AL305" s="219" t="n">
        <f aca="false">SUM(AL306)</f>
        <v>0</v>
      </c>
      <c r="AM305" s="219" t="n">
        <f aca="false">SUM(AM306)</f>
        <v>0</v>
      </c>
      <c r="AN305" s="219" t="n">
        <f aca="false">SUM(AN306)</f>
        <v>10000</v>
      </c>
      <c r="AO305" s="207" t="n">
        <f aca="false">SUM(AN305/$AN$2)</f>
        <v>1327.22808414626</v>
      </c>
      <c r="AP305" s="219" t="n">
        <f aca="false">SUM(AP306)</f>
        <v>10000</v>
      </c>
      <c r="AQ305" s="219" t="n">
        <f aca="false">SUM(AQ306)</f>
        <v>0</v>
      </c>
      <c r="AR305" s="207" t="n">
        <f aca="false">SUM(AP305/$AN$2)</f>
        <v>1327.22808414626</v>
      </c>
      <c r="AS305" s="207"/>
      <c r="AT305" s="207" t="n">
        <f aca="false">SUM(AT306)</f>
        <v>0</v>
      </c>
      <c r="AU305" s="207" t="n">
        <f aca="false">SUM(AU306)</f>
        <v>0</v>
      </c>
      <c r="AV305" s="207" t="n">
        <f aca="false">SUM(AV306)</f>
        <v>0</v>
      </c>
      <c r="AW305" s="207" t="n">
        <f aca="false">SUM(AR305+AU305-AV305)</f>
        <v>1327.22808414626</v>
      </c>
      <c r="AX305" s="215" t="n">
        <f aca="false">SUM(AX309)</f>
        <v>1327.23</v>
      </c>
      <c r="AY305" s="216" t="n">
        <f aca="false">SUM(AY309)</f>
        <v>0</v>
      </c>
      <c r="AZ305" s="216" t="n">
        <f aca="false">SUM(AZ309)</f>
        <v>0</v>
      </c>
      <c r="BA305" s="216" t="n">
        <f aca="false">SUM(BA309)</f>
        <v>1327.22808414626</v>
      </c>
      <c r="BI305" s="3"/>
    </row>
    <row r="306" customFormat="false" ht="12.75" hidden="true" customHeight="false" outlineLevel="0" collapsed="false">
      <c r="A306" s="209"/>
      <c r="B306" s="205"/>
      <c r="C306" s="205"/>
      <c r="D306" s="205"/>
      <c r="E306" s="205"/>
      <c r="F306" s="205"/>
      <c r="G306" s="205"/>
      <c r="H306" s="205"/>
      <c r="I306" s="217" t="s">
        <v>385</v>
      </c>
      <c r="J306" s="218"/>
      <c r="K306" s="219" t="n">
        <f aca="false">SUM(K309)</f>
        <v>10000</v>
      </c>
      <c r="L306" s="219" t="n">
        <f aca="false">SUM(L309)</f>
        <v>20000</v>
      </c>
      <c r="M306" s="219" t="n">
        <f aca="false">SUM(M309)</f>
        <v>20000</v>
      </c>
      <c r="N306" s="219" t="n">
        <f aca="false">SUM(N309)</f>
        <v>3000</v>
      </c>
      <c r="O306" s="219" t="n">
        <f aca="false">SUM(O309)</f>
        <v>3000</v>
      </c>
      <c r="P306" s="219" t="n">
        <f aca="false">SUM(P309)</f>
        <v>3000</v>
      </c>
      <c r="Q306" s="219" t="n">
        <f aca="false">SUM(Q309)</f>
        <v>3000</v>
      </c>
      <c r="R306" s="219" t="n">
        <f aca="false">SUM(R309)</f>
        <v>0</v>
      </c>
      <c r="S306" s="219" t="n">
        <f aca="false">SUM(S309)</f>
        <v>3000</v>
      </c>
      <c r="T306" s="219" t="n">
        <f aca="false">SUM(T309)</f>
        <v>0</v>
      </c>
      <c r="U306" s="219" t="n">
        <f aca="false">SUM(U309)</f>
        <v>0</v>
      </c>
      <c r="V306" s="219" t="n">
        <f aca="false">SUM(V309)</f>
        <v>100</v>
      </c>
      <c r="W306" s="219" t="n">
        <f aca="false">SUM(W309)</f>
        <v>3000</v>
      </c>
      <c r="X306" s="219" t="n">
        <f aca="false">SUM(X309)</f>
        <v>3000</v>
      </c>
      <c r="Y306" s="219" t="n">
        <f aca="false">SUM(Y309)</f>
        <v>3000</v>
      </c>
      <c r="Z306" s="219" t="n">
        <f aca="false">SUM(Z309)</f>
        <v>3000</v>
      </c>
      <c r="AA306" s="219" t="n">
        <f aca="false">SUM(AA309)</f>
        <v>22000</v>
      </c>
      <c r="AB306" s="219" t="n">
        <f aca="false">SUM(AB309)</f>
        <v>0</v>
      </c>
      <c r="AC306" s="219" t="n">
        <f aca="false">SUM(AC309)</f>
        <v>22000</v>
      </c>
      <c r="AD306" s="219" t="n">
        <f aca="false">SUM(AD309)</f>
        <v>22000</v>
      </c>
      <c r="AE306" s="219" t="n">
        <f aca="false">SUM(AE309)</f>
        <v>0</v>
      </c>
      <c r="AF306" s="219" t="n">
        <f aca="false">SUM(AF309)</f>
        <v>0</v>
      </c>
      <c r="AG306" s="219" t="n">
        <f aca="false">SUM(AG309)</f>
        <v>22000</v>
      </c>
      <c r="AH306" s="219" t="n">
        <f aca="false">SUM(AH309)</f>
        <v>10836.89</v>
      </c>
      <c r="AI306" s="219" t="n">
        <f aca="false">SUM(AI309)</f>
        <v>10000</v>
      </c>
      <c r="AJ306" s="219" t="n">
        <f aca="false">SUM(AJ309)</f>
        <v>10000</v>
      </c>
      <c r="AK306" s="219" t="n">
        <f aca="false">SUM(AK309)</f>
        <v>10000</v>
      </c>
      <c r="AL306" s="219" t="n">
        <f aca="false">SUM(AL309)</f>
        <v>0</v>
      </c>
      <c r="AM306" s="219" t="n">
        <f aca="false">SUM(AM309)</f>
        <v>0</v>
      </c>
      <c r="AN306" s="219" t="n">
        <f aca="false">SUM(AN309)</f>
        <v>10000</v>
      </c>
      <c r="AO306" s="207" t="n">
        <f aca="false">SUM(AN306/$AN$2)</f>
        <v>1327.22808414626</v>
      </c>
      <c r="AP306" s="219" t="n">
        <f aca="false">SUM(AP309)</f>
        <v>10000</v>
      </c>
      <c r="AQ306" s="219" t="n">
        <f aca="false">SUM(AQ309)</f>
        <v>0</v>
      </c>
      <c r="AR306" s="207" t="n">
        <f aca="false">SUM(AP306/$AN$2)</f>
        <v>1327.22808414626</v>
      </c>
      <c r="AS306" s="207"/>
      <c r="AT306" s="207" t="n">
        <f aca="false">SUM(AT309)</f>
        <v>0</v>
      </c>
      <c r="AU306" s="207" t="n">
        <f aca="false">SUM(AU309)</f>
        <v>0</v>
      </c>
      <c r="AV306" s="207" t="n">
        <f aca="false">SUM(AV309)</f>
        <v>0</v>
      </c>
      <c r="AW306" s="207" t="n">
        <f aca="false">SUM(AR306+AU306-AV306)</f>
        <v>1327.22808414626</v>
      </c>
      <c r="AX306" s="215"/>
      <c r="AY306" s="180"/>
      <c r="AZ306" s="180"/>
      <c r="BA306" s="160" t="n">
        <v>1327.23</v>
      </c>
      <c r="BI306" s="3"/>
    </row>
    <row r="307" customFormat="false" ht="12.75" hidden="true" customHeight="false" outlineLevel="0" collapsed="false">
      <c r="A307" s="209"/>
      <c r="B307" s="205" t="s">
        <v>158</v>
      </c>
      <c r="C307" s="205"/>
      <c r="D307" s="205"/>
      <c r="E307" s="205"/>
      <c r="F307" s="205"/>
      <c r="G307" s="205"/>
      <c r="H307" s="205"/>
      <c r="I307" s="217" t="s">
        <v>159</v>
      </c>
      <c r="J307" s="218" t="s">
        <v>160</v>
      </c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19"/>
      <c r="AJ307" s="219"/>
      <c r="AK307" s="219"/>
      <c r="AL307" s="219"/>
      <c r="AM307" s="219"/>
      <c r="AN307" s="219"/>
      <c r="AO307" s="207" t="n">
        <f aca="false">SUM(AN307/$AN$2)</f>
        <v>0</v>
      </c>
      <c r="AP307" s="219" t="n">
        <v>10000</v>
      </c>
      <c r="AQ307" s="219"/>
      <c r="AR307" s="207" t="n">
        <f aca="false">SUM(AP307/$AN$2)</f>
        <v>1327.22808414626</v>
      </c>
      <c r="AS307" s="207"/>
      <c r="AT307" s="207" t="n">
        <v>10000</v>
      </c>
      <c r="AU307" s="207"/>
      <c r="AV307" s="207"/>
      <c r="AW307" s="207" t="n">
        <f aca="false">SUM(AR307+AU307-AV307)</f>
        <v>1327.22808414626</v>
      </c>
      <c r="AX307" s="215"/>
      <c r="AY307" s="180"/>
      <c r="AZ307" s="180"/>
      <c r="BA307" s="160" t="n">
        <v>5.6</v>
      </c>
      <c r="BI307" s="3"/>
    </row>
    <row r="308" customFormat="false" ht="12.75" hidden="true" customHeight="false" outlineLevel="0" collapsed="false">
      <c r="A308" s="209"/>
      <c r="B308" s="205"/>
      <c r="C308" s="205"/>
      <c r="D308" s="205"/>
      <c r="E308" s="205"/>
      <c r="F308" s="205"/>
      <c r="G308" s="205"/>
      <c r="H308" s="205"/>
      <c r="I308" s="234" t="s">
        <v>271</v>
      </c>
      <c r="J308" s="218" t="s">
        <v>37</v>
      </c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  <c r="AD308" s="219"/>
      <c r="AE308" s="219"/>
      <c r="AF308" s="219"/>
      <c r="AG308" s="219"/>
      <c r="AH308" s="219"/>
      <c r="AI308" s="219"/>
      <c r="AJ308" s="219"/>
      <c r="AK308" s="219"/>
      <c r="AL308" s="219"/>
      <c r="AM308" s="219"/>
      <c r="AN308" s="219"/>
      <c r="AO308" s="207"/>
      <c r="AP308" s="219"/>
      <c r="AQ308" s="219"/>
      <c r="AR308" s="207"/>
      <c r="AS308" s="207"/>
      <c r="AT308" s="207"/>
      <c r="AU308" s="207"/>
      <c r="AV308" s="207"/>
      <c r="AW308" s="207"/>
      <c r="AX308" s="215"/>
      <c r="AY308" s="180"/>
      <c r="AZ308" s="180"/>
      <c r="BA308" s="244" t="n">
        <v>1321.63</v>
      </c>
      <c r="BI308" s="3"/>
    </row>
    <row r="309" customFormat="false" ht="12.75" hidden="true" customHeight="false" outlineLevel="0" collapsed="false">
      <c r="A309" s="214"/>
      <c r="B309" s="220"/>
      <c r="C309" s="220"/>
      <c r="D309" s="220"/>
      <c r="E309" s="220"/>
      <c r="F309" s="220"/>
      <c r="G309" s="220"/>
      <c r="H309" s="220"/>
      <c r="I309" s="206" t="n">
        <v>3</v>
      </c>
      <c r="J309" s="137" t="s">
        <v>71</v>
      </c>
      <c r="K309" s="207" t="n">
        <f aca="false">SUM(K310)</f>
        <v>10000</v>
      </c>
      <c r="L309" s="207" t="n">
        <f aca="false">SUM(L310)</f>
        <v>20000</v>
      </c>
      <c r="M309" s="207" t="n">
        <f aca="false">SUM(M310)</f>
        <v>20000</v>
      </c>
      <c r="N309" s="207" t="n">
        <f aca="false">SUM(N310)</f>
        <v>3000</v>
      </c>
      <c r="O309" s="207" t="n">
        <f aca="false">SUM(O310)</f>
        <v>3000</v>
      </c>
      <c r="P309" s="207" t="n">
        <f aca="false">SUM(P310)</f>
        <v>3000</v>
      </c>
      <c r="Q309" s="207" t="n">
        <f aca="false">SUM(Q310)</f>
        <v>3000</v>
      </c>
      <c r="R309" s="207" t="n">
        <f aca="false">SUM(R310)</f>
        <v>0</v>
      </c>
      <c r="S309" s="207" t="n">
        <f aca="false">SUM(S310)</f>
        <v>3000</v>
      </c>
      <c r="T309" s="207" t="n">
        <f aca="false">SUM(T310)</f>
        <v>0</v>
      </c>
      <c r="U309" s="207" t="n">
        <f aca="false">SUM(U310)</f>
        <v>0</v>
      </c>
      <c r="V309" s="207" t="n">
        <f aca="false">SUM(V310)</f>
        <v>100</v>
      </c>
      <c r="W309" s="207" t="n">
        <f aca="false">SUM(W310)</f>
        <v>3000</v>
      </c>
      <c r="X309" s="207" t="n">
        <f aca="false">SUM(X310)</f>
        <v>3000</v>
      </c>
      <c r="Y309" s="207" t="n">
        <f aca="false">SUM(Y310)</f>
        <v>3000</v>
      </c>
      <c r="Z309" s="207" t="n">
        <f aca="false">SUM(Z310)</f>
        <v>3000</v>
      </c>
      <c r="AA309" s="207" t="n">
        <f aca="false">SUM(AA310)</f>
        <v>22000</v>
      </c>
      <c r="AB309" s="207" t="n">
        <f aca="false">SUM(AB310)</f>
        <v>0</v>
      </c>
      <c r="AC309" s="207" t="n">
        <f aca="false">SUM(AC310)</f>
        <v>22000</v>
      </c>
      <c r="AD309" s="207" t="n">
        <f aca="false">SUM(AD310)</f>
        <v>22000</v>
      </c>
      <c r="AE309" s="207" t="n">
        <f aca="false">SUM(AE310)</f>
        <v>0</v>
      </c>
      <c r="AF309" s="207" t="n">
        <f aca="false">SUM(AF310)</f>
        <v>0</v>
      </c>
      <c r="AG309" s="207" t="n">
        <f aca="false">SUM(AG310)</f>
        <v>22000</v>
      </c>
      <c r="AH309" s="207" t="n">
        <f aca="false">SUM(AH310)</f>
        <v>10836.89</v>
      </c>
      <c r="AI309" s="207" t="n">
        <f aca="false">SUM(AI310)</f>
        <v>10000</v>
      </c>
      <c r="AJ309" s="207" t="n">
        <f aca="false">SUM(AJ310)</f>
        <v>10000</v>
      </c>
      <c r="AK309" s="207" t="n">
        <f aca="false">SUM(AK310)</f>
        <v>10000</v>
      </c>
      <c r="AL309" s="207" t="n">
        <f aca="false">SUM(AL310)</f>
        <v>0</v>
      </c>
      <c r="AM309" s="207" t="n">
        <f aca="false">SUM(AM310)</f>
        <v>0</v>
      </c>
      <c r="AN309" s="207" t="n">
        <f aca="false">SUM(AN310)</f>
        <v>10000</v>
      </c>
      <c r="AO309" s="207" t="n">
        <f aca="false">SUM(AN309/$AN$2)</f>
        <v>1327.22808414626</v>
      </c>
      <c r="AP309" s="207" t="n">
        <f aca="false">SUM(AP310)</f>
        <v>10000</v>
      </c>
      <c r="AQ309" s="207" t="n">
        <f aca="false">SUM(AQ310)</f>
        <v>0</v>
      </c>
      <c r="AR309" s="207" t="n">
        <f aca="false">SUM(AP309/$AN$2)</f>
        <v>1327.22808414626</v>
      </c>
      <c r="AS309" s="207"/>
      <c r="AT309" s="207" t="n">
        <f aca="false">SUM(AT310)</f>
        <v>0</v>
      </c>
      <c r="AU309" s="207" t="n">
        <f aca="false">SUM(AU310)</f>
        <v>0</v>
      </c>
      <c r="AV309" s="207" t="n">
        <f aca="false">SUM(AV310)</f>
        <v>0</v>
      </c>
      <c r="AW309" s="207" t="n">
        <f aca="false">SUM(AR309+AU309-AV309)</f>
        <v>1327.22808414626</v>
      </c>
      <c r="AX309" s="215" t="n">
        <f aca="false">SUM(AX310)</f>
        <v>1327.23</v>
      </c>
      <c r="AY309" s="216" t="n">
        <f aca="false">SUM(AY310)</f>
        <v>0</v>
      </c>
      <c r="AZ309" s="216" t="n">
        <f aca="false">SUM(AZ310)</f>
        <v>0</v>
      </c>
      <c r="BA309" s="216" t="n">
        <f aca="false">SUM(BA310)</f>
        <v>1327.22808414626</v>
      </c>
      <c r="BI309" s="3"/>
    </row>
    <row r="310" customFormat="false" ht="12.75" hidden="true" customHeight="false" outlineLevel="0" collapsed="false">
      <c r="A310" s="214"/>
      <c r="B310" s="220" t="s">
        <v>159</v>
      </c>
      <c r="C310" s="220"/>
      <c r="D310" s="220"/>
      <c r="E310" s="220"/>
      <c r="F310" s="220"/>
      <c r="G310" s="220"/>
      <c r="H310" s="220"/>
      <c r="I310" s="206" t="n">
        <v>38</v>
      </c>
      <c r="J310" s="137" t="s">
        <v>77</v>
      </c>
      <c r="K310" s="207" t="n">
        <f aca="false">SUM(K312)</f>
        <v>10000</v>
      </c>
      <c r="L310" s="207" t="n">
        <f aca="false">SUM(L312)</f>
        <v>20000</v>
      </c>
      <c r="M310" s="207" t="n">
        <f aca="false">SUM(M312)</f>
        <v>20000</v>
      </c>
      <c r="N310" s="207" t="n">
        <f aca="false">SUM(N312)</f>
        <v>3000</v>
      </c>
      <c r="O310" s="207" t="n">
        <f aca="false">SUM(O312)</f>
        <v>3000</v>
      </c>
      <c r="P310" s="207" t="n">
        <f aca="false">SUM(P312)</f>
        <v>3000</v>
      </c>
      <c r="Q310" s="207" t="n">
        <f aca="false">SUM(Q312)</f>
        <v>3000</v>
      </c>
      <c r="R310" s="207" t="n">
        <f aca="false">SUM(R312)</f>
        <v>0</v>
      </c>
      <c r="S310" s="207" t="n">
        <f aca="false">SUM(S312)</f>
        <v>3000</v>
      </c>
      <c r="T310" s="207" t="n">
        <f aca="false">SUM(T312)</f>
        <v>0</v>
      </c>
      <c r="U310" s="207" t="n">
        <f aca="false">SUM(U312)</f>
        <v>0</v>
      </c>
      <c r="V310" s="207" t="n">
        <f aca="false">SUM(V312)</f>
        <v>100</v>
      </c>
      <c r="W310" s="207" t="n">
        <f aca="false">SUM(W312)</f>
        <v>3000</v>
      </c>
      <c r="X310" s="207" t="n">
        <f aca="false">SUM(X312)</f>
        <v>3000</v>
      </c>
      <c r="Y310" s="207" t="n">
        <f aca="false">SUM(Y312)</f>
        <v>3000</v>
      </c>
      <c r="Z310" s="207" t="n">
        <f aca="false">SUM(Z312)</f>
        <v>3000</v>
      </c>
      <c r="AA310" s="207" t="n">
        <f aca="false">SUM(AA312)</f>
        <v>22000</v>
      </c>
      <c r="AB310" s="207" t="n">
        <f aca="false">SUM(AB312)</f>
        <v>0</v>
      </c>
      <c r="AC310" s="207" t="n">
        <f aca="false">SUM(AC312)</f>
        <v>22000</v>
      </c>
      <c r="AD310" s="207" t="n">
        <f aca="false">SUM(AD312)</f>
        <v>22000</v>
      </c>
      <c r="AE310" s="207" t="n">
        <f aca="false">SUM(AE312)</f>
        <v>0</v>
      </c>
      <c r="AF310" s="207" t="n">
        <f aca="false">SUM(AF312)</f>
        <v>0</v>
      </c>
      <c r="AG310" s="207" t="n">
        <f aca="false">SUM(AG312)</f>
        <v>22000</v>
      </c>
      <c r="AH310" s="207" t="n">
        <f aca="false">SUM(AH312)</f>
        <v>10836.89</v>
      </c>
      <c r="AI310" s="207" t="n">
        <f aca="false">SUM(AI312)</f>
        <v>10000</v>
      </c>
      <c r="AJ310" s="207" t="n">
        <f aca="false">SUM(AJ312)</f>
        <v>10000</v>
      </c>
      <c r="AK310" s="207" t="n">
        <f aca="false">SUM(AK312)</f>
        <v>10000</v>
      </c>
      <c r="AL310" s="207" t="n">
        <f aca="false">SUM(AL312)</f>
        <v>0</v>
      </c>
      <c r="AM310" s="207" t="n">
        <f aca="false">SUM(AM312)</f>
        <v>0</v>
      </c>
      <c r="AN310" s="207" t="n">
        <f aca="false">SUM(AN312)</f>
        <v>10000</v>
      </c>
      <c r="AO310" s="207" t="n">
        <f aca="false">SUM(AN310/$AN$2)</f>
        <v>1327.22808414626</v>
      </c>
      <c r="AP310" s="207" t="n">
        <f aca="false">SUM(AP312)</f>
        <v>10000</v>
      </c>
      <c r="AQ310" s="207"/>
      <c r="AR310" s="207" t="n">
        <f aca="false">SUM(AP310/$AN$2)</f>
        <v>1327.22808414626</v>
      </c>
      <c r="AS310" s="207"/>
      <c r="AT310" s="207" t="n">
        <f aca="false">SUM(AT312)</f>
        <v>0</v>
      </c>
      <c r="AU310" s="207" t="n">
        <f aca="false">SUM(AU312)</f>
        <v>0</v>
      </c>
      <c r="AV310" s="207" t="n">
        <f aca="false">SUM(AV312)</f>
        <v>0</v>
      </c>
      <c r="AW310" s="207" t="n">
        <f aca="false">SUM(AR310+AU310-AV310)</f>
        <v>1327.22808414626</v>
      </c>
      <c r="AX310" s="215" t="n">
        <f aca="false">SUM(AX311)</f>
        <v>1327.23</v>
      </c>
      <c r="AY310" s="216" t="n">
        <f aca="false">SUM(AY311)</f>
        <v>0</v>
      </c>
      <c r="AZ310" s="216" t="n">
        <f aca="false">SUM(AZ311)</f>
        <v>0</v>
      </c>
      <c r="BA310" s="216" t="n">
        <f aca="false">SUM(BA311)</f>
        <v>1327.22808414626</v>
      </c>
      <c r="BI310" s="3"/>
    </row>
    <row r="311" customFormat="false" ht="12.75" hidden="true" customHeight="false" outlineLevel="0" collapsed="false">
      <c r="A311" s="209"/>
      <c r="B311" s="205"/>
      <c r="C311" s="205"/>
      <c r="D311" s="205"/>
      <c r="E311" s="205"/>
      <c r="F311" s="205"/>
      <c r="G311" s="205"/>
      <c r="H311" s="205"/>
      <c r="I311" s="217" t="n">
        <v>381</v>
      </c>
      <c r="J311" s="218" t="s">
        <v>169</v>
      </c>
      <c r="K311" s="219" t="n">
        <f aca="false">SUM(K312)</f>
        <v>10000</v>
      </c>
      <c r="L311" s="219" t="n">
        <f aca="false">SUM(L312)</f>
        <v>20000</v>
      </c>
      <c r="M311" s="219" t="n">
        <f aca="false">SUM(M312)</f>
        <v>20000</v>
      </c>
      <c r="N311" s="219" t="n">
        <f aca="false">SUM(N312)</f>
        <v>3000</v>
      </c>
      <c r="O311" s="219" t="n">
        <f aca="false">SUM(O312)</f>
        <v>3000</v>
      </c>
      <c r="P311" s="219" t="n">
        <f aca="false">SUM(P312)</f>
        <v>3000</v>
      </c>
      <c r="Q311" s="219" t="n">
        <f aca="false">SUM(Q312)</f>
        <v>3000</v>
      </c>
      <c r="R311" s="219" t="n">
        <f aca="false">SUM(R312)</f>
        <v>0</v>
      </c>
      <c r="S311" s="219" t="n">
        <f aca="false">SUM(S312)</f>
        <v>3000</v>
      </c>
      <c r="T311" s="219" t="n">
        <f aca="false">SUM(T312)</f>
        <v>0</v>
      </c>
      <c r="U311" s="219" t="n">
        <f aca="false">SUM(U312)</f>
        <v>0</v>
      </c>
      <c r="V311" s="219" t="n">
        <f aca="false">SUM(V312)</f>
        <v>100</v>
      </c>
      <c r="W311" s="219" t="n">
        <f aca="false">SUM(W312)</f>
        <v>3000</v>
      </c>
      <c r="X311" s="219" t="n">
        <f aca="false">SUM(X312)</f>
        <v>3000</v>
      </c>
      <c r="Y311" s="219" t="n">
        <f aca="false">SUM(Y312)</f>
        <v>3000</v>
      </c>
      <c r="Z311" s="219" t="n">
        <f aca="false">SUM(Z312)</f>
        <v>3000</v>
      </c>
      <c r="AA311" s="219" t="n">
        <f aca="false">SUM(AA312)</f>
        <v>22000</v>
      </c>
      <c r="AB311" s="219" t="n">
        <f aca="false">SUM(AB312)</f>
        <v>0</v>
      </c>
      <c r="AC311" s="219" t="n">
        <f aca="false">SUM(AC312)</f>
        <v>22000</v>
      </c>
      <c r="AD311" s="219" t="n">
        <f aca="false">SUM(AD312)</f>
        <v>22000</v>
      </c>
      <c r="AE311" s="219" t="n">
        <f aca="false">SUM(AE312)</f>
        <v>0</v>
      </c>
      <c r="AF311" s="219" t="n">
        <f aca="false">SUM(AF312)</f>
        <v>0</v>
      </c>
      <c r="AG311" s="219" t="n">
        <f aca="false">SUM(AG312)</f>
        <v>22000</v>
      </c>
      <c r="AH311" s="219" t="n">
        <f aca="false">SUM(AH312)</f>
        <v>10836.89</v>
      </c>
      <c r="AI311" s="219" t="n">
        <f aca="false">SUM(AI312)</f>
        <v>10000</v>
      </c>
      <c r="AJ311" s="219" t="n">
        <f aca="false">SUM(AJ312)</f>
        <v>10000</v>
      </c>
      <c r="AK311" s="219" t="n">
        <f aca="false">SUM(AK312)</f>
        <v>10000</v>
      </c>
      <c r="AL311" s="219" t="n">
        <f aca="false">SUM(AL312)</f>
        <v>0</v>
      </c>
      <c r="AM311" s="219" t="n">
        <f aca="false">SUM(AM312)</f>
        <v>0</v>
      </c>
      <c r="AN311" s="219" t="n">
        <f aca="false">SUM(AN312)</f>
        <v>10000</v>
      </c>
      <c r="AO311" s="207" t="n">
        <f aca="false">SUM(AN311/$AN$2)</f>
        <v>1327.22808414626</v>
      </c>
      <c r="AP311" s="219" t="n">
        <f aca="false">SUM(AP312)</f>
        <v>10000</v>
      </c>
      <c r="AQ311" s="219"/>
      <c r="AR311" s="207" t="n">
        <f aca="false">SUM(AP311/$AN$2)</f>
        <v>1327.22808414626</v>
      </c>
      <c r="AS311" s="207"/>
      <c r="AT311" s="207" t="n">
        <f aca="false">SUM(AT312)</f>
        <v>0</v>
      </c>
      <c r="AU311" s="207" t="n">
        <f aca="false">SUM(AU312)</f>
        <v>0</v>
      </c>
      <c r="AV311" s="207" t="n">
        <f aca="false">SUM(AV312)</f>
        <v>0</v>
      </c>
      <c r="AW311" s="207" t="n">
        <f aca="false">SUM(AR311+AU311-AV311)</f>
        <v>1327.22808414626</v>
      </c>
      <c r="AX311" s="215" t="n">
        <f aca="false">SUM(AX312)</f>
        <v>1327.23</v>
      </c>
      <c r="AY311" s="216" t="n">
        <f aca="false">SUM(AY312)</f>
        <v>0</v>
      </c>
      <c r="AZ311" s="216" t="n">
        <f aca="false">SUM(AZ312)</f>
        <v>0</v>
      </c>
      <c r="BA311" s="216" t="n">
        <f aca="false">SUM(BA312)</f>
        <v>1327.22808414626</v>
      </c>
      <c r="BI311" s="3"/>
    </row>
    <row r="312" customFormat="false" ht="12.75" hidden="true" customHeight="false" outlineLevel="0" collapsed="false">
      <c r="A312" s="209"/>
      <c r="B312" s="205"/>
      <c r="C312" s="205"/>
      <c r="D312" s="205"/>
      <c r="E312" s="205"/>
      <c r="F312" s="205"/>
      <c r="G312" s="205"/>
      <c r="H312" s="205"/>
      <c r="I312" s="217" t="n">
        <v>38111</v>
      </c>
      <c r="J312" s="218" t="s">
        <v>404</v>
      </c>
      <c r="K312" s="219" t="n">
        <v>10000</v>
      </c>
      <c r="L312" s="219" t="n">
        <v>20000</v>
      </c>
      <c r="M312" s="219" t="n">
        <v>20000</v>
      </c>
      <c r="N312" s="219" t="n">
        <v>3000</v>
      </c>
      <c r="O312" s="219" t="n">
        <v>3000</v>
      </c>
      <c r="P312" s="219" t="n">
        <v>3000</v>
      </c>
      <c r="Q312" s="219" t="n">
        <v>3000</v>
      </c>
      <c r="R312" s="219"/>
      <c r="S312" s="219" t="n">
        <v>3000</v>
      </c>
      <c r="T312" s="219"/>
      <c r="U312" s="219"/>
      <c r="V312" s="207" t="n">
        <f aca="false">S312/P312*100</f>
        <v>100</v>
      </c>
      <c r="W312" s="219" t="n">
        <v>3000</v>
      </c>
      <c r="X312" s="219" t="n">
        <v>3000</v>
      </c>
      <c r="Y312" s="219" t="n">
        <v>3000</v>
      </c>
      <c r="Z312" s="219" t="n">
        <v>3000</v>
      </c>
      <c r="AA312" s="219" t="n">
        <v>22000</v>
      </c>
      <c r="AB312" s="219"/>
      <c r="AC312" s="219" t="n">
        <v>22000</v>
      </c>
      <c r="AD312" s="219" t="n">
        <v>22000</v>
      </c>
      <c r="AE312" s="219"/>
      <c r="AF312" s="219"/>
      <c r="AG312" s="221" t="n">
        <f aca="false">SUM(AD312+AE312-AF312)</f>
        <v>22000</v>
      </c>
      <c r="AH312" s="219" t="n">
        <v>10836.89</v>
      </c>
      <c r="AI312" s="219" t="n">
        <v>10000</v>
      </c>
      <c r="AJ312" s="180" t="n">
        <v>10000</v>
      </c>
      <c r="AK312" s="219" t="n">
        <v>10000</v>
      </c>
      <c r="AL312" s="219"/>
      <c r="AM312" s="219"/>
      <c r="AN312" s="180" t="n">
        <f aca="false">SUM(AK312+AL312-AM312)</f>
        <v>10000</v>
      </c>
      <c r="AO312" s="207" t="n">
        <f aca="false">SUM(AN312/$AN$2)</f>
        <v>1327.22808414626</v>
      </c>
      <c r="AP312" s="180" t="n">
        <v>10000</v>
      </c>
      <c r="AQ312" s="180"/>
      <c r="AR312" s="207" t="n">
        <f aca="false">SUM(AP312/$AN$2)</f>
        <v>1327.22808414626</v>
      </c>
      <c r="AS312" s="207"/>
      <c r="AT312" s="207"/>
      <c r="AU312" s="207"/>
      <c r="AV312" s="207"/>
      <c r="AW312" s="207" t="n">
        <f aca="false">SUM(AR312+AU312-AV312)</f>
        <v>1327.22808414626</v>
      </c>
      <c r="AX312" s="215" t="n">
        <v>1327.23</v>
      </c>
      <c r="AY312" s="180"/>
      <c r="AZ312" s="180"/>
      <c r="BA312" s="160" t="n">
        <f aca="false">SUM(AW312+AY312-AZ312)</f>
        <v>1327.22808414626</v>
      </c>
      <c r="BB312" s="3" t="n">
        <v>5.6</v>
      </c>
      <c r="BG312" s="3" t="n">
        <v>1321.63</v>
      </c>
      <c r="BI312" s="3"/>
    </row>
    <row r="313" customFormat="false" ht="12.75" hidden="true" customHeight="false" outlineLevel="0" collapsed="false">
      <c r="A313" s="214" t="s">
        <v>405</v>
      </c>
      <c r="B313" s="241"/>
      <c r="C313" s="241"/>
      <c r="D313" s="241"/>
      <c r="E313" s="241"/>
      <c r="F313" s="241"/>
      <c r="G313" s="241"/>
      <c r="H313" s="241"/>
      <c r="I313" s="211" t="s">
        <v>406</v>
      </c>
      <c r="J313" s="212" t="s">
        <v>407</v>
      </c>
      <c r="K313" s="213" t="e">
        <f aca="false">SUM(#REF!+K314+K326+K333+K340+K347+#REF!)</f>
        <v>#REF!</v>
      </c>
      <c r="L313" s="213" t="e">
        <f aca="false">SUM(#REF!+L314+L326+L333+L340+L347+#REF!)</f>
        <v>#REF!</v>
      </c>
      <c r="M313" s="213" t="e">
        <f aca="false">SUM(#REF!+M314+M326+M333+M340+M347+#REF!)</f>
        <v>#REF!</v>
      </c>
      <c r="N313" s="213" t="n">
        <f aca="false">SUM(N314+N326+N333+N340+N347)</f>
        <v>54000</v>
      </c>
      <c r="O313" s="213" t="n">
        <f aca="false">SUM(O314+O326+O333+O340+O347)</f>
        <v>54000</v>
      </c>
      <c r="P313" s="213" t="n">
        <f aca="false">SUM(P314+P326+P333+P340+P347)</f>
        <v>95000</v>
      </c>
      <c r="Q313" s="213" t="n">
        <f aca="false">SUM(Q314+Q326+Q333+Q340+Q347)</f>
        <v>95000</v>
      </c>
      <c r="R313" s="213" t="n">
        <f aca="false">SUM(R314+R326+R333+R340+R347)</f>
        <v>72200</v>
      </c>
      <c r="S313" s="213" t="n">
        <f aca="false">SUM(S314+S326+S333+S340+S347)</f>
        <v>110000</v>
      </c>
      <c r="T313" s="213" t="n">
        <f aca="false">SUM(T314+T326+T333+T340+T347)</f>
        <v>57200</v>
      </c>
      <c r="U313" s="213" t="n">
        <f aca="false">SUM(U314+U326+U333+U340+U347)</f>
        <v>0</v>
      </c>
      <c r="V313" s="213" t="e">
        <f aca="false">SUM(V314+V326+V333+V340+V347)</f>
        <v>#DIV/0!</v>
      </c>
      <c r="W313" s="213" t="n">
        <f aca="false">SUM(W314+W326+W333+W340+W347)</f>
        <v>135000</v>
      </c>
      <c r="X313" s="213" t="n">
        <f aca="false">SUM(X314+X326+X333+X340+X347)</f>
        <v>255000</v>
      </c>
      <c r="Y313" s="213" t="n">
        <f aca="false">SUM(Y314+Y326+Y333+Y340+Y347)</f>
        <v>245000</v>
      </c>
      <c r="Z313" s="213" t="n">
        <f aca="false">SUM(Z314+Z326+Z333+Z340+Z347)</f>
        <v>345000</v>
      </c>
      <c r="AA313" s="213" t="n">
        <f aca="false">SUM(AA314+AA326+AA333+AA340+AA347)</f>
        <v>329000</v>
      </c>
      <c r="AB313" s="213" t="n">
        <f aca="false">SUM(AB314+AB326+AB333+AB340+AB347)</f>
        <v>113000</v>
      </c>
      <c r="AC313" s="213" t="n">
        <f aca="false">SUM(AC314+AC326+AC333+AC340+AC347)</f>
        <v>439000</v>
      </c>
      <c r="AD313" s="213" t="n">
        <f aca="false">SUM(AD314+AD326+AD333+AD340+AD347)</f>
        <v>544000</v>
      </c>
      <c r="AE313" s="213" t="n">
        <f aca="false">SUM(AE314+AE326+AE333+AE340+AE347)</f>
        <v>0</v>
      </c>
      <c r="AF313" s="213" t="n">
        <f aca="false">SUM(AF314+AF326+AF333+AF340+AF347)</f>
        <v>0</v>
      </c>
      <c r="AG313" s="213" t="n">
        <f aca="false">SUM(AG314+AG326+AG333+AG340+AG347)</f>
        <v>556000</v>
      </c>
      <c r="AH313" s="213" t="n">
        <f aca="false">SUM(AH314+AH326+AH333+AH340+AH347)</f>
        <v>395155</v>
      </c>
      <c r="AI313" s="213" t="n">
        <f aca="false">SUM(AI314+AI326+AI333+AI340+AI347)</f>
        <v>462000</v>
      </c>
      <c r="AJ313" s="213" t="n">
        <f aca="false">SUM(AJ314+AJ326+AJ333+AJ340+AJ347)</f>
        <v>162500</v>
      </c>
      <c r="AK313" s="213" t="n">
        <f aca="false">SUM(AK314+AK326+AK333+AK340+AK347)</f>
        <v>588000</v>
      </c>
      <c r="AL313" s="213" t="n">
        <f aca="false">SUM(AL314+AL326+AL333+AL340+AL347)</f>
        <v>47000</v>
      </c>
      <c r="AM313" s="213" t="n">
        <f aca="false">SUM(AM314+AM326+AM333+AM340+AM347)</f>
        <v>0</v>
      </c>
      <c r="AN313" s="213" t="n">
        <f aca="false">SUM(AN314+AN326+AN333+AN340+AN347)</f>
        <v>635000</v>
      </c>
      <c r="AO313" s="207" t="n">
        <f aca="false">SUM(AN313/$AN$2)</f>
        <v>84278.9833432876</v>
      </c>
      <c r="AP313" s="213" t="n">
        <f aca="false">SUM(AP314+AP326+AP333+AP340+AP347)</f>
        <v>551000</v>
      </c>
      <c r="AQ313" s="213" t="n">
        <f aca="false">SUM(AQ314+AQ326+AQ333+AQ340+AQ347)</f>
        <v>0</v>
      </c>
      <c r="AR313" s="207" t="n">
        <f aca="false">SUM(AP313/$AN$2)</f>
        <v>73130.267436459</v>
      </c>
      <c r="AS313" s="207"/>
      <c r="AT313" s="207" t="n">
        <f aca="false">SUM(AT314+AT326+AT333+AT340+AT347)</f>
        <v>18608.38</v>
      </c>
      <c r="AU313" s="207" t="n">
        <f aca="false">SUM(AU314+AU326+AU333+AU340+AU347)</f>
        <v>0</v>
      </c>
      <c r="AV313" s="207" t="n">
        <f aca="false">SUM(AV314+AV326+AV333+AV340+AV347)</f>
        <v>0</v>
      </c>
      <c r="AW313" s="207" t="n">
        <f aca="false">SUM(AR313+AU313-AV313)</f>
        <v>73130.267436459</v>
      </c>
      <c r="AX313" s="215" t="n">
        <f aca="false">SUM(AX314+AX326+AX333+AX340+AX347)</f>
        <v>48063.17</v>
      </c>
      <c r="AY313" s="216" t="n">
        <f aca="false">SUM(AY314+AY326+AY333+AY340+AY347)</f>
        <v>2000</v>
      </c>
      <c r="AZ313" s="216" t="n">
        <f aca="false">SUM(AZ314+AZ326+AZ333+AZ340+AZ347)</f>
        <v>19226.49</v>
      </c>
      <c r="BA313" s="216" t="n">
        <f aca="false">SUM(BA314+BA326+BA333+BA340+BA347)</f>
        <v>55903.777436459</v>
      </c>
      <c r="BI313" s="3"/>
    </row>
    <row r="314" customFormat="false" ht="12.75" hidden="true" customHeight="false" outlineLevel="0" collapsed="false">
      <c r="A314" s="204" t="s">
        <v>408</v>
      </c>
      <c r="B314" s="205"/>
      <c r="C314" s="205"/>
      <c r="D314" s="205"/>
      <c r="E314" s="205"/>
      <c r="F314" s="205"/>
      <c r="G314" s="205"/>
      <c r="H314" s="205"/>
      <c r="I314" s="211" t="s">
        <v>155</v>
      </c>
      <c r="J314" s="212" t="s">
        <v>409</v>
      </c>
      <c r="K314" s="213" t="n">
        <f aca="false">SUM(K315)</f>
        <v>36000</v>
      </c>
      <c r="L314" s="213" t="n">
        <f aca="false">SUM(L315)</f>
        <v>20000</v>
      </c>
      <c r="M314" s="213" t="n">
        <f aca="false">SUM(M315)</f>
        <v>20000</v>
      </c>
      <c r="N314" s="213" t="n">
        <f aca="false">SUM(N315)</f>
        <v>13000</v>
      </c>
      <c r="O314" s="213" t="n">
        <f aca="false">SUM(O315)</f>
        <v>13000</v>
      </c>
      <c r="P314" s="213" t="n">
        <f aca="false">SUM(P315)</f>
        <v>25000</v>
      </c>
      <c r="Q314" s="213" t="n">
        <f aca="false">SUM(Q315)</f>
        <v>25000</v>
      </c>
      <c r="R314" s="213" t="n">
        <f aca="false">SUM(R315)</f>
        <v>20000</v>
      </c>
      <c r="S314" s="213" t="n">
        <f aca="false">SUM(S315)</f>
        <v>25000</v>
      </c>
      <c r="T314" s="213" t="n">
        <f aca="false">SUM(T315)</f>
        <v>13500</v>
      </c>
      <c r="U314" s="213" t="n">
        <f aca="false">SUM(U315)</f>
        <v>0</v>
      </c>
      <c r="V314" s="213" t="n">
        <f aca="false">SUM(V315)</f>
        <v>200</v>
      </c>
      <c r="W314" s="213" t="n">
        <f aca="false">SUM(W315)</f>
        <v>45000</v>
      </c>
      <c r="X314" s="213" t="n">
        <f aca="false">SUM(X315)</f>
        <v>45000</v>
      </c>
      <c r="Y314" s="213" t="n">
        <f aca="false">SUM(Y315)</f>
        <v>45000</v>
      </c>
      <c r="Z314" s="213" t="n">
        <f aca="false">SUM(Z315)</f>
        <v>65000</v>
      </c>
      <c r="AA314" s="213" t="n">
        <f aca="false">SUM(AA315)</f>
        <v>55000</v>
      </c>
      <c r="AB314" s="213" t="n">
        <f aca="false">SUM(AB315)</f>
        <v>9500</v>
      </c>
      <c r="AC314" s="213" t="n">
        <f aca="false">SUM(AC315)</f>
        <v>115000</v>
      </c>
      <c r="AD314" s="213" t="n">
        <f aca="false">SUM(AD315)</f>
        <v>220000</v>
      </c>
      <c r="AE314" s="213" t="n">
        <f aca="false">SUM(AE315)</f>
        <v>0</v>
      </c>
      <c r="AF314" s="213" t="n">
        <f aca="false">SUM(AF315)</f>
        <v>0</v>
      </c>
      <c r="AG314" s="213" t="n">
        <f aca="false">SUM(AG315)</f>
        <v>220000</v>
      </c>
      <c r="AH314" s="213" t="n">
        <f aca="false">SUM(AH315)</f>
        <v>211155</v>
      </c>
      <c r="AI314" s="213" t="n">
        <f aca="false">SUM(AI315)</f>
        <v>135000</v>
      </c>
      <c r="AJ314" s="213" t="n">
        <f aca="false">SUM(AJ315)</f>
        <v>12500</v>
      </c>
      <c r="AK314" s="213" t="n">
        <f aca="false">SUM(AK315)</f>
        <v>200000</v>
      </c>
      <c r="AL314" s="213" t="n">
        <f aca="false">SUM(AL315)</f>
        <v>0</v>
      </c>
      <c r="AM314" s="213" t="n">
        <f aca="false">SUM(AM315)</f>
        <v>0</v>
      </c>
      <c r="AN314" s="213" t="n">
        <f aca="false">SUM(AN315)</f>
        <v>200000</v>
      </c>
      <c r="AO314" s="207" t="n">
        <f aca="false">SUM(AN314/$AN$2)</f>
        <v>26544.5616829252</v>
      </c>
      <c r="AP314" s="213" t="n">
        <f aca="false">SUM(AP315)</f>
        <v>175000</v>
      </c>
      <c r="AQ314" s="213" t="n">
        <f aca="false">SUM(AQ315)</f>
        <v>0</v>
      </c>
      <c r="AR314" s="207" t="n">
        <f aca="false">SUM(AP314/$AN$2)</f>
        <v>23226.4914725596</v>
      </c>
      <c r="AS314" s="207"/>
      <c r="AT314" s="207" t="n">
        <f aca="false">SUM(AT315)</f>
        <v>0</v>
      </c>
      <c r="AU314" s="207" t="n">
        <f aca="false">SUM(AU315)</f>
        <v>0</v>
      </c>
      <c r="AV314" s="207" t="n">
        <f aca="false">SUM(AV315)</f>
        <v>0</v>
      </c>
      <c r="AW314" s="207" t="n">
        <f aca="false">SUM(AR314+AU314-AV314)</f>
        <v>23226.4914725596</v>
      </c>
      <c r="AX314" s="215" t="n">
        <f aca="false">SUM(AX319)</f>
        <v>4000</v>
      </c>
      <c r="AY314" s="216" t="n">
        <f aca="false">SUM(AY319)</f>
        <v>0</v>
      </c>
      <c r="AZ314" s="216" t="n">
        <f aca="false">SUM(AZ319)</f>
        <v>19226.49</v>
      </c>
      <c r="BA314" s="216" t="n">
        <f aca="false">SUM(BA319)</f>
        <v>4000.00147255956</v>
      </c>
      <c r="BI314" s="3"/>
    </row>
    <row r="315" customFormat="false" ht="12.75" hidden="true" customHeight="false" outlineLevel="0" collapsed="false">
      <c r="A315" s="204"/>
      <c r="B315" s="205"/>
      <c r="C315" s="205"/>
      <c r="D315" s="205"/>
      <c r="E315" s="205"/>
      <c r="F315" s="205"/>
      <c r="G315" s="205"/>
      <c r="H315" s="205"/>
      <c r="I315" s="211" t="s">
        <v>410</v>
      </c>
      <c r="J315" s="212"/>
      <c r="K315" s="213" t="n">
        <f aca="false">SUM(K319)</f>
        <v>36000</v>
      </c>
      <c r="L315" s="213" t="n">
        <f aca="false">SUM(L319)</f>
        <v>20000</v>
      </c>
      <c r="M315" s="213" t="n">
        <f aca="false">SUM(M319)</f>
        <v>20000</v>
      </c>
      <c r="N315" s="213" t="n">
        <f aca="false">SUM(N319)</f>
        <v>13000</v>
      </c>
      <c r="O315" s="213" t="n">
        <f aca="false">SUM(O319)</f>
        <v>13000</v>
      </c>
      <c r="P315" s="213" t="n">
        <f aca="false">SUM(P319)</f>
        <v>25000</v>
      </c>
      <c r="Q315" s="213" t="n">
        <f aca="false">SUM(Q319)</f>
        <v>25000</v>
      </c>
      <c r="R315" s="213" t="n">
        <f aca="false">SUM(R319)</f>
        <v>20000</v>
      </c>
      <c r="S315" s="213" t="n">
        <f aca="false">SUM(S319)</f>
        <v>25000</v>
      </c>
      <c r="T315" s="213" t="n">
        <f aca="false">SUM(T319)</f>
        <v>13500</v>
      </c>
      <c r="U315" s="213" t="n">
        <f aca="false">SUM(U319)</f>
        <v>0</v>
      </c>
      <c r="V315" s="213" t="n">
        <f aca="false">SUM(V319)</f>
        <v>200</v>
      </c>
      <c r="W315" s="213" t="n">
        <f aca="false">SUM(W319)</f>
        <v>45000</v>
      </c>
      <c r="X315" s="213" t="n">
        <f aca="false">SUM(X319)</f>
        <v>45000</v>
      </c>
      <c r="Y315" s="213" t="n">
        <f aca="false">SUM(Y319)</f>
        <v>45000</v>
      </c>
      <c r="Z315" s="213" t="n">
        <f aca="false">SUM(Z319)</f>
        <v>65000</v>
      </c>
      <c r="AA315" s="213" t="n">
        <f aca="false">SUM(AA319)</f>
        <v>55000</v>
      </c>
      <c r="AB315" s="213" t="n">
        <f aca="false">SUM(AB319)</f>
        <v>9500</v>
      </c>
      <c r="AC315" s="213" t="n">
        <f aca="false">SUM(AC319)</f>
        <v>115000</v>
      </c>
      <c r="AD315" s="213" t="n">
        <f aca="false">SUM(AD319)</f>
        <v>220000</v>
      </c>
      <c r="AE315" s="213" t="n">
        <f aca="false">SUM(AE319)</f>
        <v>0</v>
      </c>
      <c r="AF315" s="213" t="n">
        <f aca="false">SUM(AF319)</f>
        <v>0</v>
      </c>
      <c r="AG315" s="213" t="n">
        <f aca="false">SUM(AG319)</f>
        <v>220000</v>
      </c>
      <c r="AH315" s="213" t="n">
        <f aca="false">SUM(AH319)</f>
        <v>211155</v>
      </c>
      <c r="AI315" s="213" t="n">
        <f aca="false">SUM(AI319)</f>
        <v>135000</v>
      </c>
      <c r="AJ315" s="213" t="n">
        <f aca="false">SUM(AJ319)</f>
        <v>12500</v>
      </c>
      <c r="AK315" s="213" t="n">
        <f aca="false">SUM(AK319)</f>
        <v>200000</v>
      </c>
      <c r="AL315" s="213" t="n">
        <f aca="false">SUM(AL319)</f>
        <v>0</v>
      </c>
      <c r="AM315" s="213" t="n">
        <f aca="false">SUM(AM319)</f>
        <v>0</v>
      </c>
      <c r="AN315" s="213" t="n">
        <f aca="false">SUM(AN319)</f>
        <v>200000</v>
      </c>
      <c r="AO315" s="207" t="n">
        <f aca="false">SUM(AN315/$AN$2)</f>
        <v>26544.5616829252</v>
      </c>
      <c r="AP315" s="213" t="n">
        <f aca="false">SUM(AP319)</f>
        <v>175000</v>
      </c>
      <c r="AQ315" s="213" t="n">
        <f aca="false">SUM(AQ319)</f>
        <v>0</v>
      </c>
      <c r="AR315" s="207" t="n">
        <f aca="false">SUM(AP315/$AN$2)</f>
        <v>23226.4914725596</v>
      </c>
      <c r="AS315" s="207"/>
      <c r="AT315" s="207" t="n">
        <f aca="false">SUM(AT319)</f>
        <v>0</v>
      </c>
      <c r="AU315" s="207" t="n">
        <f aca="false">SUM(AU319)</f>
        <v>0</v>
      </c>
      <c r="AV315" s="207" t="n">
        <f aca="false">SUM(AV319)</f>
        <v>0</v>
      </c>
      <c r="AW315" s="207" t="n">
        <f aca="false">SUM(AR315+AU315-AV315)</f>
        <v>23226.4914725596</v>
      </c>
      <c r="AX315" s="215"/>
      <c r="AY315" s="180" t="n">
        <f aca="false">SUM(AY316:AY318)</f>
        <v>0</v>
      </c>
      <c r="AZ315" s="180" t="n">
        <f aca="false">SUM(AZ316:AZ318)</f>
        <v>0</v>
      </c>
      <c r="BA315" s="160" t="n">
        <v>4000</v>
      </c>
      <c r="BI315" s="3"/>
    </row>
    <row r="316" customFormat="false" ht="12.75" hidden="true" customHeight="false" outlineLevel="0" collapsed="false">
      <c r="A316" s="204"/>
      <c r="B316" s="205" t="s">
        <v>158</v>
      </c>
      <c r="C316" s="205"/>
      <c r="D316" s="205"/>
      <c r="E316" s="205"/>
      <c r="F316" s="205"/>
      <c r="G316" s="205"/>
      <c r="H316" s="205"/>
      <c r="I316" s="217" t="s">
        <v>159</v>
      </c>
      <c r="J316" s="218" t="s">
        <v>160</v>
      </c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3"/>
      <c r="Z316" s="213"/>
      <c r="AA316" s="213"/>
      <c r="AB316" s="213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07"/>
      <c r="AP316" s="213"/>
      <c r="AQ316" s="213"/>
      <c r="AR316" s="207"/>
      <c r="AS316" s="207"/>
      <c r="AT316" s="207"/>
      <c r="AU316" s="207"/>
      <c r="AV316" s="207"/>
      <c r="AW316" s="207"/>
      <c r="AX316" s="215"/>
      <c r="AY316" s="180"/>
      <c r="AZ316" s="180"/>
      <c r="BA316" s="160" t="n">
        <v>4000</v>
      </c>
      <c r="BI316" s="3"/>
    </row>
    <row r="317" customFormat="false" ht="12.75" hidden="true" customHeight="false" outlineLevel="0" collapsed="false">
      <c r="A317" s="204"/>
      <c r="B317" s="205" t="s">
        <v>178</v>
      </c>
      <c r="C317" s="205"/>
      <c r="D317" s="205"/>
      <c r="E317" s="205"/>
      <c r="F317" s="205"/>
      <c r="G317" s="205"/>
      <c r="H317" s="205"/>
      <c r="I317" s="234" t="s">
        <v>179</v>
      </c>
      <c r="J317" s="218" t="s">
        <v>28</v>
      </c>
      <c r="K317" s="213"/>
      <c r="L317" s="213"/>
      <c r="M317" s="213"/>
      <c r="N317" s="213"/>
      <c r="O317" s="213"/>
      <c r="P317" s="213"/>
      <c r="Q317" s="213"/>
      <c r="R317" s="213"/>
      <c r="S317" s="213"/>
      <c r="T317" s="213"/>
      <c r="U317" s="213"/>
      <c r="V317" s="213"/>
      <c r="W317" s="213"/>
      <c r="X317" s="213"/>
      <c r="Y317" s="213"/>
      <c r="Z317" s="213"/>
      <c r="AA317" s="213"/>
      <c r="AB317" s="213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07" t="n">
        <f aca="false">SUM(AN317/$AN$2)</f>
        <v>0</v>
      </c>
      <c r="AP317" s="213" t="n">
        <v>25000</v>
      </c>
      <c r="AQ317" s="213"/>
      <c r="AR317" s="207" t="n">
        <f aca="false">SUM(AP317/$AN$2)</f>
        <v>3318.07021036565</v>
      </c>
      <c r="AS317" s="207"/>
      <c r="AT317" s="207" t="n">
        <v>25000</v>
      </c>
      <c r="AU317" s="207"/>
      <c r="AV317" s="207"/>
      <c r="AW317" s="207" t="n">
        <f aca="false">SUM(AR317+AU317-AV317)</f>
        <v>3318.07021036565</v>
      </c>
      <c r="AX317" s="215"/>
      <c r="AY317" s="180"/>
      <c r="AZ317" s="180"/>
      <c r="BA317" s="160" t="n">
        <v>0</v>
      </c>
      <c r="BI317" s="3"/>
    </row>
    <row r="318" customFormat="false" ht="12.75" hidden="true" customHeight="false" outlineLevel="0" collapsed="false">
      <c r="A318" s="204"/>
      <c r="B318" s="205" t="s">
        <v>178</v>
      </c>
      <c r="C318" s="205"/>
      <c r="D318" s="205"/>
      <c r="E318" s="205"/>
      <c r="F318" s="205"/>
      <c r="G318" s="205"/>
      <c r="H318" s="205"/>
      <c r="I318" s="217" t="s">
        <v>184</v>
      </c>
      <c r="J318" s="218" t="s">
        <v>185</v>
      </c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  <c r="Z318" s="213"/>
      <c r="AA318" s="213"/>
      <c r="AB318" s="213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07" t="n">
        <f aca="false">SUM(AN318/$AN$2)</f>
        <v>0</v>
      </c>
      <c r="AP318" s="213" t="n">
        <v>150000</v>
      </c>
      <c r="AQ318" s="213"/>
      <c r="AR318" s="207" t="n">
        <f aca="false">SUM(AP318/$AN$2)</f>
        <v>19908.4212621939</v>
      </c>
      <c r="AS318" s="207"/>
      <c r="AT318" s="207" t="n">
        <v>150000</v>
      </c>
      <c r="AU318" s="207"/>
      <c r="AV318" s="207"/>
      <c r="AW318" s="207" t="n">
        <f aca="false">SUM(AR318+AU318-AV318)</f>
        <v>19908.4212621939</v>
      </c>
      <c r="AX318" s="215"/>
      <c r="AY318" s="180"/>
      <c r="AZ318" s="180"/>
      <c r="BA318" s="160" t="n">
        <v>0</v>
      </c>
      <c r="BI318" s="3"/>
    </row>
    <row r="319" customFormat="false" ht="12.75" hidden="true" customHeight="false" outlineLevel="0" collapsed="false">
      <c r="A319" s="242"/>
      <c r="B319" s="220"/>
      <c r="C319" s="220"/>
      <c r="D319" s="220"/>
      <c r="E319" s="220"/>
      <c r="F319" s="220"/>
      <c r="G319" s="220"/>
      <c r="H319" s="220"/>
      <c r="I319" s="206" t="n">
        <v>3</v>
      </c>
      <c r="J319" s="137" t="s">
        <v>71</v>
      </c>
      <c r="K319" s="213" t="n">
        <f aca="false">SUM(K320)</f>
        <v>36000</v>
      </c>
      <c r="L319" s="213" t="n">
        <f aca="false">SUM(L320)</f>
        <v>20000</v>
      </c>
      <c r="M319" s="213" t="n">
        <f aca="false">SUM(M320)</f>
        <v>20000</v>
      </c>
      <c r="N319" s="213" t="n">
        <f aca="false">SUM(N320)</f>
        <v>13000</v>
      </c>
      <c r="O319" s="213" t="n">
        <f aca="false">SUM(O320)</f>
        <v>13000</v>
      </c>
      <c r="P319" s="213" t="n">
        <f aca="false">SUM(P320)</f>
        <v>25000</v>
      </c>
      <c r="Q319" s="213" t="n">
        <f aca="false">SUM(Q320)</f>
        <v>25000</v>
      </c>
      <c r="R319" s="213" t="n">
        <f aca="false">SUM(R320)</f>
        <v>20000</v>
      </c>
      <c r="S319" s="213" t="n">
        <f aca="false">SUM(S320)</f>
        <v>25000</v>
      </c>
      <c r="T319" s="213" t="n">
        <f aca="false">SUM(T320)</f>
        <v>13500</v>
      </c>
      <c r="U319" s="213" t="n">
        <f aca="false">SUM(U320)</f>
        <v>0</v>
      </c>
      <c r="V319" s="213" t="n">
        <f aca="false">SUM(V320)</f>
        <v>200</v>
      </c>
      <c r="W319" s="213" t="n">
        <f aca="false">SUM(W320)</f>
        <v>45000</v>
      </c>
      <c r="X319" s="213" t="n">
        <f aca="false">SUM(X320)</f>
        <v>45000</v>
      </c>
      <c r="Y319" s="213" t="n">
        <f aca="false">SUM(Y320)</f>
        <v>45000</v>
      </c>
      <c r="Z319" s="213" t="n">
        <f aca="false">SUM(Z320)</f>
        <v>65000</v>
      </c>
      <c r="AA319" s="213" t="n">
        <f aca="false">SUM(AA320)</f>
        <v>55000</v>
      </c>
      <c r="AB319" s="213" t="n">
        <f aca="false">SUM(AB320)</f>
        <v>9500</v>
      </c>
      <c r="AC319" s="213" t="n">
        <f aca="false">SUM(AC320)</f>
        <v>115000</v>
      </c>
      <c r="AD319" s="213" t="n">
        <f aca="false">SUM(AD320)</f>
        <v>220000</v>
      </c>
      <c r="AE319" s="213" t="n">
        <f aca="false">SUM(AE320)</f>
        <v>0</v>
      </c>
      <c r="AF319" s="213" t="n">
        <f aca="false">SUM(AF320)</f>
        <v>0</v>
      </c>
      <c r="AG319" s="213" t="n">
        <f aca="false">SUM(AG320)</f>
        <v>220000</v>
      </c>
      <c r="AH319" s="213" t="n">
        <f aca="false">SUM(AH320)</f>
        <v>211155</v>
      </c>
      <c r="AI319" s="213" t="n">
        <f aca="false">SUM(AI320)</f>
        <v>135000</v>
      </c>
      <c r="AJ319" s="213" t="n">
        <f aca="false">SUM(AJ320)</f>
        <v>12500</v>
      </c>
      <c r="AK319" s="213" t="n">
        <f aca="false">SUM(AK320)</f>
        <v>200000</v>
      </c>
      <c r="AL319" s="213" t="n">
        <f aca="false">SUM(AL320)</f>
        <v>0</v>
      </c>
      <c r="AM319" s="213" t="n">
        <f aca="false">SUM(AM320)</f>
        <v>0</v>
      </c>
      <c r="AN319" s="213" t="n">
        <f aca="false">SUM(AN320)</f>
        <v>200000</v>
      </c>
      <c r="AO319" s="207" t="n">
        <f aca="false">SUM(AN319/$AN$2)</f>
        <v>26544.5616829252</v>
      </c>
      <c r="AP319" s="213" t="n">
        <f aca="false">SUM(AP320)</f>
        <v>175000</v>
      </c>
      <c r="AQ319" s="213" t="n">
        <f aca="false">SUM(AQ320)</f>
        <v>0</v>
      </c>
      <c r="AR319" s="207" t="n">
        <f aca="false">SUM(AP319/$AN$2)</f>
        <v>23226.4914725596</v>
      </c>
      <c r="AS319" s="207"/>
      <c r="AT319" s="207" t="n">
        <f aca="false">SUM(AT320)</f>
        <v>0</v>
      </c>
      <c r="AU319" s="207" t="n">
        <f aca="false">SUM(AU320)</f>
        <v>0</v>
      </c>
      <c r="AV319" s="207" t="n">
        <f aca="false">SUM(AV320)</f>
        <v>0</v>
      </c>
      <c r="AW319" s="207" t="n">
        <f aca="false">SUM(AR319+AU319-AV319)</f>
        <v>23226.4914725596</v>
      </c>
      <c r="AX319" s="215" t="n">
        <f aca="false">SUM(AX320)</f>
        <v>4000</v>
      </c>
      <c r="AY319" s="216" t="n">
        <f aca="false">SUM(AY320)</f>
        <v>0</v>
      </c>
      <c r="AZ319" s="216" t="n">
        <f aca="false">SUM(AZ320)</f>
        <v>19226.49</v>
      </c>
      <c r="BA319" s="216" t="n">
        <f aca="false">SUM(BA320)</f>
        <v>4000.00147255956</v>
      </c>
      <c r="BI319" s="3"/>
    </row>
    <row r="320" customFormat="false" ht="12.75" hidden="true" customHeight="false" outlineLevel="0" collapsed="false">
      <c r="A320" s="242"/>
      <c r="B320" s="220" t="s">
        <v>411</v>
      </c>
      <c r="C320" s="220"/>
      <c r="D320" s="220"/>
      <c r="E320" s="220"/>
      <c r="F320" s="220"/>
      <c r="G320" s="220"/>
      <c r="H320" s="220"/>
      <c r="I320" s="206" t="n">
        <v>38</v>
      </c>
      <c r="J320" s="137" t="s">
        <v>77</v>
      </c>
      <c r="K320" s="213" t="n">
        <f aca="false">SUM(K321)</f>
        <v>36000</v>
      </c>
      <c r="L320" s="213" t="n">
        <f aca="false">SUM(L321)</f>
        <v>20000</v>
      </c>
      <c r="M320" s="213" t="n">
        <f aca="false">SUM(M321)</f>
        <v>20000</v>
      </c>
      <c r="N320" s="213" t="n">
        <f aca="false">SUM(N321+N324)</f>
        <v>13000</v>
      </c>
      <c r="O320" s="213" t="n">
        <f aca="false">SUM(O321+O324)</f>
        <v>13000</v>
      </c>
      <c r="P320" s="213" t="n">
        <f aca="false">SUM(P321+P324)</f>
        <v>25000</v>
      </c>
      <c r="Q320" s="213" t="n">
        <f aca="false">SUM(Q321+Q324)</f>
        <v>25000</v>
      </c>
      <c r="R320" s="213" t="n">
        <f aca="false">SUM(R321+R324)</f>
        <v>20000</v>
      </c>
      <c r="S320" s="213" t="n">
        <f aca="false">SUM(S321+S324)</f>
        <v>25000</v>
      </c>
      <c r="T320" s="213" t="n">
        <f aca="false">SUM(T321+T324)</f>
        <v>13500</v>
      </c>
      <c r="U320" s="213" t="n">
        <f aca="false">SUM(U321+U324)</f>
        <v>0</v>
      </c>
      <c r="V320" s="213" t="n">
        <f aca="false">SUM(V321+V324)</f>
        <v>200</v>
      </c>
      <c r="W320" s="213" t="n">
        <f aca="false">SUM(W321+W324)</f>
        <v>45000</v>
      </c>
      <c r="X320" s="213" t="n">
        <f aca="false">SUM(X321+X324)</f>
        <v>45000</v>
      </c>
      <c r="Y320" s="213" t="n">
        <f aca="false">SUM(Y321+Y324)</f>
        <v>45000</v>
      </c>
      <c r="Z320" s="213" t="n">
        <f aca="false">SUM(Z321+Z324)</f>
        <v>65000</v>
      </c>
      <c r="AA320" s="213" t="n">
        <f aca="false">SUM(AA321+AA324)</f>
        <v>55000</v>
      </c>
      <c r="AB320" s="213" t="n">
        <f aca="false">SUM(AB321+AB324)</f>
        <v>9500</v>
      </c>
      <c r="AC320" s="213" t="n">
        <f aca="false">SUM(AC321+AC324)</f>
        <v>115000</v>
      </c>
      <c r="AD320" s="213" t="n">
        <f aca="false">SUM(AD321+AD324)</f>
        <v>220000</v>
      </c>
      <c r="AE320" s="213" t="n">
        <f aca="false">SUM(AE321+AE324)</f>
        <v>0</v>
      </c>
      <c r="AF320" s="213" t="n">
        <f aca="false">SUM(AF321+AF324)</f>
        <v>0</v>
      </c>
      <c r="AG320" s="213" t="n">
        <f aca="false">SUM(AG321+AG324)</f>
        <v>220000</v>
      </c>
      <c r="AH320" s="213" t="n">
        <f aca="false">SUM(AH321+AH324)</f>
        <v>211155</v>
      </c>
      <c r="AI320" s="213" t="n">
        <f aca="false">SUM(AI321+AI324)</f>
        <v>135000</v>
      </c>
      <c r="AJ320" s="213" t="n">
        <f aca="false">SUM(AJ321+AJ324)</f>
        <v>12500</v>
      </c>
      <c r="AK320" s="213" t="n">
        <f aca="false">SUM(AK321+AK324)</f>
        <v>200000</v>
      </c>
      <c r="AL320" s="213" t="n">
        <f aca="false">SUM(AL321+AL324)</f>
        <v>0</v>
      </c>
      <c r="AM320" s="213" t="n">
        <f aca="false">SUM(AM321+AM324)</f>
        <v>0</v>
      </c>
      <c r="AN320" s="213" t="n">
        <f aca="false">SUM(AN321+AN324)</f>
        <v>200000</v>
      </c>
      <c r="AO320" s="207" t="n">
        <f aca="false">SUM(AN320/$AN$2)</f>
        <v>26544.5616829252</v>
      </c>
      <c r="AP320" s="213" t="n">
        <f aca="false">SUM(AP321+AP324)</f>
        <v>175000</v>
      </c>
      <c r="AQ320" s="213"/>
      <c r="AR320" s="207" t="n">
        <f aca="false">SUM(AP320/$AN$2)</f>
        <v>23226.4914725596</v>
      </c>
      <c r="AS320" s="207"/>
      <c r="AT320" s="207" t="n">
        <f aca="false">SUM(AT321+AT324)</f>
        <v>0</v>
      </c>
      <c r="AU320" s="207" t="n">
        <f aca="false">SUM(AU321+AU324)</f>
        <v>0</v>
      </c>
      <c r="AV320" s="207" t="n">
        <f aca="false">SUM(AV321+AV324)</f>
        <v>0</v>
      </c>
      <c r="AW320" s="207" t="n">
        <f aca="false">SUM(AR320+AU320-AV320)</f>
        <v>23226.4914725596</v>
      </c>
      <c r="AX320" s="215" t="n">
        <f aca="false">SUM(AX321+AX324)</f>
        <v>4000</v>
      </c>
      <c r="AY320" s="216" t="n">
        <f aca="false">SUM(AY321+AY324)</f>
        <v>0</v>
      </c>
      <c r="AZ320" s="216" t="n">
        <f aca="false">SUM(AZ321+AZ324)</f>
        <v>19226.49</v>
      </c>
      <c r="BA320" s="216" t="n">
        <f aca="false">SUM(BA321+BA324)</f>
        <v>4000.00147255956</v>
      </c>
      <c r="BI320" s="3"/>
    </row>
    <row r="321" customFormat="false" ht="12.75" hidden="true" customHeight="false" outlineLevel="0" collapsed="false">
      <c r="A321" s="204"/>
      <c r="B321" s="205"/>
      <c r="C321" s="205"/>
      <c r="D321" s="205"/>
      <c r="E321" s="205"/>
      <c r="F321" s="205"/>
      <c r="G321" s="205"/>
      <c r="H321" s="205"/>
      <c r="I321" s="217" t="n">
        <v>381</v>
      </c>
      <c r="J321" s="218" t="s">
        <v>169</v>
      </c>
      <c r="K321" s="213" t="n">
        <f aca="false">SUM(K322)</f>
        <v>36000</v>
      </c>
      <c r="L321" s="213" t="n">
        <f aca="false">SUM(L322)</f>
        <v>20000</v>
      </c>
      <c r="M321" s="213" t="n">
        <f aca="false">SUM(M322)</f>
        <v>20000</v>
      </c>
      <c r="N321" s="221" t="n">
        <f aca="false">SUM(N322)</f>
        <v>3000</v>
      </c>
      <c r="O321" s="221" t="n">
        <f aca="false">SUM(O322)</f>
        <v>3000</v>
      </c>
      <c r="P321" s="221" t="n">
        <f aca="false">SUM(P322)</f>
        <v>5000</v>
      </c>
      <c r="Q321" s="221" t="n">
        <f aca="false">SUM(Q322)</f>
        <v>5000</v>
      </c>
      <c r="R321" s="221" t="n">
        <f aca="false">SUM(R322)</f>
        <v>20000</v>
      </c>
      <c r="S321" s="221" t="n">
        <f aca="false">SUM(S322)</f>
        <v>5000</v>
      </c>
      <c r="T321" s="221" t="n">
        <f aca="false">SUM(T322)</f>
        <v>0</v>
      </c>
      <c r="U321" s="221" t="n">
        <f aca="false">SUM(U322)</f>
        <v>0</v>
      </c>
      <c r="V321" s="221" t="n">
        <f aca="false">SUM(V322)</f>
        <v>100</v>
      </c>
      <c r="W321" s="221" t="n">
        <f aca="false">SUM(W322)</f>
        <v>5000</v>
      </c>
      <c r="X321" s="221" t="n">
        <f aca="false">SUM(X322)</f>
        <v>25000</v>
      </c>
      <c r="Y321" s="221" t="n">
        <f aca="false">SUM(Y322)</f>
        <v>25000</v>
      </c>
      <c r="Z321" s="221" t="n">
        <f aca="false">SUM(Z322)</f>
        <v>15000</v>
      </c>
      <c r="AA321" s="221" t="n">
        <f aca="false">SUM(AA322:AA323)</f>
        <v>30000</v>
      </c>
      <c r="AB321" s="221" t="n">
        <f aca="false">SUM(AB322:AB323)</f>
        <v>9500</v>
      </c>
      <c r="AC321" s="221" t="n">
        <f aca="false">SUM(AC322:AC323)</f>
        <v>30000</v>
      </c>
      <c r="AD321" s="221" t="n">
        <f aca="false">SUM(AD322:AD323)</f>
        <v>35000</v>
      </c>
      <c r="AE321" s="221" t="n">
        <f aca="false">SUM(AE322:AE323)</f>
        <v>0</v>
      </c>
      <c r="AF321" s="221" t="n">
        <f aca="false">SUM(AF322:AF323)</f>
        <v>0</v>
      </c>
      <c r="AG321" s="221" t="n">
        <f aca="false">SUM(AG322:AG323)</f>
        <v>35000</v>
      </c>
      <c r="AH321" s="221" t="n">
        <f aca="false">SUM(AH322:AH323)</f>
        <v>31500</v>
      </c>
      <c r="AI321" s="221" t="n">
        <f aca="false">SUM(AI322:AI323)</f>
        <v>35000</v>
      </c>
      <c r="AJ321" s="221" t="n">
        <f aca="false">SUM(AJ322:AJ323)</f>
        <v>12500</v>
      </c>
      <c r="AK321" s="221" t="n">
        <f aca="false">SUM(AK322:AK323)</f>
        <v>35000</v>
      </c>
      <c r="AL321" s="221" t="n">
        <f aca="false">SUM(AL322:AL323)</f>
        <v>0</v>
      </c>
      <c r="AM321" s="221" t="n">
        <f aca="false">SUM(AM322:AM323)</f>
        <v>0</v>
      </c>
      <c r="AN321" s="221" t="n">
        <f aca="false">SUM(AN322:AN323)</f>
        <v>35000</v>
      </c>
      <c r="AO321" s="207" t="n">
        <f aca="false">SUM(AN321/$AN$2)</f>
        <v>4645.29829451191</v>
      </c>
      <c r="AP321" s="221" t="n">
        <f aca="false">SUM(AP322:AP323)</f>
        <v>25000</v>
      </c>
      <c r="AQ321" s="221"/>
      <c r="AR321" s="207" t="n">
        <f aca="false">SUM(AP321/$AN$2)</f>
        <v>3318.07021036565</v>
      </c>
      <c r="AS321" s="207"/>
      <c r="AT321" s="207" t="n">
        <f aca="false">SUM(AT322:AT323)</f>
        <v>0</v>
      </c>
      <c r="AU321" s="207" t="n">
        <f aca="false">SUM(AU322:AU323)</f>
        <v>0</v>
      </c>
      <c r="AV321" s="207" t="n">
        <f aca="false">SUM(AV322:AV323)</f>
        <v>0</v>
      </c>
      <c r="AW321" s="207" t="n">
        <f aca="false">SUM(AR321+AU321-AV321)</f>
        <v>3318.07021036565</v>
      </c>
      <c r="AX321" s="215" t="n">
        <f aca="false">SUM(AX322+AX323)</f>
        <v>0</v>
      </c>
      <c r="AY321" s="216" t="n">
        <f aca="false">SUM(AY322+AY323)</f>
        <v>0</v>
      </c>
      <c r="AZ321" s="216" t="n">
        <f aca="false">SUM(AZ322+AZ323)</f>
        <v>3318.07</v>
      </c>
      <c r="BA321" s="216" t="n">
        <f aca="false">SUM(BA322+BA323)</f>
        <v>0.000210365651128086</v>
      </c>
      <c r="BI321" s="3"/>
    </row>
    <row r="322" customFormat="false" ht="12.75" hidden="true" customHeight="false" outlineLevel="0" collapsed="false">
      <c r="A322" s="204"/>
      <c r="B322" s="205"/>
      <c r="C322" s="205"/>
      <c r="D322" s="205"/>
      <c r="E322" s="205"/>
      <c r="F322" s="205"/>
      <c r="G322" s="205"/>
      <c r="H322" s="205"/>
      <c r="I322" s="217" t="n">
        <v>38113</v>
      </c>
      <c r="J322" s="218" t="s">
        <v>412</v>
      </c>
      <c r="K322" s="219" t="n">
        <v>36000</v>
      </c>
      <c r="L322" s="219" t="n">
        <v>20000</v>
      </c>
      <c r="M322" s="219" t="n">
        <v>20000</v>
      </c>
      <c r="N322" s="219" t="n">
        <v>3000</v>
      </c>
      <c r="O322" s="219" t="n">
        <v>3000</v>
      </c>
      <c r="P322" s="219" t="n">
        <v>5000</v>
      </c>
      <c r="Q322" s="219" t="n">
        <v>5000</v>
      </c>
      <c r="R322" s="219" t="n">
        <v>20000</v>
      </c>
      <c r="S322" s="219" t="n">
        <v>5000</v>
      </c>
      <c r="T322" s="219" t="n">
        <v>0</v>
      </c>
      <c r="U322" s="219"/>
      <c r="V322" s="207" t="n">
        <f aca="false">S322/P322*100</f>
        <v>100</v>
      </c>
      <c r="W322" s="219" t="n">
        <v>5000</v>
      </c>
      <c r="X322" s="219" t="n">
        <v>25000</v>
      </c>
      <c r="Y322" s="219" t="n">
        <v>25000</v>
      </c>
      <c r="Z322" s="219" t="n">
        <v>15000</v>
      </c>
      <c r="AA322" s="219" t="n">
        <v>26000</v>
      </c>
      <c r="AB322" s="219" t="n">
        <v>9500</v>
      </c>
      <c r="AC322" s="219" t="n">
        <v>26000</v>
      </c>
      <c r="AD322" s="219" t="n">
        <v>30000</v>
      </c>
      <c r="AE322" s="219"/>
      <c r="AF322" s="219"/>
      <c r="AG322" s="221" t="n">
        <f aca="false">SUM(AD322+AE322-AF322)</f>
        <v>30000</v>
      </c>
      <c r="AH322" s="219" t="n">
        <v>30000</v>
      </c>
      <c r="AI322" s="219" t="n">
        <v>30000</v>
      </c>
      <c r="AJ322" s="180" t="n">
        <v>12500</v>
      </c>
      <c r="AK322" s="219" t="n">
        <v>30000</v>
      </c>
      <c r="AL322" s="219"/>
      <c r="AM322" s="219"/>
      <c r="AN322" s="180" t="n">
        <f aca="false">SUM(AK322+AL322-AM322)</f>
        <v>30000</v>
      </c>
      <c r="AO322" s="207" t="n">
        <f aca="false">SUM(AN322/$AN$2)</f>
        <v>3981.68425243878</v>
      </c>
      <c r="AP322" s="180" t="n">
        <v>20000</v>
      </c>
      <c r="AQ322" s="180"/>
      <c r="AR322" s="207" t="n">
        <f aca="false">SUM(AP322/$AN$2)</f>
        <v>2654.45616829252</v>
      </c>
      <c r="AS322" s="207"/>
      <c r="AT322" s="207"/>
      <c r="AU322" s="207"/>
      <c r="AV322" s="207"/>
      <c r="AW322" s="207" t="n">
        <f aca="false">SUM(AR322+AU322-AV322)</f>
        <v>2654.45616829252</v>
      </c>
      <c r="AX322" s="215"/>
      <c r="AY322" s="180"/>
      <c r="AZ322" s="180" t="n">
        <v>2654.46</v>
      </c>
      <c r="BA322" s="160" t="n">
        <f aca="false">SUM(AW322+AY322-AZ322)</f>
        <v>-0.00383170747909389</v>
      </c>
      <c r="BI322" s="3"/>
    </row>
    <row r="323" customFormat="false" ht="12.75" hidden="true" customHeight="false" outlineLevel="0" collapsed="false">
      <c r="A323" s="204"/>
      <c r="B323" s="205"/>
      <c r="C323" s="205"/>
      <c r="D323" s="205"/>
      <c r="E323" s="205"/>
      <c r="F323" s="205"/>
      <c r="G323" s="205"/>
      <c r="H323" s="205"/>
      <c r="I323" s="217" t="n">
        <v>38113</v>
      </c>
      <c r="J323" s="218" t="s">
        <v>413</v>
      </c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07"/>
      <c r="W323" s="219"/>
      <c r="X323" s="219"/>
      <c r="Y323" s="219"/>
      <c r="Z323" s="219"/>
      <c r="AA323" s="219" t="n">
        <v>4000</v>
      </c>
      <c r="AB323" s="219"/>
      <c r="AC323" s="219" t="n">
        <v>4000</v>
      </c>
      <c r="AD323" s="219" t="n">
        <v>5000</v>
      </c>
      <c r="AE323" s="219"/>
      <c r="AF323" s="219"/>
      <c r="AG323" s="221" t="n">
        <f aca="false">SUM(AD323+AE323-AF323)</f>
        <v>5000</v>
      </c>
      <c r="AH323" s="219" t="n">
        <v>1500</v>
      </c>
      <c r="AI323" s="219" t="n">
        <v>5000</v>
      </c>
      <c r="AJ323" s="180" t="n">
        <v>0</v>
      </c>
      <c r="AK323" s="219" t="n">
        <v>5000</v>
      </c>
      <c r="AL323" s="219"/>
      <c r="AM323" s="219"/>
      <c r="AN323" s="180" t="n">
        <f aca="false">SUM(AK323+AL323-AM323)</f>
        <v>5000</v>
      </c>
      <c r="AO323" s="207" t="n">
        <f aca="false">SUM(AN323/$AN$2)</f>
        <v>663.61404207313</v>
      </c>
      <c r="AP323" s="180" t="n">
        <v>5000</v>
      </c>
      <c r="AQ323" s="180"/>
      <c r="AR323" s="207" t="n">
        <f aca="false">SUM(AP323/$AN$2)</f>
        <v>663.61404207313</v>
      </c>
      <c r="AS323" s="207"/>
      <c r="AT323" s="207"/>
      <c r="AU323" s="207"/>
      <c r="AV323" s="207"/>
      <c r="AW323" s="207" t="n">
        <f aca="false">SUM(AR323+AU323-AV323)</f>
        <v>663.61404207313</v>
      </c>
      <c r="AX323" s="215"/>
      <c r="AY323" s="180"/>
      <c r="AZ323" s="180" t="n">
        <v>663.61</v>
      </c>
      <c r="BA323" s="160" t="n">
        <f aca="false">SUM(AW323+AY323-AZ323)</f>
        <v>0.00404207313022198</v>
      </c>
      <c r="BI323" s="3"/>
    </row>
    <row r="324" customFormat="false" ht="12.75" hidden="true" customHeight="false" outlineLevel="0" collapsed="false">
      <c r="A324" s="204"/>
      <c r="B324" s="205"/>
      <c r="C324" s="205"/>
      <c r="D324" s="205"/>
      <c r="E324" s="205"/>
      <c r="F324" s="205"/>
      <c r="G324" s="205"/>
      <c r="H324" s="205"/>
      <c r="I324" s="217" t="n">
        <v>382</v>
      </c>
      <c r="J324" s="218" t="s">
        <v>400</v>
      </c>
      <c r="K324" s="219"/>
      <c r="L324" s="219"/>
      <c r="M324" s="219"/>
      <c r="N324" s="219" t="n">
        <f aca="false">SUM(N325)</f>
        <v>10000</v>
      </c>
      <c r="O324" s="219" t="n">
        <f aca="false">SUM(O325)</f>
        <v>10000</v>
      </c>
      <c r="P324" s="219" t="n">
        <f aca="false">SUM(P325)</f>
        <v>20000</v>
      </c>
      <c r="Q324" s="219" t="n">
        <f aca="false">SUM(Q325)</f>
        <v>20000</v>
      </c>
      <c r="R324" s="219" t="n">
        <f aca="false">SUM(R325)</f>
        <v>0</v>
      </c>
      <c r="S324" s="219" t="n">
        <f aca="false">SUM(S325)</f>
        <v>20000</v>
      </c>
      <c r="T324" s="219" t="n">
        <f aca="false">SUM(T325)</f>
        <v>13500</v>
      </c>
      <c r="U324" s="219" t="n">
        <f aca="false">SUM(U325)</f>
        <v>0</v>
      </c>
      <c r="V324" s="219" t="n">
        <f aca="false">SUM(V325)</f>
        <v>100</v>
      </c>
      <c r="W324" s="219" t="n">
        <f aca="false">SUM(W325)</f>
        <v>40000</v>
      </c>
      <c r="X324" s="219" t="n">
        <f aca="false">SUM(X325)</f>
        <v>20000</v>
      </c>
      <c r="Y324" s="219" t="n">
        <f aca="false">SUM(Y325)</f>
        <v>20000</v>
      </c>
      <c r="Z324" s="219" t="n">
        <f aca="false">SUM(Z325)</f>
        <v>50000</v>
      </c>
      <c r="AA324" s="219" t="n">
        <f aca="false">SUM(AA325)</f>
        <v>25000</v>
      </c>
      <c r="AB324" s="219" t="n">
        <f aca="false">SUM(AB325)</f>
        <v>0</v>
      </c>
      <c r="AC324" s="219" t="n">
        <f aca="false">SUM(AC325)</f>
        <v>85000</v>
      </c>
      <c r="AD324" s="219" t="n">
        <f aca="false">SUM(AD325)</f>
        <v>185000</v>
      </c>
      <c r="AE324" s="219" t="n">
        <f aca="false">SUM(AE325)</f>
        <v>0</v>
      </c>
      <c r="AF324" s="219" t="n">
        <f aca="false">SUM(AF325)</f>
        <v>0</v>
      </c>
      <c r="AG324" s="219" t="n">
        <f aca="false">SUM(AG325)</f>
        <v>185000</v>
      </c>
      <c r="AH324" s="219" t="n">
        <f aca="false">SUM(AH325)</f>
        <v>179655</v>
      </c>
      <c r="AI324" s="219" t="n">
        <f aca="false">SUM(AI325)</f>
        <v>100000</v>
      </c>
      <c r="AJ324" s="219" t="n">
        <f aca="false">SUM(AJ325)</f>
        <v>0</v>
      </c>
      <c r="AK324" s="219" t="n">
        <f aca="false">SUM(AK325)</f>
        <v>165000</v>
      </c>
      <c r="AL324" s="219" t="n">
        <f aca="false">SUM(AL325)</f>
        <v>0</v>
      </c>
      <c r="AM324" s="219" t="n">
        <f aca="false">SUM(AM325)</f>
        <v>0</v>
      </c>
      <c r="AN324" s="219" t="n">
        <f aca="false">SUM(AN325)</f>
        <v>165000</v>
      </c>
      <c r="AO324" s="207" t="n">
        <f aca="false">SUM(AN324/$AN$2)</f>
        <v>21899.2633884133</v>
      </c>
      <c r="AP324" s="219" t="n">
        <f aca="false">SUM(AP325)</f>
        <v>150000</v>
      </c>
      <c r="AQ324" s="219"/>
      <c r="AR324" s="207" t="n">
        <f aca="false">SUM(AP324/$AN$2)</f>
        <v>19908.4212621939</v>
      </c>
      <c r="AS324" s="207"/>
      <c r="AT324" s="207"/>
      <c r="AU324" s="207"/>
      <c r="AV324" s="207"/>
      <c r="AW324" s="207" t="n">
        <f aca="false">SUM(AR324+AU324-AV324)</f>
        <v>19908.4212621939</v>
      </c>
      <c r="AX324" s="215" t="n">
        <f aca="false">SUM(AX325)</f>
        <v>4000</v>
      </c>
      <c r="AY324" s="180" t="n">
        <f aca="false">SUM(AY325)</f>
        <v>0</v>
      </c>
      <c r="AZ324" s="180" t="n">
        <v>15908.42</v>
      </c>
      <c r="BA324" s="160" t="n">
        <f aca="false">SUM(AW324+AY324-AZ324)</f>
        <v>4000.00126219391</v>
      </c>
      <c r="BI324" s="3"/>
    </row>
    <row r="325" customFormat="false" ht="12.75" hidden="true" customHeight="false" outlineLevel="0" collapsed="false">
      <c r="A325" s="204"/>
      <c r="B325" s="205"/>
      <c r="C325" s="205"/>
      <c r="D325" s="205"/>
      <c r="E325" s="205"/>
      <c r="F325" s="205"/>
      <c r="G325" s="205"/>
      <c r="H325" s="205"/>
      <c r="I325" s="217" t="n">
        <v>38212</v>
      </c>
      <c r="J325" s="218" t="s">
        <v>414</v>
      </c>
      <c r="K325" s="219"/>
      <c r="L325" s="219"/>
      <c r="M325" s="219"/>
      <c r="N325" s="219" t="n">
        <v>10000</v>
      </c>
      <c r="O325" s="219" t="n">
        <v>10000</v>
      </c>
      <c r="P325" s="219" t="n">
        <v>20000</v>
      </c>
      <c r="Q325" s="219" t="n">
        <v>20000</v>
      </c>
      <c r="R325" s="219"/>
      <c r="S325" s="219" t="n">
        <v>20000</v>
      </c>
      <c r="T325" s="219" t="n">
        <v>13500</v>
      </c>
      <c r="U325" s="219"/>
      <c r="V325" s="207" t="n">
        <f aca="false">S325/P325*100</f>
        <v>100</v>
      </c>
      <c r="W325" s="207" t="n">
        <v>40000</v>
      </c>
      <c r="X325" s="219" t="n">
        <v>20000</v>
      </c>
      <c r="Y325" s="219" t="n">
        <v>20000</v>
      </c>
      <c r="Z325" s="219" t="n">
        <v>50000</v>
      </c>
      <c r="AA325" s="219" t="n">
        <v>25000</v>
      </c>
      <c r="AB325" s="219"/>
      <c r="AC325" s="219" t="n">
        <v>85000</v>
      </c>
      <c r="AD325" s="219" t="n">
        <v>185000</v>
      </c>
      <c r="AE325" s="219"/>
      <c r="AF325" s="219"/>
      <c r="AG325" s="221" t="n">
        <f aca="false">SUM(AD325+AE325-AF325)</f>
        <v>185000</v>
      </c>
      <c r="AH325" s="219" t="n">
        <v>179655</v>
      </c>
      <c r="AI325" s="219" t="n">
        <v>100000</v>
      </c>
      <c r="AJ325" s="180" t="n">
        <v>0</v>
      </c>
      <c r="AK325" s="219" t="n">
        <v>165000</v>
      </c>
      <c r="AL325" s="219"/>
      <c r="AM325" s="219"/>
      <c r="AN325" s="180" t="n">
        <f aca="false">SUM(AK325+AL325-AM325)</f>
        <v>165000</v>
      </c>
      <c r="AO325" s="207" t="n">
        <f aca="false">SUM(AN325/$AN$2)</f>
        <v>21899.2633884133</v>
      </c>
      <c r="AP325" s="180" t="n">
        <v>150000</v>
      </c>
      <c r="AQ325" s="180"/>
      <c r="AR325" s="207" t="n">
        <f aca="false">SUM(AP325/$AN$2)</f>
        <v>19908.4212621939</v>
      </c>
      <c r="AS325" s="207"/>
      <c r="AT325" s="207"/>
      <c r="AU325" s="207"/>
      <c r="AV325" s="207"/>
      <c r="AW325" s="207" t="n">
        <f aca="false">SUM(AR325+AU325-AV325)</f>
        <v>19908.4212621939</v>
      </c>
      <c r="AX325" s="215" t="n">
        <v>4000</v>
      </c>
      <c r="AY325" s="180"/>
      <c r="AZ325" s="180" t="n">
        <v>15908.42</v>
      </c>
      <c r="BA325" s="160" t="n">
        <f aca="false">SUM(AW325+AY325-AZ325)</f>
        <v>4000.00126219391</v>
      </c>
      <c r="BB325" s="3" t="n">
        <v>4000</v>
      </c>
      <c r="BI325" s="3"/>
    </row>
    <row r="326" customFormat="false" ht="12.75" hidden="true" customHeight="false" outlineLevel="0" collapsed="false">
      <c r="A326" s="204" t="s">
        <v>415</v>
      </c>
      <c r="B326" s="205"/>
      <c r="C326" s="205"/>
      <c r="D326" s="205"/>
      <c r="E326" s="205"/>
      <c r="F326" s="205"/>
      <c r="G326" s="205"/>
      <c r="H326" s="205"/>
      <c r="I326" s="217" t="s">
        <v>155</v>
      </c>
      <c r="J326" s="218" t="s">
        <v>416</v>
      </c>
      <c r="K326" s="213" t="n">
        <f aca="false">SUM(K327)</f>
        <v>26000</v>
      </c>
      <c r="L326" s="213" t="n">
        <f aca="false">SUM(L327)</f>
        <v>95000</v>
      </c>
      <c r="M326" s="213" t="n">
        <f aca="false">SUM(M327)</f>
        <v>95000</v>
      </c>
      <c r="N326" s="213" t="n">
        <f aca="false">SUM(N327)</f>
        <v>5000</v>
      </c>
      <c r="O326" s="213" t="n">
        <f aca="false">SUM(O327)</f>
        <v>5000</v>
      </c>
      <c r="P326" s="213" t="n">
        <f aca="false">SUM(P327)</f>
        <v>15000</v>
      </c>
      <c r="Q326" s="213" t="n">
        <f aca="false">SUM(Q327)</f>
        <v>15000</v>
      </c>
      <c r="R326" s="213" t="n">
        <f aca="false">SUM(R327)</f>
        <v>0</v>
      </c>
      <c r="S326" s="213" t="n">
        <f aca="false">SUM(S327)</f>
        <v>15000</v>
      </c>
      <c r="T326" s="213" t="n">
        <f aca="false">SUM(T327)</f>
        <v>0</v>
      </c>
      <c r="U326" s="213" t="n">
        <f aca="false">SUM(U327)</f>
        <v>0</v>
      </c>
      <c r="V326" s="213" t="n">
        <f aca="false">SUM(V327)</f>
        <v>100</v>
      </c>
      <c r="W326" s="213" t="n">
        <f aca="false">SUM(W327)</f>
        <v>15000</v>
      </c>
      <c r="X326" s="213" t="n">
        <f aca="false">SUM(X327)</f>
        <v>40000</v>
      </c>
      <c r="Y326" s="213" t="n">
        <f aca="false">SUM(Y327)</f>
        <v>40000</v>
      </c>
      <c r="Z326" s="213" t="n">
        <f aca="false">SUM(Z327)</f>
        <v>40000</v>
      </c>
      <c r="AA326" s="213" t="n">
        <f aca="false">SUM(AA327)</f>
        <v>40000</v>
      </c>
      <c r="AB326" s="213" t="n">
        <f aca="false">SUM(AB327)</f>
        <v>20000</v>
      </c>
      <c r="AC326" s="213" t="n">
        <f aca="false">SUM(AC327)</f>
        <v>40000</v>
      </c>
      <c r="AD326" s="213" t="n">
        <f aca="false">SUM(AD327)</f>
        <v>40000</v>
      </c>
      <c r="AE326" s="213" t="n">
        <f aca="false">SUM(AE327)</f>
        <v>0</v>
      </c>
      <c r="AF326" s="213" t="n">
        <f aca="false">SUM(AF327)</f>
        <v>0</v>
      </c>
      <c r="AG326" s="213" t="n">
        <f aca="false">SUM(AG327)</f>
        <v>40000</v>
      </c>
      <c r="AH326" s="213" t="n">
        <f aca="false">SUM(AH327)</f>
        <v>0</v>
      </c>
      <c r="AI326" s="213" t="n">
        <f aca="false">SUM(AI327)</f>
        <v>40000</v>
      </c>
      <c r="AJ326" s="213" t="n">
        <f aca="false">SUM(AJ327)</f>
        <v>27500</v>
      </c>
      <c r="AK326" s="213" t="n">
        <f aca="false">SUM(AK327)</f>
        <v>40000</v>
      </c>
      <c r="AL326" s="213" t="n">
        <f aca="false">SUM(AL327)</f>
        <v>0</v>
      </c>
      <c r="AM326" s="213" t="n">
        <f aca="false">SUM(AM327)</f>
        <v>0</v>
      </c>
      <c r="AN326" s="213" t="n">
        <f aca="false">SUM(AN327)</f>
        <v>40000</v>
      </c>
      <c r="AO326" s="207" t="n">
        <f aca="false">SUM(AN326/$AN$2)</f>
        <v>5308.91233658504</v>
      </c>
      <c r="AP326" s="213" t="n">
        <f aca="false">SUM(AP327)</f>
        <v>40000</v>
      </c>
      <c r="AQ326" s="213" t="n">
        <f aca="false">SUM(AQ327)</f>
        <v>0</v>
      </c>
      <c r="AR326" s="207" t="n">
        <f aca="false">SUM(AP326/$AN$2)</f>
        <v>5308.91233658504</v>
      </c>
      <c r="AS326" s="207"/>
      <c r="AT326" s="207" t="n">
        <f aca="false">SUM(AT327)</f>
        <v>2654</v>
      </c>
      <c r="AU326" s="207" t="n">
        <f aca="false">SUM(AU327)</f>
        <v>0</v>
      </c>
      <c r="AV326" s="207" t="n">
        <f aca="false">SUM(AV327)</f>
        <v>0</v>
      </c>
      <c r="AW326" s="207" t="n">
        <f aca="false">SUM(AR326+AU326-AV326)</f>
        <v>5308.91233658504</v>
      </c>
      <c r="AX326" s="215" t="n">
        <f aca="false">SUM(AX329)</f>
        <v>3981</v>
      </c>
      <c r="AY326" s="216" t="n">
        <f aca="false">SUM(AY329)</f>
        <v>0</v>
      </c>
      <c r="AZ326" s="216" t="n">
        <f aca="false">SUM(AZ329)</f>
        <v>0</v>
      </c>
      <c r="BA326" s="216" t="n">
        <f aca="false">SUM(BA329)</f>
        <v>5308.91233658504</v>
      </c>
      <c r="BI326" s="3"/>
    </row>
    <row r="327" customFormat="false" ht="12.75" hidden="true" customHeight="false" outlineLevel="0" collapsed="false">
      <c r="A327" s="204"/>
      <c r="B327" s="205"/>
      <c r="C327" s="205"/>
      <c r="D327" s="205"/>
      <c r="E327" s="205"/>
      <c r="F327" s="205"/>
      <c r="G327" s="205"/>
      <c r="H327" s="205"/>
      <c r="I327" s="217" t="s">
        <v>417</v>
      </c>
      <c r="J327" s="218"/>
      <c r="K327" s="213" t="n">
        <f aca="false">SUM(K329)</f>
        <v>26000</v>
      </c>
      <c r="L327" s="213" t="n">
        <f aca="false">SUM(L329)</f>
        <v>95000</v>
      </c>
      <c r="M327" s="213" t="n">
        <f aca="false">SUM(M329)</f>
        <v>95000</v>
      </c>
      <c r="N327" s="213" t="n">
        <f aca="false">SUM(N329)</f>
        <v>5000</v>
      </c>
      <c r="O327" s="213" t="n">
        <f aca="false">SUM(O329)</f>
        <v>5000</v>
      </c>
      <c r="P327" s="213" t="n">
        <f aca="false">SUM(P329)</f>
        <v>15000</v>
      </c>
      <c r="Q327" s="213" t="n">
        <f aca="false">SUM(Q329)</f>
        <v>15000</v>
      </c>
      <c r="R327" s="213" t="n">
        <f aca="false">SUM(R329)</f>
        <v>0</v>
      </c>
      <c r="S327" s="213" t="n">
        <f aca="false">SUM(S329)</f>
        <v>15000</v>
      </c>
      <c r="T327" s="213" t="n">
        <f aca="false">SUM(T329)</f>
        <v>0</v>
      </c>
      <c r="U327" s="213" t="n">
        <f aca="false">SUM(U329)</f>
        <v>0</v>
      </c>
      <c r="V327" s="213" t="n">
        <f aca="false">SUM(V329)</f>
        <v>100</v>
      </c>
      <c r="W327" s="213" t="n">
        <f aca="false">SUM(W329)</f>
        <v>15000</v>
      </c>
      <c r="X327" s="213" t="n">
        <f aca="false">SUM(X329)</f>
        <v>40000</v>
      </c>
      <c r="Y327" s="213" t="n">
        <f aca="false">SUM(Y329)</f>
        <v>40000</v>
      </c>
      <c r="Z327" s="213" t="n">
        <f aca="false">SUM(Z329)</f>
        <v>40000</v>
      </c>
      <c r="AA327" s="213" t="n">
        <f aca="false">SUM(AA329)</f>
        <v>40000</v>
      </c>
      <c r="AB327" s="213" t="n">
        <f aca="false">SUM(AB329)</f>
        <v>20000</v>
      </c>
      <c r="AC327" s="213" t="n">
        <f aca="false">SUM(AC329)</f>
        <v>40000</v>
      </c>
      <c r="AD327" s="213" t="n">
        <f aca="false">SUM(AD329)</f>
        <v>40000</v>
      </c>
      <c r="AE327" s="213" t="n">
        <f aca="false">SUM(AE329)</f>
        <v>0</v>
      </c>
      <c r="AF327" s="213" t="n">
        <f aca="false">SUM(AF329)</f>
        <v>0</v>
      </c>
      <c r="AG327" s="213" t="n">
        <f aca="false">SUM(AG329)</f>
        <v>40000</v>
      </c>
      <c r="AH327" s="213" t="n">
        <f aca="false">SUM(AH329)</f>
        <v>0</v>
      </c>
      <c r="AI327" s="213" t="n">
        <f aca="false">SUM(AI329)</f>
        <v>40000</v>
      </c>
      <c r="AJ327" s="213" t="n">
        <f aca="false">SUM(AJ329)</f>
        <v>27500</v>
      </c>
      <c r="AK327" s="213" t="n">
        <f aca="false">SUM(AK329)</f>
        <v>40000</v>
      </c>
      <c r="AL327" s="213" t="n">
        <f aca="false">SUM(AL329)</f>
        <v>0</v>
      </c>
      <c r="AM327" s="213" t="n">
        <f aca="false">SUM(AM329)</f>
        <v>0</v>
      </c>
      <c r="AN327" s="213" t="n">
        <f aca="false">SUM(AN329)</f>
        <v>40000</v>
      </c>
      <c r="AO327" s="207" t="n">
        <f aca="false">SUM(AN327/$AN$2)</f>
        <v>5308.91233658504</v>
      </c>
      <c r="AP327" s="213" t="n">
        <f aca="false">SUM(AP329)</f>
        <v>40000</v>
      </c>
      <c r="AQ327" s="213" t="n">
        <f aca="false">SUM(AQ329)</f>
        <v>0</v>
      </c>
      <c r="AR327" s="207" t="n">
        <f aca="false">SUM(AP327/$AN$2)</f>
        <v>5308.91233658504</v>
      </c>
      <c r="AS327" s="207"/>
      <c r="AT327" s="207" t="n">
        <f aca="false">SUM(AT329)</f>
        <v>2654</v>
      </c>
      <c r="AU327" s="207" t="n">
        <f aca="false">SUM(AU329)</f>
        <v>0</v>
      </c>
      <c r="AV327" s="207" t="n">
        <f aca="false">SUM(AV329)</f>
        <v>0</v>
      </c>
      <c r="AW327" s="207" t="n">
        <f aca="false">SUM(AR327+AU327-AV327)</f>
        <v>5308.91233658504</v>
      </c>
      <c r="AX327" s="215"/>
      <c r="AY327" s="180"/>
      <c r="AZ327" s="180"/>
      <c r="BA327" s="160" t="n">
        <f aca="false">SUM(AW327+AY327-AZ327)</f>
        <v>5308.91233658504</v>
      </c>
      <c r="BI327" s="3"/>
    </row>
    <row r="328" customFormat="false" ht="12.75" hidden="true" customHeight="false" outlineLevel="0" collapsed="false">
      <c r="A328" s="204"/>
      <c r="B328" s="205" t="s">
        <v>178</v>
      </c>
      <c r="C328" s="205"/>
      <c r="D328" s="205"/>
      <c r="E328" s="205"/>
      <c r="F328" s="205"/>
      <c r="G328" s="205"/>
      <c r="H328" s="205"/>
      <c r="I328" s="234" t="s">
        <v>179</v>
      </c>
      <c r="J328" s="218" t="s">
        <v>28</v>
      </c>
      <c r="K328" s="213"/>
      <c r="L328" s="213"/>
      <c r="M328" s="213"/>
      <c r="N328" s="213"/>
      <c r="O328" s="213"/>
      <c r="P328" s="213"/>
      <c r="Q328" s="213"/>
      <c r="R328" s="213"/>
      <c r="S328" s="213"/>
      <c r="T328" s="213"/>
      <c r="U328" s="213"/>
      <c r="V328" s="213"/>
      <c r="W328" s="213"/>
      <c r="X328" s="213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07" t="n">
        <f aca="false">SUM(AN328/$AN$2)</f>
        <v>0</v>
      </c>
      <c r="AP328" s="213" t="n">
        <v>40000</v>
      </c>
      <c r="AQ328" s="213"/>
      <c r="AR328" s="207" t="n">
        <f aca="false">SUM(AP328/$AN$2)</f>
        <v>5308.91233658504</v>
      </c>
      <c r="AS328" s="207"/>
      <c r="AT328" s="207" t="n">
        <v>40000</v>
      </c>
      <c r="AU328" s="207"/>
      <c r="AV328" s="207"/>
      <c r="AW328" s="207" t="n">
        <f aca="false">SUM(AR328+AU328-AV328)</f>
        <v>5308.91233658504</v>
      </c>
      <c r="AX328" s="215"/>
      <c r="AY328" s="180"/>
      <c r="AZ328" s="180"/>
      <c r="BA328" s="160" t="n">
        <v>5308.91</v>
      </c>
      <c r="BI328" s="3"/>
    </row>
    <row r="329" customFormat="false" ht="12.75" hidden="true" customHeight="false" outlineLevel="0" collapsed="false">
      <c r="A329" s="242"/>
      <c r="B329" s="220"/>
      <c r="C329" s="220"/>
      <c r="D329" s="220"/>
      <c r="E329" s="220"/>
      <c r="F329" s="220"/>
      <c r="G329" s="220"/>
      <c r="H329" s="220"/>
      <c r="I329" s="206" t="n">
        <v>3</v>
      </c>
      <c r="J329" s="137" t="s">
        <v>71</v>
      </c>
      <c r="K329" s="213" t="n">
        <f aca="false">SUM(K330)</f>
        <v>26000</v>
      </c>
      <c r="L329" s="213" t="n">
        <f aca="false">SUM(L330)</f>
        <v>95000</v>
      </c>
      <c r="M329" s="213" t="n">
        <f aca="false">SUM(M330)</f>
        <v>95000</v>
      </c>
      <c r="N329" s="213" t="n">
        <f aca="false">SUM(N330)</f>
        <v>5000</v>
      </c>
      <c r="O329" s="213" t="n">
        <f aca="false">SUM(O330)</f>
        <v>5000</v>
      </c>
      <c r="P329" s="213" t="n">
        <f aca="false">SUM(P330)</f>
        <v>15000</v>
      </c>
      <c r="Q329" s="213" t="n">
        <f aca="false">SUM(Q330)</f>
        <v>15000</v>
      </c>
      <c r="R329" s="213" t="n">
        <f aca="false">SUM(R330)</f>
        <v>0</v>
      </c>
      <c r="S329" s="213" t="n">
        <f aca="false">SUM(S330)</f>
        <v>15000</v>
      </c>
      <c r="T329" s="213" t="n">
        <f aca="false">SUM(T330)</f>
        <v>0</v>
      </c>
      <c r="U329" s="213" t="n">
        <f aca="false">SUM(U330)</f>
        <v>0</v>
      </c>
      <c r="V329" s="213" t="n">
        <f aca="false">SUM(V330)</f>
        <v>100</v>
      </c>
      <c r="W329" s="213" t="n">
        <f aca="false">SUM(W330)</f>
        <v>15000</v>
      </c>
      <c r="X329" s="213" t="n">
        <f aca="false">SUM(X330)</f>
        <v>40000</v>
      </c>
      <c r="Y329" s="213" t="n">
        <f aca="false">SUM(Y330)</f>
        <v>40000</v>
      </c>
      <c r="Z329" s="213" t="n">
        <f aca="false">SUM(Z330)</f>
        <v>40000</v>
      </c>
      <c r="AA329" s="213" t="n">
        <f aca="false">SUM(AA330)</f>
        <v>40000</v>
      </c>
      <c r="AB329" s="213" t="n">
        <f aca="false">SUM(AB330)</f>
        <v>20000</v>
      </c>
      <c r="AC329" s="213" t="n">
        <f aca="false">SUM(AC330)</f>
        <v>40000</v>
      </c>
      <c r="AD329" s="213" t="n">
        <f aca="false">SUM(AD330)</f>
        <v>40000</v>
      </c>
      <c r="AE329" s="213" t="n">
        <f aca="false">SUM(AE330)</f>
        <v>0</v>
      </c>
      <c r="AF329" s="213" t="n">
        <f aca="false">SUM(AF330)</f>
        <v>0</v>
      </c>
      <c r="AG329" s="213" t="n">
        <f aca="false">SUM(AG330)</f>
        <v>40000</v>
      </c>
      <c r="AH329" s="213" t="n">
        <f aca="false">SUM(AH330)</f>
        <v>0</v>
      </c>
      <c r="AI329" s="213" t="n">
        <f aca="false">SUM(AI330)</f>
        <v>40000</v>
      </c>
      <c r="AJ329" s="213" t="n">
        <f aca="false">SUM(AJ330)</f>
        <v>27500</v>
      </c>
      <c r="AK329" s="213" t="n">
        <f aca="false">SUM(AK330)</f>
        <v>40000</v>
      </c>
      <c r="AL329" s="213" t="n">
        <f aca="false">SUM(AL330)</f>
        <v>0</v>
      </c>
      <c r="AM329" s="213" t="n">
        <f aca="false">SUM(AM330)</f>
        <v>0</v>
      </c>
      <c r="AN329" s="213" t="n">
        <f aca="false">SUM(AN330)</f>
        <v>40000</v>
      </c>
      <c r="AO329" s="207" t="n">
        <f aca="false">SUM(AN329/$AN$2)</f>
        <v>5308.91233658504</v>
      </c>
      <c r="AP329" s="213" t="n">
        <f aca="false">SUM(AP330)</f>
        <v>40000</v>
      </c>
      <c r="AQ329" s="213" t="n">
        <f aca="false">SUM(AQ330)</f>
        <v>0</v>
      </c>
      <c r="AR329" s="207" t="n">
        <f aca="false">SUM(AP329/$AN$2)</f>
        <v>5308.91233658504</v>
      </c>
      <c r="AS329" s="207"/>
      <c r="AT329" s="207" t="n">
        <f aca="false">SUM(AT330)</f>
        <v>2654</v>
      </c>
      <c r="AU329" s="207" t="n">
        <f aca="false">SUM(AU330)</f>
        <v>0</v>
      </c>
      <c r="AV329" s="207" t="n">
        <f aca="false">SUM(AV330)</f>
        <v>0</v>
      </c>
      <c r="AW329" s="207" t="n">
        <f aca="false">SUM(AR329+AU329-AV329)</f>
        <v>5308.91233658504</v>
      </c>
      <c r="AX329" s="215" t="n">
        <f aca="false">SUM(AX330)</f>
        <v>3981</v>
      </c>
      <c r="AY329" s="180" t="n">
        <f aca="false">SUM(AY330)</f>
        <v>0</v>
      </c>
      <c r="AZ329" s="180" t="n">
        <f aca="false">SUM(AZ330)</f>
        <v>0</v>
      </c>
      <c r="BA329" s="160" t="n">
        <f aca="false">SUM(AW329+AY329-AZ329)</f>
        <v>5308.91233658504</v>
      </c>
      <c r="BI329" s="3"/>
    </row>
    <row r="330" customFormat="false" ht="12.75" hidden="true" customHeight="false" outlineLevel="0" collapsed="false">
      <c r="A330" s="242"/>
      <c r="B330" s="220" t="s">
        <v>179</v>
      </c>
      <c r="C330" s="220"/>
      <c r="D330" s="220"/>
      <c r="E330" s="220"/>
      <c r="F330" s="220"/>
      <c r="G330" s="220"/>
      <c r="H330" s="220"/>
      <c r="I330" s="206" t="n">
        <v>38</v>
      </c>
      <c r="J330" s="137" t="s">
        <v>77</v>
      </c>
      <c r="K330" s="213" t="n">
        <f aca="false">SUM(K331)</f>
        <v>26000</v>
      </c>
      <c r="L330" s="213" t="n">
        <f aca="false">SUM(L331)</f>
        <v>95000</v>
      </c>
      <c r="M330" s="213" t="n">
        <f aca="false">SUM(M331)</f>
        <v>95000</v>
      </c>
      <c r="N330" s="213" t="n">
        <f aca="false">SUM(N331)</f>
        <v>5000</v>
      </c>
      <c r="O330" s="213" t="n">
        <f aca="false">SUM(O331)</f>
        <v>5000</v>
      </c>
      <c r="P330" s="213" t="n">
        <f aca="false">SUM(P331)</f>
        <v>15000</v>
      </c>
      <c r="Q330" s="213" t="n">
        <f aca="false">SUM(Q331)</f>
        <v>15000</v>
      </c>
      <c r="R330" s="213" t="n">
        <f aca="false">SUM(R331)</f>
        <v>0</v>
      </c>
      <c r="S330" s="213" t="n">
        <f aca="false">SUM(S331)</f>
        <v>15000</v>
      </c>
      <c r="T330" s="213" t="n">
        <f aca="false">SUM(T331)</f>
        <v>0</v>
      </c>
      <c r="U330" s="213" t="n">
        <f aca="false">SUM(U331)</f>
        <v>0</v>
      </c>
      <c r="V330" s="213" t="n">
        <f aca="false">SUM(V331)</f>
        <v>100</v>
      </c>
      <c r="W330" s="213" t="n">
        <f aca="false">SUM(W331)</f>
        <v>15000</v>
      </c>
      <c r="X330" s="213" t="n">
        <f aca="false">SUM(X331)</f>
        <v>40000</v>
      </c>
      <c r="Y330" s="213" t="n">
        <f aca="false">SUM(Y331)</f>
        <v>40000</v>
      </c>
      <c r="Z330" s="213" t="n">
        <f aca="false">SUM(Z331)</f>
        <v>40000</v>
      </c>
      <c r="AA330" s="213" t="n">
        <f aca="false">SUM(AA331)</f>
        <v>40000</v>
      </c>
      <c r="AB330" s="213" t="n">
        <f aca="false">SUM(AB331)</f>
        <v>20000</v>
      </c>
      <c r="AC330" s="213" t="n">
        <f aca="false">SUM(AC331)</f>
        <v>40000</v>
      </c>
      <c r="AD330" s="213" t="n">
        <f aca="false">SUM(AD331)</f>
        <v>40000</v>
      </c>
      <c r="AE330" s="213" t="n">
        <f aca="false">SUM(AE331)</f>
        <v>0</v>
      </c>
      <c r="AF330" s="213" t="n">
        <f aca="false">SUM(AF331)</f>
        <v>0</v>
      </c>
      <c r="AG330" s="213" t="n">
        <f aca="false">SUM(AG331)</f>
        <v>40000</v>
      </c>
      <c r="AH330" s="213" t="n">
        <f aca="false">SUM(AH331)</f>
        <v>0</v>
      </c>
      <c r="AI330" s="213" t="n">
        <f aca="false">SUM(AI331)</f>
        <v>40000</v>
      </c>
      <c r="AJ330" s="213" t="n">
        <f aca="false">SUM(AJ331)</f>
        <v>27500</v>
      </c>
      <c r="AK330" s="213" t="n">
        <f aca="false">SUM(AK331)</f>
        <v>40000</v>
      </c>
      <c r="AL330" s="213" t="n">
        <f aca="false">SUM(AL331)</f>
        <v>0</v>
      </c>
      <c r="AM330" s="213" t="n">
        <f aca="false">SUM(AM331)</f>
        <v>0</v>
      </c>
      <c r="AN330" s="213" t="n">
        <f aca="false">SUM(AN331)</f>
        <v>40000</v>
      </c>
      <c r="AO330" s="207" t="n">
        <f aca="false">SUM(AN330/$AN$2)</f>
        <v>5308.91233658504</v>
      </c>
      <c r="AP330" s="213" t="n">
        <f aca="false">SUM(AP331)</f>
        <v>40000</v>
      </c>
      <c r="AQ330" s="213"/>
      <c r="AR330" s="207" t="n">
        <f aca="false">SUM(AP330/$AN$2)</f>
        <v>5308.91233658504</v>
      </c>
      <c r="AS330" s="207"/>
      <c r="AT330" s="207" t="n">
        <f aca="false">SUM(AT331)</f>
        <v>2654</v>
      </c>
      <c r="AU330" s="207" t="n">
        <f aca="false">SUM(AU331)</f>
        <v>0</v>
      </c>
      <c r="AV330" s="207" t="n">
        <f aca="false">SUM(AV331)</f>
        <v>0</v>
      </c>
      <c r="AW330" s="207" t="n">
        <f aca="false">SUM(AR330+AU330-AV330)</f>
        <v>5308.91233658504</v>
      </c>
      <c r="AX330" s="215" t="n">
        <f aca="false">SUM(AX331)</f>
        <v>3981</v>
      </c>
      <c r="AY330" s="216" t="n">
        <f aca="false">SUM(AY331)</f>
        <v>0</v>
      </c>
      <c r="AZ330" s="216" t="n">
        <f aca="false">SUM(AZ331)</f>
        <v>0</v>
      </c>
      <c r="BA330" s="216" t="n">
        <f aca="false">SUM(BA331)</f>
        <v>5308.91233658504</v>
      </c>
      <c r="BD330" s="3" t="n">
        <v>5308.91</v>
      </c>
      <c r="BI330" s="3"/>
    </row>
    <row r="331" customFormat="false" ht="12.75" hidden="true" customHeight="false" outlineLevel="0" collapsed="false">
      <c r="A331" s="204"/>
      <c r="B331" s="205"/>
      <c r="C331" s="205"/>
      <c r="D331" s="205"/>
      <c r="E331" s="205"/>
      <c r="F331" s="205"/>
      <c r="G331" s="205"/>
      <c r="H331" s="205"/>
      <c r="I331" s="217" t="n">
        <v>381</v>
      </c>
      <c r="J331" s="218" t="s">
        <v>169</v>
      </c>
      <c r="K331" s="213" t="n">
        <f aca="false">SUM(K332)</f>
        <v>26000</v>
      </c>
      <c r="L331" s="213" t="n">
        <f aca="false">SUM(L332)</f>
        <v>95000</v>
      </c>
      <c r="M331" s="213" t="n">
        <f aca="false">SUM(M332)</f>
        <v>95000</v>
      </c>
      <c r="N331" s="221" t="n">
        <f aca="false">SUM(N332)</f>
        <v>5000</v>
      </c>
      <c r="O331" s="221" t="n">
        <f aca="false">SUM(O332)</f>
        <v>5000</v>
      </c>
      <c r="P331" s="221" t="n">
        <f aca="false">SUM(P332)</f>
        <v>15000</v>
      </c>
      <c r="Q331" s="221" t="n">
        <f aca="false">SUM(Q332)</f>
        <v>15000</v>
      </c>
      <c r="R331" s="221" t="n">
        <f aca="false">SUM(R332)</f>
        <v>0</v>
      </c>
      <c r="S331" s="221" t="n">
        <f aca="false">SUM(S332)</f>
        <v>15000</v>
      </c>
      <c r="T331" s="221" t="n">
        <f aca="false">SUM(T332)</f>
        <v>0</v>
      </c>
      <c r="U331" s="221" t="n">
        <f aca="false">SUM(U332)</f>
        <v>0</v>
      </c>
      <c r="V331" s="221" t="n">
        <f aca="false">SUM(V332)</f>
        <v>100</v>
      </c>
      <c r="W331" s="221" t="n">
        <f aca="false">SUM(W332)</f>
        <v>15000</v>
      </c>
      <c r="X331" s="221" t="n">
        <f aca="false">SUM(X332)</f>
        <v>40000</v>
      </c>
      <c r="Y331" s="221" t="n">
        <f aca="false">SUM(Y332)</f>
        <v>40000</v>
      </c>
      <c r="Z331" s="221" t="n">
        <f aca="false">SUM(Z332)</f>
        <v>40000</v>
      </c>
      <c r="AA331" s="221" t="n">
        <f aca="false">SUM(AA332)</f>
        <v>40000</v>
      </c>
      <c r="AB331" s="221" t="n">
        <f aca="false">SUM(AB332)</f>
        <v>20000</v>
      </c>
      <c r="AC331" s="221" t="n">
        <f aca="false">SUM(AC332)</f>
        <v>40000</v>
      </c>
      <c r="AD331" s="221" t="n">
        <f aca="false">SUM(AD332)</f>
        <v>40000</v>
      </c>
      <c r="AE331" s="221" t="n">
        <f aca="false">SUM(AE332)</f>
        <v>0</v>
      </c>
      <c r="AF331" s="221" t="n">
        <f aca="false">SUM(AF332)</f>
        <v>0</v>
      </c>
      <c r="AG331" s="221" t="n">
        <f aca="false">SUM(AG332)</f>
        <v>40000</v>
      </c>
      <c r="AH331" s="221" t="n">
        <f aca="false">SUM(AH332)</f>
        <v>0</v>
      </c>
      <c r="AI331" s="221" t="n">
        <f aca="false">SUM(AI332)</f>
        <v>40000</v>
      </c>
      <c r="AJ331" s="221" t="n">
        <f aca="false">SUM(AJ332)</f>
        <v>27500</v>
      </c>
      <c r="AK331" s="221" t="n">
        <f aca="false">SUM(AK332)</f>
        <v>40000</v>
      </c>
      <c r="AL331" s="221" t="n">
        <f aca="false">SUM(AL332)</f>
        <v>0</v>
      </c>
      <c r="AM331" s="221" t="n">
        <f aca="false">SUM(AM332)</f>
        <v>0</v>
      </c>
      <c r="AN331" s="221" t="n">
        <f aca="false">SUM(AN332)</f>
        <v>40000</v>
      </c>
      <c r="AO331" s="207" t="n">
        <f aca="false">SUM(AN331/$AN$2)</f>
        <v>5308.91233658504</v>
      </c>
      <c r="AP331" s="221" t="n">
        <f aca="false">SUM(AP332)</f>
        <v>40000</v>
      </c>
      <c r="AQ331" s="221"/>
      <c r="AR331" s="207" t="n">
        <f aca="false">SUM(AP331/$AN$2)</f>
        <v>5308.91233658504</v>
      </c>
      <c r="AS331" s="207"/>
      <c r="AT331" s="207" t="n">
        <f aca="false">SUM(AT332)</f>
        <v>2654</v>
      </c>
      <c r="AU331" s="207" t="n">
        <f aca="false">SUM(AU332)</f>
        <v>0</v>
      </c>
      <c r="AV331" s="207" t="n">
        <f aca="false">SUM(AV332)</f>
        <v>0</v>
      </c>
      <c r="AW331" s="207" t="n">
        <f aca="false">SUM(AR331+AU331-AV331)</f>
        <v>5308.91233658504</v>
      </c>
      <c r="AX331" s="215" t="n">
        <f aca="false">SUM(AX332)</f>
        <v>3981</v>
      </c>
      <c r="AY331" s="216" t="n">
        <f aca="false">SUM(AY332)</f>
        <v>0</v>
      </c>
      <c r="AZ331" s="216" t="n">
        <f aca="false">SUM(AZ332)</f>
        <v>0</v>
      </c>
      <c r="BA331" s="216" t="n">
        <f aca="false">SUM(BA332)</f>
        <v>5308.91233658504</v>
      </c>
      <c r="BI331" s="3"/>
    </row>
    <row r="332" customFormat="false" ht="12.75" hidden="true" customHeight="false" outlineLevel="0" collapsed="false">
      <c r="A332" s="204"/>
      <c r="B332" s="205"/>
      <c r="C332" s="205"/>
      <c r="D332" s="205"/>
      <c r="E332" s="205"/>
      <c r="F332" s="205"/>
      <c r="G332" s="205"/>
      <c r="H332" s="205"/>
      <c r="I332" s="217" t="n">
        <v>38113</v>
      </c>
      <c r="J332" s="218" t="s">
        <v>418</v>
      </c>
      <c r="K332" s="219" t="n">
        <v>26000</v>
      </c>
      <c r="L332" s="219" t="n">
        <v>95000</v>
      </c>
      <c r="M332" s="219" t="n">
        <v>95000</v>
      </c>
      <c r="N332" s="219" t="n">
        <v>5000</v>
      </c>
      <c r="O332" s="219" t="n">
        <v>5000</v>
      </c>
      <c r="P332" s="219" t="n">
        <v>15000</v>
      </c>
      <c r="Q332" s="219" t="n">
        <v>15000</v>
      </c>
      <c r="R332" s="219"/>
      <c r="S332" s="219" t="n">
        <v>15000</v>
      </c>
      <c r="T332" s="219"/>
      <c r="U332" s="219"/>
      <c r="V332" s="207" t="n">
        <f aca="false">S332/P332*100</f>
        <v>100</v>
      </c>
      <c r="W332" s="207" t="n">
        <v>15000</v>
      </c>
      <c r="X332" s="219" t="n">
        <v>40000</v>
      </c>
      <c r="Y332" s="219" t="n">
        <v>40000</v>
      </c>
      <c r="Z332" s="219" t="n">
        <v>40000</v>
      </c>
      <c r="AA332" s="219" t="n">
        <v>40000</v>
      </c>
      <c r="AB332" s="219" t="n">
        <v>20000</v>
      </c>
      <c r="AC332" s="219" t="n">
        <v>40000</v>
      </c>
      <c r="AD332" s="219" t="n">
        <v>40000</v>
      </c>
      <c r="AE332" s="219"/>
      <c r="AF332" s="219"/>
      <c r="AG332" s="221" t="n">
        <f aca="false">SUM(AD332+AE332-AF332)</f>
        <v>40000</v>
      </c>
      <c r="AH332" s="219"/>
      <c r="AI332" s="219" t="n">
        <v>40000</v>
      </c>
      <c r="AJ332" s="180" t="n">
        <v>27500</v>
      </c>
      <c r="AK332" s="219" t="n">
        <v>40000</v>
      </c>
      <c r="AL332" s="219"/>
      <c r="AM332" s="219"/>
      <c r="AN332" s="180" t="n">
        <f aca="false">SUM(AK332+AL332-AM332)</f>
        <v>40000</v>
      </c>
      <c r="AO332" s="207" t="n">
        <f aca="false">SUM(AN332/$AN$2)</f>
        <v>5308.91233658504</v>
      </c>
      <c r="AP332" s="180" t="n">
        <v>40000</v>
      </c>
      <c r="AQ332" s="180"/>
      <c r="AR332" s="207" t="n">
        <f aca="false">SUM(AP332/$AN$2)</f>
        <v>5308.91233658504</v>
      </c>
      <c r="AS332" s="207" t="n">
        <v>2654</v>
      </c>
      <c r="AT332" s="207" t="n">
        <v>2654</v>
      </c>
      <c r="AU332" s="207"/>
      <c r="AV332" s="207"/>
      <c r="AW332" s="207" t="n">
        <f aca="false">SUM(AR332+AU332-AV332)</f>
        <v>5308.91233658504</v>
      </c>
      <c r="AX332" s="215" t="n">
        <v>3981</v>
      </c>
      <c r="AY332" s="180"/>
      <c r="AZ332" s="180"/>
      <c r="BA332" s="160" t="n">
        <f aca="false">SUM(AW332+AY332-AZ332)</f>
        <v>5308.91233658504</v>
      </c>
      <c r="BI332" s="3"/>
    </row>
    <row r="333" customFormat="false" ht="12.75" hidden="true" customHeight="false" outlineLevel="0" collapsed="false">
      <c r="A333" s="204" t="s">
        <v>419</v>
      </c>
      <c r="B333" s="205"/>
      <c r="C333" s="205"/>
      <c r="D333" s="205"/>
      <c r="E333" s="205"/>
      <c r="F333" s="205"/>
      <c r="G333" s="205"/>
      <c r="H333" s="205"/>
      <c r="I333" s="217" t="s">
        <v>155</v>
      </c>
      <c r="J333" s="218" t="s">
        <v>420</v>
      </c>
      <c r="K333" s="213" t="n">
        <f aca="false">SUM(K334)</f>
        <v>13000</v>
      </c>
      <c r="L333" s="213" t="n">
        <f aca="false">SUM(L334)</f>
        <v>0</v>
      </c>
      <c r="M333" s="213" t="n">
        <f aca="false">SUM(M334)</f>
        <v>0</v>
      </c>
      <c r="N333" s="213" t="n">
        <f aca="false">SUM(N334)</f>
        <v>14000</v>
      </c>
      <c r="O333" s="213" t="n">
        <f aca="false">SUM(O334)</f>
        <v>14000</v>
      </c>
      <c r="P333" s="213" t="n">
        <f aca="false">SUM(P334)</f>
        <v>20000</v>
      </c>
      <c r="Q333" s="213" t="n">
        <f aca="false">SUM(Q334)</f>
        <v>20000</v>
      </c>
      <c r="R333" s="213" t="n">
        <f aca="false">SUM(R334)</f>
        <v>15200</v>
      </c>
      <c r="S333" s="213" t="n">
        <f aca="false">SUM(S334)</f>
        <v>25000</v>
      </c>
      <c r="T333" s="213" t="n">
        <f aca="false">SUM(T334)</f>
        <v>17700</v>
      </c>
      <c r="U333" s="213" t="n">
        <f aca="false">SUM(U334)</f>
        <v>0</v>
      </c>
      <c r="V333" s="213" t="n">
        <f aca="false">SUM(V334)</f>
        <v>125</v>
      </c>
      <c r="W333" s="213" t="n">
        <f aca="false">SUM(W334)</f>
        <v>25000</v>
      </c>
      <c r="X333" s="213" t="n">
        <f aca="false">SUM(X334)</f>
        <v>60000</v>
      </c>
      <c r="Y333" s="213" t="n">
        <f aca="false">SUM(Y334)</f>
        <v>10000</v>
      </c>
      <c r="Z333" s="213" t="n">
        <f aca="false">SUM(Z334)</f>
        <v>15000</v>
      </c>
      <c r="AA333" s="213" t="n">
        <f aca="false">SUM(AA334)</f>
        <v>15000</v>
      </c>
      <c r="AB333" s="213" t="n">
        <f aca="false">SUM(AB334)</f>
        <v>4500</v>
      </c>
      <c r="AC333" s="213" t="n">
        <f aca="false">SUM(AC334)</f>
        <v>15000</v>
      </c>
      <c r="AD333" s="213" t="n">
        <f aca="false">SUM(AD334)</f>
        <v>15000</v>
      </c>
      <c r="AE333" s="213" t="n">
        <f aca="false">SUM(AE334)</f>
        <v>0</v>
      </c>
      <c r="AF333" s="213" t="n">
        <f aca="false">SUM(AF334)</f>
        <v>0</v>
      </c>
      <c r="AG333" s="213" t="n">
        <f aca="false">SUM(AG334)</f>
        <v>15000</v>
      </c>
      <c r="AH333" s="213" t="n">
        <f aca="false">SUM(AH334)</f>
        <v>0</v>
      </c>
      <c r="AI333" s="213" t="n">
        <f aca="false">SUM(AI334)</f>
        <v>15000</v>
      </c>
      <c r="AJ333" s="213" t="n">
        <f aca="false">SUM(AJ334)</f>
        <v>0</v>
      </c>
      <c r="AK333" s="213" t="n">
        <f aca="false">SUM(AK334)</f>
        <v>15000</v>
      </c>
      <c r="AL333" s="213" t="n">
        <f aca="false">SUM(AL334)</f>
        <v>0</v>
      </c>
      <c r="AM333" s="213" t="n">
        <f aca="false">SUM(AM334)</f>
        <v>0</v>
      </c>
      <c r="AN333" s="213" t="n">
        <f aca="false">SUM(AN334)</f>
        <v>15000</v>
      </c>
      <c r="AO333" s="207" t="n">
        <f aca="false">SUM(AN333/$AN$2)</f>
        <v>1990.84212621939</v>
      </c>
      <c r="AP333" s="213" t="n">
        <f aca="false">SUM(AP334)</f>
        <v>15000</v>
      </c>
      <c r="AQ333" s="213" t="n">
        <f aca="false">SUM(AQ334)</f>
        <v>0</v>
      </c>
      <c r="AR333" s="207" t="n">
        <f aca="false">SUM(AP333/$AN$2)</f>
        <v>1990.84212621939</v>
      </c>
      <c r="AS333" s="207"/>
      <c r="AT333" s="207" t="n">
        <f aca="false">SUM(AT334)</f>
        <v>150</v>
      </c>
      <c r="AU333" s="207" t="n">
        <f aca="false">SUM(AU334)</f>
        <v>0</v>
      </c>
      <c r="AV333" s="207" t="n">
        <f aca="false">SUM(AV334)</f>
        <v>0</v>
      </c>
      <c r="AW333" s="207" t="n">
        <f aca="false">SUM(AR333+AU333-AV333)</f>
        <v>1990.84212621939</v>
      </c>
      <c r="AX333" s="215" t="n">
        <f aca="false">SUM(AX336)</f>
        <v>0</v>
      </c>
      <c r="AY333" s="216" t="n">
        <f aca="false">SUM(AY336)</f>
        <v>0</v>
      </c>
      <c r="AZ333" s="216" t="n">
        <f aca="false">SUM(AZ336)</f>
        <v>0</v>
      </c>
      <c r="BA333" s="216" t="n">
        <f aca="false">SUM(BA336)</f>
        <v>1990.84212621939</v>
      </c>
      <c r="BI333" s="3"/>
    </row>
    <row r="334" customFormat="false" ht="12.75" hidden="true" customHeight="false" outlineLevel="0" collapsed="false">
      <c r="A334" s="204"/>
      <c r="B334" s="205"/>
      <c r="C334" s="205"/>
      <c r="D334" s="205"/>
      <c r="E334" s="205"/>
      <c r="F334" s="205"/>
      <c r="G334" s="205"/>
      <c r="H334" s="205"/>
      <c r="I334" s="217" t="s">
        <v>417</v>
      </c>
      <c r="J334" s="218"/>
      <c r="K334" s="213" t="n">
        <f aca="false">SUM(K336)</f>
        <v>13000</v>
      </c>
      <c r="L334" s="213" t="n">
        <f aca="false">SUM(L336)</f>
        <v>0</v>
      </c>
      <c r="M334" s="213" t="n">
        <f aca="false">SUM(M336)</f>
        <v>0</v>
      </c>
      <c r="N334" s="213" t="n">
        <f aca="false">SUM(N336)</f>
        <v>14000</v>
      </c>
      <c r="O334" s="213" t="n">
        <f aca="false">SUM(O336)</f>
        <v>14000</v>
      </c>
      <c r="P334" s="213" t="n">
        <f aca="false">SUM(P336)</f>
        <v>20000</v>
      </c>
      <c r="Q334" s="213" t="n">
        <f aca="false">SUM(Q336)</f>
        <v>20000</v>
      </c>
      <c r="R334" s="213" t="n">
        <f aca="false">SUM(R336)</f>
        <v>15200</v>
      </c>
      <c r="S334" s="213" t="n">
        <f aca="false">SUM(S336)</f>
        <v>25000</v>
      </c>
      <c r="T334" s="213" t="n">
        <f aca="false">SUM(T336)</f>
        <v>17700</v>
      </c>
      <c r="U334" s="213" t="n">
        <f aca="false">SUM(U336)</f>
        <v>0</v>
      </c>
      <c r="V334" s="213" t="n">
        <f aca="false">SUM(V336)</f>
        <v>125</v>
      </c>
      <c r="W334" s="213" t="n">
        <f aca="false">SUM(W336)</f>
        <v>25000</v>
      </c>
      <c r="X334" s="213" t="n">
        <f aca="false">SUM(X336)</f>
        <v>60000</v>
      </c>
      <c r="Y334" s="213" t="n">
        <f aca="false">SUM(Y336)</f>
        <v>10000</v>
      </c>
      <c r="Z334" s="213" t="n">
        <f aca="false">SUM(Z336)</f>
        <v>15000</v>
      </c>
      <c r="AA334" s="213" t="n">
        <f aca="false">SUM(AA336)</f>
        <v>15000</v>
      </c>
      <c r="AB334" s="213" t="n">
        <f aca="false">SUM(AB336)</f>
        <v>4500</v>
      </c>
      <c r="AC334" s="213" t="n">
        <f aca="false">SUM(AC336)</f>
        <v>15000</v>
      </c>
      <c r="AD334" s="213" t="n">
        <f aca="false">SUM(AD336)</f>
        <v>15000</v>
      </c>
      <c r="AE334" s="213" t="n">
        <f aca="false">SUM(AE336)</f>
        <v>0</v>
      </c>
      <c r="AF334" s="213" t="n">
        <f aca="false">SUM(AF336)</f>
        <v>0</v>
      </c>
      <c r="AG334" s="213" t="n">
        <f aca="false">SUM(AG336)</f>
        <v>15000</v>
      </c>
      <c r="AH334" s="213" t="n">
        <f aca="false">SUM(AH336)</f>
        <v>0</v>
      </c>
      <c r="AI334" s="213" t="n">
        <f aca="false">SUM(AI336)</f>
        <v>15000</v>
      </c>
      <c r="AJ334" s="213" t="n">
        <f aca="false">SUM(AJ336)</f>
        <v>0</v>
      </c>
      <c r="AK334" s="213" t="n">
        <f aca="false">SUM(AK336)</f>
        <v>15000</v>
      </c>
      <c r="AL334" s="213" t="n">
        <f aca="false">SUM(AL336)</f>
        <v>0</v>
      </c>
      <c r="AM334" s="213" t="n">
        <f aca="false">SUM(AM336)</f>
        <v>0</v>
      </c>
      <c r="AN334" s="213" t="n">
        <f aca="false">SUM(AN336)</f>
        <v>15000</v>
      </c>
      <c r="AO334" s="207" t="n">
        <f aca="false">SUM(AN334/$AN$2)</f>
        <v>1990.84212621939</v>
      </c>
      <c r="AP334" s="213" t="n">
        <f aca="false">SUM(AP336)</f>
        <v>15000</v>
      </c>
      <c r="AQ334" s="213" t="n">
        <f aca="false">SUM(AQ336)</f>
        <v>0</v>
      </c>
      <c r="AR334" s="207" t="n">
        <f aca="false">SUM(AP334/$AN$2)</f>
        <v>1990.84212621939</v>
      </c>
      <c r="AS334" s="207"/>
      <c r="AT334" s="207" t="n">
        <f aca="false">SUM(AT336)</f>
        <v>150</v>
      </c>
      <c r="AU334" s="207" t="n">
        <f aca="false">SUM(AU336)</f>
        <v>0</v>
      </c>
      <c r="AV334" s="207" t="n">
        <f aca="false">SUM(AV336)</f>
        <v>0</v>
      </c>
      <c r="AW334" s="207" t="n">
        <f aca="false">SUM(AR334+AU334-AV334)</f>
        <v>1990.84212621939</v>
      </c>
      <c r="AX334" s="215"/>
      <c r="AY334" s="180" t="n">
        <f aca="false">SUM(AY335)</f>
        <v>0</v>
      </c>
      <c r="AZ334" s="180" t="n">
        <f aca="false">SUM(AZ335)</f>
        <v>0</v>
      </c>
      <c r="BA334" s="160" t="n">
        <f aca="false">SUM(AW334+AY334-AZ334)</f>
        <v>1990.84212621939</v>
      </c>
      <c r="BI334" s="3"/>
    </row>
    <row r="335" customFormat="false" ht="12.75" hidden="true" customHeight="false" outlineLevel="0" collapsed="false">
      <c r="A335" s="204"/>
      <c r="B335" s="205" t="s">
        <v>178</v>
      </c>
      <c r="C335" s="205"/>
      <c r="D335" s="205"/>
      <c r="E335" s="205"/>
      <c r="F335" s="205"/>
      <c r="G335" s="205"/>
      <c r="H335" s="205"/>
      <c r="I335" s="234" t="s">
        <v>179</v>
      </c>
      <c r="J335" s="218" t="s">
        <v>28</v>
      </c>
      <c r="K335" s="213"/>
      <c r="L335" s="213"/>
      <c r="M335" s="213"/>
      <c r="N335" s="213"/>
      <c r="O335" s="213"/>
      <c r="P335" s="213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13"/>
      <c r="AC335" s="213"/>
      <c r="AD335" s="213"/>
      <c r="AE335" s="213"/>
      <c r="AF335" s="213"/>
      <c r="AG335" s="213"/>
      <c r="AH335" s="213"/>
      <c r="AI335" s="213"/>
      <c r="AJ335" s="213"/>
      <c r="AK335" s="213"/>
      <c r="AL335" s="213"/>
      <c r="AM335" s="213"/>
      <c r="AN335" s="213"/>
      <c r="AO335" s="207" t="n">
        <f aca="false">SUM(AN335/$AN$2)</f>
        <v>0</v>
      </c>
      <c r="AP335" s="213" t="n">
        <v>15000</v>
      </c>
      <c r="AQ335" s="213"/>
      <c r="AR335" s="207" t="n">
        <f aca="false">SUM(AP335/$AN$2)</f>
        <v>1990.84212621939</v>
      </c>
      <c r="AS335" s="207"/>
      <c r="AT335" s="207" t="n">
        <v>15000</v>
      </c>
      <c r="AU335" s="207"/>
      <c r="AV335" s="207"/>
      <c r="AW335" s="207" t="n">
        <f aca="false">SUM(AR335+AU335-AV335)</f>
        <v>1990.84212621939</v>
      </c>
      <c r="AX335" s="215"/>
      <c r="AY335" s="180"/>
      <c r="AZ335" s="180"/>
      <c r="BA335" s="160" t="n">
        <f aca="false">SUM(AW335+AY335-AZ335)</f>
        <v>1990.84212621939</v>
      </c>
      <c r="BI335" s="3"/>
    </row>
    <row r="336" customFormat="false" ht="12.75" hidden="true" customHeight="false" outlineLevel="0" collapsed="false">
      <c r="A336" s="242"/>
      <c r="B336" s="220"/>
      <c r="C336" s="220"/>
      <c r="D336" s="220"/>
      <c r="E336" s="220"/>
      <c r="F336" s="220"/>
      <c r="G336" s="220"/>
      <c r="H336" s="220"/>
      <c r="I336" s="206" t="n">
        <v>3</v>
      </c>
      <c r="J336" s="137" t="s">
        <v>71</v>
      </c>
      <c r="K336" s="213" t="n">
        <f aca="false">SUM(K337)</f>
        <v>13000</v>
      </c>
      <c r="L336" s="213" t="n">
        <f aca="false">SUM(L337)</f>
        <v>0</v>
      </c>
      <c r="M336" s="213" t="n">
        <f aca="false">SUM(M337)</f>
        <v>0</v>
      </c>
      <c r="N336" s="207" t="n">
        <f aca="false">SUM(N337)</f>
        <v>14000</v>
      </c>
      <c r="O336" s="207" t="n">
        <f aca="false">SUM(O337)</f>
        <v>14000</v>
      </c>
      <c r="P336" s="207" t="n">
        <f aca="false">SUM(P337)</f>
        <v>20000</v>
      </c>
      <c r="Q336" s="207" t="n">
        <f aca="false">SUM(Q337)</f>
        <v>20000</v>
      </c>
      <c r="R336" s="207" t="n">
        <f aca="false">SUM(R337)</f>
        <v>15200</v>
      </c>
      <c r="S336" s="207" t="n">
        <f aca="false">SUM(S337)</f>
        <v>25000</v>
      </c>
      <c r="T336" s="207" t="n">
        <f aca="false">SUM(T337)</f>
        <v>17700</v>
      </c>
      <c r="U336" s="207" t="n">
        <f aca="false">SUM(U337)</f>
        <v>0</v>
      </c>
      <c r="V336" s="207" t="n">
        <f aca="false">SUM(V337)</f>
        <v>125</v>
      </c>
      <c r="W336" s="207" t="n">
        <f aca="false">SUM(W337)</f>
        <v>25000</v>
      </c>
      <c r="X336" s="207" t="n">
        <f aca="false">SUM(X337)</f>
        <v>60000</v>
      </c>
      <c r="Y336" s="207" t="n">
        <f aca="false">SUM(Y337)</f>
        <v>10000</v>
      </c>
      <c r="Z336" s="207" t="n">
        <f aca="false">SUM(Z337)</f>
        <v>15000</v>
      </c>
      <c r="AA336" s="207" t="n">
        <f aca="false">SUM(AA337)</f>
        <v>15000</v>
      </c>
      <c r="AB336" s="207" t="n">
        <f aca="false">SUM(AB337)</f>
        <v>4500</v>
      </c>
      <c r="AC336" s="207" t="n">
        <f aca="false">SUM(AC337)</f>
        <v>15000</v>
      </c>
      <c r="AD336" s="207" t="n">
        <f aca="false">SUM(AD337)</f>
        <v>15000</v>
      </c>
      <c r="AE336" s="207" t="n">
        <f aca="false">SUM(AE337)</f>
        <v>0</v>
      </c>
      <c r="AF336" s="207" t="n">
        <f aca="false">SUM(AF337)</f>
        <v>0</v>
      </c>
      <c r="AG336" s="207" t="n">
        <f aca="false">SUM(AG337)</f>
        <v>15000</v>
      </c>
      <c r="AH336" s="207" t="n">
        <f aca="false">SUM(AH337)</f>
        <v>0</v>
      </c>
      <c r="AI336" s="207" t="n">
        <f aca="false">SUM(AI337)</f>
        <v>15000</v>
      </c>
      <c r="AJ336" s="207" t="n">
        <f aca="false">SUM(AJ337)</f>
        <v>0</v>
      </c>
      <c r="AK336" s="207" t="n">
        <f aca="false">SUM(AK337)</f>
        <v>15000</v>
      </c>
      <c r="AL336" s="207" t="n">
        <f aca="false">SUM(AL337)</f>
        <v>0</v>
      </c>
      <c r="AM336" s="207" t="n">
        <f aca="false">SUM(AM337)</f>
        <v>0</v>
      </c>
      <c r="AN336" s="207" t="n">
        <f aca="false">SUM(AN337)</f>
        <v>15000</v>
      </c>
      <c r="AO336" s="207" t="n">
        <f aca="false">SUM(AN336/$AN$2)</f>
        <v>1990.84212621939</v>
      </c>
      <c r="AP336" s="207" t="n">
        <f aca="false">SUM(AP337)</f>
        <v>15000</v>
      </c>
      <c r="AQ336" s="207" t="n">
        <f aca="false">SUM(AQ337)</f>
        <v>0</v>
      </c>
      <c r="AR336" s="207" t="n">
        <f aca="false">SUM(AP336/$AN$2)</f>
        <v>1990.84212621939</v>
      </c>
      <c r="AS336" s="207"/>
      <c r="AT336" s="207" t="n">
        <f aca="false">SUM(AT337)</f>
        <v>150</v>
      </c>
      <c r="AU336" s="207" t="n">
        <f aca="false">SUM(AU337)</f>
        <v>0</v>
      </c>
      <c r="AV336" s="207" t="n">
        <f aca="false">SUM(AV337)</f>
        <v>0</v>
      </c>
      <c r="AW336" s="207" t="n">
        <f aca="false">SUM(AR336+AU336-AV336)</f>
        <v>1990.84212621939</v>
      </c>
      <c r="AX336" s="215" t="n">
        <f aca="false">SUM(AX337)</f>
        <v>0</v>
      </c>
      <c r="AY336" s="216" t="n">
        <f aca="false">SUM(AY337)</f>
        <v>0</v>
      </c>
      <c r="AZ336" s="216" t="n">
        <f aca="false">SUM(AZ337)</f>
        <v>0</v>
      </c>
      <c r="BA336" s="216" t="n">
        <f aca="false">SUM(BA337)</f>
        <v>1990.84212621939</v>
      </c>
      <c r="BI336" s="3"/>
    </row>
    <row r="337" customFormat="false" ht="12.75" hidden="true" customHeight="false" outlineLevel="0" collapsed="false">
      <c r="A337" s="242"/>
      <c r="B337" s="220" t="s">
        <v>179</v>
      </c>
      <c r="C337" s="220"/>
      <c r="D337" s="220"/>
      <c r="E337" s="220"/>
      <c r="F337" s="220"/>
      <c r="G337" s="220"/>
      <c r="H337" s="220"/>
      <c r="I337" s="206" t="n">
        <v>38</v>
      </c>
      <c r="J337" s="137" t="s">
        <v>77</v>
      </c>
      <c r="K337" s="213" t="n">
        <f aca="false">SUM(K338)</f>
        <v>13000</v>
      </c>
      <c r="L337" s="213" t="n">
        <f aca="false">SUM(L338)</f>
        <v>0</v>
      </c>
      <c r="M337" s="213" t="n">
        <f aca="false">SUM(M338)</f>
        <v>0</v>
      </c>
      <c r="N337" s="207" t="n">
        <f aca="false">SUM(N338)</f>
        <v>14000</v>
      </c>
      <c r="O337" s="207" t="n">
        <f aca="false">SUM(O338)</f>
        <v>14000</v>
      </c>
      <c r="P337" s="207" t="n">
        <f aca="false">SUM(P338)</f>
        <v>20000</v>
      </c>
      <c r="Q337" s="207" t="n">
        <f aca="false">SUM(Q338)</f>
        <v>20000</v>
      </c>
      <c r="R337" s="207" t="n">
        <f aca="false">SUM(R338)</f>
        <v>15200</v>
      </c>
      <c r="S337" s="207" t="n">
        <f aca="false">SUM(S338)</f>
        <v>25000</v>
      </c>
      <c r="T337" s="207" t="n">
        <f aca="false">SUM(T338)</f>
        <v>17700</v>
      </c>
      <c r="U337" s="207" t="n">
        <f aca="false">SUM(U338)</f>
        <v>0</v>
      </c>
      <c r="V337" s="207" t="n">
        <f aca="false">SUM(V338)</f>
        <v>125</v>
      </c>
      <c r="W337" s="207" t="n">
        <f aca="false">SUM(W338)</f>
        <v>25000</v>
      </c>
      <c r="X337" s="207" t="n">
        <f aca="false">SUM(X338)</f>
        <v>60000</v>
      </c>
      <c r="Y337" s="207" t="n">
        <f aca="false">SUM(Y338)</f>
        <v>10000</v>
      </c>
      <c r="Z337" s="207" t="n">
        <f aca="false">SUM(Z338)</f>
        <v>15000</v>
      </c>
      <c r="AA337" s="207" t="n">
        <f aca="false">SUM(AA338)</f>
        <v>15000</v>
      </c>
      <c r="AB337" s="207" t="n">
        <f aca="false">SUM(AB338)</f>
        <v>4500</v>
      </c>
      <c r="AC337" s="207" t="n">
        <f aca="false">SUM(AC338)</f>
        <v>15000</v>
      </c>
      <c r="AD337" s="207" t="n">
        <f aca="false">SUM(AD338)</f>
        <v>15000</v>
      </c>
      <c r="AE337" s="207" t="n">
        <f aca="false">SUM(AE338)</f>
        <v>0</v>
      </c>
      <c r="AF337" s="207" t="n">
        <f aca="false">SUM(AF338)</f>
        <v>0</v>
      </c>
      <c r="AG337" s="207" t="n">
        <f aca="false">SUM(AG338)</f>
        <v>15000</v>
      </c>
      <c r="AH337" s="207" t="n">
        <f aca="false">SUM(AH338)</f>
        <v>0</v>
      </c>
      <c r="AI337" s="207" t="n">
        <f aca="false">SUM(AI338)</f>
        <v>15000</v>
      </c>
      <c r="AJ337" s="207" t="n">
        <f aca="false">SUM(AJ338)</f>
        <v>0</v>
      </c>
      <c r="AK337" s="207" t="n">
        <f aca="false">SUM(AK338)</f>
        <v>15000</v>
      </c>
      <c r="AL337" s="207" t="n">
        <f aca="false">SUM(AL338)</f>
        <v>0</v>
      </c>
      <c r="AM337" s="207" t="n">
        <f aca="false">SUM(AM338)</f>
        <v>0</v>
      </c>
      <c r="AN337" s="207" t="n">
        <f aca="false">SUM(AN338)</f>
        <v>15000</v>
      </c>
      <c r="AO337" s="207" t="n">
        <f aca="false">SUM(AN337/$AN$2)</f>
        <v>1990.84212621939</v>
      </c>
      <c r="AP337" s="207" t="n">
        <f aca="false">SUM(AP338)</f>
        <v>15000</v>
      </c>
      <c r="AQ337" s="207"/>
      <c r="AR337" s="207" t="n">
        <f aca="false">SUM(AP337/$AN$2)</f>
        <v>1990.84212621939</v>
      </c>
      <c r="AS337" s="207"/>
      <c r="AT337" s="207" t="n">
        <f aca="false">SUM(AT338)</f>
        <v>150</v>
      </c>
      <c r="AU337" s="207" t="n">
        <f aca="false">SUM(AU338)</f>
        <v>0</v>
      </c>
      <c r="AV337" s="207" t="n">
        <f aca="false">SUM(AV338)</f>
        <v>0</v>
      </c>
      <c r="AW337" s="207" t="n">
        <f aca="false">SUM(AR337+AU337-AV337)</f>
        <v>1990.84212621939</v>
      </c>
      <c r="AX337" s="215" t="n">
        <f aca="false">SUM(AX338)</f>
        <v>0</v>
      </c>
      <c r="AY337" s="216" t="n">
        <f aca="false">SUM(AY338)</f>
        <v>0</v>
      </c>
      <c r="AZ337" s="216" t="n">
        <f aca="false">SUM(AZ338)</f>
        <v>0</v>
      </c>
      <c r="BA337" s="216" t="n">
        <f aca="false">SUM(BA338)</f>
        <v>1990.84212621939</v>
      </c>
      <c r="BD337" s="3" t="n">
        <v>1990.84</v>
      </c>
      <c r="BI337" s="3"/>
    </row>
    <row r="338" customFormat="false" ht="12.75" hidden="true" customHeight="false" outlineLevel="0" collapsed="false">
      <c r="A338" s="204"/>
      <c r="B338" s="205"/>
      <c r="C338" s="205"/>
      <c r="D338" s="205"/>
      <c r="E338" s="205"/>
      <c r="F338" s="205"/>
      <c r="G338" s="205"/>
      <c r="H338" s="205"/>
      <c r="I338" s="217" t="n">
        <v>381</v>
      </c>
      <c r="J338" s="218" t="s">
        <v>169</v>
      </c>
      <c r="K338" s="213" t="n">
        <f aca="false">SUM(K339)</f>
        <v>13000</v>
      </c>
      <c r="L338" s="213" t="n">
        <f aca="false">SUM(L339)</f>
        <v>0</v>
      </c>
      <c r="M338" s="213" t="n">
        <f aca="false">SUM(M339)</f>
        <v>0</v>
      </c>
      <c r="N338" s="219" t="n">
        <f aca="false">SUM(N339)</f>
        <v>14000</v>
      </c>
      <c r="O338" s="219" t="n">
        <f aca="false">SUM(O339)</f>
        <v>14000</v>
      </c>
      <c r="P338" s="219" t="n">
        <f aca="false">SUM(P339)</f>
        <v>20000</v>
      </c>
      <c r="Q338" s="219" t="n">
        <f aca="false">SUM(Q339)</f>
        <v>20000</v>
      </c>
      <c r="R338" s="219" t="n">
        <f aca="false">SUM(R339)</f>
        <v>15200</v>
      </c>
      <c r="S338" s="219" t="n">
        <f aca="false">SUM(S339)</f>
        <v>25000</v>
      </c>
      <c r="T338" s="219" t="n">
        <f aca="false">SUM(T339)</f>
        <v>17700</v>
      </c>
      <c r="U338" s="219" t="n">
        <f aca="false">SUM(U339)</f>
        <v>0</v>
      </c>
      <c r="V338" s="219" t="n">
        <f aca="false">SUM(V339)</f>
        <v>125</v>
      </c>
      <c r="W338" s="219" t="n">
        <f aca="false">SUM(W339)</f>
        <v>25000</v>
      </c>
      <c r="X338" s="219" t="n">
        <f aca="false">SUM(X339)</f>
        <v>60000</v>
      </c>
      <c r="Y338" s="219" t="n">
        <f aca="false">SUM(Y339)</f>
        <v>10000</v>
      </c>
      <c r="Z338" s="219" t="n">
        <f aca="false">SUM(Z339)</f>
        <v>15000</v>
      </c>
      <c r="AA338" s="219" t="n">
        <f aca="false">SUM(AA339)</f>
        <v>15000</v>
      </c>
      <c r="AB338" s="219" t="n">
        <f aca="false">SUM(AB339)</f>
        <v>4500</v>
      </c>
      <c r="AC338" s="219" t="n">
        <f aca="false">SUM(AC339)</f>
        <v>15000</v>
      </c>
      <c r="AD338" s="219" t="n">
        <f aca="false">SUM(AD339)</f>
        <v>15000</v>
      </c>
      <c r="AE338" s="219" t="n">
        <f aca="false">SUM(AE339)</f>
        <v>0</v>
      </c>
      <c r="AF338" s="219" t="n">
        <f aca="false">SUM(AF339)</f>
        <v>0</v>
      </c>
      <c r="AG338" s="219" t="n">
        <f aca="false">SUM(AG339)</f>
        <v>15000</v>
      </c>
      <c r="AH338" s="219" t="n">
        <f aca="false">SUM(AH339)</f>
        <v>0</v>
      </c>
      <c r="AI338" s="219" t="n">
        <f aca="false">SUM(AI339)</f>
        <v>15000</v>
      </c>
      <c r="AJ338" s="219" t="n">
        <f aca="false">SUM(AJ339)</f>
        <v>0</v>
      </c>
      <c r="AK338" s="219" t="n">
        <f aca="false">SUM(AK339)</f>
        <v>15000</v>
      </c>
      <c r="AL338" s="219" t="n">
        <f aca="false">SUM(AL339)</f>
        <v>0</v>
      </c>
      <c r="AM338" s="219" t="n">
        <f aca="false">SUM(AM339)</f>
        <v>0</v>
      </c>
      <c r="AN338" s="219" t="n">
        <f aca="false">SUM(AN339)</f>
        <v>15000</v>
      </c>
      <c r="AO338" s="207" t="n">
        <f aca="false">SUM(AN338/$AN$2)</f>
        <v>1990.84212621939</v>
      </c>
      <c r="AP338" s="219" t="n">
        <f aca="false">SUM(AP339)</f>
        <v>15000</v>
      </c>
      <c r="AQ338" s="219"/>
      <c r="AR338" s="207" t="n">
        <f aca="false">SUM(AP338/$AN$2)</f>
        <v>1990.84212621939</v>
      </c>
      <c r="AS338" s="207"/>
      <c r="AT338" s="207" t="n">
        <f aca="false">SUM(AT339)</f>
        <v>150</v>
      </c>
      <c r="AU338" s="207" t="n">
        <f aca="false">SUM(AU339)</f>
        <v>0</v>
      </c>
      <c r="AV338" s="207" t="n">
        <f aca="false">SUM(AV339)</f>
        <v>0</v>
      </c>
      <c r="AW338" s="207" t="n">
        <f aca="false">SUM(AR338+AU338-AV338)</f>
        <v>1990.84212621939</v>
      </c>
      <c r="AX338" s="215" t="n">
        <f aca="false">SUM(AX339)</f>
        <v>0</v>
      </c>
      <c r="AY338" s="216" t="n">
        <f aca="false">SUM(AY339)</f>
        <v>0</v>
      </c>
      <c r="AZ338" s="216" t="n">
        <f aca="false">SUM(AZ339)</f>
        <v>0</v>
      </c>
      <c r="BA338" s="216" t="n">
        <f aca="false">SUM(BA339)</f>
        <v>1990.84212621939</v>
      </c>
      <c r="BI338" s="3"/>
    </row>
    <row r="339" customFormat="false" ht="12.75" hidden="true" customHeight="false" outlineLevel="0" collapsed="false">
      <c r="A339" s="204"/>
      <c r="B339" s="205"/>
      <c r="C339" s="205"/>
      <c r="D339" s="205"/>
      <c r="E339" s="205"/>
      <c r="F339" s="205"/>
      <c r="G339" s="205"/>
      <c r="H339" s="205"/>
      <c r="I339" s="217" t="n">
        <v>38113</v>
      </c>
      <c r="J339" s="218" t="s">
        <v>421</v>
      </c>
      <c r="K339" s="219" t="n">
        <v>13000</v>
      </c>
      <c r="L339" s="219" t="n">
        <v>0</v>
      </c>
      <c r="M339" s="219" t="n">
        <v>0</v>
      </c>
      <c r="N339" s="219" t="n">
        <v>14000</v>
      </c>
      <c r="O339" s="219" t="n">
        <v>14000</v>
      </c>
      <c r="P339" s="219" t="n">
        <v>20000</v>
      </c>
      <c r="Q339" s="219" t="n">
        <v>20000</v>
      </c>
      <c r="R339" s="219" t="n">
        <v>15200</v>
      </c>
      <c r="S339" s="219" t="n">
        <v>25000</v>
      </c>
      <c r="T339" s="219" t="n">
        <v>17700</v>
      </c>
      <c r="U339" s="219"/>
      <c r="V339" s="207" t="n">
        <f aca="false">S339/P339*100</f>
        <v>125</v>
      </c>
      <c r="W339" s="207" t="n">
        <v>25000</v>
      </c>
      <c r="X339" s="219" t="n">
        <v>60000</v>
      </c>
      <c r="Y339" s="219" t="n">
        <v>10000</v>
      </c>
      <c r="Z339" s="219" t="n">
        <v>15000</v>
      </c>
      <c r="AA339" s="219" t="n">
        <v>15000</v>
      </c>
      <c r="AB339" s="219" t="n">
        <v>4500</v>
      </c>
      <c r="AC339" s="219" t="n">
        <v>15000</v>
      </c>
      <c r="AD339" s="219" t="n">
        <v>15000</v>
      </c>
      <c r="AE339" s="219"/>
      <c r="AF339" s="219"/>
      <c r="AG339" s="221" t="n">
        <f aca="false">SUM(AD339+AE339-AF339)</f>
        <v>15000</v>
      </c>
      <c r="AH339" s="219"/>
      <c r="AI339" s="219" t="n">
        <v>15000</v>
      </c>
      <c r="AJ339" s="180" t="n">
        <v>0</v>
      </c>
      <c r="AK339" s="219" t="n">
        <v>15000</v>
      </c>
      <c r="AL339" s="219"/>
      <c r="AM339" s="219"/>
      <c r="AN339" s="180" t="n">
        <f aca="false">SUM(AK339+AL339-AM339)</f>
        <v>15000</v>
      </c>
      <c r="AO339" s="207" t="n">
        <f aca="false">SUM(AN339/$AN$2)</f>
        <v>1990.84212621939</v>
      </c>
      <c r="AP339" s="180" t="n">
        <v>15000</v>
      </c>
      <c r="AQ339" s="180"/>
      <c r="AR339" s="207" t="n">
        <f aca="false">SUM(AP339/$AN$2)</f>
        <v>1990.84212621939</v>
      </c>
      <c r="AS339" s="207" t="n">
        <v>150</v>
      </c>
      <c r="AT339" s="207" t="n">
        <v>150</v>
      </c>
      <c r="AU339" s="207"/>
      <c r="AV339" s="207"/>
      <c r="AW339" s="207" t="n">
        <f aca="false">SUM(AR339+AU339-AV339)</f>
        <v>1990.84212621939</v>
      </c>
      <c r="AX339" s="215"/>
      <c r="AY339" s="180"/>
      <c r="AZ339" s="180"/>
      <c r="BA339" s="160" t="n">
        <f aca="false">SUM(AW339+AY339-AZ339)</f>
        <v>1990.84212621939</v>
      </c>
      <c r="BI339" s="3"/>
    </row>
    <row r="340" customFormat="false" ht="12.75" hidden="true" customHeight="false" outlineLevel="0" collapsed="false">
      <c r="A340" s="204" t="s">
        <v>422</v>
      </c>
      <c r="B340" s="205"/>
      <c r="C340" s="205"/>
      <c r="D340" s="205"/>
      <c r="E340" s="205"/>
      <c r="F340" s="205"/>
      <c r="G340" s="205"/>
      <c r="H340" s="205"/>
      <c r="I340" s="217" t="s">
        <v>155</v>
      </c>
      <c r="J340" s="218" t="s">
        <v>423</v>
      </c>
      <c r="K340" s="219" t="n">
        <f aca="false">SUM(K341)</f>
        <v>7950.08</v>
      </c>
      <c r="L340" s="219" t="n">
        <f aca="false">SUM(L341)</f>
        <v>20000</v>
      </c>
      <c r="M340" s="219" t="n">
        <f aca="false">SUM(M341)</f>
        <v>20000</v>
      </c>
      <c r="N340" s="219" t="n">
        <f aca="false">SUM(N341)</f>
        <v>5000</v>
      </c>
      <c r="O340" s="219" t="n">
        <f aca="false">SUM(O341)</f>
        <v>5000</v>
      </c>
      <c r="P340" s="219" t="n">
        <f aca="false">SUM(P341)</f>
        <v>20000</v>
      </c>
      <c r="Q340" s="219" t="n">
        <f aca="false">SUM(Q341)</f>
        <v>20000</v>
      </c>
      <c r="R340" s="219" t="n">
        <f aca="false">SUM(R341)</f>
        <v>15000</v>
      </c>
      <c r="S340" s="219" t="n">
        <f aca="false">SUM(S341)</f>
        <v>20000</v>
      </c>
      <c r="T340" s="219" t="n">
        <f aca="false">SUM(T341)</f>
        <v>12500</v>
      </c>
      <c r="U340" s="219" t="n">
        <f aca="false">SUM(U341)</f>
        <v>0</v>
      </c>
      <c r="V340" s="219" t="n">
        <f aca="false">SUM(V341)</f>
        <v>100</v>
      </c>
      <c r="W340" s="219" t="n">
        <f aca="false">SUM(W341)</f>
        <v>20000</v>
      </c>
      <c r="X340" s="219" t="n">
        <f aca="false">SUM(X341)</f>
        <v>25000</v>
      </c>
      <c r="Y340" s="219" t="n">
        <f aca="false">SUM(Y341)</f>
        <v>25000</v>
      </c>
      <c r="Z340" s="219" t="n">
        <f aca="false">SUM(Z341)</f>
        <v>40000</v>
      </c>
      <c r="AA340" s="219" t="n">
        <f aca="false">SUM(AA341)</f>
        <v>40000</v>
      </c>
      <c r="AB340" s="219" t="n">
        <f aca="false">SUM(AB341)</f>
        <v>21000</v>
      </c>
      <c r="AC340" s="219" t="n">
        <f aca="false">SUM(AC341)</f>
        <v>40000</v>
      </c>
      <c r="AD340" s="219" t="n">
        <f aca="false">SUM(AD341)</f>
        <v>40000</v>
      </c>
      <c r="AE340" s="219" t="n">
        <f aca="false">SUM(AE341)</f>
        <v>0</v>
      </c>
      <c r="AF340" s="219" t="n">
        <f aca="false">SUM(AF341)</f>
        <v>0</v>
      </c>
      <c r="AG340" s="219" t="n">
        <f aca="false">SUM(AG341)</f>
        <v>40000</v>
      </c>
      <c r="AH340" s="219" t="n">
        <f aca="false">SUM(AH341)</f>
        <v>22500</v>
      </c>
      <c r="AI340" s="219" t="n">
        <f aca="false">SUM(AI341)</f>
        <v>40000</v>
      </c>
      <c r="AJ340" s="219" t="n">
        <f aca="false">SUM(AJ341)</f>
        <v>10000</v>
      </c>
      <c r="AK340" s="219" t="n">
        <f aca="false">SUM(AK341)</f>
        <v>40000</v>
      </c>
      <c r="AL340" s="219" t="n">
        <f aca="false">SUM(AL341)</f>
        <v>0</v>
      </c>
      <c r="AM340" s="219" t="n">
        <f aca="false">SUM(AM341)</f>
        <v>0</v>
      </c>
      <c r="AN340" s="219" t="n">
        <f aca="false">SUM(AN341)</f>
        <v>40000</v>
      </c>
      <c r="AO340" s="207" t="n">
        <f aca="false">SUM(AN340/$AN$2)</f>
        <v>5308.91233658504</v>
      </c>
      <c r="AP340" s="219" t="n">
        <f aca="false">SUM(AP341)</f>
        <v>40000</v>
      </c>
      <c r="AQ340" s="219" t="n">
        <f aca="false">SUM(AQ341)</f>
        <v>0</v>
      </c>
      <c r="AR340" s="207" t="n">
        <f aca="false">SUM(AP340/$AN$2)</f>
        <v>5308.91233658504</v>
      </c>
      <c r="AS340" s="207"/>
      <c r="AT340" s="207" t="n">
        <f aca="false">SUM(AT341)</f>
        <v>2654</v>
      </c>
      <c r="AU340" s="207" t="n">
        <f aca="false">SUM(AU341)</f>
        <v>0</v>
      </c>
      <c r="AV340" s="207" t="n">
        <f aca="false">SUM(AV341)</f>
        <v>0</v>
      </c>
      <c r="AW340" s="207" t="n">
        <f aca="false">SUM(AR340+AU340-AV340)</f>
        <v>5308.91233658504</v>
      </c>
      <c r="AX340" s="215" t="n">
        <f aca="false">SUM(AX343)</f>
        <v>5308</v>
      </c>
      <c r="AY340" s="216" t="n">
        <f aca="false">SUM(AY343)</f>
        <v>0</v>
      </c>
      <c r="AZ340" s="216" t="n">
        <f aca="false">SUM(AZ343)</f>
        <v>0</v>
      </c>
      <c r="BA340" s="216" t="n">
        <f aca="false">SUM(BA343)</f>
        <v>5308.91233658504</v>
      </c>
      <c r="BI340" s="3"/>
    </row>
    <row r="341" customFormat="false" ht="12.75" hidden="true" customHeight="false" outlineLevel="0" collapsed="false">
      <c r="A341" s="204"/>
      <c r="B341" s="205"/>
      <c r="C341" s="205"/>
      <c r="D341" s="205"/>
      <c r="E341" s="205"/>
      <c r="F341" s="205"/>
      <c r="G341" s="205"/>
      <c r="H341" s="205"/>
      <c r="I341" s="217" t="s">
        <v>417</v>
      </c>
      <c r="J341" s="218"/>
      <c r="K341" s="219" t="n">
        <f aca="false">SUM(K343)</f>
        <v>7950.08</v>
      </c>
      <c r="L341" s="219" t="n">
        <f aca="false">SUM(L343)</f>
        <v>20000</v>
      </c>
      <c r="M341" s="219" t="n">
        <f aca="false">SUM(M343)</f>
        <v>20000</v>
      </c>
      <c r="N341" s="219" t="n">
        <f aca="false">SUM(N343)</f>
        <v>5000</v>
      </c>
      <c r="O341" s="219" t="n">
        <f aca="false">SUM(O343)</f>
        <v>5000</v>
      </c>
      <c r="P341" s="219" t="n">
        <f aca="false">SUM(P343)</f>
        <v>20000</v>
      </c>
      <c r="Q341" s="219" t="n">
        <f aca="false">SUM(Q343)</f>
        <v>20000</v>
      </c>
      <c r="R341" s="219" t="n">
        <f aca="false">SUM(R343)</f>
        <v>15000</v>
      </c>
      <c r="S341" s="219" t="n">
        <f aca="false">SUM(S343)</f>
        <v>20000</v>
      </c>
      <c r="T341" s="219" t="n">
        <f aca="false">SUM(T343)</f>
        <v>12500</v>
      </c>
      <c r="U341" s="219" t="n">
        <f aca="false">SUM(U343)</f>
        <v>0</v>
      </c>
      <c r="V341" s="219" t="n">
        <f aca="false">SUM(V343)</f>
        <v>100</v>
      </c>
      <c r="W341" s="219" t="n">
        <f aca="false">SUM(W343)</f>
        <v>20000</v>
      </c>
      <c r="X341" s="219" t="n">
        <f aca="false">SUM(X343)</f>
        <v>25000</v>
      </c>
      <c r="Y341" s="219" t="n">
        <f aca="false">SUM(Y343)</f>
        <v>25000</v>
      </c>
      <c r="Z341" s="219" t="n">
        <f aca="false">SUM(Z343)</f>
        <v>40000</v>
      </c>
      <c r="AA341" s="219" t="n">
        <f aca="false">SUM(AA343)</f>
        <v>40000</v>
      </c>
      <c r="AB341" s="219" t="n">
        <f aca="false">SUM(AB343)</f>
        <v>21000</v>
      </c>
      <c r="AC341" s="219" t="n">
        <f aca="false">SUM(AC343)</f>
        <v>40000</v>
      </c>
      <c r="AD341" s="219" t="n">
        <f aca="false">SUM(AD343)</f>
        <v>40000</v>
      </c>
      <c r="AE341" s="219" t="n">
        <f aca="false">SUM(AE343)</f>
        <v>0</v>
      </c>
      <c r="AF341" s="219" t="n">
        <f aca="false">SUM(AF343)</f>
        <v>0</v>
      </c>
      <c r="AG341" s="219" t="n">
        <f aca="false">SUM(AG343)</f>
        <v>40000</v>
      </c>
      <c r="AH341" s="219" t="n">
        <f aca="false">SUM(AH343)</f>
        <v>22500</v>
      </c>
      <c r="AI341" s="219" t="n">
        <f aca="false">SUM(AI343)</f>
        <v>40000</v>
      </c>
      <c r="AJ341" s="219" t="n">
        <f aca="false">SUM(AJ343)</f>
        <v>10000</v>
      </c>
      <c r="AK341" s="219" t="n">
        <f aca="false">SUM(AK343)</f>
        <v>40000</v>
      </c>
      <c r="AL341" s="219" t="n">
        <f aca="false">SUM(AL343)</f>
        <v>0</v>
      </c>
      <c r="AM341" s="219" t="n">
        <f aca="false">SUM(AM343)</f>
        <v>0</v>
      </c>
      <c r="AN341" s="219" t="n">
        <f aca="false">SUM(AN343)</f>
        <v>40000</v>
      </c>
      <c r="AO341" s="207" t="n">
        <f aca="false">SUM(AN341/$AN$2)</f>
        <v>5308.91233658504</v>
      </c>
      <c r="AP341" s="219" t="n">
        <f aca="false">SUM(AP343)</f>
        <v>40000</v>
      </c>
      <c r="AQ341" s="219" t="n">
        <f aca="false">SUM(AQ343)</f>
        <v>0</v>
      </c>
      <c r="AR341" s="207" t="n">
        <f aca="false">SUM(AP341/$AN$2)</f>
        <v>5308.91233658504</v>
      </c>
      <c r="AS341" s="207"/>
      <c r="AT341" s="207" t="n">
        <f aca="false">SUM(AT343)</f>
        <v>2654</v>
      </c>
      <c r="AU341" s="207" t="n">
        <f aca="false">SUM(AU343)</f>
        <v>0</v>
      </c>
      <c r="AV341" s="207" t="n">
        <f aca="false">SUM(AV343)</f>
        <v>0</v>
      </c>
      <c r="AW341" s="207" t="n">
        <f aca="false">SUM(AR341+AU341-AV341)</f>
        <v>5308.91233658504</v>
      </c>
      <c r="AX341" s="215"/>
      <c r="AY341" s="180"/>
      <c r="AZ341" s="180"/>
      <c r="BA341" s="160" t="n">
        <f aca="false">SUM(AW341+AY341-AZ341)</f>
        <v>5308.91233658504</v>
      </c>
      <c r="BI341" s="3"/>
    </row>
    <row r="342" customFormat="false" ht="12.75" hidden="true" customHeight="false" outlineLevel="0" collapsed="false">
      <c r="A342" s="204"/>
      <c r="B342" s="205" t="s">
        <v>178</v>
      </c>
      <c r="C342" s="205"/>
      <c r="D342" s="205"/>
      <c r="E342" s="205"/>
      <c r="F342" s="205"/>
      <c r="G342" s="205"/>
      <c r="H342" s="205"/>
      <c r="I342" s="234" t="s">
        <v>179</v>
      </c>
      <c r="J342" s="218" t="s">
        <v>28</v>
      </c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  <c r="AD342" s="219"/>
      <c r="AE342" s="219"/>
      <c r="AF342" s="219"/>
      <c r="AG342" s="219"/>
      <c r="AH342" s="219"/>
      <c r="AI342" s="219"/>
      <c r="AJ342" s="219"/>
      <c r="AK342" s="219"/>
      <c r="AL342" s="219"/>
      <c r="AM342" s="219"/>
      <c r="AN342" s="219"/>
      <c r="AO342" s="207" t="n">
        <f aca="false">SUM(AN342/$AN$2)</f>
        <v>0</v>
      </c>
      <c r="AP342" s="219" t="n">
        <v>40000</v>
      </c>
      <c r="AQ342" s="219"/>
      <c r="AR342" s="207" t="n">
        <f aca="false">SUM(AP342/$AN$2)</f>
        <v>5308.91233658504</v>
      </c>
      <c r="AS342" s="207"/>
      <c r="AT342" s="207" t="n">
        <v>40000</v>
      </c>
      <c r="AU342" s="207"/>
      <c r="AV342" s="207"/>
      <c r="AW342" s="207" t="n">
        <f aca="false">SUM(AR342+AU342-AV342)</f>
        <v>5308.91233658504</v>
      </c>
      <c r="AX342" s="215"/>
      <c r="AY342" s="180"/>
      <c r="AZ342" s="180"/>
      <c r="BA342" s="160" t="n">
        <v>5308.91</v>
      </c>
      <c r="BI342" s="3"/>
    </row>
    <row r="343" customFormat="false" ht="12.75" hidden="true" customHeight="false" outlineLevel="0" collapsed="false">
      <c r="A343" s="242"/>
      <c r="B343" s="220"/>
      <c r="C343" s="220"/>
      <c r="D343" s="220"/>
      <c r="E343" s="220"/>
      <c r="F343" s="220"/>
      <c r="G343" s="220"/>
      <c r="H343" s="220"/>
      <c r="I343" s="206" t="n">
        <v>3</v>
      </c>
      <c r="J343" s="137" t="s">
        <v>71</v>
      </c>
      <c r="K343" s="207" t="n">
        <f aca="false">SUM(K344)</f>
        <v>7950.08</v>
      </c>
      <c r="L343" s="207" t="n">
        <f aca="false">SUM(L344)</f>
        <v>20000</v>
      </c>
      <c r="M343" s="207" t="n">
        <f aca="false">SUM(M344)</f>
        <v>20000</v>
      </c>
      <c r="N343" s="207" t="n">
        <f aca="false">SUM(N344)</f>
        <v>5000</v>
      </c>
      <c r="O343" s="207" t="n">
        <f aca="false">SUM(O344)</f>
        <v>5000</v>
      </c>
      <c r="P343" s="207" t="n">
        <f aca="false">SUM(P344)</f>
        <v>20000</v>
      </c>
      <c r="Q343" s="207" t="n">
        <f aca="false">SUM(Q344)</f>
        <v>20000</v>
      </c>
      <c r="R343" s="207" t="n">
        <f aca="false">SUM(R344)</f>
        <v>15000</v>
      </c>
      <c r="S343" s="207" t="n">
        <f aca="false">SUM(S344)</f>
        <v>20000</v>
      </c>
      <c r="T343" s="207" t="n">
        <f aca="false">SUM(T344)</f>
        <v>12500</v>
      </c>
      <c r="U343" s="207" t="n">
        <f aca="false">SUM(U344)</f>
        <v>0</v>
      </c>
      <c r="V343" s="207" t="n">
        <f aca="false">SUM(V344)</f>
        <v>100</v>
      </c>
      <c r="W343" s="207" t="n">
        <f aca="false">SUM(W344)</f>
        <v>20000</v>
      </c>
      <c r="X343" s="207" t="n">
        <f aca="false">SUM(X344)</f>
        <v>25000</v>
      </c>
      <c r="Y343" s="207" t="n">
        <f aca="false">SUM(Y344)</f>
        <v>25000</v>
      </c>
      <c r="Z343" s="207" t="n">
        <f aca="false">SUM(Z344)</f>
        <v>40000</v>
      </c>
      <c r="AA343" s="207" t="n">
        <f aca="false">SUM(AA344)</f>
        <v>40000</v>
      </c>
      <c r="AB343" s="207" t="n">
        <f aca="false">SUM(AB344)</f>
        <v>21000</v>
      </c>
      <c r="AC343" s="207" t="n">
        <f aca="false">SUM(AC344)</f>
        <v>40000</v>
      </c>
      <c r="AD343" s="207" t="n">
        <f aca="false">SUM(AD344)</f>
        <v>40000</v>
      </c>
      <c r="AE343" s="207" t="n">
        <f aca="false">SUM(AE344)</f>
        <v>0</v>
      </c>
      <c r="AF343" s="207" t="n">
        <f aca="false">SUM(AF344)</f>
        <v>0</v>
      </c>
      <c r="AG343" s="207" t="n">
        <f aca="false">SUM(AG344)</f>
        <v>40000</v>
      </c>
      <c r="AH343" s="207" t="n">
        <f aca="false">SUM(AH344)</f>
        <v>22500</v>
      </c>
      <c r="AI343" s="207" t="n">
        <f aca="false">SUM(AI344)</f>
        <v>40000</v>
      </c>
      <c r="AJ343" s="207" t="n">
        <f aca="false">SUM(AJ344)</f>
        <v>10000</v>
      </c>
      <c r="AK343" s="207" t="n">
        <f aca="false">SUM(AK344)</f>
        <v>40000</v>
      </c>
      <c r="AL343" s="207" t="n">
        <f aca="false">SUM(AL344)</f>
        <v>0</v>
      </c>
      <c r="AM343" s="207" t="n">
        <f aca="false">SUM(AM344)</f>
        <v>0</v>
      </c>
      <c r="AN343" s="207" t="n">
        <f aca="false">SUM(AN344)</f>
        <v>40000</v>
      </c>
      <c r="AO343" s="207" t="n">
        <f aca="false">SUM(AN343/$AN$2)</f>
        <v>5308.91233658504</v>
      </c>
      <c r="AP343" s="207" t="n">
        <f aca="false">SUM(AP344)</f>
        <v>40000</v>
      </c>
      <c r="AQ343" s="207" t="n">
        <f aca="false">SUM(AQ344)</f>
        <v>0</v>
      </c>
      <c r="AR343" s="207" t="n">
        <f aca="false">SUM(AP343/$AN$2)</f>
        <v>5308.91233658504</v>
      </c>
      <c r="AS343" s="207"/>
      <c r="AT343" s="207" t="n">
        <f aca="false">SUM(AT344)</f>
        <v>2654</v>
      </c>
      <c r="AU343" s="207" t="n">
        <f aca="false">SUM(AU344)</f>
        <v>0</v>
      </c>
      <c r="AV343" s="207" t="n">
        <f aca="false">SUM(AV344)</f>
        <v>0</v>
      </c>
      <c r="AW343" s="207" t="n">
        <f aca="false">SUM(AR343+AU343-AV343)</f>
        <v>5308.91233658504</v>
      </c>
      <c r="AX343" s="215" t="n">
        <f aca="false">SUM(AX344)</f>
        <v>5308</v>
      </c>
      <c r="AY343" s="180" t="n">
        <f aca="false">SUM(AY344)</f>
        <v>0</v>
      </c>
      <c r="AZ343" s="180" t="n">
        <f aca="false">SUM(AZ344)</f>
        <v>0</v>
      </c>
      <c r="BA343" s="160" t="n">
        <f aca="false">SUM(AW343+AY343-AZ343)</f>
        <v>5308.91233658504</v>
      </c>
      <c r="BD343" s="3" t="n">
        <v>5308.91</v>
      </c>
      <c r="BI343" s="3"/>
    </row>
    <row r="344" customFormat="false" ht="12.75" hidden="true" customHeight="false" outlineLevel="0" collapsed="false">
      <c r="A344" s="242"/>
      <c r="B344" s="220" t="s">
        <v>179</v>
      </c>
      <c r="C344" s="220"/>
      <c r="D344" s="220"/>
      <c r="E344" s="220"/>
      <c r="F344" s="220"/>
      <c r="G344" s="220"/>
      <c r="H344" s="220"/>
      <c r="I344" s="206" t="n">
        <v>38</v>
      </c>
      <c r="J344" s="137" t="s">
        <v>77</v>
      </c>
      <c r="K344" s="207" t="n">
        <f aca="false">SUM(K345)</f>
        <v>7950.08</v>
      </c>
      <c r="L344" s="207" t="n">
        <f aca="false">SUM(L345)</f>
        <v>20000</v>
      </c>
      <c r="M344" s="207" t="n">
        <f aca="false">SUM(M345)</f>
        <v>20000</v>
      </c>
      <c r="N344" s="207" t="n">
        <f aca="false">SUM(N345)</f>
        <v>5000</v>
      </c>
      <c r="O344" s="207" t="n">
        <f aca="false">SUM(O345)</f>
        <v>5000</v>
      </c>
      <c r="P344" s="207" t="n">
        <f aca="false">SUM(P345)</f>
        <v>20000</v>
      </c>
      <c r="Q344" s="207" t="n">
        <f aca="false">SUM(Q345)</f>
        <v>20000</v>
      </c>
      <c r="R344" s="207" t="n">
        <f aca="false">SUM(R345)</f>
        <v>15000</v>
      </c>
      <c r="S344" s="207" t="n">
        <f aca="false">SUM(S345)</f>
        <v>20000</v>
      </c>
      <c r="T344" s="207" t="n">
        <f aca="false">SUM(T345)</f>
        <v>12500</v>
      </c>
      <c r="U344" s="207" t="n">
        <f aca="false">SUM(U345)</f>
        <v>0</v>
      </c>
      <c r="V344" s="207" t="n">
        <f aca="false">SUM(V345)</f>
        <v>100</v>
      </c>
      <c r="W344" s="207" t="n">
        <f aca="false">SUM(W345)</f>
        <v>20000</v>
      </c>
      <c r="X344" s="207" t="n">
        <f aca="false">SUM(X345)</f>
        <v>25000</v>
      </c>
      <c r="Y344" s="207" t="n">
        <f aca="false">SUM(Y345)</f>
        <v>25000</v>
      </c>
      <c r="Z344" s="207" t="n">
        <f aca="false">SUM(Z345)</f>
        <v>40000</v>
      </c>
      <c r="AA344" s="207" t="n">
        <f aca="false">SUM(AA345)</f>
        <v>40000</v>
      </c>
      <c r="AB344" s="207" t="n">
        <f aca="false">SUM(AB345)</f>
        <v>21000</v>
      </c>
      <c r="AC344" s="207" t="n">
        <f aca="false">SUM(AC345)</f>
        <v>40000</v>
      </c>
      <c r="AD344" s="207" t="n">
        <f aca="false">SUM(AD345)</f>
        <v>40000</v>
      </c>
      <c r="AE344" s="207" t="n">
        <f aca="false">SUM(AE345)</f>
        <v>0</v>
      </c>
      <c r="AF344" s="207" t="n">
        <f aca="false">SUM(AF345)</f>
        <v>0</v>
      </c>
      <c r="AG344" s="207" t="n">
        <f aca="false">SUM(AG345)</f>
        <v>40000</v>
      </c>
      <c r="AH344" s="207" t="n">
        <f aca="false">SUM(AH345)</f>
        <v>22500</v>
      </c>
      <c r="AI344" s="207" t="n">
        <f aca="false">SUM(AI345)</f>
        <v>40000</v>
      </c>
      <c r="AJ344" s="207" t="n">
        <f aca="false">SUM(AJ345)</f>
        <v>10000</v>
      </c>
      <c r="AK344" s="207" t="n">
        <f aca="false">SUM(AK345)</f>
        <v>40000</v>
      </c>
      <c r="AL344" s="207" t="n">
        <f aca="false">SUM(AL345)</f>
        <v>0</v>
      </c>
      <c r="AM344" s="207" t="n">
        <f aca="false">SUM(AM345)</f>
        <v>0</v>
      </c>
      <c r="AN344" s="207" t="n">
        <f aca="false">SUM(AN345)</f>
        <v>40000</v>
      </c>
      <c r="AO344" s="207" t="n">
        <f aca="false">SUM(AN344/$AN$2)</f>
        <v>5308.91233658504</v>
      </c>
      <c r="AP344" s="207" t="n">
        <f aca="false">SUM(AP345)</f>
        <v>40000</v>
      </c>
      <c r="AQ344" s="207"/>
      <c r="AR344" s="207" t="n">
        <f aca="false">SUM(AP344/$AN$2)</f>
        <v>5308.91233658504</v>
      </c>
      <c r="AS344" s="207"/>
      <c r="AT344" s="207" t="n">
        <f aca="false">SUM(AT345)</f>
        <v>2654</v>
      </c>
      <c r="AU344" s="207" t="n">
        <f aca="false">SUM(AU345)</f>
        <v>0</v>
      </c>
      <c r="AV344" s="207" t="n">
        <f aca="false">SUM(AV345)</f>
        <v>0</v>
      </c>
      <c r="AW344" s="207" t="n">
        <f aca="false">SUM(AR344+AU344-AV344)</f>
        <v>5308.91233658504</v>
      </c>
      <c r="AX344" s="215" t="n">
        <f aca="false">SUM(AX345)</f>
        <v>5308</v>
      </c>
      <c r="AY344" s="216" t="n">
        <f aca="false">SUM(AY345)</f>
        <v>0</v>
      </c>
      <c r="AZ344" s="216" t="n">
        <f aca="false">SUM(AZ345)</f>
        <v>0</v>
      </c>
      <c r="BA344" s="216" t="n">
        <f aca="false">SUM(BA345)</f>
        <v>5308.91233658504</v>
      </c>
      <c r="BI344" s="3"/>
    </row>
    <row r="345" customFormat="false" ht="12.75" hidden="true" customHeight="false" outlineLevel="0" collapsed="false">
      <c r="A345" s="204"/>
      <c r="B345" s="205"/>
      <c r="C345" s="205"/>
      <c r="D345" s="205"/>
      <c r="E345" s="205"/>
      <c r="F345" s="205"/>
      <c r="G345" s="205"/>
      <c r="H345" s="205"/>
      <c r="I345" s="217" t="n">
        <v>381</v>
      </c>
      <c r="J345" s="218" t="s">
        <v>169</v>
      </c>
      <c r="K345" s="219" t="n">
        <f aca="false">SUM(K346)</f>
        <v>7950.08</v>
      </c>
      <c r="L345" s="219" t="n">
        <f aca="false">SUM(L346)</f>
        <v>20000</v>
      </c>
      <c r="M345" s="219" t="n">
        <f aca="false">SUM(M346)</f>
        <v>20000</v>
      </c>
      <c r="N345" s="219" t="n">
        <f aca="false">SUM(N346)</f>
        <v>5000</v>
      </c>
      <c r="O345" s="219" t="n">
        <f aca="false">SUM(O346)</f>
        <v>5000</v>
      </c>
      <c r="P345" s="219" t="n">
        <f aca="false">SUM(P346)</f>
        <v>20000</v>
      </c>
      <c r="Q345" s="219" t="n">
        <f aca="false">SUM(Q346)</f>
        <v>20000</v>
      </c>
      <c r="R345" s="219" t="n">
        <f aca="false">SUM(R346)</f>
        <v>15000</v>
      </c>
      <c r="S345" s="219" t="n">
        <f aca="false">SUM(S346)</f>
        <v>20000</v>
      </c>
      <c r="T345" s="219" t="n">
        <f aca="false">SUM(T346)</f>
        <v>12500</v>
      </c>
      <c r="U345" s="219" t="n">
        <f aca="false">SUM(U346)</f>
        <v>0</v>
      </c>
      <c r="V345" s="219" t="n">
        <f aca="false">SUM(V346)</f>
        <v>100</v>
      </c>
      <c r="W345" s="219" t="n">
        <f aca="false">SUM(W346)</f>
        <v>20000</v>
      </c>
      <c r="X345" s="219" t="n">
        <f aca="false">SUM(X346)</f>
        <v>25000</v>
      </c>
      <c r="Y345" s="219" t="n">
        <f aca="false">SUM(Y346)</f>
        <v>25000</v>
      </c>
      <c r="Z345" s="219" t="n">
        <f aca="false">SUM(Z346)</f>
        <v>40000</v>
      </c>
      <c r="AA345" s="219" t="n">
        <f aca="false">SUM(AA346)</f>
        <v>40000</v>
      </c>
      <c r="AB345" s="219" t="n">
        <f aca="false">SUM(AB346)</f>
        <v>21000</v>
      </c>
      <c r="AC345" s="219" t="n">
        <f aca="false">SUM(AC346)</f>
        <v>40000</v>
      </c>
      <c r="AD345" s="219" t="n">
        <f aca="false">SUM(AD346)</f>
        <v>40000</v>
      </c>
      <c r="AE345" s="219" t="n">
        <f aca="false">SUM(AE346)</f>
        <v>0</v>
      </c>
      <c r="AF345" s="219" t="n">
        <f aca="false">SUM(AF346)</f>
        <v>0</v>
      </c>
      <c r="AG345" s="219" t="n">
        <f aca="false">SUM(AG346)</f>
        <v>40000</v>
      </c>
      <c r="AH345" s="219" t="n">
        <f aca="false">SUM(AH346)</f>
        <v>22500</v>
      </c>
      <c r="AI345" s="219" t="n">
        <f aca="false">SUM(AI346)</f>
        <v>40000</v>
      </c>
      <c r="AJ345" s="219" t="n">
        <f aca="false">SUM(AJ346)</f>
        <v>10000</v>
      </c>
      <c r="AK345" s="219" t="n">
        <f aca="false">SUM(AK346)</f>
        <v>40000</v>
      </c>
      <c r="AL345" s="219" t="n">
        <f aca="false">SUM(AL346)</f>
        <v>0</v>
      </c>
      <c r="AM345" s="219" t="n">
        <f aca="false">SUM(AM346)</f>
        <v>0</v>
      </c>
      <c r="AN345" s="219" t="n">
        <f aca="false">SUM(AN346)</f>
        <v>40000</v>
      </c>
      <c r="AO345" s="207" t="n">
        <f aca="false">SUM(AN345/$AN$2)</f>
        <v>5308.91233658504</v>
      </c>
      <c r="AP345" s="219" t="n">
        <f aca="false">SUM(AP346)</f>
        <v>40000</v>
      </c>
      <c r="AQ345" s="219"/>
      <c r="AR345" s="207" t="n">
        <f aca="false">SUM(AP345/$AN$2)</f>
        <v>5308.91233658504</v>
      </c>
      <c r="AS345" s="207"/>
      <c r="AT345" s="207" t="n">
        <f aca="false">SUM(AT346)</f>
        <v>2654</v>
      </c>
      <c r="AU345" s="207" t="n">
        <f aca="false">SUM(AU346)</f>
        <v>0</v>
      </c>
      <c r="AV345" s="207" t="n">
        <f aca="false">SUM(AV346)</f>
        <v>0</v>
      </c>
      <c r="AW345" s="207" t="n">
        <f aca="false">SUM(AR345+AU345-AV345)</f>
        <v>5308.91233658504</v>
      </c>
      <c r="AX345" s="215" t="n">
        <f aca="false">SUM(AX346)</f>
        <v>5308</v>
      </c>
      <c r="AY345" s="216" t="n">
        <f aca="false">SUM(AY346)</f>
        <v>0</v>
      </c>
      <c r="AZ345" s="216" t="n">
        <f aca="false">SUM(AZ346)</f>
        <v>0</v>
      </c>
      <c r="BA345" s="216" t="n">
        <f aca="false">SUM(BA346)</f>
        <v>5308.91233658504</v>
      </c>
      <c r="BI345" s="3"/>
    </row>
    <row r="346" customFormat="false" ht="12.75" hidden="true" customHeight="false" outlineLevel="0" collapsed="false">
      <c r="A346" s="204"/>
      <c r="B346" s="205"/>
      <c r="C346" s="205"/>
      <c r="D346" s="205"/>
      <c r="E346" s="205"/>
      <c r="F346" s="205"/>
      <c r="G346" s="205"/>
      <c r="H346" s="205"/>
      <c r="I346" s="217" t="n">
        <v>38113</v>
      </c>
      <c r="J346" s="218" t="s">
        <v>424</v>
      </c>
      <c r="K346" s="219" t="n">
        <v>7950.08</v>
      </c>
      <c r="L346" s="219" t="n">
        <v>20000</v>
      </c>
      <c r="M346" s="219" t="n">
        <v>20000</v>
      </c>
      <c r="N346" s="219" t="n">
        <v>5000</v>
      </c>
      <c r="O346" s="219" t="n">
        <v>5000</v>
      </c>
      <c r="P346" s="219" t="n">
        <v>20000</v>
      </c>
      <c r="Q346" s="219" t="n">
        <v>20000</v>
      </c>
      <c r="R346" s="219" t="n">
        <v>15000</v>
      </c>
      <c r="S346" s="219" t="n">
        <v>20000</v>
      </c>
      <c r="T346" s="219" t="n">
        <v>12500</v>
      </c>
      <c r="U346" s="219"/>
      <c r="V346" s="207" t="n">
        <f aca="false">S346/P346*100</f>
        <v>100</v>
      </c>
      <c r="W346" s="207" t="n">
        <v>20000</v>
      </c>
      <c r="X346" s="219" t="n">
        <v>25000</v>
      </c>
      <c r="Y346" s="219" t="n">
        <v>25000</v>
      </c>
      <c r="Z346" s="219" t="n">
        <v>40000</v>
      </c>
      <c r="AA346" s="219" t="n">
        <v>40000</v>
      </c>
      <c r="AB346" s="219" t="n">
        <v>21000</v>
      </c>
      <c r="AC346" s="219" t="n">
        <v>40000</v>
      </c>
      <c r="AD346" s="219" t="n">
        <v>40000</v>
      </c>
      <c r="AE346" s="219"/>
      <c r="AF346" s="219"/>
      <c r="AG346" s="221" t="n">
        <f aca="false">SUM(AD346+AE346-AF346)</f>
        <v>40000</v>
      </c>
      <c r="AH346" s="219" t="n">
        <v>22500</v>
      </c>
      <c r="AI346" s="219" t="n">
        <v>40000</v>
      </c>
      <c r="AJ346" s="180" t="n">
        <v>10000</v>
      </c>
      <c r="AK346" s="219" t="n">
        <v>40000</v>
      </c>
      <c r="AL346" s="219"/>
      <c r="AM346" s="219"/>
      <c r="AN346" s="180" t="n">
        <f aca="false">SUM(AK346+AL346-AM346)</f>
        <v>40000</v>
      </c>
      <c r="AO346" s="207" t="n">
        <f aca="false">SUM(AN346/$AN$2)</f>
        <v>5308.91233658504</v>
      </c>
      <c r="AP346" s="180" t="n">
        <v>40000</v>
      </c>
      <c r="AQ346" s="180"/>
      <c r="AR346" s="207" t="n">
        <f aca="false">SUM(AP346/$AN$2)</f>
        <v>5308.91233658504</v>
      </c>
      <c r="AS346" s="207" t="n">
        <v>2654</v>
      </c>
      <c r="AT346" s="207" t="n">
        <v>2654</v>
      </c>
      <c r="AU346" s="207"/>
      <c r="AV346" s="207"/>
      <c r="AW346" s="207" t="n">
        <f aca="false">SUM(AR346+AU346-AV346)</f>
        <v>5308.91233658504</v>
      </c>
      <c r="AX346" s="215" t="n">
        <v>5308</v>
      </c>
      <c r="AY346" s="180"/>
      <c r="AZ346" s="180"/>
      <c r="BA346" s="160" t="n">
        <f aca="false">SUM(AW346+AY346-AZ346)</f>
        <v>5308.91233658504</v>
      </c>
      <c r="BI346" s="3"/>
    </row>
    <row r="347" customFormat="false" ht="12.75" hidden="true" customHeight="false" outlineLevel="0" collapsed="false">
      <c r="A347" s="204" t="s">
        <v>425</v>
      </c>
      <c r="B347" s="205"/>
      <c r="C347" s="205"/>
      <c r="D347" s="205"/>
      <c r="E347" s="205"/>
      <c r="F347" s="205"/>
      <c r="G347" s="205"/>
      <c r="H347" s="205"/>
      <c r="I347" s="217" t="s">
        <v>155</v>
      </c>
      <c r="J347" s="218" t="s">
        <v>426</v>
      </c>
      <c r="K347" s="219" t="n">
        <f aca="false">SUM(K348)</f>
        <v>77000</v>
      </c>
      <c r="L347" s="219" t="n">
        <f aca="false">SUM(L348)</f>
        <v>30000</v>
      </c>
      <c r="M347" s="219" t="n">
        <f aca="false">SUM(M348)</f>
        <v>30000</v>
      </c>
      <c r="N347" s="219" t="n">
        <f aca="false">SUM(N348)</f>
        <v>17000</v>
      </c>
      <c r="O347" s="219" t="n">
        <f aca="false">SUM(O348)</f>
        <v>17000</v>
      </c>
      <c r="P347" s="219" t="n">
        <f aca="false">SUM(P348)</f>
        <v>15000</v>
      </c>
      <c r="Q347" s="219" t="n">
        <f aca="false">SUM(Q348)</f>
        <v>15000</v>
      </c>
      <c r="R347" s="219" t="n">
        <f aca="false">SUM(R348)</f>
        <v>22000</v>
      </c>
      <c r="S347" s="219" t="n">
        <f aca="false">SUM(S348)</f>
        <v>25000</v>
      </c>
      <c r="T347" s="219" t="n">
        <f aca="false">SUM(T348)</f>
        <v>13500</v>
      </c>
      <c r="U347" s="219" t="n">
        <f aca="false">SUM(U348)</f>
        <v>0</v>
      </c>
      <c r="V347" s="219" t="e">
        <f aca="false">SUM(V348)</f>
        <v>#DIV/0!</v>
      </c>
      <c r="W347" s="219" t="n">
        <f aca="false">SUM(W348)</f>
        <v>30000</v>
      </c>
      <c r="X347" s="219" t="n">
        <f aca="false">SUM(X348)</f>
        <v>85000</v>
      </c>
      <c r="Y347" s="219" t="n">
        <f aca="false">SUM(Y348)</f>
        <v>125000</v>
      </c>
      <c r="Z347" s="219" t="n">
        <f aca="false">SUM(Z348)</f>
        <v>185000</v>
      </c>
      <c r="AA347" s="219" t="n">
        <f aca="false">SUM(AA348)</f>
        <v>179000</v>
      </c>
      <c r="AB347" s="219" t="n">
        <f aca="false">SUM(AB348)</f>
        <v>58000</v>
      </c>
      <c r="AC347" s="219" t="n">
        <f aca="false">SUM(AC348)</f>
        <v>229000</v>
      </c>
      <c r="AD347" s="219" t="n">
        <f aca="false">SUM(AD348)</f>
        <v>229000</v>
      </c>
      <c r="AE347" s="219" t="n">
        <f aca="false">SUM(AE348)</f>
        <v>0</v>
      </c>
      <c r="AF347" s="219" t="n">
        <f aca="false">SUM(AF348)</f>
        <v>0</v>
      </c>
      <c r="AG347" s="219" t="n">
        <f aca="false">SUM(AG348)</f>
        <v>241000</v>
      </c>
      <c r="AH347" s="219" t="n">
        <f aca="false">SUM(AH348)</f>
        <v>161500</v>
      </c>
      <c r="AI347" s="219" t="n">
        <f aca="false">SUM(AI348)</f>
        <v>232000</v>
      </c>
      <c r="AJ347" s="219" t="n">
        <f aca="false">SUM(AJ348)</f>
        <v>112500</v>
      </c>
      <c r="AK347" s="219" t="n">
        <f aca="false">SUM(AK348)</f>
        <v>293000</v>
      </c>
      <c r="AL347" s="219" t="n">
        <f aca="false">SUM(AL348)</f>
        <v>47000</v>
      </c>
      <c r="AM347" s="219" t="n">
        <f aca="false">SUM(AM348)</f>
        <v>0</v>
      </c>
      <c r="AN347" s="219" t="n">
        <f aca="false">SUM(AN348)</f>
        <v>340000</v>
      </c>
      <c r="AO347" s="207" t="n">
        <f aca="false">SUM(AN347/$AN$2)</f>
        <v>45125.7548609729</v>
      </c>
      <c r="AP347" s="219" t="n">
        <f aca="false">SUM(AP348)</f>
        <v>281000</v>
      </c>
      <c r="AQ347" s="219" t="n">
        <f aca="false">SUM(AQ348)</f>
        <v>0</v>
      </c>
      <c r="AR347" s="207" t="n">
        <f aca="false">SUM(AP347/$AN$2)</f>
        <v>37295.1091645099</v>
      </c>
      <c r="AS347" s="207"/>
      <c r="AT347" s="207" t="n">
        <f aca="false">SUM(AT348)</f>
        <v>13150.38</v>
      </c>
      <c r="AU347" s="207" t="n">
        <f aca="false">SUM(AU348)</f>
        <v>0</v>
      </c>
      <c r="AV347" s="207" t="n">
        <f aca="false">SUM(AV348)</f>
        <v>0</v>
      </c>
      <c r="AW347" s="207" t="n">
        <f aca="false">SUM(AR347+AU347-AV347)</f>
        <v>37295.1091645099</v>
      </c>
      <c r="AX347" s="215" t="n">
        <f aca="false">SUM(AX350)</f>
        <v>34774.17</v>
      </c>
      <c r="AY347" s="216" t="n">
        <f aca="false">SUM(AY350)</f>
        <v>2000</v>
      </c>
      <c r="AZ347" s="216" t="n">
        <f aca="false">SUM(AZ350)</f>
        <v>0</v>
      </c>
      <c r="BA347" s="216" t="n">
        <f aca="false">SUM(BA350)</f>
        <v>39295.1091645099</v>
      </c>
      <c r="BI347" s="3"/>
    </row>
    <row r="348" customFormat="false" ht="12.75" hidden="true" customHeight="false" outlineLevel="0" collapsed="false">
      <c r="A348" s="204"/>
      <c r="B348" s="205"/>
      <c r="C348" s="205"/>
      <c r="D348" s="205"/>
      <c r="E348" s="205"/>
      <c r="F348" s="205"/>
      <c r="G348" s="205"/>
      <c r="H348" s="205"/>
      <c r="I348" s="217" t="s">
        <v>417</v>
      </c>
      <c r="J348" s="218"/>
      <c r="K348" s="219" t="n">
        <f aca="false">SUM(K350)</f>
        <v>77000</v>
      </c>
      <c r="L348" s="219" t="n">
        <f aca="false">SUM(L350)</f>
        <v>30000</v>
      </c>
      <c r="M348" s="219" t="n">
        <f aca="false">SUM(M350)</f>
        <v>30000</v>
      </c>
      <c r="N348" s="219" t="n">
        <f aca="false">SUM(N350)</f>
        <v>17000</v>
      </c>
      <c r="O348" s="219" t="n">
        <f aca="false">SUM(O350)</f>
        <v>17000</v>
      </c>
      <c r="P348" s="219" t="n">
        <f aca="false">SUM(P350)</f>
        <v>15000</v>
      </c>
      <c r="Q348" s="219" t="n">
        <f aca="false">SUM(Q350)</f>
        <v>15000</v>
      </c>
      <c r="R348" s="219" t="n">
        <f aca="false">SUM(R350)</f>
        <v>22000</v>
      </c>
      <c r="S348" s="219" t="n">
        <f aca="false">SUM(S350)</f>
        <v>25000</v>
      </c>
      <c r="T348" s="219" t="n">
        <f aca="false">SUM(T350)</f>
        <v>13500</v>
      </c>
      <c r="U348" s="219" t="n">
        <f aca="false">SUM(U350)</f>
        <v>0</v>
      </c>
      <c r="V348" s="219" t="e">
        <f aca="false">SUM(V350)</f>
        <v>#DIV/0!</v>
      </c>
      <c r="W348" s="219" t="n">
        <f aca="false">SUM(W350)</f>
        <v>30000</v>
      </c>
      <c r="X348" s="219" t="n">
        <f aca="false">SUM(X350)</f>
        <v>85000</v>
      </c>
      <c r="Y348" s="219" t="n">
        <f aca="false">SUM(Y350)</f>
        <v>125000</v>
      </c>
      <c r="Z348" s="219" t="n">
        <f aca="false">SUM(Z350)</f>
        <v>185000</v>
      </c>
      <c r="AA348" s="219" t="n">
        <f aca="false">SUM(AA350)</f>
        <v>179000</v>
      </c>
      <c r="AB348" s="219" t="n">
        <f aca="false">SUM(AB350)</f>
        <v>58000</v>
      </c>
      <c r="AC348" s="219" t="n">
        <f aca="false">SUM(AC350)</f>
        <v>229000</v>
      </c>
      <c r="AD348" s="219" t="n">
        <f aca="false">SUM(AD350)</f>
        <v>229000</v>
      </c>
      <c r="AE348" s="219" t="n">
        <f aca="false">SUM(AE350)</f>
        <v>0</v>
      </c>
      <c r="AF348" s="219" t="n">
        <f aca="false">SUM(AF350)</f>
        <v>0</v>
      </c>
      <c r="AG348" s="219" t="n">
        <f aca="false">SUM(AG350)</f>
        <v>241000</v>
      </c>
      <c r="AH348" s="219" t="n">
        <f aca="false">SUM(AH350)</f>
        <v>161500</v>
      </c>
      <c r="AI348" s="219" t="n">
        <f aca="false">SUM(AI350)</f>
        <v>232000</v>
      </c>
      <c r="AJ348" s="219" t="n">
        <f aca="false">SUM(AJ350)</f>
        <v>112500</v>
      </c>
      <c r="AK348" s="219" t="n">
        <f aca="false">SUM(AK350)</f>
        <v>293000</v>
      </c>
      <c r="AL348" s="219" t="n">
        <f aca="false">SUM(AL350)</f>
        <v>47000</v>
      </c>
      <c r="AM348" s="219" t="n">
        <f aca="false">SUM(AM350)</f>
        <v>0</v>
      </c>
      <c r="AN348" s="219" t="n">
        <f aca="false">SUM(AN350)</f>
        <v>340000</v>
      </c>
      <c r="AO348" s="207" t="n">
        <f aca="false">SUM(AN348/$AN$2)</f>
        <v>45125.7548609729</v>
      </c>
      <c r="AP348" s="219" t="n">
        <f aca="false">SUM(AP350)</f>
        <v>281000</v>
      </c>
      <c r="AQ348" s="219" t="n">
        <f aca="false">SUM(AQ350)</f>
        <v>0</v>
      </c>
      <c r="AR348" s="207" t="n">
        <f aca="false">SUM(AP348/$AN$2)</f>
        <v>37295.1091645099</v>
      </c>
      <c r="AS348" s="207"/>
      <c r="AT348" s="207" t="n">
        <f aca="false">SUM(AT350)</f>
        <v>13150.38</v>
      </c>
      <c r="AU348" s="207" t="n">
        <f aca="false">SUM(AU350)</f>
        <v>0</v>
      </c>
      <c r="AV348" s="207" t="n">
        <f aca="false">SUM(AV350)</f>
        <v>0</v>
      </c>
      <c r="AW348" s="207" t="n">
        <f aca="false">SUM(AR348+AU348-AV348)</f>
        <v>37295.1091645099</v>
      </c>
      <c r="AX348" s="215"/>
      <c r="AY348" s="180"/>
      <c r="AZ348" s="180"/>
      <c r="BA348" s="160" t="n">
        <v>39295.11</v>
      </c>
      <c r="BI348" s="3"/>
    </row>
    <row r="349" customFormat="false" ht="12.75" hidden="true" customHeight="false" outlineLevel="0" collapsed="false">
      <c r="A349" s="204"/>
      <c r="B349" s="205" t="s">
        <v>178</v>
      </c>
      <c r="C349" s="205"/>
      <c r="D349" s="205"/>
      <c r="E349" s="205"/>
      <c r="F349" s="205"/>
      <c r="G349" s="205"/>
      <c r="H349" s="205"/>
      <c r="I349" s="234" t="s">
        <v>179</v>
      </c>
      <c r="J349" s="218" t="s">
        <v>28</v>
      </c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  <c r="AD349" s="219"/>
      <c r="AE349" s="219"/>
      <c r="AF349" s="219"/>
      <c r="AG349" s="219"/>
      <c r="AH349" s="219"/>
      <c r="AI349" s="219"/>
      <c r="AJ349" s="219"/>
      <c r="AK349" s="219"/>
      <c r="AL349" s="219"/>
      <c r="AM349" s="219"/>
      <c r="AN349" s="219"/>
      <c r="AO349" s="207" t="n">
        <f aca="false">SUM(AN349/$AN$2)</f>
        <v>0</v>
      </c>
      <c r="AP349" s="219" t="n">
        <v>281000</v>
      </c>
      <c r="AQ349" s="219"/>
      <c r="AR349" s="207" t="n">
        <f aca="false">SUM(AP349/$AN$2)</f>
        <v>37295.1091645099</v>
      </c>
      <c r="AS349" s="207"/>
      <c r="AT349" s="207" t="n">
        <v>281000</v>
      </c>
      <c r="AU349" s="207"/>
      <c r="AV349" s="207"/>
      <c r="AW349" s="207" t="n">
        <f aca="false">SUM(AR349+AU349-AV349)</f>
        <v>37295.1091645099</v>
      </c>
      <c r="AX349" s="215"/>
      <c r="AY349" s="180"/>
      <c r="AZ349" s="180"/>
      <c r="BA349" s="180" t="n">
        <v>39295.11</v>
      </c>
      <c r="BI349" s="3"/>
    </row>
    <row r="350" customFormat="false" ht="12.75" hidden="true" customHeight="false" outlineLevel="0" collapsed="false">
      <c r="A350" s="242"/>
      <c r="B350" s="220"/>
      <c r="C350" s="220"/>
      <c r="D350" s="220"/>
      <c r="E350" s="220"/>
      <c r="F350" s="220"/>
      <c r="G350" s="220"/>
      <c r="H350" s="220"/>
      <c r="I350" s="206" t="n">
        <v>3</v>
      </c>
      <c r="J350" s="137" t="s">
        <v>71</v>
      </c>
      <c r="K350" s="207" t="n">
        <f aca="false">SUM(K356)</f>
        <v>77000</v>
      </c>
      <c r="L350" s="207" t="n">
        <f aca="false">SUM(L356)</f>
        <v>30000</v>
      </c>
      <c r="M350" s="207" t="n">
        <f aca="false">SUM(M356)</f>
        <v>30000</v>
      </c>
      <c r="N350" s="207" t="n">
        <f aca="false">SUM(N356)</f>
        <v>17000</v>
      </c>
      <c r="O350" s="207" t="n">
        <f aca="false">SUM(O356)</f>
        <v>17000</v>
      </c>
      <c r="P350" s="207" t="n">
        <f aca="false">SUM(P356)</f>
        <v>15000</v>
      </c>
      <c r="Q350" s="207" t="n">
        <f aca="false">SUM(Q356)</f>
        <v>15000</v>
      </c>
      <c r="R350" s="207" t="n">
        <f aca="false">SUM(R356)</f>
        <v>22000</v>
      </c>
      <c r="S350" s="207" t="n">
        <f aca="false">SUM(S356)</f>
        <v>25000</v>
      </c>
      <c r="T350" s="207" t="n">
        <f aca="false">SUM(T356)</f>
        <v>13500</v>
      </c>
      <c r="U350" s="207" t="n">
        <f aca="false">SUM(U356)</f>
        <v>0</v>
      </c>
      <c r="V350" s="207" t="e">
        <f aca="false">SUM(V356)</f>
        <v>#DIV/0!</v>
      </c>
      <c r="W350" s="207" t="n">
        <f aca="false">SUM(W356)</f>
        <v>30000</v>
      </c>
      <c r="X350" s="207" t="n">
        <f aca="false">SUM(X356)</f>
        <v>85000</v>
      </c>
      <c r="Y350" s="207" t="n">
        <f aca="false">SUM(Y356)</f>
        <v>125000</v>
      </c>
      <c r="Z350" s="207" t="n">
        <f aca="false">SUM(Z356)</f>
        <v>185000</v>
      </c>
      <c r="AA350" s="207" t="n">
        <f aca="false">SUM(AA356)</f>
        <v>179000</v>
      </c>
      <c r="AB350" s="207" t="n">
        <f aca="false">SUM(AB356)</f>
        <v>58000</v>
      </c>
      <c r="AC350" s="207" t="n">
        <f aca="false">SUM(AC351+AC356)</f>
        <v>229000</v>
      </c>
      <c r="AD350" s="207" t="n">
        <f aca="false">SUM(AD351+AD356)</f>
        <v>229000</v>
      </c>
      <c r="AE350" s="207" t="n">
        <f aca="false">SUM(AE351+AE356)</f>
        <v>0</v>
      </c>
      <c r="AF350" s="207" t="n">
        <f aca="false">SUM(AF351+AF356)</f>
        <v>0</v>
      </c>
      <c r="AG350" s="207" t="n">
        <f aca="false">SUM(AG351+AG356)</f>
        <v>241000</v>
      </c>
      <c r="AH350" s="207" t="n">
        <f aca="false">SUM(AH351+AH356)</f>
        <v>161500</v>
      </c>
      <c r="AI350" s="207" t="n">
        <f aca="false">SUM(AI351+AI356)</f>
        <v>232000</v>
      </c>
      <c r="AJ350" s="207" t="n">
        <f aca="false">SUM(AJ351+AJ356)</f>
        <v>112500</v>
      </c>
      <c r="AK350" s="207" t="n">
        <f aca="false">SUM(AK351+AK356)</f>
        <v>293000</v>
      </c>
      <c r="AL350" s="207" t="n">
        <f aca="false">SUM(AL351+AL356)</f>
        <v>47000</v>
      </c>
      <c r="AM350" s="207" t="n">
        <f aca="false">SUM(AM351+AM356)</f>
        <v>0</v>
      </c>
      <c r="AN350" s="207" t="n">
        <f aca="false">SUM(AN351+AN356)</f>
        <v>340000</v>
      </c>
      <c r="AO350" s="207" t="n">
        <f aca="false">SUM(AN350/$AN$2)</f>
        <v>45125.7548609729</v>
      </c>
      <c r="AP350" s="207" t="n">
        <f aca="false">SUM(AP351+AP356)</f>
        <v>281000</v>
      </c>
      <c r="AQ350" s="207" t="n">
        <f aca="false">SUM(AQ351+AQ356)</f>
        <v>0</v>
      </c>
      <c r="AR350" s="207" t="n">
        <f aca="false">SUM(AP350/$AN$2)</f>
        <v>37295.1091645099</v>
      </c>
      <c r="AS350" s="207"/>
      <c r="AT350" s="207" t="n">
        <f aca="false">SUM(AT351+AT356)</f>
        <v>13150.38</v>
      </c>
      <c r="AU350" s="207" t="n">
        <f aca="false">SUM(AU351+AU356)</f>
        <v>0</v>
      </c>
      <c r="AV350" s="207" t="n">
        <f aca="false">SUM(AV351+AV356)</f>
        <v>0</v>
      </c>
      <c r="AW350" s="207" t="n">
        <f aca="false">SUM(AR350+AU350-AV350)</f>
        <v>37295.1091645099</v>
      </c>
      <c r="AX350" s="215" t="n">
        <f aca="false">SUM(AX351+AX356)</f>
        <v>34774.17</v>
      </c>
      <c r="AY350" s="180" t="n">
        <f aca="false">SUM(AY351+AY356)</f>
        <v>2000</v>
      </c>
      <c r="AZ350" s="180" t="n">
        <f aca="false">SUM(AZ351+AZ356)</f>
        <v>0</v>
      </c>
      <c r="BA350" s="160" t="n">
        <f aca="false">SUM(AW350+AY350-AZ350)</f>
        <v>39295.1091645099</v>
      </c>
      <c r="BI350" s="3"/>
    </row>
    <row r="351" customFormat="false" ht="12" hidden="true" customHeight="true" outlineLevel="0" collapsed="false">
      <c r="A351" s="242"/>
      <c r="B351" s="220" t="s">
        <v>179</v>
      </c>
      <c r="C351" s="220"/>
      <c r="D351" s="220"/>
      <c r="E351" s="220"/>
      <c r="F351" s="220"/>
      <c r="G351" s="220"/>
      <c r="H351" s="220"/>
      <c r="I351" s="206" t="n">
        <v>36</v>
      </c>
      <c r="J351" s="137" t="s">
        <v>75</v>
      </c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07"/>
      <c r="W351" s="207"/>
      <c r="X351" s="207"/>
      <c r="Y351" s="207"/>
      <c r="Z351" s="207"/>
      <c r="AA351" s="207"/>
      <c r="AB351" s="207"/>
      <c r="AC351" s="207" t="n">
        <f aca="false">SUM(AC352)</f>
        <v>0</v>
      </c>
      <c r="AD351" s="207" t="n">
        <f aca="false">SUM(AD352)</f>
        <v>6000</v>
      </c>
      <c r="AE351" s="207" t="n">
        <f aca="false">SUM(AE352)</f>
        <v>0</v>
      </c>
      <c r="AF351" s="207" t="n">
        <f aca="false">SUM(AF352)</f>
        <v>0</v>
      </c>
      <c r="AG351" s="207" t="n">
        <f aca="false">SUM(AG352+AG354)</f>
        <v>18000</v>
      </c>
      <c r="AH351" s="207" t="n">
        <f aca="false">SUM(AH352+AH354)</f>
        <v>15000</v>
      </c>
      <c r="AI351" s="207" t="n">
        <f aca="false">SUM(AI352+AI354)</f>
        <v>9000</v>
      </c>
      <c r="AJ351" s="207" t="n">
        <f aca="false">SUM(AJ352+AJ354)</f>
        <v>0</v>
      </c>
      <c r="AK351" s="207" t="n">
        <f aca="false">SUM(AK352+AK354)</f>
        <v>18000</v>
      </c>
      <c r="AL351" s="207" t="n">
        <f aca="false">SUM(AL352+AL354)</f>
        <v>0</v>
      </c>
      <c r="AM351" s="207" t="n">
        <f aca="false">SUM(AM352+AM354)</f>
        <v>0</v>
      </c>
      <c r="AN351" s="207" t="n">
        <f aca="false">SUM(AN352+AN354)</f>
        <v>18000</v>
      </c>
      <c r="AO351" s="207" t="n">
        <f aca="false">SUM(AN351/$AN$2)</f>
        <v>2389.01055146327</v>
      </c>
      <c r="AP351" s="207" t="n">
        <f aca="false">SUM(AP352+AP354)</f>
        <v>6000</v>
      </c>
      <c r="AQ351" s="207"/>
      <c r="AR351" s="207" t="n">
        <f aca="false">SUM(AP351/$AN$2)</f>
        <v>796.336850487756</v>
      </c>
      <c r="AS351" s="207"/>
      <c r="AT351" s="207" t="n">
        <f aca="false">SUM(AT352+AT354)</f>
        <v>0</v>
      </c>
      <c r="AU351" s="207" t="n">
        <f aca="false">SUM(AU352+AU354)</f>
        <v>0</v>
      </c>
      <c r="AV351" s="207" t="n">
        <f aca="false">SUM(AV352+AV354)</f>
        <v>0</v>
      </c>
      <c r="AW351" s="207" t="n">
        <f aca="false">SUM(AR351+AU351-AV351)</f>
        <v>796.336850487756</v>
      </c>
      <c r="AX351" s="215" t="n">
        <f aca="false">SUM(AX352)</f>
        <v>796.34</v>
      </c>
      <c r="AY351" s="216" t="n">
        <f aca="false">SUM(AY352)</f>
        <v>0</v>
      </c>
      <c r="AZ351" s="216" t="n">
        <f aca="false">SUM(AZ352)</f>
        <v>0</v>
      </c>
      <c r="BA351" s="216" t="n">
        <f aca="false">SUM(BA352)</f>
        <v>796.336850487756</v>
      </c>
      <c r="BI351" s="3"/>
    </row>
    <row r="352" customFormat="false" ht="12.75" hidden="true" customHeight="false" outlineLevel="0" collapsed="false">
      <c r="A352" s="204"/>
      <c r="B352" s="205"/>
      <c r="C352" s="205"/>
      <c r="D352" s="205"/>
      <c r="E352" s="205"/>
      <c r="F352" s="205"/>
      <c r="G352" s="205"/>
      <c r="H352" s="205"/>
      <c r="I352" s="217" t="n">
        <v>363</v>
      </c>
      <c r="J352" s="218" t="s">
        <v>75</v>
      </c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  <c r="AD352" s="219" t="n">
        <v>6000</v>
      </c>
      <c r="AE352" s="219"/>
      <c r="AF352" s="219"/>
      <c r="AG352" s="219" t="n">
        <f aca="false">SUM(AG353)</f>
        <v>6000</v>
      </c>
      <c r="AH352" s="219" t="n">
        <f aca="false">SUM(AH353)</f>
        <v>9000</v>
      </c>
      <c r="AI352" s="219" t="n">
        <f aca="false">SUM(AI353)</f>
        <v>9000</v>
      </c>
      <c r="AJ352" s="219" t="n">
        <f aca="false">SUM(AJ353)</f>
        <v>0</v>
      </c>
      <c r="AK352" s="219" t="n">
        <f aca="false">SUM(AK353)</f>
        <v>6000</v>
      </c>
      <c r="AL352" s="219" t="n">
        <f aca="false">SUM(AL353)</f>
        <v>0</v>
      </c>
      <c r="AM352" s="219" t="n">
        <f aca="false">SUM(AM353)</f>
        <v>0</v>
      </c>
      <c r="AN352" s="219" t="n">
        <f aca="false">SUM(AN353)</f>
        <v>6000</v>
      </c>
      <c r="AO352" s="207" t="n">
        <f aca="false">SUM(AN352/$AN$2)</f>
        <v>796.336850487756</v>
      </c>
      <c r="AP352" s="219" t="n">
        <f aca="false">SUM(AP353)</f>
        <v>6000</v>
      </c>
      <c r="AQ352" s="219"/>
      <c r="AR352" s="207" t="n">
        <f aca="false">SUM(AP352/$AN$2)</f>
        <v>796.336850487756</v>
      </c>
      <c r="AS352" s="207"/>
      <c r="AT352" s="207" t="n">
        <f aca="false">SUM(AT353)</f>
        <v>0</v>
      </c>
      <c r="AU352" s="207" t="n">
        <f aca="false">SUM(AU353)</f>
        <v>0</v>
      </c>
      <c r="AV352" s="207" t="n">
        <f aca="false">SUM(AV353)</f>
        <v>0</v>
      </c>
      <c r="AW352" s="207" t="n">
        <f aca="false">SUM(AR352+AU352-AV352)</f>
        <v>796.336850487756</v>
      </c>
      <c r="AX352" s="215" t="n">
        <f aca="false">SUM(AX353)</f>
        <v>796.34</v>
      </c>
      <c r="AY352" s="180" t="n">
        <f aca="false">SUM(AY353)</f>
        <v>0</v>
      </c>
      <c r="AZ352" s="180"/>
      <c r="BA352" s="160" t="n">
        <f aca="false">SUM(AW352+AY352-AZ352)</f>
        <v>796.336850487756</v>
      </c>
      <c r="BI352" s="3"/>
    </row>
    <row r="353" customFormat="false" ht="12.75" hidden="true" customHeight="false" outlineLevel="0" collapsed="false">
      <c r="A353" s="204"/>
      <c r="B353" s="205"/>
      <c r="C353" s="205"/>
      <c r="D353" s="205"/>
      <c r="E353" s="205"/>
      <c r="F353" s="205"/>
      <c r="G353" s="205"/>
      <c r="H353" s="205"/>
      <c r="I353" s="217" t="n">
        <v>36316</v>
      </c>
      <c r="J353" s="218" t="s">
        <v>427</v>
      </c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  <c r="AD353" s="219" t="n">
        <v>6000</v>
      </c>
      <c r="AE353" s="219"/>
      <c r="AF353" s="219"/>
      <c r="AG353" s="219" t="n">
        <f aca="false">SUM(AD353+AE353-AF353)</f>
        <v>6000</v>
      </c>
      <c r="AH353" s="219" t="n">
        <v>9000</v>
      </c>
      <c r="AI353" s="219" t="n">
        <v>9000</v>
      </c>
      <c r="AJ353" s="180" t="n">
        <v>0</v>
      </c>
      <c r="AK353" s="219" t="n">
        <v>6000</v>
      </c>
      <c r="AL353" s="219"/>
      <c r="AM353" s="219"/>
      <c r="AN353" s="180" t="n">
        <f aca="false">SUM(AK353+AL353-AM353)</f>
        <v>6000</v>
      </c>
      <c r="AO353" s="207" t="n">
        <f aca="false">SUM(AN353/$AN$2)</f>
        <v>796.336850487756</v>
      </c>
      <c r="AP353" s="180" t="n">
        <v>6000</v>
      </c>
      <c r="AQ353" s="180"/>
      <c r="AR353" s="207" t="n">
        <f aca="false">SUM(AP353/$AN$2)</f>
        <v>796.336850487756</v>
      </c>
      <c r="AS353" s="207"/>
      <c r="AT353" s="207"/>
      <c r="AU353" s="207"/>
      <c r="AV353" s="207"/>
      <c r="AW353" s="207" t="n">
        <f aca="false">SUM(AR353+AU353-AV353)</f>
        <v>796.336850487756</v>
      </c>
      <c r="AX353" s="215" t="n">
        <v>796.34</v>
      </c>
      <c r="AY353" s="180" t="n">
        <v>0</v>
      </c>
      <c r="AZ353" s="180"/>
      <c r="BA353" s="160" t="n">
        <f aca="false">SUM(AW353+AY353-AZ353)</f>
        <v>796.336850487756</v>
      </c>
      <c r="BD353" s="3" t="n">
        <v>796.34</v>
      </c>
      <c r="BI353" s="3"/>
    </row>
    <row r="354" customFormat="false" ht="12.75" hidden="true" customHeight="false" outlineLevel="0" collapsed="false">
      <c r="A354" s="204"/>
      <c r="B354" s="205"/>
      <c r="C354" s="205"/>
      <c r="D354" s="205"/>
      <c r="E354" s="205"/>
      <c r="F354" s="205"/>
      <c r="G354" s="205"/>
      <c r="H354" s="205"/>
      <c r="I354" s="217" t="n">
        <v>366</v>
      </c>
      <c r="J354" s="218" t="s">
        <v>428</v>
      </c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  <c r="AD354" s="219"/>
      <c r="AE354" s="219"/>
      <c r="AF354" s="219"/>
      <c r="AG354" s="219" t="n">
        <f aca="false">SUM(AG355)</f>
        <v>12000</v>
      </c>
      <c r="AH354" s="219" t="n">
        <f aca="false">SUM(AH355)</f>
        <v>6000</v>
      </c>
      <c r="AI354" s="219" t="n">
        <f aca="false">SUM(AI355)</f>
        <v>0</v>
      </c>
      <c r="AJ354" s="219" t="n">
        <f aca="false">SUM(AJ355)</f>
        <v>0</v>
      </c>
      <c r="AK354" s="219" t="n">
        <f aca="false">SUM(AK355)</f>
        <v>12000</v>
      </c>
      <c r="AL354" s="219" t="n">
        <f aca="false">SUM(AL355)</f>
        <v>0</v>
      </c>
      <c r="AM354" s="219" t="n">
        <f aca="false">SUM(AM355)</f>
        <v>0</v>
      </c>
      <c r="AN354" s="219" t="n">
        <f aca="false">SUM(AN355)</f>
        <v>12000</v>
      </c>
      <c r="AO354" s="207" t="n">
        <f aca="false">SUM(AN354/$AN$2)</f>
        <v>1592.67370097551</v>
      </c>
      <c r="AP354" s="219" t="n">
        <f aca="false">SUM(AP355)</f>
        <v>0</v>
      </c>
      <c r="AQ354" s="219"/>
      <c r="AR354" s="207" t="n">
        <f aca="false">SUM(AP354/$AN$2)</f>
        <v>0</v>
      </c>
      <c r="AS354" s="207"/>
      <c r="AT354" s="207" t="n">
        <f aca="false">SUM(AT355)</f>
        <v>0</v>
      </c>
      <c r="AU354" s="207" t="n">
        <f aca="false">SUM(AU355)</f>
        <v>0</v>
      </c>
      <c r="AV354" s="207" t="n">
        <f aca="false">SUM(AV355)</f>
        <v>0</v>
      </c>
      <c r="AW354" s="207" t="n">
        <f aca="false">SUM(AR354+AU354-AV354)</f>
        <v>0</v>
      </c>
      <c r="AX354" s="215"/>
      <c r="AY354" s="180"/>
      <c r="AZ354" s="180"/>
      <c r="BA354" s="160" t="n">
        <f aca="false">SUM(AW354+AY354-AZ354)</f>
        <v>0</v>
      </c>
      <c r="BI354" s="3"/>
    </row>
    <row r="355" customFormat="false" ht="12.75" hidden="true" customHeight="false" outlineLevel="0" collapsed="false">
      <c r="A355" s="204"/>
      <c r="B355" s="205"/>
      <c r="C355" s="205"/>
      <c r="D355" s="205"/>
      <c r="E355" s="205"/>
      <c r="F355" s="205"/>
      <c r="G355" s="205"/>
      <c r="H355" s="205"/>
      <c r="I355" s="217" t="n">
        <v>36611</v>
      </c>
      <c r="J355" s="218" t="s">
        <v>429</v>
      </c>
      <c r="K355" s="219"/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07"/>
      <c r="W355" s="219"/>
      <c r="X355" s="219"/>
      <c r="Y355" s="219" t="n">
        <v>0</v>
      </c>
      <c r="Z355" s="219" t="n">
        <v>0</v>
      </c>
      <c r="AA355" s="219" t="n">
        <v>12000</v>
      </c>
      <c r="AB355" s="219"/>
      <c r="AC355" s="219" t="n">
        <v>12000</v>
      </c>
      <c r="AD355" s="219" t="n">
        <v>12000</v>
      </c>
      <c r="AE355" s="219"/>
      <c r="AF355" s="219"/>
      <c r="AG355" s="221" t="n">
        <f aca="false">SUM(AD355+AE355-AF355)</f>
        <v>12000</v>
      </c>
      <c r="AH355" s="219" t="n">
        <v>6000</v>
      </c>
      <c r="AI355" s="219" t="n">
        <v>0</v>
      </c>
      <c r="AJ355" s="180" t="n">
        <v>0</v>
      </c>
      <c r="AK355" s="219" t="n">
        <v>12000</v>
      </c>
      <c r="AL355" s="219"/>
      <c r="AM355" s="219"/>
      <c r="AN355" s="180" t="n">
        <f aca="false">SUM(AK355+AL355-AM355)</f>
        <v>12000</v>
      </c>
      <c r="AO355" s="207" t="n">
        <f aca="false">SUM(AN355/$AN$2)</f>
        <v>1592.67370097551</v>
      </c>
      <c r="AP355" s="180" t="n">
        <v>0</v>
      </c>
      <c r="AQ355" s="180"/>
      <c r="AR355" s="207" t="n">
        <f aca="false">SUM(AP355/$AN$2)</f>
        <v>0</v>
      </c>
      <c r="AS355" s="207"/>
      <c r="AT355" s="207" t="n">
        <v>0</v>
      </c>
      <c r="AU355" s="207" t="n">
        <v>0</v>
      </c>
      <c r="AV355" s="207" t="n">
        <v>0</v>
      </c>
      <c r="AW355" s="207" t="n">
        <f aca="false">SUM(AR355+AU355-AV355)</f>
        <v>0</v>
      </c>
      <c r="AX355" s="215"/>
      <c r="AY355" s="180"/>
      <c r="AZ355" s="180"/>
      <c r="BA355" s="160" t="n">
        <f aca="false">SUM(AW355+AY355-AZ355)</f>
        <v>0</v>
      </c>
      <c r="BI355" s="3"/>
    </row>
    <row r="356" customFormat="false" ht="12.75" hidden="true" customHeight="false" outlineLevel="0" collapsed="false">
      <c r="A356" s="242"/>
      <c r="B356" s="220" t="s">
        <v>179</v>
      </c>
      <c r="C356" s="220"/>
      <c r="D356" s="220"/>
      <c r="E356" s="220"/>
      <c r="F356" s="220"/>
      <c r="G356" s="220"/>
      <c r="H356" s="220"/>
      <c r="I356" s="206" t="n">
        <v>38</v>
      </c>
      <c r="J356" s="137" t="s">
        <v>77</v>
      </c>
      <c r="K356" s="207" t="n">
        <f aca="false">SUM(K357)</f>
        <v>77000</v>
      </c>
      <c r="L356" s="207" t="n">
        <f aca="false">SUM(L357)</f>
        <v>30000</v>
      </c>
      <c r="M356" s="207" t="n">
        <f aca="false">SUM(M357)</f>
        <v>30000</v>
      </c>
      <c r="N356" s="207" t="n">
        <f aca="false">SUM(N357)</f>
        <v>17000</v>
      </c>
      <c r="O356" s="207" t="n">
        <f aca="false">SUM(O357)</f>
        <v>17000</v>
      </c>
      <c r="P356" s="207" t="n">
        <f aca="false">SUM(P357)</f>
        <v>15000</v>
      </c>
      <c r="Q356" s="207" t="n">
        <f aca="false">SUM(Q357)</f>
        <v>15000</v>
      </c>
      <c r="R356" s="207" t="n">
        <f aca="false">SUM(R357)</f>
        <v>22000</v>
      </c>
      <c r="S356" s="207" t="n">
        <f aca="false">SUM(S357)</f>
        <v>25000</v>
      </c>
      <c r="T356" s="207" t="n">
        <f aca="false">SUM(T357)</f>
        <v>13500</v>
      </c>
      <c r="U356" s="207" t="n">
        <f aca="false">SUM(U357)</f>
        <v>0</v>
      </c>
      <c r="V356" s="207" t="e">
        <f aca="false">SUM(V357)</f>
        <v>#DIV/0!</v>
      </c>
      <c r="W356" s="207" t="n">
        <f aca="false">SUM(W357)</f>
        <v>30000</v>
      </c>
      <c r="X356" s="207" t="n">
        <f aca="false">SUM(X357)</f>
        <v>85000</v>
      </c>
      <c r="Y356" s="207" t="n">
        <f aca="false">SUM(Y357)</f>
        <v>125000</v>
      </c>
      <c r="Z356" s="207" t="n">
        <f aca="false">SUM(Z357)</f>
        <v>185000</v>
      </c>
      <c r="AA356" s="207" t="n">
        <f aca="false">SUM(AA357)</f>
        <v>179000</v>
      </c>
      <c r="AB356" s="207" t="n">
        <f aca="false">SUM(AB357)</f>
        <v>58000</v>
      </c>
      <c r="AC356" s="207" t="n">
        <f aca="false">SUM(AC357)</f>
        <v>229000</v>
      </c>
      <c r="AD356" s="207" t="n">
        <f aca="false">SUM(AD357)</f>
        <v>223000</v>
      </c>
      <c r="AE356" s="207" t="n">
        <f aca="false">SUM(AE357)</f>
        <v>0</v>
      </c>
      <c r="AF356" s="207" t="n">
        <f aca="false">SUM(AF357)</f>
        <v>0</v>
      </c>
      <c r="AG356" s="207" t="n">
        <f aca="false">SUM(AG357)</f>
        <v>223000</v>
      </c>
      <c r="AH356" s="207" t="n">
        <f aca="false">SUM(AH357)</f>
        <v>146500</v>
      </c>
      <c r="AI356" s="207" t="n">
        <f aca="false">SUM(AI357)</f>
        <v>223000</v>
      </c>
      <c r="AJ356" s="207" t="n">
        <f aca="false">SUM(AJ357)</f>
        <v>112500</v>
      </c>
      <c r="AK356" s="207" t="n">
        <f aca="false">SUM(AK357)</f>
        <v>275000</v>
      </c>
      <c r="AL356" s="207" t="n">
        <f aca="false">SUM(AL357)</f>
        <v>47000</v>
      </c>
      <c r="AM356" s="207" t="n">
        <f aca="false">SUM(AM357)</f>
        <v>0</v>
      </c>
      <c r="AN356" s="207" t="n">
        <f aca="false">SUM(AN357)</f>
        <v>322000</v>
      </c>
      <c r="AO356" s="207" t="n">
        <f aca="false">SUM(AN356/$AN$2)</f>
        <v>42736.7443095096</v>
      </c>
      <c r="AP356" s="207" t="n">
        <f aca="false">SUM(AP357)</f>
        <v>275000</v>
      </c>
      <c r="AQ356" s="207"/>
      <c r="AR356" s="207" t="n">
        <f aca="false">SUM(AP356/$AN$2)</f>
        <v>36498.7723140222</v>
      </c>
      <c r="AS356" s="207"/>
      <c r="AT356" s="207" t="n">
        <f aca="false">SUM(AT357)</f>
        <v>13150.38</v>
      </c>
      <c r="AU356" s="207" t="n">
        <f aca="false">SUM(AU357)</f>
        <v>0</v>
      </c>
      <c r="AV356" s="207" t="n">
        <f aca="false">SUM(AV357)</f>
        <v>0</v>
      </c>
      <c r="AW356" s="207" t="n">
        <f aca="false">SUM(AR356+AU356-AV356)</f>
        <v>36498.7723140222</v>
      </c>
      <c r="AX356" s="215" t="n">
        <f aca="false">SUM(AX357)</f>
        <v>33977.83</v>
      </c>
      <c r="AY356" s="216" t="n">
        <f aca="false">SUM(AY357)</f>
        <v>2000</v>
      </c>
      <c r="AZ356" s="216" t="n">
        <f aca="false">SUM(AZ357)</f>
        <v>0</v>
      </c>
      <c r="BA356" s="216" t="n">
        <f aca="false">SUM(BA357)</f>
        <v>38498.7723140222</v>
      </c>
      <c r="BD356" s="3" t="n">
        <v>38498.77</v>
      </c>
      <c r="BI356" s="3"/>
    </row>
    <row r="357" customFormat="false" ht="12.75" hidden="true" customHeight="false" outlineLevel="0" collapsed="false">
      <c r="A357" s="204"/>
      <c r="B357" s="205"/>
      <c r="C357" s="205"/>
      <c r="D357" s="205"/>
      <c r="E357" s="205"/>
      <c r="F357" s="205"/>
      <c r="G357" s="205"/>
      <c r="H357" s="205"/>
      <c r="I357" s="217" t="n">
        <v>381</v>
      </c>
      <c r="J357" s="218" t="s">
        <v>169</v>
      </c>
      <c r="K357" s="219" t="n">
        <f aca="false">SUM(K366)</f>
        <v>77000</v>
      </c>
      <c r="L357" s="219" t="n">
        <f aca="false">SUM(L366)</f>
        <v>30000</v>
      </c>
      <c r="M357" s="219" t="n">
        <f aca="false">SUM(M366)</f>
        <v>30000</v>
      </c>
      <c r="N357" s="219" t="n">
        <f aca="false">SUM(N366)</f>
        <v>17000</v>
      </c>
      <c r="O357" s="219" t="n">
        <f aca="false">SUM(O366)</f>
        <v>17000</v>
      </c>
      <c r="P357" s="219" t="n">
        <f aca="false">SUM(P358:P366)</f>
        <v>15000</v>
      </c>
      <c r="Q357" s="219" t="n">
        <f aca="false">SUM(Q358:Q366)</f>
        <v>15000</v>
      </c>
      <c r="R357" s="219" t="n">
        <f aca="false">SUM(R358:R366)</f>
        <v>22000</v>
      </c>
      <c r="S357" s="219" t="n">
        <f aca="false">SUM(S358:S366)</f>
        <v>25000</v>
      </c>
      <c r="T357" s="219" t="n">
        <f aca="false">SUM(T358:T366)</f>
        <v>13500</v>
      </c>
      <c r="U357" s="219" t="n">
        <f aca="false">SUM(U358:U366)</f>
        <v>0</v>
      </c>
      <c r="V357" s="219" t="e">
        <f aca="false">SUM(V358:V366)</f>
        <v>#DIV/0!</v>
      </c>
      <c r="W357" s="219" t="n">
        <f aca="false">SUM(W358:W366)</f>
        <v>30000</v>
      </c>
      <c r="X357" s="219" t="n">
        <f aca="false">SUM(X358:X367)</f>
        <v>85000</v>
      </c>
      <c r="Y357" s="219" t="n">
        <f aca="false">SUM(Y358:Y367)</f>
        <v>125000</v>
      </c>
      <c r="Z357" s="219" t="n">
        <f aca="false">SUM(Z358:Z367)</f>
        <v>185000</v>
      </c>
      <c r="AA357" s="219" t="n">
        <f aca="false">SUM(AA358:AA367)</f>
        <v>179000</v>
      </c>
      <c r="AB357" s="219" t="n">
        <f aca="false">SUM(AB358:AB367)</f>
        <v>58000</v>
      </c>
      <c r="AC357" s="219" t="n">
        <f aca="false">SUM(AC358:AC367)</f>
        <v>229000</v>
      </c>
      <c r="AD357" s="219" t="n">
        <f aca="false">SUM(AD358:AD367)</f>
        <v>223000</v>
      </c>
      <c r="AE357" s="219" t="n">
        <f aca="false">SUM(AE358:AE367)</f>
        <v>0</v>
      </c>
      <c r="AF357" s="219" t="n">
        <f aca="false">SUM(AF358:AF367)</f>
        <v>0</v>
      </c>
      <c r="AG357" s="219" t="n">
        <f aca="false">SUM(AG358:AG367)</f>
        <v>223000</v>
      </c>
      <c r="AH357" s="219" t="n">
        <f aca="false">SUM(AH358:AH367)</f>
        <v>146500</v>
      </c>
      <c r="AI357" s="219" t="n">
        <f aca="false">SUM(AI358:AI367)</f>
        <v>223000</v>
      </c>
      <c r="AJ357" s="219" t="n">
        <f aca="false">SUM(AJ358:AJ367)</f>
        <v>112500</v>
      </c>
      <c r="AK357" s="219" t="n">
        <f aca="false">SUM(AK358:AK367)</f>
        <v>275000</v>
      </c>
      <c r="AL357" s="219" t="n">
        <f aca="false">SUM(AL358:AL367)</f>
        <v>47000</v>
      </c>
      <c r="AM357" s="219" t="n">
        <f aca="false">SUM(AM358:AM367)</f>
        <v>0</v>
      </c>
      <c r="AN357" s="219" t="n">
        <f aca="false">SUM(AN358:AN367)</f>
        <v>322000</v>
      </c>
      <c r="AO357" s="207" t="n">
        <f aca="false">SUM(AN357/$AN$2)</f>
        <v>42736.7443095096</v>
      </c>
      <c r="AP357" s="219" t="n">
        <f aca="false">SUM(AP358:AP367)</f>
        <v>275000</v>
      </c>
      <c r="AQ357" s="219"/>
      <c r="AR357" s="207" t="n">
        <f aca="false">SUM(AP357/$AN$2)</f>
        <v>36498.7723140222</v>
      </c>
      <c r="AS357" s="207"/>
      <c r="AT357" s="207" t="n">
        <f aca="false">SUM(AT358:AT367)</f>
        <v>13150.38</v>
      </c>
      <c r="AU357" s="207" t="n">
        <f aca="false">SUM(AU358:AU367)</f>
        <v>0</v>
      </c>
      <c r="AV357" s="207" t="n">
        <f aca="false">SUM(AV358:AV367)</f>
        <v>0</v>
      </c>
      <c r="AW357" s="207" t="n">
        <f aca="false">SUM(AR357+AU357-AV357)</f>
        <v>36498.7723140222</v>
      </c>
      <c r="AX357" s="215" t="n">
        <f aca="false">SUM(AX358:AX367)</f>
        <v>33977.83</v>
      </c>
      <c r="AY357" s="216" t="n">
        <f aca="false">SUM(AY358:AY367)</f>
        <v>2000</v>
      </c>
      <c r="AZ357" s="216" t="n">
        <f aca="false">SUM(AZ358:AZ367)</f>
        <v>0</v>
      </c>
      <c r="BA357" s="216" t="n">
        <f aca="false">SUM(BA358:BA367)</f>
        <v>38498.7723140222</v>
      </c>
      <c r="BI357" s="3"/>
    </row>
    <row r="358" customFormat="false" ht="12.75" hidden="true" customHeight="false" outlineLevel="0" collapsed="false">
      <c r="A358" s="204"/>
      <c r="B358" s="205"/>
      <c r="C358" s="205"/>
      <c r="D358" s="205"/>
      <c r="E358" s="205"/>
      <c r="F358" s="205"/>
      <c r="G358" s="205"/>
      <c r="H358" s="205"/>
      <c r="I358" s="217" t="n">
        <v>38113</v>
      </c>
      <c r="J358" s="218" t="s">
        <v>430</v>
      </c>
      <c r="K358" s="219"/>
      <c r="L358" s="219"/>
      <c r="M358" s="219"/>
      <c r="N358" s="219"/>
      <c r="O358" s="219"/>
      <c r="P358" s="219"/>
      <c r="Q358" s="219"/>
      <c r="R358" s="219" t="n">
        <v>10000</v>
      </c>
      <c r="S358" s="219" t="n">
        <v>10000</v>
      </c>
      <c r="T358" s="219" t="n">
        <v>5000</v>
      </c>
      <c r="U358" s="219"/>
      <c r="V358" s="207" t="e">
        <f aca="false">S358/P358*100</f>
        <v>#DIV/0!</v>
      </c>
      <c r="W358" s="207" t="n">
        <v>15000</v>
      </c>
      <c r="X358" s="219" t="n">
        <v>15000</v>
      </c>
      <c r="Y358" s="219" t="n">
        <v>15000</v>
      </c>
      <c r="Z358" s="219" t="n">
        <v>15000</v>
      </c>
      <c r="AA358" s="219" t="n">
        <v>15000</v>
      </c>
      <c r="AB358" s="219" t="n">
        <v>15000</v>
      </c>
      <c r="AC358" s="219" t="n">
        <v>15000</v>
      </c>
      <c r="AD358" s="219" t="n">
        <v>15000</v>
      </c>
      <c r="AE358" s="219"/>
      <c r="AF358" s="219"/>
      <c r="AG358" s="221" t="n">
        <f aca="false">SUM(AD358+AE358-AF358)</f>
        <v>15000</v>
      </c>
      <c r="AH358" s="219" t="n">
        <v>15000</v>
      </c>
      <c r="AI358" s="219" t="n">
        <v>15000</v>
      </c>
      <c r="AJ358" s="180" t="n">
        <v>15000</v>
      </c>
      <c r="AK358" s="219" t="n">
        <v>15000</v>
      </c>
      <c r="AL358" s="219"/>
      <c r="AM358" s="219"/>
      <c r="AN358" s="180" t="n">
        <f aca="false">SUM(AK358+AL358-AM358)</f>
        <v>15000</v>
      </c>
      <c r="AO358" s="207" t="n">
        <f aca="false">SUM(AN358/$AN$2)</f>
        <v>1990.84212621939</v>
      </c>
      <c r="AP358" s="180" t="n">
        <v>15000</v>
      </c>
      <c r="AQ358" s="180"/>
      <c r="AR358" s="207" t="n">
        <f aca="false">SUM(AP358/$AN$2)</f>
        <v>1990.84212621939</v>
      </c>
      <c r="AS358" s="207"/>
      <c r="AT358" s="207"/>
      <c r="AU358" s="207"/>
      <c r="AV358" s="207"/>
      <c r="AW358" s="207" t="n">
        <f aca="false">SUM(AR358+AU358-AV358)</f>
        <v>1990.84212621939</v>
      </c>
      <c r="AX358" s="215" t="n">
        <v>2000</v>
      </c>
      <c r="AY358" s="180"/>
      <c r="AZ358" s="180"/>
      <c r="BA358" s="160" t="n">
        <f aca="false">SUM(AW358+AY358-AZ358)</f>
        <v>1990.84212621939</v>
      </c>
      <c r="BI358" s="3"/>
    </row>
    <row r="359" customFormat="false" ht="12.75" hidden="true" customHeight="false" outlineLevel="0" collapsed="false">
      <c r="A359" s="204"/>
      <c r="B359" s="205"/>
      <c r="C359" s="205"/>
      <c r="D359" s="205"/>
      <c r="E359" s="205"/>
      <c r="F359" s="205"/>
      <c r="G359" s="205"/>
      <c r="H359" s="205"/>
      <c r="I359" s="217" t="n">
        <v>38113</v>
      </c>
      <c r="J359" s="218" t="s">
        <v>431</v>
      </c>
      <c r="K359" s="219"/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07"/>
      <c r="W359" s="207"/>
      <c r="X359" s="219" t="n">
        <v>20000</v>
      </c>
      <c r="Y359" s="219" t="n">
        <v>20000</v>
      </c>
      <c r="Z359" s="219" t="n">
        <v>30000</v>
      </c>
      <c r="AA359" s="219" t="n">
        <v>30000</v>
      </c>
      <c r="AB359" s="219" t="n">
        <v>10000</v>
      </c>
      <c r="AC359" s="219" t="n">
        <v>30000</v>
      </c>
      <c r="AD359" s="219" t="n">
        <v>30000</v>
      </c>
      <c r="AE359" s="219"/>
      <c r="AF359" s="219"/>
      <c r="AG359" s="221" t="n">
        <f aca="false">SUM(AD359+AE359-AF359)</f>
        <v>30000</v>
      </c>
      <c r="AH359" s="219" t="n">
        <v>32000</v>
      </c>
      <c r="AI359" s="219" t="n">
        <v>30000</v>
      </c>
      <c r="AJ359" s="180" t="n">
        <v>0</v>
      </c>
      <c r="AK359" s="219" t="n">
        <v>30000</v>
      </c>
      <c r="AL359" s="219" t="n">
        <v>7000</v>
      </c>
      <c r="AM359" s="219"/>
      <c r="AN359" s="180" t="n">
        <f aca="false">SUM(AK359+AL359-AM359)</f>
        <v>37000</v>
      </c>
      <c r="AO359" s="207" t="n">
        <f aca="false">SUM(AN359/$AN$2)</f>
        <v>4910.74391134116</v>
      </c>
      <c r="AP359" s="180" t="n">
        <v>35000</v>
      </c>
      <c r="AQ359" s="180"/>
      <c r="AR359" s="207" t="n">
        <f aca="false">SUM(AP359/$AN$2)</f>
        <v>4645.29829451191</v>
      </c>
      <c r="AS359" s="207" t="n">
        <v>2322.32</v>
      </c>
      <c r="AT359" s="207" t="n">
        <v>2322.32</v>
      </c>
      <c r="AU359" s="207"/>
      <c r="AV359" s="207"/>
      <c r="AW359" s="207" t="n">
        <f aca="false">SUM(AR359+AU359-AV359)</f>
        <v>4645.29829451191</v>
      </c>
      <c r="AX359" s="215" t="n">
        <v>6644.97</v>
      </c>
      <c r="AY359" s="180" t="n">
        <v>2000</v>
      </c>
      <c r="AZ359" s="180"/>
      <c r="BA359" s="160" t="n">
        <f aca="false">SUM(AW359+AY359-AZ359)</f>
        <v>6645.29829451191</v>
      </c>
      <c r="BI359" s="3"/>
    </row>
    <row r="360" customFormat="false" ht="12.75" hidden="true" customHeight="false" outlineLevel="0" collapsed="false">
      <c r="A360" s="204"/>
      <c r="B360" s="205"/>
      <c r="C360" s="205"/>
      <c r="D360" s="205"/>
      <c r="E360" s="205"/>
      <c r="F360" s="205"/>
      <c r="G360" s="205"/>
      <c r="H360" s="205"/>
      <c r="I360" s="217" t="n">
        <v>38113</v>
      </c>
      <c r="J360" s="218" t="s">
        <v>432</v>
      </c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07"/>
      <c r="W360" s="207"/>
      <c r="X360" s="219"/>
      <c r="Y360" s="219"/>
      <c r="Z360" s="219"/>
      <c r="AA360" s="219" t="n">
        <v>10000</v>
      </c>
      <c r="AB360" s="219"/>
      <c r="AC360" s="219" t="n">
        <v>10000</v>
      </c>
      <c r="AD360" s="219" t="n">
        <v>10000</v>
      </c>
      <c r="AE360" s="219"/>
      <c r="AF360" s="219"/>
      <c r="AG360" s="221" t="n">
        <f aca="false">SUM(AD360+AE360-AF360)</f>
        <v>10000</v>
      </c>
      <c r="AH360" s="219" t="n">
        <v>10000</v>
      </c>
      <c r="AI360" s="219" t="n">
        <v>10000</v>
      </c>
      <c r="AJ360" s="180" t="n">
        <v>10000</v>
      </c>
      <c r="AK360" s="219" t="n">
        <v>10000</v>
      </c>
      <c r="AL360" s="219"/>
      <c r="AM360" s="219"/>
      <c r="AN360" s="180" t="n">
        <f aca="false">SUM(AK360+AL360-AM360)</f>
        <v>10000</v>
      </c>
      <c r="AO360" s="207" t="n">
        <f aca="false">SUM(AN360/$AN$2)</f>
        <v>1327.22808414626</v>
      </c>
      <c r="AP360" s="180" t="n">
        <v>15000</v>
      </c>
      <c r="AQ360" s="180"/>
      <c r="AR360" s="207" t="n">
        <f aca="false">SUM(AP360/$AN$2)</f>
        <v>1990.84212621939</v>
      </c>
      <c r="AS360" s="207" t="n">
        <v>800</v>
      </c>
      <c r="AT360" s="207" t="n">
        <v>800</v>
      </c>
      <c r="AU360" s="207"/>
      <c r="AV360" s="207"/>
      <c r="AW360" s="207" t="n">
        <f aca="false">SUM(AR360+AU360-AV360)</f>
        <v>1990.84212621939</v>
      </c>
      <c r="AX360" s="215" t="n">
        <v>1990.84</v>
      </c>
      <c r="AY360" s="180"/>
      <c r="AZ360" s="180"/>
      <c r="BA360" s="160" t="n">
        <f aca="false">SUM(AW360+AY360-AZ360)</f>
        <v>1990.84212621939</v>
      </c>
      <c r="BI360" s="3"/>
    </row>
    <row r="361" customFormat="false" ht="12.75" hidden="true" customHeight="false" outlineLevel="0" collapsed="false">
      <c r="A361" s="204"/>
      <c r="B361" s="205"/>
      <c r="C361" s="205"/>
      <c r="D361" s="205"/>
      <c r="E361" s="205"/>
      <c r="F361" s="205"/>
      <c r="G361" s="205"/>
      <c r="H361" s="205"/>
      <c r="I361" s="217" t="n">
        <v>38113</v>
      </c>
      <c r="J361" s="218" t="s">
        <v>433</v>
      </c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07"/>
      <c r="W361" s="207"/>
      <c r="X361" s="219"/>
      <c r="Y361" s="219"/>
      <c r="Z361" s="219"/>
      <c r="AA361" s="219" t="n">
        <v>10000</v>
      </c>
      <c r="AB361" s="219"/>
      <c r="AC361" s="219" t="n">
        <v>10000</v>
      </c>
      <c r="AD361" s="219" t="n">
        <v>10000</v>
      </c>
      <c r="AE361" s="219"/>
      <c r="AF361" s="219"/>
      <c r="AG361" s="221" t="n">
        <f aca="false">SUM(AD361+AE361-AF361)</f>
        <v>10000</v>
      </c>
      <c r="AH361" s="219" t="n">
        <v>10000</v>
      </c>
      <c r="AI361" s="219" t="n">
        <v>10000</v>
      </c>
      <c r="AJ361" s="180" t="n">
        <v>10000</v>
      </c>
      <c r="AK361" s="219" t="n">
        <v>10000</v>
      </c>
      <c r="AL361" s="219"/>
      <c r="AM361" s="219"/>
      <c r="AN361" s="180" t="n">
        <f aca="false">SUM(AK361+AL361-AM361)</f>
        <v>10000</v>
      </c>
      <c r="AO361" s="207" t="n">
        <f aca="false">SUM(AN361/$AN$2)</f>
        <v>1327.22808414626</v>
      </c>
      <c r="AP361" s="180" t="n">
        <v>15000</v>
      </c>
      <c r="AQ361" s="180"/>
      <c r="AR361" s="207" t="n">
        <f aca="false">SUM(AP361/$AN$2)</f>
        <v>1990.84212621939</v>
      </c>
      <c r="AS361" s="207"/>
      <c r="AT361" s="207"/>
      <c r="AU361" s="207"/>
      <c r="AV361" s="207"/>
      <c r="AW361" s="207" t="n">
        <f aca="false">SUM(AR361+AU361-AV361)</f>
        <v>1990.84212621939</v>
      </c>
      <c r="AX361" s="215" t="n">
        <v>995</v>
      </c>
      <c r="AY361" s="180"/>
      <c r="AZ361" s="180"/>
      <c r="BA361" s="160" t="n">
        <f aca="false">SUM(AW361+AY361-AZ361)</f>
        <v>1990.84212621939</v>
      </c>
      <c r="BI361" s="3"/>
    </row>
    <row r="362" customFormat="false" ht="12.75" hidden="true" customHeight="false" outlineLevel="0" collapsed="false">
      <c r="A362" s="204"/>
      <c r="B362" s="205"/>
      <c r="C362" s="205"/>
      <c r="D362" s="205"/>
      <c r="E362" s="205"/>
      <c r="F362" s="205"/>
      <c r="G362" s="205"/>
      <c r="H362" s="205"/>
      <c r="I362" s="217" t="n">
        <v>38113</v>
      </c>
      <c r="J362" s="218" t="s">
        <v>434</v>
      </c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07"/>
      <c r="W362" s="207"/>
      <c r="X362" s="219"/>
      <c r="Y362" s="219"/>
      <c r="Z362" s="219"/>
      <c r="AA362" s="219" t="n">
        <v>25000</v>
      </c>
      <c r="AB362" s="219"/>
      <c r="AC362" s="219" t="n">
        <v>25000</v>
      </c>
      <c r="AD362" s="219" t="n">
        <v>28000</v>
      </c>
      <c r="AE362" s="219"/>
      <c r="AF362" s="219"/>
      <c r="AG362" s="221" t="n">
        <f aca="false">SUM(AD362+AE362-AF362)</f>
        <v>28000</v>
      </c>
      <c r="AH362" s="219" t="n">
        <v>28000</v>
      </c>
      <c r="AI362" s="219" t="n">
        <v>28000</v>
      </c>
      <c r="AJ362" s="180" t="n">
        <v>16000</v>
      </c>
      <c r="AK362" s="219" t="n">
        <v>30000</v>
      </c>
      <c r="AL362" s="219" t="n">
        <v>15000</v>
      </c>
      <c r="AM362" s="219"/>
      <c r="AN362" s="180" t="n">
        <f aca="false">SUM(AK362+AL362-AM362)</f>
        <v>45000</v>
      </c>
      <c r="AO362" s="207" t="n">
        <f aca="false">SUM(AN362/$AN$2)</f>
        <v>5972.52637865817</v>
      </c>
      <c r="AP362" s="180" t="n">
        <v>35000</v>
      </c>
      <c r="AQ362" s="180"/>
      <c r="AR362" s="207" t="n">
        <f aca="false">SUM(AP362/$AN$2)</f>
        <v>4645.29829451191</v>
      </c>
      <c r="AS362" s="207" t="n">
        <v>2322.64</v>
      </c>
      <c r="AT362" s="207" t="n">
        <v>2322.64</v>
      </c>
      <c r="AU362" s="207"/>
      <c r="AV362" s="207"/>
      <c r="AW362" s="207" t="n">
        <f aca="false">SUM(AR362+AU362-AV362)</f>
        <v>4645.29829451191</v>
      </c>
      <c r="AX362" s="215" t="n">
        <v>4645.28</v>
      </c>
      <c r="AY362" s="180"/>
      <c r="AZ362" s="180"/>
      <c r="BA362" s="160" t="n">
        <f aca="false">SUM(AW362+AY362-AZ362)</f>
        <v>4645.29829451191</v>
      </c>
      <c r="BI362" s="3"/>
    </row>
    <row r="363" customFormat="false" ht="12.75" hidden="true" customHeight="false" outlineLevel="0" collapsed="false">
      <c r="A363" s="204"/>
      <c r="B363" s="205"/>
      <c r="C363" s="205"/>
      <c r="D363" s="205"/>
      <c r="E363" s="205"/>
      <c r="F363" s="205"/>
      <c r="G363" s="205"/>
      <c r="H363" s="205"/>
      <c r="I363" s="217" t="n">
        <v>38113</v>
      </c>
      <c r="J363" s="218" t="s">
        <v>435</v>
      </c>
      <c r="K363" s="219"/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07"/>
      <c r="W363" s="207"/>
      <c r="X363" s="219"/>
      <c r="Y363" s="219"/>
      <c r="Z363" s="219"/>
      <c r="AA363" s="219" t="n">
        <v>10000</v>
      </c>
      <c r="AB363" s="219"/>
      <c r="AC363" s="219" t="n">
        <v>10000</v>
      </c>
      <c r="AD363" s="219" t="n">
        <v>10000</v>
      </c>
      <c r="AE363" s="219"/>
      <c r="AF363" s="219"/>
      <c r="AG363" s="221" t="n">
        <f aca="false">SUM(AD363+AE363-AF363)</f>
        <v>10000</v>
      </c>
      <c r="AH363" s="219" t="n">
        <v>5000</v>
      </c>
      <c r="AI363" s="219" t="n">
        <v>10000</v>
      </c>
      <c r="AJ363" s="180" t="n">
        <v>5000</v>
      </c>
      <c r="AK363" s="219" t="n">
        <v>10000</v>
      </c>
      <c r="AL363" s="219"/>
      <c r="AM363" s="219"/>
      <c r="AN363" s="180" t="n">
        <f aca="false">SUM(AK363+AL363-AM363)</f>
        <v>10000</v>
      </c>
      <c r="AO363" s="207" t="n">
        <f aca="false">SUM(AN363/$AN$2)</f>
        <v>1327.22808414626</v>
      </c>
      <c r="AP363" s="180" t="n">
        <v>15000</v>
      </c>
      <c r="AQ363" s="180"/>
      <c r="AR363" s="207" t="n">
        <f aca="false">SUM(AP363/$AN$2)</f>
        <v>1990.84212621939</v>
      </c>
      <c r="AS363" s="207" t="n">
        <v>955.42</v>
      </c>
      <c r="AT363" s="207" t="n">
        <v>955.42</v>
      </c>
      <c r="AU363" s="207"/>
      <c r="AV363" s="207"/>
      <c r="AW363" s="207" t="n">
        <f aca="false">SUM(AR363+AU363-AV363)</f>
        <v>1990.84212621939</v>
      </c>
      <c r="AX363" s="215" t="n">
        <v>1990.84</v>
      </c>
      <c r="AY363" s="180"/>
      <c r="AZ363" s="180"/>
      <c r="BA363" s="160" t="n">
        <f aca="false">SUM(AW363+AY363-AZ363)</f>
        <v>1990.84212621939</v>
      </c>
      <c r="BI363" s="3"/>
    </row>
    <row r="364" customFormat="false" ht="12.75" hidden="true" customHeight="false" outlineLevel="0" collapsed="false">
      <c r="A364" s="204"/>
      <c r="B364" s="205"/>
      <c r="C364" s="205"/>
      <c r="D364" s="205"/>
      <c r="E364" s="205"/>
      <c r="F364" s="205"/>
      <c r="G364" s="205"/>
      <c r="H364" s="205"/>
      <c r="I364" s="217" t="n">
        <v>38113</v>
      </c>
      <c r="J364" s="218" t="s">
        <v>436</v>
      </c>
      <c r="K364" s="219"/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07"/>
      <c r="W364" s="207"/>
      <c r="X364" s="219"/>
      <c r="Y364" s="219"/>
      <c r="Z364" s="219"/>
      <c r="AA364" s="219" t="n">
        <v>6000</v>
      </c>
      <c r="AB364" s="219"/>
      <c r="AC364" s="219" t="n">
        <v>6000</v>
      </c>
      <c r="AD364" s="219" t="n">
        <v>0</v>
      </c>
      <c r="AE364" s="219"/>
      <c r="AF364" s="219"/>
      <c r="AG364" s="221" t="n">
        <f aca="false">SUM(AD364+AE364-AF364)</f>
        <v>0</v>
      </c>
      <c r="AH364" s="219"/>
      <c r="AI364" s="219" t="n">
        <v>0</v>
      </c>
      <c r="AJ364" s="180" t="n">
        <v>0</v>
      </c>
      <c r="AK364" s="219"/>
      <c r="AL364" s="219"/>
      <c r="AM364" s="219"/>
      <c r="AN364" s="180" t="n">
        <f aca="false">SUM(AK364+AL364-AM364)</f>
        <v>0</v>
      </c>
      <c r="AO364" s="207" t="n">
        <f aca="false">SUM(AN364/$AN$2)</f>
        <v>0</v>
      </c>
      <c r="AP364" s="180"/>
      <c r="AQ364" s="180"/>
      <c r="AR364" s="207" t="n">
        <f aca="false">SUM(AP364/$AN$2)</f>
        <v>0</v>
      </c>
      <c r="AS364" s="207"/>
      <c r="AT364" s="207"/>
      <c r="AU364" s="207"/>
      <c r="AV364" s="207"/>
      <c r="AW364" s="207" t="n">
        <f aca="false">SUM(AR364+AU364-AV364)</f>
        <v>0</v>
      </c>
      <c r="AX364" s="215"/>
      <c r="AY364" s="180"/>
      <c r="AZ364" s="180"/>
      <c r="BA364" s="160" t="n">
        <f aca="false">SUM(AW364+AY364-AZ364)</f>
        <v>0</v>
      </c>
      <c r="BI364" s="3"/>
    </row>
    <row r="365" customFormat="false" ht="12.75" hidden="true" customHeight="false" outlineLevel="0" collapsed="false">
      <c r="A365" s="204"/>
      <c r="B365" s="205"/>
      <c r="C365" s="205"/>
      <c r="D365" s="205"/>
      <c r="E365" s="205"/>
      <c r="F365" s="205"/>
      <c r="G365" s="205"/>
      <c r="H365" s="205"/>
      <c r="I365" s="217" t="n">
        <v>38113</v>
      </c>
      <c r="J365" s="218" t="s">
        <v>437</v>
      </c>
      <c r="K365" s="219"/>
      <c r="L365" s="219"/>
      <c r="M365" s="219"/>
      <c r="N365" s="219"/>
      <c r="O365" s="219"/>
      <c r="P365" s="219"/>
      <c r="Q365" s="219"/>
      <c r="R365" s="219"/>
      <c r="S365" s="219"/>
      <c r="T365" s="219"/>
      <c r="U365" s="219"/>
      <c r="V365" s="207"/>
      <c r="W365" s="207"/>
      <c r="X365" s="219"/>
      <c r="Y365" s="219"/>
      <c r="Z365" s="219"/>
      <c r="AA365" s="219" t="n">
        <v>2000</v>
      </c>
      <c r="AB365" s="219"/>
      <c r="AC365" s="219" t="n">
        <v>2000</v>
      </c>
      <c r="AD365" s="219" t="n">
        <v>2000</v>
      </c>
      <c r="AE365" s="219"/>
      <c r="AF365" s="219"/>
      <c r="AG365" s="221" t="n">
        <f aca="false">SUM(AD365+AE365-AF365)</f>
        <v>2000</v>
      </c>
      <c r="AH365" s="219" t="n">
        <v>2000</v>
      </c>
      <c r="AI365" s="219" t="n">
        <v>2000</v>
      </c>
      <c r="AJ365" s="180" t="n">
        <v>2000</v>
      </c>
      <c r="AK365" s="219" t="n">
        <v>2000</v>
      </c>
      <c r="AL365" s="219"/>
      <c r="AM365" s="219"/>
      <c r="AN365" s="180" t="n">
        <f aca="false">SUM(AK365+AL365-AM365)</f>
        <v>2000</v>
      </c>
      <c r="AO365" s="207" t="n">
        <f aca="false">SUM(AN365/$AN$2)</f>
        <v>265.445616829252</v>
      </c>
      <c r="AP365" s="180" t="n">
        <v>2000</v>
      </c>
      <c r="AQ365" s="180"/>
      <c r="AR365" s="207" t="n">
        <f aca="false">SUM(AP365/$AN$2)</f>
        <v>265.445616829252</v>
      </c>
      <c r="AS365" s="207"/>
      <c r="AT365" s="207"/>
      <c r="AU365" s="207"/>
      <c r="AV365" s="207"/>
      <c r="AW365" s="207" t="n">
        <f aca="false">SUM(AR365+AU365-AV365)</f>
        <v>265.445616829252</v>
      </c>
      <c r="AX365" s="215" t="n">
        <v>265.45</v>
      </c>
      <c r="AY365" s="180"/>
      <c r="AZ365" s="180"/>
      <c r="BA365" s="160" t="n">
        <f aca="false">SUM(AW365+AY365-AZ365)</f>
        <v>265.445616829252</v>
      </c>
      <c r="BI365" s="3"/>
    </row>
    <row r="366" customFormat="false" ht="12.75" hidden="true" customHeight="false" outlineLevel="0" collapsed="false">
      <c r="A366" s="204"/>
      <c r="B366" s="205"/>
      <c r="C366" s="205"/>
      <c r="D366" s="205"/>
      <c r="E366" s="205"/>
      <c r="F366" s="205"/>
      <c r="G366" s="205"/>
      <c r="H366" s="205"/>
      <c r="I366" s="217" t="n">
        <v>38113</v>
      </c>
      <c r="J366" s="218" t="s">
        <v>438</v>
      </c>
      <c r="K366" s="219" t="n">
        <v>77000</v>
      </c>
      <c r="L366" s="219" t="n">
        <v>30000</v>
      </c>
      <c r="M366" s="219" t="n">
        <v>30000</v>
      </c>
      <c r="N366" s="219" t="n">
        <v>17000</v>
      </c>
      <c r="O366" s="219" t="n">
        <v>17000</v>
      </c>
      <c r="P366" s="219" t="n">
        <v>15000</v>
      </c>
      <c r="Q366" s="219" t="n">
        <v>15000</v>
      </c>
      <c r="R366" s="219" t="n">
        <v>12000</v>
      </c>
      <c r="S366" s="219" t="n">
        <v>15000</v>
      </c>
      <c r="T366" s="219" t="n">
        <v>8500</v>
      </c>
      <c r="U366" s="219"/>
      <c r="V366" s="207" t="n">
        <f aca="false">S366/P366*100</f>
        <v>100</v>
      </c>
      <c r="W366" s="207" t="n">
        <v>15000</v>
      </c>
      <c r="X366" s="219" t="n">
        <v>30000</v>
      </c>
      <c r="Y366" s="219" t="n">
        <v>70000</v>
      </c>
      <c r="Z366" s="219" t="n">
        <v>90000</v>
      </c>
      <c r="AA366" s="219" t="n">
        <v>21000</v>
      </c>
      <c r="AB366" s="219" t="n">
        <v>28000</v>
      </c>
      <c r="AC366" s="219" t="n">
        <v>21000</v>
      </c>
      <c r="AD366" s="219" t="n">
        <v>18000</v>
      </c>
      <c r="AE366" s="219"/>
      <c r="AF366" s="219"/>
      <c r="AG366" s="221" t="n">
        <f aca="false">SUM(AD366+AE366-AF366)</f>
        <v>18000</v>
      </c>
      <c r="AH366" s="219" t="n">
        <v>4500</v>
      </c>
      <c r="AI366" s="219" t="n">
        <v>18000</v>
      </c>
      <c r="AJ366" s="180" t="n">
        <v>4500</v>
      </c>
      <c r="AK366" s="219" t="n">
        <v>18000</v>
      </c>
      <c r="AL366" s="219"/>
      <c r="AM366" s="219"/>
      <c r="AN366" s="180" t="n">
        <f aca="false">SUM(AK366+AL366-AM366)</f>
        <v>18000</v>
      </c>
      <c r="AO366" s="207" t="n">
        <f aca="false">SUM(AN366/$AN$2)</f>
        <v>2389.01055146327</v>
      </c>
      <c r="AP366" s="180" t="n">
        <v>18000</v>
      </c>
      <c r="AQ366" s="180"/>
      <c r="AR366" s="207" t="n">
        <f aca="false">SUM(AP366/$AN$2)</f>
        <v>2389.01055146327</v>
      </c>
      <c r="AS366" s="207" t="n">
        <v>750</v>
      </c>
      <c r="AT366" s="207" t="n">
        <v>750</v>
      </c>
      <c r="AU366" s="207"/>
      <c r="AV366" s="207"/>
      <c r="AW366" s="207" t="n">
        <f aca="false">SUM(AR366+AU366-AV366)</f>
        <v>2389.01055146327</v>
      </c>
      <c r="AX366" s="215" t="n">
        <v>1445.45</v>
      </c>
      <c r="AY366" s="180"/>
      <c r="AZ366" s="180"/>
      <c r="BA366" s="160" t="n">
        <f aca="false">SUM(AW366+AY366-AZ366)</f>
        <v>2389.01055146327</v>
      </c>
      <c r="BI366" s="3"/>
    </row>
    <row r="367" customFormat="false" ht="12.75" hidden="true" customHeight="false" outlineLevel="0" collapsed="false">
      <c r="A367" s="204"/>
      <c r="B367" s="205"/>
      <c r="C367" s="205"/>
      <c r="D367" s="205"/>
      <c r="E367" s="205"/>
      <c r="F367" s="205"/>
      <c r="G367" s="205"/>
      <c r="H367" s="205"/>
      <c r="I367" s="217" t="n">
        <v>38113</v>
      </c>
      <c r="J367" s="218" t="s">
        <v>439</v>
      </c>
      <c r="K367" s="219"/>
      <c r="L367" s="219"/>
      <c r="M367" s="219"/>
      <c r="N367" s="219"/>
      <c r="O367" s="219"/>
      <c r="P367" s="219" t="n">
        <v>50000</v>
      </c>
      <c r="Q367" s="219" t="n">
        <v>50000</v>
      </c>
      <c r="R367" s="219" t="n">
        <v>43400</v>
      </c>
      <c r="S367" s="219" t="n">
        <v>70000</v>
      </c>
      <c r="T367" s="219" t="n">
        <v>46800</v>
      </c>
      <c r="U367" s="219"/>
      <c r="V367" s="207" t="n">
        <f aca="false">S367/P367*100</f>
        <v>140</v>
      </c>
      <c r="W367" s="219" t="n">
        <v>95000</v>
      </c>
      <c r="X367" s="219" t="n">
        <v>20000</v>
      </c>
      <c r="Y367" s="219" t="n">
        <v>20000</v>
      </c>
      <c r="Z367" s="219" t="n">
        <v>50000</v>
      </c>
      <c r="AA367" s="219" t="n">
        <v>50000</v>
      </c>
      <c r="AB367" s="219" t="n">
        <v>5000</v>
      </c>
      <c r="AC367" s="219" t="n">
        <v>100000</v>
      </c>
      <c r="AD367" s="219" t="n">
        <v>100000</v>
      </c>
      <c r="AE367" s="219"/>
      <c r="AF367" s="219"/>
      <c r="AG367" s="221" t="n">
        <f aca="false">SUM(AD367+AE367-AF367)</f>
        <v>100000</v>
      </c>
      <c r="AH367" s="219" t="n">
        <v>40000</v>
      </c>
      <c r="AI367" s="219" t="n">
        <v>100000</v>
      </c>
      <c r="AJ367" s="180" t="n">
        <v>50000</v>
      </c>
      <c r="AK367" s="219" t="n">
        <v>150000</v>
      </c>
      <c r="AL367" s="219" t="n">
        <v>25000</v>
      </c>
      <c r="AM367" s="219"/>
      <c r="AN367" s="180" t="n">
        <f aca="false">SUM(AK367+AL367-AM367)</f>
        <v>175000</v>
      </c>
      <c r="AO367" s="207" t="n">
        <f aca="false">SUM(AN367/$AN$2)</f>
        <v>23226.4914725596</v>
      </c>
      <c r="AP367" s="180" t="n">
        <v>125000</v>
      </c>
      <c r="AQ367" s="180"/>
      <c r="AR367" s="207" t="n">
        <f aca="false">SUM(AP367/$AN$2)</f>
        <v>16590.3510518283</v>
      </c>
      <c r="AS367" s="207" t="n">
        <v>6000</v>
      </c>
      <c r="AT367" s="207" t="n">
        <v>6000</v>
      </c>
      <c r="AU367" s="207"/>
      <c r="AV367" s="207"/>
      <c r="AW367" s="207" t="n">
        <f aca="false">SUM(AR367+AU367-AV367)</f>
        <v>16590.3510518283</v>
      </c>
      <c r="AX367" s="215" t="n">
        <v>14000</v>
      </c>
      <c r="AY367" s="180"/>
      <c r="AZ367" s="180"/>
      <c r="BA367" s="160" t="n">
        <f aca="false">SUM(AW367+AY367-AZ367)</f>
        <v>16590.3510518283</v>
      </c>
      <c r="BI367" s="3"/>
    </row>
    <row r="368" customFormat="false" ht="12.75" hidden="true" customHeight="false" outlineLevel="0" collapsed="false">
      <c r="A368" s="214" t="s">
        <v>440</v>
      </c>
      <c r="B368" s="241"/>
      <c r="C368" s="241"/>
      <c r="D368" s="241"/>
      <c r="E368" s="241"/>
      <c r="F368" s="241"/>
      <c r="G368" s="241"/>
      <c r="H368" s="241"/>
      <c r="I368" s="211" t="s">
        <v>441</v>
      </c>
      <c r="J368" s="212" t="s">
        <v>442</v>
      </c>
      <c r="K368" s="213" t="n">
        <f aca="false">SUM(K369)</f>
        <v>398010</v>
      </c>
      <c r="L368" s="213" t="n">
        <f aca="false">SUM(L369)</f>
        <v>170000</v>
      </c>
      <c r="M368" s="213" t="n">
        <f aca="false">SUM(M369)</f>
        <v>170000</v>
      </c>
      <c r="N368" s="213" t="n">
        <f aca="false">SUM(N369)</f>
        <v>36000</v>
      </c>
      <c r="O368" s="213" t="n">
        <f aca="false">SUM(O369)</f>
        <v>36000</v>
      </c>
      <c r="P368" s="213" t="n">
        <f aca="false">SUM(P369)</f>
        <v>70000</v>
      </c>
      <c r="Q368" s="213" t="n">
        <f aca="false">SUM(Q369)</f>
        <v>70000</v>
      </c>
      <c r="R368" s="213" t="n">
        <f aca="false">SUM(R369)</f>
        <v>40000</v>
      </c>
      <c r="S368" s="213" t="n">
        <f aca="false">SUM(S369)</f>
        <v>80000</v>
      </c>
      <c r="T368" s="213" t="n">
        <f aca="false">SUM(T369)</f>
        <v>45000</v>
      </c>
      <c r="U368" s="213" t="n">
        <f aca="false">SUM(U369)</f>
        <v>0</v>
      </c>
      <c r="V368" s="213" t="n">
        <f aca="false">SUM(V369)</f>
        <v>114.285714285714</v>
      </c>
      <c r="W368" s="213" t="n">
        <f aca="false">SUM(W369)</f>
        <v>100000</v>
      </c>
      <c r="X368" s="213" t="n">
        <f aca="false">SUM(X369)</f>
        <v>150000</v>
      </c>
      <c r="Y368" s="213" t="n">
        <f aca="false">SUM(Y369)</f>
        <v>174000</v>
      </c>
      <c r="Z368" s="213" t="n">
        <f aca="false">SUM(Z369)</f>
        <v>207000</v>
      </c>
      <c r="AA368" s="213" t="n">
        <f aca="false">SUM(AA369)</f>
        <v>207000</v>
      </c>
      <c r="AB368" s="213" t="n">
        <f aca="false">SUM(AB369)</f>
        <v>135700</v>
      </c>
      <c r="AC368" s="213" t="n">
        <f aca="false">SUM(AC369)</f>
        <v>207000</v>
      </c>
      <c r="AD368" s="213" t="n">
        <f aca="false">SUM(AD369)</f>
        <v>207000</v>
      </c>
      <c r="AE368" s="213" t="n">
        <f aca="false">SUM(AE369)</f>
        <v>0</v>
      </c>
      <c r="AF368" s="213" t="n">
        <f aca="false">SUM(AF369)</f>
        <v>0</v>
      </c>
      <c r="AG368" s="213" t="n">
        <f aca="false">SUM(AG369)</f>
        <v>207000</v>
      </c>
      <c r="AH368" s="213" t="n">
        <f aca="false">SUM(AH369)</f>
        <v>138000</v>
      </c>
      <c r="AI368" s="213" t="n">
        <f aca="false">SUM(AI369)</f>
        <v>207000</v>
      </c>
      <c r="AJ368" s="213" t="n">
        <f aca="false">SUM(AJ369)</f>
        <v>115000</v>
      </c>
      <c r="AK368" s="213" t="n">
        <f aca="false">SUM(AK369)</f>
        <v>293000</v>
      </c>
      <c r="AL368" s="213" t="n">
        <f aca="false">SUM(AL369)</f>
        <v>130000</v>
      </c>
      <c r="AM368" s="213" t="n">
        <f aca="false">SUM(AM369)</f>
        <v>0</v>
      </c>
      <c r="AN368" s="213" t="n">
        <f aca="false">SUM(AN369)</f>
        <v>423000</v>
      </c>
      <c r="AO368" s="213" t="n">
        <f aca="false">SUM(AO369)</f>
        <v>56141.7479593868</v>
      </c>
      <c r="AP368" s="213" t="n">
        <f aca="false">SUM(AP369)</f>
        <v>431000</v>
      </c>
      <c r="AQ368" s="213" t="n">
        <f aca="false">SUM(AQ369)</f>
        <v>0</v>
      </c>
      <c r="AR368" s="213" t="n">
        <f aca="false">SUM(AR369)</f>
        <v>57203.5304267038</v>
      </c>
      <c r="AS368" s="213" t="n">
        <f aca="false">SUM(AS369)</f>
        <v>0</v>
      </c>
      <c r="AT368" s="213" t="n">
        <f aca="false">SUM(AT369)</f>
        <v>44392.25</v>
      </c>
      <c r="AU368" s="213" t="n">
        <f aca="false">SUM(AU369)</f>
        <v>0</v>
      </c>
      <c r="AV368" s="213" t="n">
        <f aca="false">SUM(AV369)</f>
        <v>0</v>
      </c>
      <c r="AW368" s="213" t="n">
        <f aca="false">SUM(AW369)</f>
        <v>57203.5304267038</v>
      </c>
      <c r="AX368" s="226" t="n">
        <f aca="false">SUM(AX369)</f>
        <v>68690.01</v>
      </c>
      <c r="AY368" s="213" t="n">
        <f aca="false">SUM(AY369)</f>
        <v>13000</v>
      </c>
      <c r="AZ368" s="213" t="n">
        <f aca="false">SUM(AZ369)</f>
        <v>1425.4</v>
      </c>
      <c r="BA368" s="213" t="n">
        <f aca="false">SUM(BA369)</f>
        <v>68778.1304267038</v>
      </c>
      <c r="BI368" s="3"/>
    </row>
    <row r="369" customFormat="false" ht="12.75" hidden="true" customHeight="false" outlineLevel="0" collapsed="false">
      <c r="A369" s="204" t="s">
        <v>443</v>
      </c>
      <c r="B369" s="205"/>
      <c r="C369" s="205"/>
      <c r="D369" s="205"/>
      <c r="E369" s="205"/>
      <c r="F369" s="205"/>
      <c r="G369" s="205"/>
      <c r="H369" s="205"/>
      <c r="I369" s="217" t="s">
        <v>444</v>
      </c>
      <c r="J369" s="218" t="s">
        <v>445</v>
      </c>
      <c r="K369" s="219" t="n">
        <f aca="false">SUM(K370)</f>
        <v>398010</v>
      </c>
      <c r="L369" s="219" t="n">
        <f aca="false">SUM(L370)</f>
        <v>170000</v>
      </c>
      <c r="M369" s="219" t="n">
        <f aca="false">SUM(M370)</f>
        <v>170000</v>
      </c>
      <c r="N369" s="207" t="n">
        <f aca="false">SUM(N370)</f>
        <v>36000</v>
      </c>
      <c r="O369" s="207" t="n">
        <f aca="false">SUM(O370)</f>
        <v>36000</v>
      </c>
      <c r="P369" s="207" t="n">
        <f aca="false">SUM(P370)</f>
        <v>70000</v>
      </c>
      <c r="Q369" s="207" t="n">
        <f aca="false">SUM(Q370)</f>
        <v>70000</v>
      </c>
      <c r="R369" s="207" t="n">
        <f aca="false">SUM(R370)</f>
        <v>40000</v>
      </c>
      <c r="S369" s="207" t="n">
        <f aca="false">SUM(S370)</f>
        <v>80000</v>
      </c>
      <c r="T369" s="207" t="n">
        <f aca="false">SUM(T370)</f>
        <v>45000</v>
      </c>
      <c r="U369" s="207" t="n">
        <f aca="false">SUM(U370)</f>
        <v>0</v>
      </c>
      <c r="V369" s="207" t="n">
        <f aca="false">SUM(V370)</f>
        <v>114.285714285714</v>
      </c>
      <c r="W369" s="207" t="n">
        <f aca="false">SUM(W370)</f>
        <v>100000</v>
      </c>
      <c r="X369" s="207" t="n">
        <f aca="false">SUM(X370)</f>
        <v>150000</v>
      </c>
      <c r="Y369" s="207" t="n">
        <f aca="false">SUM(Y370)</f>
        <v>174000</v>
      </c>
      <c r="Z369" s="207" t="n">
        <f aca="false">SUM(Z370)</f>
        <v>207000</v>
      </c>
      <c r="AA369" s="207" t="n">
        <f aca="false">SUM(AA370)</f>
        <v>207000</v>
      </c>
      <c r="AB369" s="207" t="n">
        <f aca="false">SUM(AB370)</f>
        <v>135700</v>
      </c>
      <c r="AC369" s="207" t="n">
        <f aca="false">SUM(AC370)</f>
        <v>207000</v>
      </c>
      <c r="AD369" s="207" t="n">
        <f aca="false">SUM(AD370)</f>
        <v>207000</v>
      </c>
      <c r="AE369" s="207" t="n">
        <f aca="false">SUM(AE370)</f>
        <v>0</v>
      </c>
      <c r="AF369" s="207" t="n">
        <f aca="false">SUM(AF370)</f>
        <v>0</v>
      </c>
      <c r="AG369" s="207" t="n">
        <f aca="false">SUM(AG370)</f>
        <v>207000</v>
      </c>
      <c r="AH369" s="207" t="n">
        <f aca="false">SUM(AH370)</f>
        <v>138000</v>
      </c>
      <c r="AI369" s="207" t="n">
        <f aca="false">SUM(AI370)</f>
        <v>207000</v>
      </c>
      <c r="AJ369" s="207" t="n">
        <f aca="false">SUM(AJ370)</f>
        <v>115000</v>
      </c>
      <c r="AK369" s="207" t="n">
        <f aca="false">SUM(AK370)</f>
        <v>293000</v>
      </c>
      <c r="AL369" s="207" t="n">
        <f aca="false">SUM(AL370)</f>
        <v>130000</v>
      </c>
      <c r="AM369" s="207" t="n">
        <f aca="false">SUM(AM370)</f>
        <v>0</v>
      </c>
      <c r="AN369" s="207" t="n">
        <f aca="false">SUM(AN370)</f>
        <v>423000</v>
      </c>
      <c r="AO369" s="207" t="n">
        <f aca="false">SUM(AN369/$AN$2)</f>
        <v>56141.7479593868</v>
      </c>
      <c r="AP369" s="207" t="n">
        <f aca="false">SUM(AP370)</f>
        <v>431000</v>
      </c>
      <c r="AQ369" s="207" t="n">
        <f aca="false">SUM(AQ370)</f>
        <v>0</v>
      </c>
      <c r="AR369" s="207" t="n">
        <f aca="false">SUM(AP369/$AN$2)</f>
        <v>57203.5304267038</v>
      </c>
      <c r="AS369" s="207"/>
      <c r="AT369" s="207" t="n">
        <f aca="false">SUM(AT370)</f>
        <v>44392.25</v>
      </c>
      <c r="AU369" s="207" t="n">
        <f aca="false">SUM(AU370)</f>
        <v>0</v>
      </c>
      <c r="AV369" s="207" t="n">
        <f aca="false">SUM(AV370)</f>
        <v>0</v>
      </c>
      <c r="AW369" s="207" t="n">
        <f aca="false">SUM(AR369+AU369-AV369)</f>
        <v>57203.5304267038</v>
      </c>
      <c r="AX369" s="215" t="n">
        <f aca="false">SUM(AX372)</f>
        <v>68690.01</v>
      </c>
      <c r="AY369" s="216" t="n">
        <f aca="false">SUM(AY372)</f>
        <v>13000</v>
      </c>
      <c r="AZ369" s="216" t="n">
        <f aca="false">SUM(AZ372)</f>
        <v>1425.4</v>
      </c>
      <c r="BA369" s="216" t="n">
        <f aca="false">SUM(BA372)</f>
        <v>68778.1304267038</v>
      </c>
      <c r="BI369" s="3"/>
    </row>
    <row r="370" customFormat="false" ht="12.75" hidden="true" customHeight="false" outlineLevel="0" collapsed="false">
      <c r="A370" s="204"/>
      <c r="B370" s="205"/>
      <c r="C370" s="205"/>
      <c r="D370" s="205"/>
      <c r="E370" s="205"/>
      <c r="F370" s="205"/>
      <c r="G370" s="205"/>
      <c r="H370" s="205"/>
      <c r="I370" s="211" t="s">
        <v>446</v>
      </c>
      <c r="J370" s="212"/>
      <c r="K370" s="213" t="n">
        <f aca="false">SUM(K372)</f>
        <v>398010</v>
      </c>
      <c r="L370" s="213" t="n">
        <f aca="false">SUM(L372)</f>
        <v>170000</v>
      </c>
      <c r="M370" s="213" t="n">
        <f aca="false">SUM(M372)</f>
        <v>170000</v>
      </c>
      <c r="N370" s="213" t="n">
        <f aca="false">SUM(N372)</f>
        <v>36000</v>
      </c>
      <c r="O370" s="213" t="n">
        <f aca="false">SUM(O372)</f>
        <v>36000</v>
      </c>
      <c r="P370" s="213" t="n">
        <f aca="false">SUM(P372)</f>
        <v>70000</v>
      </c>
      <c r="Q370" s="213" t="n">
        <f aca="false">SUM(Q372)</f>
        <v>70000</v>
      </c>
      <c r="R370" s="213" t="n">
        <f aca="false">SUM(R372)</f>
        <v>40000</v>
      </c>
      <c r="S370" s="213" t="n">
        <f aca="false">SUM(S372)</f>
        <v>80000</v>
      </c>
      <c r="T370" s="213" t="n">
        <f aca="false">SUM(T372)</f>
        <v>45000</v>
      </c>
      <c r="U370" s="213" t="n">
        <f aca="false">SUM(U372)</f>
        <v>0</v>
      </c>
      <c r="V370" s="213" t="n">
        <f aca="false">SUM(V372)</f>
        <v>114.285714285714</v>
      </c>
      <c r="W370" s="213" t="n">
        <f aca="false">SUM(W372)</f>
        <v>100000</v>
      </c>
      <c r="X370" s="213" t="n">
        <f aca="false">SUM(X372)</f>
        <v>150000</v>
      </c>
      <c r="Y370" s="213" t="n">
        <f aca="false">SUM(Y372)</f>
        <v>174000</v>
      </c>
      <c r="Z370" s="213" t="n">
        <f aca="false">SUM(Z372)</f>
        <v>207000</v>
      </c>
      <c r="AA370" s="213" t="n">
        <f aca="false">SUM(AA372)</f>
        <v>207000</v>
      </c>
      <c r="AB370" s="213" t="n">
        <f aca="false">SUM(AB372)</f>
        <v>135700</v>
      </c>
      <c r="AC370" s="213" t="n">
        <f aca="false">SUM(AC372)</f>
        <v>207000</v>
      </c>
      <c r="AD370" s="213" t="n">
        <f aca="false">SUM(AD372)</f>
        <v>207000</v>
      </c>
      <c r="AE370" s="213" t="n">
        <f aca="false">SUM(AE372)</f>
        <v>0</v>
      </c>
      <c r="AF370" s="213" t="n">
        <f aca="false">SUM(AF372)</f>
        <v>0</v>
      </c>
      <c r="AG370" s="213" t="n">
        <f aca="false">SUM(AG372)</f>
        <v>207000</v>
      </c>
      <c r="AH370" s="213" t="n">
        <f aca="false">SUM(AH372)</f>
        <v>138000</v>
      </c>
      <c r="AI370" s="213" t="n">
        <f aca="false">SUM(AI372)</f>
        <v>207000</v>
      </c>
      <c r="AJ370" s="213" t="n">
        <f aca="false">SUM(AJ372)</f>
        <v>115000</v>
      </c>
      <c r="AK370" s="213" t="n">
        <f aca="false">SUM(AK372)</f>
        <v>293000</v>
      </c>
      <c r="AL370" s="213" t="n">
        <f aca="false">SUM(AL372)</f>
        <v>130000</v>
      </c>
      <c r="AM370" s="213" t="n">
        <f aca="false">SUM(AM372)</f>
        <v>0</v>
      </c>
      <c r="AN370" s="213" t="n">
        <f aca="false">SUM(AN372)</f>
        <v>423000</v>
      </c>
      <c r="AO370" s="207" t="n">
        <f aca="false">SUM(AN370/$AN$2)</f>
        <v>56141.7479593868</v>
      </c>
      <c r="AP370" s="213" t="n">
        <f aca="false">SUM(AP372)</f>
        <v>431000</v>
      </c>
      <c r="AQ370" s="213" t="n">
        <f aca="false">SUM(AQ372)</f>
        <v>0</v>
      </c>
      <c r="AR370" s="207" t="n">
        <f aca="false">SUM(AP370/$AN$2)</f>
        <v>57203.5304267038</v>
      </c>
      <c r="AS370" s="207"/>
      <c r="AT370" s="207" t="n">
        <f aca="false">SUM(AT372)</f>
        <v>44392.25</v>
      </c>
      <c r="AU370" s="207" t="n">
        <f aca="false">SUM(AU372)</f>
        <v>0</v>
      </c>
      <c r="AV370" s="207" t="n">
        <f aca="false">SUM(AV372)</f>
        <v>0</v>
      </c>
      <c r="AW370" s="207" t="n">
        <f aca="false">SUM(AR370+AU370-AV370)</f>
        <v>57203.5304267038</v>
      </c>
      <c r="AX370" s="215"/>
      <c r="AY370" s="180"/>
      <c r="AZ370" s="180"/>
      <c r="BA370" s="160" t="n">
        <v>68779.11</v>
      </c>
      <c r="BI370" s="3"/>
    </row>
    <row r="371" customFormat="false" ht="12.75" hidden="true" customHeight="false" outlineLevel="0" collapsed="false">
      <c r="A371" s="204"/>
      <c r="B371" s="205" t="s">
        <v>178</v>
      </c>
      <c r="C371" s="205"/>
      <c r="D371" s="205"/>
      <c r="E371" s="205"/>
      <c r="F371" s="205"/>
      <c r="G371" s="205"/>
      <c r="H371" s="205"/>
      <c r="I371" s="234" t="s">
        <v>271</v>
      </c>
      <c r="J371" s="218" t="s">
        <v>37</v>
      </c>
      <c r="K371" s="213"/>
      <c r="L371" s="213"/>
      <c r="M371" s="213"/>
      <c r="N371" s="213"/>
      <c r="O371" s="213"/>
      <c r="P371" s="213"/>
      <c r="Q371" s="213"/>
      <c r="R371" s="213"/>
      <c r="S371" s="213"/>
      <c r="T371" s="213"/>
      <c r="U371" s="213"/>
      <c r="V371" s="213"/>
      <c r="W371" s="213"/>
      <c r="X371" s="213"/>
      <c r="Y371" s="213"/>
      <c r="Z371" s="213"/>
      <c r="AA371" s="213"/>
      <c r="AB371" s="213"/>
      <c r="AC371" s="213"/>
      <c r="AD371" s="213"/>
      <c r="AE371" s="213"/>
      <c r="AF371" s="213"/>
      <c r="AG371" s="213"/>
      <c r="AH371" s="213"/>
      <c r="AI371" s="213"/>
      <c r="AJ371" s="213"/>
      <c r="AK371" s="213"/>
      <c r="AL371" s="213"/>
      <c r="AM371" s="213"/>
      <c r="AN371" s="213"/>
      <c r="AO371" s="207" t="n">
        <f aca="false">SUM(AN371/$AN$2)</f>
        <v>0</v>
      </c>
      <c r="AP371" s="213" t="n">
        <v>431000</v>
      </c>
      <c r="AQ371" s="213"/>
      <c r="AR371" s="207" t="n">
        <f aca="false">SUM(AP371/$AN$2)</f>
        <v>57203.5304267038</v>
      </c>
      <c r="AS371" s="207"/>
      <c r="AT371" s="207" t="n">
        <v>431000</v>
      </c>
      <c r="AU371" s="207"/>
      <c r="AV371" s="207"/>
      <c r="AW371" s="207" t="n">
        <f aca="false">SUM(AR371+AU371-AV371)</f>
        <v>57203.5304267038</v>
      </c>
      <c r="AX371" s="215"/>
      <c r="AY371" s="180"/>
      <c r="AZ371" s="180"/>
      <c r="BA371" s="160" t="n">
        <v>68778.13</v>
      </c>
      <c r="BI371" s="3"/>
    </row>
    <row r="372" customFormat="false" ht="12.75" hidden="true" customHeight="false" outlineLevel="0" collapsed="false">
      <c r="A372" s="214"/>
      <c r="B372" s="220"/>
      <c r="C372" s="220"/>
      <c r="D372" s="220"/>
      <c r="E372" s="220"/>
      <c r="F372" s="220"/>
      <c r="G372" s="220"/>
      <c r="H372" s="220"/>
      <c r="I372" s="206" t="n">
        <v>3</v>
      </c>
      <c r="J372" s="137" t="s">
        <v>71</v>
      </c>
      <c r="K372" s="207" t="n">
        <f aca="false">SUM(K373)</f>
        <v>398010</v>
      </c>
      <c r="L372" s="207" t="n">
        <f aca="false">SUM(L373)</f>
        <v>170000</v>
      </c>
      <c r="M372" s="207" t="n">
        <f aca="false">SUM(M373)</f>
        <v>170000</v>
      </c>
      <c r="N372" s="207" t="n">
        <f aca="false">SUM(N373)</f>
        <v>36000</v>
      </c>
      <c r="O372" s="207" t="n">
        <f aca="false">SUM(O373)</f>
        <v>36000</v>
      </c>
      <c r="P372" s="207" t="n">
        <f aca="false">SUM(P373)</f>
        <v>70000</v>
      </c>
      <c r="Q372" s="207" t="n">
        <f aca="false">SUM(Q373)</f>
        <v>70000</v>
      </c>
      <c r="R372" s="207" t="n">
        <f aca="false">SUM(R373)</f>
        <v>40000</v>
      </c>
      <c r="S372" s="207" t="n">
        <f aca="false">SUM(S373)</f>
        <v>80000</v>
      </c>
      <c r="T372" s="207" t="n">
        <f aca="false">SUM(T373)</f>
        <v>45000</v>
      </c>
      <c r="U372" s="207" t="n">
        <f aca="false">SUM(U373)</f>
        <v>0</v>
      </c>
      <c r="V372" s="207" t="n">
        <f aca="false">SUM(V373)</f>
        <v>114.285714285714</v>
      </c>
      <c r="W372" s="207" t="n">
        <f aca="false">SUM(W373)</f>
        <v>100000</v>
      </c>
      <c r="X372" s="207" t="n">
        <f aca="false">SUM(X373)</f>
        <v>150000</v>
      </c>
      <c r="Y372" s="207" t="n">
        <f aca="false">SUM(Y373)</f>
        <v>174000</v>
      </c>
      <c r="Z372" s="207" t="n">
        <f aca="false">SUM(Z373)</f>
        <v>207000</v>
      </c>
      <c r="AA372" s="207" t="n">
        <f aca="false">SUM(AA373)</f>
        <v>207000</v>
      </c>
      <c r="AB372" s="207" t="n">
        <f aca="false">SUM(AB373)</f>
        <v>135700</v>
      </c>
      <c r="AC372" s="207" t="n">
        <f aca="false">SUM(AC373)</f>
        <v>207000</v>
      </c>
      <c r="AD372" s="207" t="n">
        <f aca="false">SUM(AD373)</f>
        <v>207000</v>
      </c>
      <c r="AE372" s="207" t="n">
        <f aca="false">SUM(AE373)</f>
        <v>0</v>
      </c>
      <c r="AF372" s="207" t="n">
        <f aca="false">SUM(AF373)</f>
        <v>0</v>
      </c>
      <c r="AG372" s="207" t="n">
        <f aca="false">SUM(AG373)</f>
        <v>207000</v>
      </c>
      <c r="AH372" s="207" t="n">
        <f aca="false">SUM(AH373)</f>
        <v>138000</v>
      </c>
      <c r="AI372" s="207" t="n">
        <f aca="false">SUM(AI373)</f>
        <v>207000</v>
      </c>
      <c r="AJ372" s="207" t="n">
        <f aca="false">SUM(AJ373)</f>
        <v>115000</v>
      </c>
      <c r="AK372" s="207" t="n">
        <f aca="false">SUM(AK373)</f>
        <v>293000</v>
      </c>
      <c r="AL372" s="207" t="n">
        <f aca="false">SUM(AL373)</f>
        <v>130000</v>
      </c>
      <c r="AM372" s="207" t="n">
        <f aca="false">SUM(AM373)</f>
        <v>0</v>
      </c>
      <c r="AN372" s="207" t="n">
        <f aca="false">SUM(AN373)</f>
        <v>423000</v>
      </c>
      <c r="AO372" s="207" t="n">
        <f aca="false">SUM(AN372/$AN$2)</f>
        <v>56141.7479593868</v>
      </c>
      <c r="AP372" s="207" t="n">
        <f aca="false">SUM(AP373)</f>
        <v>431000</v>
      </c>
      <c r="AQ372" s="207" t="n">
        <f aca="false">SUM(AQ373)</f>
        <v>0</v>
      </c>
      <c r="AR372" s="207" t="n">
        <f aca="false">SUM(AP372/$AN$2)</f>
        <v>57203.5304267038</v>
      </c>
      <c r="AS372" s="207"/>
      <c r="AT372" s="207" t="n">
        <f aca="false">SUM(AT373)</f>
        <v>44392.25</v>
      </c>
      <c r="AU372" s="207" t="n">
        <f aca="false">SUM(AU373)</f>
        <v>0</v>
      </c>
      <c r="AV372" s="207" t="n">
        <f aca="false">SUM(AV373)</f>
        <v>0</v>
      </c>
      <c r="AW372" s="207" t="n">
        <f aca="false">SUM(AR372+AU372-AV372)</f>
        <v>57203.5304267038</v>
      </c>
      <c r="AX372" s="215" t="n">
        <f aca="false">SUM(AX373)</f>
        <v>68690.01</v>
      </c>
      <c r="AY372" s="215" t="n">
        <f aca="false">SUM(AY373)</f>
        <v>13000</v>
      </c>
      <c r="AZ372" s="215" t="n">
        <f aca="false">SUM(AZ373)</f>
        <v>1425.4</v>
      </c>
      <c r="BA372" s="215" t="n">
        <f aca="false">SUM(BA373)</f>
        <v>68778.1304267038</v>
      </c>
      <c r="BI372" s="3"/>
    </row>
    <row r="373" customFormat="false" ht="12.75" hidden="true" customHeight="false" outlineLevel="0" collapsed="false">
      <c r="A373" s="214"/>
      <c r="B373" s="220" t="s">
        <v>179</v>
      </c>
      <c r="C373" s="220"/>
      <c r="D373" s="220"/>
      <c r="E373" s="220"/>
      <c r="F373" s="220"/>
      <c r="G373" s="220"/>
      <c r="H373" s="220"/>
      <c r="I373" s="206" t="n">
        <v>38</v>
      </c>
      <c r="J373" s="137" t="s">
        <v>77</v>
      </c>
      <c r="K373" s="207" t="n">
        <f aca="false">SUM(K375)</f>
        <v>398010</v>
      </c>
      <c r="L373" s="207" t="n">
        <f aca="false">SUM(L375)</f>
        <v>170000</v>
      </c>
      <c r="M373" s="207" t="n">
        <f aca="false">SUM(M375)</f>
        <v>170000</v>
      </c>
      <c r="N373" s="207" t="n">
        <f aca="false">SUM(N375)</f>
        <v>36000</v>
      </c>
      <c r="O373" s="207" t="n">
        <f aca="false">SUM(O375)</f>
        <v>36000</v>
      </c>
      <c r="P373" s="207" t="n">
        <f aca="false">SUM(P375)</f>
        <v>70000</v>
      </c>
      <c r="Q373" s="207" t="n">
        <f aca="false">SUM(Q375)</f>
        <v>70000</v>
      </c>
      <c r="R373" s="207" t="n">
        <f aca="false">SUM(R375)</f>
        <v>40000</v>
      </c>
      <c r="S373" s="207" t="n">
        <f aca="false">SUM(S375)</f>
        <v>80000</v>
      </c>
      <c r="T373" s="207" t="n">
        <f aca="false">SUM(T375)</f>
        <v>45000</v>
      </c>
      <c r="U373" s="207" t="n">
        <f aca="false">SUM(U375)</f>
        <v>0</v>
      </c>
      <c r="V373" s="207" t="n">
        <f aca="false">SUM(V375)</f>
        <v>114.285714285714</v>
      </c>
      <c r="W373" s="207" t="n">
        <f aca="false">SUM(W374)</f>
        <v>100000</v>
      </c>
      <c r="X373" s="207" t="n">
        <f aca="false">SUM(X374)</f>
        <v>150000</v>
      </c>
      <c r="Y373" s="207" t="n">
        <f aca="false">SUM(Y374)</f>
        <v>174000</v>
      </c>
      <c r="Z373" s="207" t="n">
        <f aca="false">SUM(Z374)</f>
        <v>207000</v>
      </c>
      <c r="AA373" s="207" t="n">
        <f aca="false">SUM(AA374)</f>
        <v>207000</v>
      </c>
      <c r="AB373" s="207" t="n">
        <f aca="false">SUM(AB374)</f>
        <v>135700</v>
      </c>
      <c r="AC373" s="207" t="n">
        <f aca="false">SUM(AC374)</f>
        <v>207000</v>
      </c>
      <c r="AD373" s="207" t="n">
        <f aca="false">SUM(AD374)</f>
        <v>207000</v>
      </c>
      <c r="AE373" s="207" t="n">
        <f aca="false">SUM(AE374)</f>
        <v>0</v>
      </c>
      <c r="AF373" s="207" t="n">
        <f aca="false">SUM(AF374)</f>
        <v>0</v>
      </c>
      <c r="AG373" s="207" t="n">
        <f aca="false">SUM(AG374)</f>
        <v>207000</v>
      </c>
      <c r="AH373" s="207" t="n">
        <f aca="false">SUM(AH374)</f>
        <v>138000</v>
      </c>
      <c r="AI373" s="207" t="n">
        <f aca="false">SUM(AI374)</f>
        <v>207000</v>
      </c>
      <c r="AJ373" s="207" t="n">
        <f aca="false">SUM(AJ374)</f>
        <v>115000</v>
      </c>
      <c r="AK373" s="207" t="n">
        <f aca="false">SUM(AK374)</f>
        <v>293000</v>
      </c>
      <c r="AL373" s="207" t="n">
        <f aca="false">SUM(AL374)</f>
        <v>130000</v>
      </c>
      <c r="AM373" s="207" t="n">
        <f aca="false">SUM(AM374)</f>
        <v>0</v>
      </c>
      <c r="AN373" s="207" t="n">
        <f aca="false">SUM(AN374)</f>
        <v>423000</v>
      </c>
      <c r="AO373" s="207" t="n">
        <f aca="false">SUM(AN373/$AN$2)</f>
        <v>56141.7479593868</v>
      </c>
      <c r="AP373" s="207" t="n">
        <f aca="false">SUM(AP374)</f>
        <v>431000</v>
      </c>
      <c r="AQ373" s="207"/>
      <c r="AR373" s="207" t="n">
        <f aca="false">SUM(AP373/$AN$2)</f>
        <v>57203.5304267038</v>
      </c>
      <c r="AS373" s="207"/>
      <c r="AT373" s="207" t="n">
        <f aca="false">SUM(AT374)</f>
        <v>44392.25</v>
      </c>
      <c r="AU373" s="207" t="n">
        <f aca="false">SUM(AU374)</f>
        <v>0</v>
      </c>
      <c r="AV373" s="207" t="n">
        <f aca="false">SUM(AV374)</f>
        <v>0</v>
      </c>
      <c r="AW373" s="207" t="n">
        <f aca="false">SUM(AR373+AU373-AV373)</f>
        <v>57203.5304267038</v>
      </c>
      <c r="AX373" s="215" t="n">
        <f aca="false">SUM(AX374)</f>
        <v>68690.01</v>
      </c>
      <c r="AY373" s="215" t="n">
        <f aca="false">SUM(AY374)</f>
        <v>13000</v>
      </c>
      <c r="AZ373" s="215" t="n">
        <f aca="false">SUM(AZ374)</f>
        <v>1425.4</v>
      </c>
      <c r="BA373" s="215" t="n">
        <f aca="false">SUM(BA374)</f>
        <v>68778.1304267038</v>
      </c>
      <c r="BI373" s="3"/>
    </row>
    <row r="374" customFormat="false" ht="12.75" hidden="true" customHeight="false" outlineLevel="0" collapsed="false">
      <c r="A374" s="209"/>
      <c r="B374" s="205"/>
      <c r="C374" s="205"/>
      <c r="D374" s="205"/>
      <c r="E374" s="205"/>
      <c r="F374" s="205"/>
      <c r="G374" s="205"/>
      <c r="H374" s="205"/>
      <c r="I374" s="217" t="n">
        <v>381</v>
      </c>
      <c r="J374" s="218" t="s">
        <v>169</v>
      </c>
      <c r="K374" s="219" t="n">
        <f aca="false">SUM(K375)</f>
        <v>398010</v>
      </c>
      <c r="L374" s="219" t="n">
        <f aca="false">SUM(L375)</f>
        <v>170000</v>
      </c>
      <c r="M374" s="219" t="n">
        <f aca="false">SUM(M375)</f>
        <v>170000</v>
      </c>
      <c r="N374" s="219" t="n">
        <f aca="false">SUM(N375)</f>
        <v>36000</v>
      </c>
      <c r="O374" s="219" t="n">
        <f aca="false">SUM(O375)</f>
        <v>36000</v>
      </c>
      <c r="P374" s="219" t="n">
        <f aca="false">SUM(P375)</f>
        <v>70000</v>
      </c>
      <c r="Q374" s="219" t="n">
        <f aca="false">SUM(Q375)</f>
        <v>70000</v>
      </c>
      <c r="R374" s="219" t="n">
        <f aca="false">SUM(R375)</f>
        <v>40000</v>
      </c>
      <c r="S374" s="219" t="n">
        <f aca="false">SUM(S375)</f>
        <v>80000</v>
      </c>
      <c r="T374" s="219" t="n">
        <f aca="false">SUM(T375)</f>
        <v>45000</v>
      </c>
      <c r="U374" s="219" t="n">
        <f aca="false">SUM(U375)</f>
        <v>0</v>
      </c>
      <c r="V374" s="219" t="n">
        <f aca="false">SUM(V375)</f>
        <v>114.285714285714</v>
      </c>
      <c r="W374" s="219" t="n">
        <f aca="false">SUM(W375:W375)</f>
        <v>100000</v>
      </c>
      <c r="X374" s="219" t="n">
        <f aca="false">SUM(X375:X377)</f>
        <v>150000</v>
      </c>
      <c r="Y374" s="219" t="n">
        <f aca="false">SUM(Y375:Y377)</f>
        <v>174000</v>
      </c>
      <c r="Z374" s="219" t="n">
        <f aca="false">SUM(Z375:Z377)</f>
        <v>207000</v>
      </c>
      <c r="AA374" s="219" t="n">
        <f aca="false">SUM(AA375:AA377)</f>
        <v>207000</v>
      </c>
      <c r="AB374" s="219" t="n">
        <f aca="false">SUM(AB375:AB377)</f>
        <v>135700</v>
      </c>
      <c r="AC374" s="219" t="n">
        <f aca="false">SUM(AC375:AC377)</f>
        <v>207000</v>
      </c>
      <c r="AD374" s="219" t="n">
        <f aca="false">SUM(AD375:AD377)</f>
        <v>207000</v>
      </c>
      <c r="AE374" s="219" t="n">
        <f aca="false">SUM(AE375:AE377)</f>
        <v>0</v>
      </c>
      <c r="AF374" s="219" t="n">
        <f aca="false">SUM(AF375:AF377)</f>
        <v>0</v>
      </c>
      <c r="AG374" s="219" t="n">
        <f aca="false">SUM(AG375:AG377)</f>
        <v>207000</v>
      </c>
      <c r="AH374" s="219" t="n">
        <f aca="false">SUM(AH375:AH377)</f>
        <v>138000</v>
      </c>
      <c r="AI374" s="219" t="n">
        <f aca="false">SUM(AI375:AI377)</f>
        <v>207000</v>
      </c>
      <c r="AJ374" s="219" t="n">
        <f aca="false">SUM(AJ375:AJ377)</f>
        <v>115000</v>
      </c>
      <c r="AK374" s="219" t="n">
        <f aca="false">SUM(AK375:AK377)</f>
        <v>293000</v>
      </c>
      <c r="AL374" s="219" t="n">
        <f aca="false">SUM(AL375:AL377)</f>
        <v>130000</v>
      </c>
      <c r="AM374" s="219" t="n">
        <f aca="false">SUM(AM375:AM377)</f>
        <v>0</v>
      </c>
      <c r="AN374" s="219" t="n">
        <f aca="false">SUM(AN375:AN377)</f>
        <v>423000</v>
      </c>
      <c r="AO374" s="207" t="n">
        <f aca="false">SUM(AN374/$AN$2)</f>
        <v>56141.7479593868</v>
      </c>
      <c r="AP374" s="219" t="n">
        <f aca="false">SUM(AP375:AP377)</f>
        <v>431000</v>
      </c>
      <c r="AQ374" s="219"/>
      <c r="AR374" s="207" t="n">
        <f aca="false">SUM(AP374/$AN$2)</f>
        <v>57203.5304267038</v>
      </c>
      <c r="AS374" s="207"/>
      <c r="AT374" s="207" t="n">
        <f aca="false">SUM(AT375:AT377)</f>
        <v>44392.25</v>
      </c>
      <c r="AU374" s="207" t="n">
        <f aca="false">SUM(AU375:AU377)</f>
        <v>0</v>
      </c>
      <c r="AV374" s="207" t="n">
        <f aca="false">SUM(AV375:AV377)</f>
        <v>0</v>
      </c>
      <c r="AW374" s="207" t="n">
        <f aca="false">SUM(AR374+AU374-AV374)</f>
        <v>57203.5304267038</v>
      </c>
      <c r="AX374" s="215" t="n">
        <f aca="false">SUM(AX375:AX377)</f>
        <v>68690.01</v>
      </c>
      <c r="AY374" s="215" t="n">
        <f aca="false">SUM(AY375:AY377)</f>
        <v>13000</v>
      </c>
      <c r="AZ374" s="215" t="n">
        <f aca="false">SUM(AZ375:AZ377)</f>
        <v>1425.4</v>
      </c>
      <c r="BA374" s="215" t="n">
        <f aca="false">SUM(BA375:BA377)</f>
        <v>68778.1304267038</v>
      </c>
      <c r="BG374" s="3" t="n">
        <v>68778.13</v>
      </c>
      <c r="BI374" s="3"/>
    </row>
    <row r="375" customFormat="false" ht="12.75" hidden="true" customHeight="false" outlineLevel="0" collapsed="false">
      <c r="A375" s="209"/>
      <c r="B375" s="205"/>
      <c r="C375" s="205"/>
      <c r="D375" s="205"/>
      <c r="E375" s="205"/>
      <c r="F375" s="205"/>
      <c r="G375" s="205"/>
      <c r="H375" s="205"/>
      <c r="I375" s="217" t="n">
        <v>38112</v>
      </c>
      <c r="J375" s="218" t="s">
        <v>447</v>
      </c>
      <c r="K375" s="219" t="n">
        <v>398010</v>
      </c>
      <c r="L375" s="219" t="n">
        <v>170000</v>
      </c>
      <c r="M375" s="219" t="n">
        <v>170000</v>
      </c>
      <c r="N375" s="219" t="n">
        <v>36000</v>
      </c>
      <c r="O375" s="219" t="n">
        <v>36000</v>
      </c>
      <c r="P375" s="219" t="n">
        <v>70000</v>
      </c>
      <c r="Q375" s="219" t="n">
        <v>70000</v>
      </c>
      <c r="R375" s="219" t="n">
        <v>40000</v>
      </c>
      <c r="S375" s="219" t="n">
        <v>80000</v>
      </c>
      <c r="T375" s="219" t="n">
        <v>45000</v>
      </c>
      <c r="U375" s="219"/>
      <c r="V375" s="207" t="n">
        <f aca="false">S375/P375*100</f>
        <v>114.285714285714</v>
      </c>
      <c r="W375" s="219" t="n">
        <v>100000</v>
      </c>
      <c r="X375" s="219" t="n">
        <v>150000</v>
      </c>
      <c r="Y375" s="219" t="n">
        <v>165000</v>
      </c>
      <c r="Z375" s="219" t="n">
        <v>180000</v>
      </c>
      <c r="AA375" s="219" t="n">
        <v>180000</v>
      </c>
      <c r="AB375" s="219" t="n">
        <v>117200</v>
      </c>
      <c r="AC375" s="219" t="n">
        <v>180000</v>
      </c>
      <c r="AD375" s="219" t="n">
        <v>180000</v>
      </c>
      <c r="AE375" s="219"/>
      <c r="AF375" s="219"/>
      <c r="AG375" s="221" t="n">
        <f aca="false">SUM(AD375+AE375-AF375)</f>
        <v>180000</v>
      </c>
      <c r="AH375" s="219" t="n">
        <v>125000</v>
      </c>
      <c r="AI375" s="219" t="n">
        <v>180000</v>
      </c>
      <c r="AJ375" s="180" t="n">
        <v>93000</v>
      </c>
      <c r="AK375" s="219" t="n">
        <v>266000</v>
      </c>
      <c r="AL375" s="219" t="n">
        <v>130000</v>
      </c>
      <c r="AM375" s="219"/>
      <c r="AN375" s="180" t="n">
        <f aca="false">SUM(AK375+AL375-AM375)</f>
        <v>396000</v>
      </c>
      <c r="AO375" s="207" t="n">
        <f aca="false">SUM(AN375/$AN$2)</f>
        <v>52558.2321321919</v>
      </c>
      <c r="AP375" s="180" t="n">
        <v>400000</v>
      </c>
      <c r="AQ375" s="180"/>
      <c r="AR375" s="207" t="n">
        <f aca="false">SUM(AP375/$AN$2)</f>
        <v>53089.1233658504</v>
      </c>
      <c r="AS375" s="207" t="n">
        <v>42000</v>
      </c>
      <c r="AT375" s="207" t="n">
        <v>42000</v>
      </c>
      <c r="AU375" s="207"/>
      <c r="AV375" s="207"/>
      <c r="AW375" s="207" t="n">
        <f aca="false">SUM(AR375+AU375-AV375)</f>
        <v>53089.1233658504</v>
      </c>
      <c r="AX375" s="215" t="n">
        <v>66000</v>
      </c>
      <c r="AY375" s="215" t="n">
        <v>13000</v>
      </c>
      <c r="AZ375" s="215"/>
      <c r="BA375" s="245" t="n">
        <f aca="false">SUM(AW375+AY375-AZ375)</f>
        <v>66089.1233658504</v>
      </c>
      <c r="BI375" s="3"/>
    </row>
    <row r="376" customFormat="false" ht="12.75" hidden="true" customHeight="false" outlineLevel="0" collapsed="false">
      <c r="A376" s="209"/>
      <c r="B376" s="205"/>
      <c r="C376" s="205"/>
      <c r="D376" s="205"/>
      <c r="E376" s="205"/>
      <c r="F376" s="205"/>
      <c r="G376" s="205"/>
      <c r="H376" s="205"/>
      <c r="I376" s="217" t="n">
        <v>38112</v>
      </c>
      <c r="J376" s="218" t="s">
        <v>448</v>
      </c>
      <c r="K376" s="219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07"/>
      <c r="W376" s="219"/>
      <c r="X376" s="219"/>
      <c r="Y376" s="219" t="n">
        <v>3000</v>
      </c>
      <c r="Z376" s="219" t="n">
        <v>18000</v>
      </c>
      <c r="AA376" s="219" t="n">
        <v>18000</v>
      </c>
      <c r="AB376" s="219" t="n">
        <v>13500</v>
      </c>
      <c r="AC376" s="219" t="n">
        <v>18000</v>
      </c>
      <c r="AD376" s="219" t="n">
        <v>18000</v>
      </c>
      <c r="AE376" s="219"/>
      <c r="AF376" s="219"/>
      <c r="AG376" s="221" t="n">
        <f aca="false">SUM(AD376+AE376-AF376)</f>
        <v>18000</v>
      </c>
      <c r="AH376" s="219" t="n">
        <v>7000</v>
      </c>
      <c r="AI376" s="219" t="n">
        <v>18000</v>
      </c>
      <c r="AJ376" s="180" t="n">
        <v>18000</v>
      </c>
      <c r="AK376" s="219" t="n">
        <v>18000</v>
      </c>
      <c r="AL376" s="219"/>
      <c r="AM376" s="219"/>
      <c r="AN376" s="180" t="n">
        <f aca="false">SUM(AK376+AL376-AM376)</f>
        <v>18000</v>
      </c>
      <c r="AO376" s="207" t="n">
        <f aca="false">SUM(AN376/$AN$2)</f>
        <v>2389.01055146327</v>
      </c>
      <c r="AP376" s="180" t="n">
        <v>18000</v>
      </c>
      <c r="AQ376" s="180"/>
      <c r="AR376" s="207" t="n">
        <f aca="false">SUM(AP376/$AN$2)</f>
        <v>2389.01055146327</v>
      </c>
      <c r="AS376" s="207" t="n">
        <v>1397.25</v>
      </c>
      <c r="AT376" s="207" t="n">
        <v>1397.25</v>
      </c>
      <c r="AU376" s="207"/>
      <c r="AV376" s="207"/>
      <c r="AW376" s="207" t="n">
        <f aca="false">SUM(AR376+AU376-AV376)</f>
        <v>2389.01055146327</v>
      </c>
      <c r="AX376" s="215" t="n">
        <v>2390.01</v>
      </c>
      <c r="AY376" s="215"/>
      <c r="AZ376" s="215"/>
      <c r="BA376" s="245" t="n">
        <f aca="false">SUM(AW376+AY376-AZ376)</f>
        <v>2389.01055146327</v>
      </c>
      <c r="BI376" s="3"/>
    </row>
    <row r="377" customFormat="false" ht="12.75" hidden="true" customHeight="false" outlineLevel="0" collapsed="false">
      <c r="A377" s="209"/>
      <c r="B377" s="205"/>
      <c r="C377" s="205"/>
      <c r="D377" s="205"/>
      <c r="E377" s="205"/>
      <c r="F377" s="205"/>
      <c r="G377" s="205"/>
      <c r="H377" s="205"/>
      <c r="I377" s="217" t="n">
        <v>38112</v>
      </c>
      <c r="J377" s="218" t="s">
        <v>449</v>
      </c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07"/>
      <c r="W377" s="219"/>
      <c r="X377" s="219"/>
      <c r="Y377" s="219" t="n">
        <v>6000</v>
      </c>
      <c r="Z377" s="219" t="n">
        <v>9000</v>
      </c>
      <c r="AA377" s="219" t="n">
        <v>9000</v>
      </c>
      <c r="AB377" s="219" t="n">
        <v>5000</v>
      </c>
      <c r="AC377" s="219" t="n">
        <v>9000</v>
      </c>
      <c r="AD377" s="219" t="n">
        <v>9000</v>
      </c>
      <c r="AE377" s="219"/>
      <c r="AF377" s="219"/>
      <c r="AG377" s="221" t="n">
        <f aca="false">SUM(AD377+AE377-AF377)</f>
        <v>9000</v>
      </c>
      <c r="AH377" s="219" t="n">
        <v>6000</v>
      </c>
      <c r="AI377" s="219" t="n">
        <v>9000</v>
      </c>
      <c r="AJ377" s="180" t="n">
        <v>4000</v>
      </c>
      <c r="AK377" s="219" t="n">
        <v>9000</v>
      </c>
      <c r="AL377" s="219"/>
      <c r="AM377" s="219"/>
      <c r="AN377" s="180" t="n">
        <f aca="false">SUM(AK377+AL377-AM377)</f>
        <v>9000</v>
      </c>
      <c r="AO377" s="207" t="n">
        <f aca="false">SUM(AN377/$AN$2)</f>
        <v>1194.50527573163</v>
      </c>
      <c r="AP377" s="180" t="n">
        <v>13000</v>
      </c>
      <c r="AQ377" s="180"/>
      <c r="AR377" s="207" t="n">
        <f aca="false">SUM(AP377/$AN$2)</f>
        <v>1725.39650939014</v>
      </c>
      <c r="AS377" s="207" t="n">
        <v>995</v>
      </c>
      <c r="AT377" s="207" t="n">
        <v>995</v>
      </c>
      <c r="AU377" s="207"/>
      <c r="AV377" s="207"/>
      <c r="AW377" s="207" t="n">
        <f aca="false">SUM(AR377+AU377-AV377)</f>
        <v>1725.39650939014</v>
      </c>
      <c r="AX377" s="215" t="n">
        <v>300</v>
      </c>
      <c r="AY377" s="215"/>
      <c r="AZ377" s="215" t="n">
        <v>1425.4</v>
      </c>
      <c r="BA377" s="245" t="n">
        <f aca="false">SUM(AW377+AY377-AZ377)</f>
        <v>299.996509390139</v>
      </c>
      <c r="BI377" s="3"/>
    </row>
    <row r="378" customFormat="false" ht="12.75" hidden="true" customHeight="false" outlineLevel="0" collapsed="false">
      <c r="A378" s="214" t="s">
        <v>450</v>
      </c>
      <c r="B378" s="241"/>
      <c r="C378" s="241"/>
      <c r="D378" s="241"/>
      <c r="E378" s="241"/>
      <c r="F378" s="241"/>
      <c r="G378" s="241"/>
      <c r="H378" s="241"/>
      <c r="I378" s="211" t="s">
        <v>451</v>
      </c>
      <c r="J378" s="212" t="s">
        <v>452</v>
      </c>
      <c r="K378" s="213" t="n">
        <f aca="false">SUM(K379)</f>
        <v>0</v>
      </c>
      <c r="L378" s="213" t="n">
        <f aca="false">SUM(L379)</f>
        <v>105000</v>
      </c>
      <c r="M378" s="213" t="n">
        <f aca="false">SUM(M379)</f>
        <v>105000</v>
      </c>
      <c r="N378" s="213" t="n">
        <f aca="false">SUM(N379)</f>
        <v>8000</v>
      </c>
      <c r="O378" s="213" t="n">
        <f aca="false">SUM(O379)</f>
        <v>8000</v>
      </c>
      <c r="P378" s="213" t="n">
        <f aca="false">SUM(P379)</f>
        <v>10000</v>
      </c>
      <c r="Q378" s="213" t="n">
        <f aca="false">SUM(Q379)</f>
        <v>10000</v>
      </c>
      <c r="R378" s="213" t="n">
        <f aca="false">SUM(R379)</f>
        <v>1000</v>
      </c>
      <c r="S378" s="213" t="n">
        <f aca="false">SUM(S379)</f>
        <v>10000</v>
      </c>
      <c r="T378" s="213" t="n">
        <f aca="false">SUM(T379)</f>
        <v>3000</v>
      </c>
      <c r="U378" s="213" t="n">
        <f aca="false">SUM(U379)</f>
        <v>0</v>
      </c>
      <c r="V378" s="213" t="n">
        <f aca="false">SUM(V379)</f>
        <v>100</v>
      </c>
      <c r="W378" s="213" t="n">
        <f aca="false">SUM(W379)</f>
        <v>10000</v>
      </c>
      <c r="X378" s="213" t="n">
        <f aca="false">SUM(X379)</f>
        <v>40000</v>
      </c>
      <c r="Y378" s="213" t="n">
        <f aca="false">SUM(Y379)</f>
        <v>30000</v>
      </c>
      <c r="Z378" s="213" t="n">
        <f aca="false">SUM(Z379)</f>
        <v>30000</v>
      </c>
      <c r="AA378" s="213" t="n">
        <f aca="false">SUM(AA379)</f>
        <v>35000</v>
      </c>
      <c r="AB378" s="213" t="n">
        <f aca="false">SUM(AB379)</f>
        <v>18000</v>
      </c>
      <c r="AC378" s="213" t="n">
        <f aca="false">SUM(AC379)</f>
        <v>315000</v>
      </c>
      <c r="AD378" s="213" t="n">
        <f aca="false">SUM(AD379)</f>
        <v>290000</v>
      </c>
      <c r="AE378" s="213" t="n">
        <f aca="false">SUM(AE379)</f>
        <v>0</v>
      </c>
      <c r="AF378" s="213" t="n">
        <f aca="false">SUM(AF379)</f>
        <v>0</v>
      </c>
      <c r="AG378" s="213" t="n">
        <f aca="false">SUM(AG379)</f>
        <v>290000</v>
      </c>
      <c r="AH378" s="213" t="n">
        <f aca="false">SUM(AH379)</f>
        <v>133000</v>
      </c>
      <c r="AI378" s="213" t="n">
        <f aca="false">SUM(AI379)</f>
        <v>555000</v>
      </c>
      <c r="AJ378" s="213" t="n">
        <f aca="false">SUM(AJ379)</f>
        <v>0</v>
      </c>
      <c r="AK378" s="213" t="n">
        <f aca="false">SUM(AK379)</f>
        <v>555000</v>
      </c>
      <c r="AL378" s="213" t="n">
        <f aca="false">SUM(AL379)</f>
        <v>0</v>
      </c>
      <c r="AM378" s="213" t="n">
        <f aca="false">SUM(AM379)</f>
        <v>150000</v>
      </c>
      <c r="AN378" s="213" t="n">
        <f aca="false">SUM(AN379)</f>
        <v>405000</v>
      </c>
      <c r="AO378" s="213" t="n">
        <f aca="false">SUM(AO379)</f>
        <v>53752.7374079235</v>
      </c>
      <c r="AP378" s="213" t="n">
        <f aca="false">SUM(AP379)</f>
        <v>260000</v>
      </c>
      <c r="AQ378" s="213" t="n">
        <f aca="false">SUM(AQ379)</f>
        <v>0</v>
      </c>
      <c r="AR378" s="213" t="n">
        <f aca="false">SUM(AR379)</f>
        <v>34507.9301878028</v>
      </c>
      <c r="AS378" s="213" t="n">
        <f aca="false">SUM(AS379)</f>
        <v>0</v>
      </c>
      <c r="AT378" s="213" t="n">
        <f aca="false">SUM(AT379)</f>
        <v>19054.45</v>
      </c>
      <c r="AU378" s="213" t="n">
        <f aca="false">SUM(AU379)</f>
        <v>0</v>
      </c>
      <c r="AV378" s="213" t="n">
        <f aca="false">SUM(AV379)</f>
        <v>0</v>
      </c>
      <c r="AW378" s="213" t="n">
        <f aca="false">SUM(AW379)</f>
        <v>34507.9301878028</v>
      </c>
      <c r="AX378" s="226" t="n">
        <f aca="false">SUM(AX379)</f>
        <v>20454.45</v>
      </c>
      <c r="AY378" s="226" t="n">
        <f aca="false">SUM(AY379)</f>
        <v>0</v>
      </c>
      <c r="AZ378" s="226" t="n">
        <f aca="false">SUM(AZ379)</f>
        <v>3981.68</v>
      </c>
      <c r="BA378" s="226" t="n">
        <f aca="false">SUM(BA379)</f>
        <v>30526.2501878028</v>
      </c>
      <c r="BI378" s="3"/>
    </row>
    <row r="379" customFormat="false" ht="12.75" hidden="true" customHeight="false" outlineLevel="0" collapsed="false">
      <c r="A379" s="209" t="s">
        <v>453</v>
      </c>
      <c r="B379" s="205"/>
      <c r="C379" s="205"/>
      <c r="D379" s="205"/>
      <c r="E379" s="205"/>
      <c r="F379" s="205"/>
      <c r="G379" s="205"/>
      <c r="H379" s="205"/>
      <c r="I379" s="217" t="s">
        <v>155</v>
      </c>
      <c r="J379" s="218" t="s">
        <v>452</v>
      </c>
      <c r="K379" s="219" t="n">
        <f aca="false">SUM(K380)</f>
        <v>0</v>
      </c>
      <c r="L379" s="219" t="n">
        <f aca="false">SUM(L380)</f>
        <v>105000</v>
      </c>
      <c r="M379" s="219" t="n">
        <f aca="false">SUM(M380)</f>
        <v>105000</v>
      </c>
      <c r="N379" s="219" t="n">
        <f aca="false">SUM(N380)</f>
        <v>8000</v>
      </c>
      <c r="O379" s="219" t="n">
        <f aca="false">SUM(O380)</f>
        <v>8000</v>
      </c>
      <c r="P379" s="219" t="n">
        <f aca="false">SUM(P380)</f>
        <v>10000</v>
      </c>
      <c r="Q379" s="219" t="n">
        <f aca="false">SUM(Q380)</f>
        <v>10000</v>
      </c>
      <c r="R379" s="219" t="n">
        <f aca="false">SUM(R380)</f>
        <v>1000</v>
      </c>
      <c r="S379" s="219" t="n">
        <f aca="false">SUM(S380)</f>
        <v>10000</v>
      </c>
      <c r="T379" s="219" t="n">
        <f aca="false">SUM(T380)</f>
        <v>3000</v>
      </c>
      <c r="U379" s="219" t="n">
        <f aca="false">SUM(U380)</f>
        <v>0</v>
      </c>
      <c r="V379" s="219" t="n">
        <f aca="false">SUM(V380)</f>
        <v>100</v>
      </c>
      <c r="W379" s="219" t="n">
        <f aca="false">SUM(W380)</f>
        <v>10000</v>
      </c>
      <c r="X379" s="219" t="n">
        <f aca="false">SUM(X380)</f>
        <v>40000</v>
      </c>
      <c r="Y379" s="219" t="n">
        <f aca="false">SUM(Y380)</f>
        <v>30000</v>
      </c>
      <c r="Z379" s="219" t="n">
        <f aca="false">SUM(Z380)</f>
        <v>30000</v>
      </c>
      <c r="AA379" s="219" t="n">
        <f aca="false">SUM(AA380)</f>
        <v>35000</v>
      </c>
      <c r="AB379" s="219" t="n">
        <f aca="false">SUM(AB380)</f>
        <v>18000</v>
      </c>
      <c r="AC379" s="219" t="n">
        <f aca="false">SUM(AC380)</f>
        <v>315000</v>
      </c>
      <c r="AD379" s="219" t="n">
        <f aca="false">SUM(AD380)</f>
        <v>290000</v>
      </c>
      <c r="AE379" s="219" t="n">
        <f aca="false">SUM(AE380)</f>
        <v>0</v>
      </c>
      <c r="AF379" s="219" t="n">
        <f aca="false">SUM(AF380)</f>
        <v>0</v>
      </c>
      <c r="AG379" s="219" t="n">
        <f aca="false">SUM(AG380)</f>
        <v>290000</v>
      </c>
      <c r="AH379" s="219" t="n">
        <f aca="false">SUM(AH380)</f>
        <v>133000</v>
      </c>
      <c r="AI379" s="219" t="n">
        <f aca="false">SUM(AI380)</f>
        <v>555000</v>
      </c>
      <c r="AJ379" s="219" t="n">
        <f aca="false">SUM(AJ380)</f>
        <v>0</v>
      </c>
      <c r="AK379" s="219" t="n">
        <f aca="false">SUM(AK380)</f>
        <v>555000</v>
      </c>
      <c r="AL379" s="219" t="n">
        <f aca="false">SUM(AL380)</f>
        <v>0</v>
      </c>
      <c r="AM379" s="219" t="n">
        <f aca="false">SUM(AM380)</f>
        <v>150000</v>
      </c>
      <c r="AN379" s="219" t="n">
        <f aca="false">SUM(AN380)</f>
        <v>405000</v>
      </c>
      <c r="AO379" s="207" t="n">
        <f aca="false">SUM(AN379/$AN$2)</f>
        <v>53752.7374079235</v>
      </c>
      <c r="AP379" s="219" t="n">
        <f aca="false">SUM(AP380)</f>
        <v>260000</v>
      </c>
      <c r="AQ379" s="219" t="n">
        <f aca="false">SUM(AQ380)</f>
        <v>0</v>
      </c>
      <c r="AR379" s="207" t="n">
        <f aca="false">SUM(AP379/$AN$2)</f>
        <v>34507.9301878028</v>
      </c>
      <c r="AS379" s="207"/>
      <c r="AT379" s="207" t="n">
        <f aca="false">SUM(AT380)</f>
        <v>19054.45</v>
      </c>
      <c r="AU379" s="207" t="n">
        <f aca="false">SUM(AU380)</f>
        <v>0</v>
      </c>
      <c r="AV379" s="207" t="n">
        <f aca="false">SUM(AV380)</f>
        <v>0</v>
      </c>
      <c r="AW379" s="207" t="n">
        <f aca="false">SUM(AR379+AU379-AV379)</f>
        <v>34507.9301878028</v>
      </c>
      <c r="AX379" s="215" t="n">
        <f aca="false">SUM(AX382)</f>
        <v>20454.45</v>
      </c>
      <c r="AY379" s="215" t="n">
        <f aca="false">SUM(AY382)</f>
        <v>0</v>
      </c>
      <c r="AZ379" s="215" t="n">
        <f aca="false">SUM(AZ382)</f>
        <v>3981.68</v>
      </c>
      <c r="BA379" s="215" t="n">
        <f aca="false">SUM(BA382)</f>
        <v>30526.2501878028</v>
      </c>
      <c r="BI379" s="3"/>
    </row>
    <row r="380" customFormat="false" ht="12.75" hidden="true" customHeight="false" outlineLevel="0" collapsed="false">
      <c r="A380" s="209"/>
      <c r="B380" s="205"/>
      <c r="C380" s="205"/>
      <c r="D380" s="205"/>
      <c r="E380" s="205"/>
      <c r="F380" s="205"/>
      <c r="G380" s="205"/>
      <c r="H380" s="205"/>
      <c r="I380" s="217" t="s">
        <v>454</v>
      </c>
      <c r="J380" s="218"/>
      <c r="K380" s="219" t="n">
        <f aca="false">SUM(K382)</f>
        <v>0</v>
      </c>
      <c r="L380" s="219" t="n">
        <f aca="false">SUM(L382)</f>
        <v>105000</v>
      </c>
      <c r="M380" s="219" t="n">
        <f aca="false">SUM(M382)</f>
        <v>105000</v>
      </c>
      <c r="N380" s="219" t="n">
        <f aca="false">SUM(N382)</f>
        <v>8000</v>
      </c>
      <c r="O380" s="219" t="n">
        <f aca="false">SUM(O382)</f>
        <v>8000</v>
      </c>
      <c r="P380" s="219" t="n">
        <f aca="false">SUM(P382)</f>
        <v>10000</v>
      </c>
      <c r="Q380" s="219" t="n">
        <f aca="false">SUM(Q382)</f>
        <v>10000</v>
      </c>
      <c r="R380" s="219" t="n">
        <f aca="false">SUM(R382)</f>
        <v>1000</v>
      </c>
      <c r="S380" s="219" t="n">
        <f aca="false">SUM(S382)</f>
        <v>10000</v>
      </c>
      <c r="T380" s="219" t="n">
        <f aca="false">SUM(T382)</f>
        <v>3000</v>
      </c>
      <c r="U380" s="219" t="n">
        <f aca="false">SUM(U382)</f>
        <v>0</v>
      </c>
      <c r="V380" s="219" t="n">
        <f aca="false">SUM(V382)</f>
        <v>100</v>
      </c>
      <c r="W380" s="219" t="n">
        <f aca="false">SUM(W382)</f>
        <v>10000</v>
      </c>
      <c r="X380" s="219" t="n">
        <f aca="false">SUM(X382)</f>
        <v>40000</v>
      </c>
      <c r="Y380" s="219" t="n">
        <f aca="false">SUM(Y382)</f>
        <v>30000</v>
      </c>
      <c r="Z380" s="219" t="n">
        <f aca="false">SUM(Z382)</f>
        <v>30000</v>
      </c>
      <c r="AA380" s="219" t="n">
        <f aca="false">SUM(AA382)</f>
        <v>35000</v>
      </c>
      <c r="AB380" s="219" t="n">
        <f aca="false">SUM(AB382)</f>
        <v>18000</v>
      </c>
      <c r="AC380" s="219" t="n">
        <f aca="false">SUM(AC382)</f>
        <v>315000</v>
      </c>
      <c r="AD380" s="219" t="n">
        <f aca="false">SUM(AD382)</f>
        <v>290000</v>
      </c>
      <c r="AE380" s="219" t="n">
        <f aca="false">SUM(AE382)</f>
        <v>0</v>
      </c>
      <c r="AF380" s="219" t="n">
        <f aca="false">SUM(AF382)</f>
        <v>0</v>
      </c>
      <c r="AG380" s="219" t="n">
        <f aca="false">SUM(AG382)</f>
        <v>290000</v>
      </c>
      <c r="AH380" s="219" t="n">
        <f aca="false">SUM(AH382)</f>
        <v>133000</v>
      </c>
      <c r="AI380" s="219" t="n">
        <f aca="false">SUM(AI382)</f>
        <v>555000</v>
      </c>
      <c r="AJ380" s="219" t="n">
        <f aca="false">SUM(AJ382)</f>
        <v>0</v>
      </c>
      <c r="AK380" s="219" t="n">
        <f aca="false">SUM(AK382)</f>
        <v>555000</v>
      </c>
      <c r="AL380" s="219" t="n">
        <f aca="false">SUM(AL382)</f>
        <v>0</v>
      </c>
      <c r="AM380" s="219" t="n">
        <f aca="false">SUM(AM382)</f>
        <v>150000</v>
      </c>
      <c r="AN380" s="219" t="n">
        <f aca="false">SUM(AN382)</f>
        <v>405000</v>
      </c>
      <c r="AO380" s="207" t="n">
        <f aca="false">SUM(AN380/$AN$2)</f>
        <v>53752.7374079235</v>
      </c>
      <c r="AP380" s="219" t="n">
        <f aca="false">SUM(AP382)</f>
        <v>260000</v>
      </c>
      <c r="AQ380" s="219" t="n">
        <f aca="false">SUM(AQ382)</f>
        <v>0</v>
      </c>
      <c r="AR380" s="207" t="n">
        <f aca="false">SUM(AP380/$AN$2)</f>
        <v>34507.9301878028</v>
      </c>
      <c r="AS380" s="207"/>
      <c r="AT380" s="207" t="n">
        <f aca="false">SUM(AT382)</f>
        <v>19054.45</v>
      </c>
      <c r="AU380" s="207" t="n">
        <f aca="false">SUM(AU382)</f>
        <v>0</v>
      </c>
      <c r="AV380" s="207" t="n">
        <f aca="false">SUM(AV382)</f>
        <v>0</v>
      </c>
      <c r="AW380" s="207" t="n">
        <f aca="false">SUM(AR380+AU380-AV380)</f>
        <v>34507.9301878028</v>
      </c>
      <c r="AX380" s="215"/>
      <c r="AY380" s="215"/>
      <c r="AZ380" s="215"/>
      <c r="BA380" s="245" t="n">
        <v>30526.25</v>
      </c>
      <c r="BI380" s="3"/>
    </row>
    <row r="381" customFormat="false" ht="12.75" hidden="true" customHeight="false" outlineLevel="0" collapsed="false">
      <c r="A381" s="209"/>
      <c r="B381" s="205" t="s">
        <v>178</v>
      </c>
      <c r="C381" s="205"/>
      <c r="D381" s="205"/>
      <c r="E381" s="205"/>
      <c r="F381" s="205"/>
      <c r="G381" s="205"/>
      <c r="H381" s="205"/>
      <c r="I381" s="234" t="s">
        <v>179</v>
      </c>
      <c r="J381" s="218" t="s">
        <v>28</v>
      </c>
      <c r="K381" s="219"/>
      <c r="L381" s="219"/>
      <c r="M381" s="219"/>
      <c r="N381" s="219"/>
      <c r="O381" s="219"/>
      <c r="P381" s="219"/>
      <c r="Q381" s="219"/>
      <c r="R381" s="219"/>
      <c r="S381" s="219"/>
      <c r="T381" s="219"/>
      <c r="U381" s="219"/>
      <c r="V381" s="219"/>
      <c r="W381" s="219"/>
      <c r="X381" s="219"/>
      <c r="Y381" s="219"/>
      <c r="Z381" s="219"/>
      <c r="AA381" s="219"/>
      <c r="AB381" s="219"/>
      <c r="AC381" s="219"/>
      <c r="AD381" s="219"/>
      <c r="AE381" s="219"/>
      <c r="AF381" s="219"/>
      <c r="AG381" s="219"/>
      <c r="AH381" s="219"/>
      <c r="AI381" s="219"/>
      <c r="AJ381" s="219"/>
      <c r="AK381" s="219"/>
      <c r="AL381" s="219"/>
      <c r="AM381" s="219"/>
      <c r="AN381" s="219"/>
      <c r="AO381" s="207" t="n">
        <f aca="false">SUM(AN381/$AN$2)</f>
        <v>0</v>
      </c>
      <c r="AP381" s="219" t="n">
        <v>260000</v>
      </c>
      <c r="AQ381" s="219"/>
      <c r="AR381" s="207" t="n">
        <f aca="false">SUM(AP381/$AN$2)</f>
        <v>34507.9301878028</v>
      </c>
      <c r="AS381" s="207"/>
      <c r="AT381" s="207" t="n">
        <v>260000</v>
      </c>
      <c r="AU381" s="207"/>
      <c r="AV381" s="207"/>
      <c r="AW381" s="207" t="n">
        <f aca="false">SUM(AR381+AU381-AV381)</f>
        <v>34507.9301878028</v>
      </c>
      <c r="AX381" s="215"/>
      <c r="AY381" s="215"/>
      <c r="AZ381" s="215"/>
      <c r="BA381" s="245" t="n">
        <v>30526.25</v>
      </c>
      <c r="BI381" s="3"/>
    </row>
    <row r="382" customFormat="false" ht="12.75" hidden="true" customHeight="false" outlineLevel="0" collapsed="false">
      <c r="A382" s="214"/>
      <c r="B382" s="220"/>
      <c r="C382" s="220"/>
      <c r="D382" s="220"/>
      <c r="E382" s="220"/>
      <c r="F382" s="220"/>
      <c r="G382" s="220"/>
      <c r="H382" s="220"/>
      <c r="I382" s="206" t="n">
        <v>3</v>
      </c>
      <c r="J382" s="137" t="s">
        <v>71</v>
      </c>
      <c r="K382" s="207" t="n">
        <f aca="false">SUM(K383)</f>
        <v>0</v>
      </c>
      <c r="L382" s="207" t="n">
        <f aca="false">SUM(L383)</f>
        <v>105000</v>
      </c>
      <c r="M382" s="207" t="n">
        <f aca="false">SUM(M383)</f>
        <v>105000</v>
      </c>
      <c r="N382" s="207" t="n">
        <f aca="false">SUM(N383)</f>
        <v>8000</v>
      </c>
      <c r="O382" s="207" t="n">
        <f aca="false">SUM(O383)</f>
        <v>8000</v>
      </c>
      <c r="P382" s="207" t="n">
        <f aca="false">SUM(P383)</f>
        <v>10000</v>
      </c>
      <c r="Q382" s="207" t="n">
        <f aca="false">SUM(Q383)</f>
        <v>10000</v>
      </c>
      <c r="R382" s="207" t="n">
        <f aca="false">SUM(R383)</f>
        <v>1000</v>
      </c>
      <c r="S382" s="207" t="n">
        <f aca="false">SUM(S383)</f>
        <v>10000</v>
      </c>
      <c r="T382" s="207" t="n">
        <f aca="false">SUM(T383)</f>
        <v>3000</v>
      </c>
      <c r="U382" s="207" t="n">
        <f aca="false">SUM(U383)</f>
        <v>0</v>
      </c>
      <c r="V382" s="207" t="n">
        <f aca="false">SUM(V383)</f>
        <v>100</v>
      </c>
      <c r="W382" s="207" t="n">
        <f aca="false">SUM(W383)</f>
        <v>10000</v>
      </c>
      <c r="X382" s="207" t="n">
        <f aca="false">SUM(X383)</f>
        <v>40000</v>
      </c>
      <c r="Y382" s="207" t="n">
        <f aca="false">SUM(Y383)</f>
        <v>30000</v>
      </c>
      <c r="Z382" s="207" t="n">
        <f aca="false">SUM(Z383)</f>
        <v>30000</v>
      </c>
      <c r="AA382" s="207" t="n">
        <f aca="false">SUM(AA383)</f>
        <v>35000</v>
      </c>
      <c r="AB382" s="207" t="n">
        <f aca="false">SUM(AB383)</f>
        <v>18000</v>
      </c>
      <c r="AC382" s="207" t="n">
        <f aca="false">SUM(AC383)</f>
        <v>315000</v>
      </c>
      <c r="AD382" s="207" t="n">
        <f aca="false">SUM(AD383)</f>
        <v>290000</v>
      </c>
      <c r="AE382" s="207" t="n">
        <f aca="false">SUM(AE383)</f>
        <v>0</v>
      </c>
      <c r="AF382" s="207" t="n">
        <f aca="false">SUM(AF383)</f>
        <v>0</v>
      </c>
      <c r="AG382" s="207" t="n">
        <f aca="false">SUM(AG383)</f>
        <v>290000</v>
      </c>
      <c r="AH382" s="207" t="n">
        <f aca="false">SUM(AH383)</f>
        <v>133000</v>
      </c>
      <c r="AI382" s="207" t="n">
        <f aca="false">SUM(AI383)</f>
        <v>555000</v>
      </c>
      <c r="AJ382" s="207" t="n">
        <f aca="false">SUM(AJ383)</f>
        <v>0</v>
      </c>
      <c r="AK382" s="207" t="n">
        <f aca="false">SUM(AK383+AK388)</f>
        <v>555000</v>
      </c>
      <c r="AL382" s="207" t="n">
        <f aca="false">SUM(AL383+AL388)</f>
        <v>0</v>
      </c>
      <c r="AM382" s="207" t="n">
        <f aca="false">SUM(AM383+AM388)</f>
        <v>150000</v>
      </c>
      <c r="AN382" s="207" t="n">
        <f aca="false">SUM(AN383+AN388)</f>
        <v>405000</v>
      </c>
      <c r="AO382" s="207" t="n">
        <f aca="false">SUM(AN382/$AN$2)</f>
        <v>53752.7374079235</v>
      </c>
      <c r="AP382" s="207" t="n">
        <f aca="false">SUM(AP383+AP388)</f>
        <v>260000</v>
      </c>
      <c r="AQ382" s="207" t="n">
        <f aca="false">SUM(AQ383+AQ388)</f>
        <v>0</v>
      </c>
      <c r="AR382" s="207" t="n">
        <f aca="false">SUM(AP382/$AN$2)</f>
        <v>34507.9301878028</v>
      </c>
      <c r="AS382" s="207"/>
      <c r="AT382" s="207" t="n">
        <f aca="false">SUM(AT383+AT388)</f>
        <v>19054.45</v>
      </c>
      <c r="AU382" s="207" t="n">
        <f aca="false">SUM(AU383+AU388)</f>
        <v>0</v>
      </c>
      <c r="AV382" s="207" t="n">
        <f aca="false">SUM(AV383+AV388)</f>
        <v>0</v>
      </c>
      <c r="AW382" s="207" t="n">
        <f aca="false">SUM(AR382+AU382-AV382)</f>
        <v>34507.9301878028</v>
      </c>
      <c r="AX382" s="215" t="n">
        <f aca="false">SUM(AX383+AX388)</f>
        <v>20454.45</v>
      </c>
      <c r="AY382" s="215" t="n">
        <f aca="false">SUM(AY383+AY388)</f>
        <v>0</v>
      </c>
      <c r="AZ382" s="215" t="n">
        <f aca="false">SUM(AZ383+AZ388)</f>
        <v>3981.68</v>
      </c>
      <c r="BA382" s="215" t="n">
        <f aca="false">SUM(BA383+BA388)</f>
        <v>30526.2501878028</v>
      </c>
      <c r="BI382" s="3"/>
    </row>
    <row r="383" customFormat="false" ht="12.75" hidden="true" customHeight="false" outlineLevel="0" collapsed="false">
      <c r="A383" s="214"/>
      <c r="B383" s="220" t="s">
        <v>179</v>
      </c>
      <c r="C383" s="220"/>
      <c r="D383" s="220"/>
      <c r="E383" s="220"/>
      <c r="F383" s="220"/>
      <c r="G383" s="220"/>
      <c r="H383" s="220"/>
      <c r="I383" s="206" t="n">
        <v>37</v>
      </c>
      <c r="J383" s="137" t="s">
        <v>316</v>
      </c>
      <c r="K383" s="207" t="n">
        <f aca="false">SUM(K384)</f>
        <v>0</v>
      </c>
      <c r="L383" s="207" t="n">
        <f aca="false">SUM(L384)</f>
        <v>105000</v>
      </c>
      <c r="M383" s="207" t="n">
        <f aca="false">SUM(M384)</f>
        <v>105000</v>
      </c>
      <c r="N383" s="207" t="n">
        <f aca="false">SUM(N384)</f>
        <v>8000</v>
      </c>
      <c r="O383" s="207" t="n">
        <f aca="false">SUM(O384)</f>
        <v>8000</v>
      </c>
      <c r="P383" s="207" t="n">
        <f aca="false">SUM(P384)</f>
        <v>10000</v>
      </c>
      <c r="Q383" s="207" t="n">
        <f aca="false">SUM(Q384)</f>
        <v>10000</v>
      </c>
      <c r="R383" s="207" t="n">
        <f aca="false">SUM(R384)</f>
        <v>1000</v>
      </c>
      <c r="S383" s="207" t="n">
        <f aca="false">SUM(S384)</f>
        <v>10000</v>
      </c>
      <c r="T383" s="207" t="n">
        <f aca="false">SUM(T384)</f>
        <v>3000</v>
      </c>
      <c r="U383" s="207" t="n">
        <f aca="false">SUM(U384)</f>
        <v>0</v>
      </c>
      <c r="V383" s="207" t="n">
        <f aca="false">SUM(V384)</f>
        <v>100</v>
      </c>
      <c r="W383" s="207" t="n">
        <f aca="false">SUM(W384)</f>
        <v>10000</v>
      </c>
      <c r="X383" s="207" t="n">
        <f aca="false">SUM(X384)</f>
        <v>40000</v>
      </c>
      <c r="Y383" s="207" t="n">
        <f aca="false">SUM(Y384)</f>
        <v>30000</v>
      </c>
      <c r="Z383" s="207" t="n">
        <f aca="false">SUM(Z384)</f>
        <v>30000</v>
      </c>
      <c r="AA383" s="207" t="n">
        <f aca="false">SUM(AA384)</f>
        <v>35000</v>
      </c>
      <c r="AB383" s="207" t="n">
        <f aca="false">SUM(AB384)</f>
        <v>18000</v>
      </c>
      <c r="AC383" s="207" t="n">
        <f aca="false">SUM(AC384)</f>
        <v>315000</v>
      </c>
      <c r="AD383" s="207" t="n">
        <f aca="false">SUM(AD384)</f>
        <v>290000</v>
      </c>
      <c r="AE383" s="207" t="n">
        <f aca="false">SUM(AE384)</f>
        <v>0</v>
      </c>
      <c r="AF383" s="207" t="n">
        <f aca="false">SUM(AF384)</f>
        <v>0</v>
      </c>
      <c r="AG383" s="207" t="n">
        <f aca="false">SUM(AG384)</f>
        <v>290000</v>
      </c>
      <c r="AH383" s="207" t="n">
        <f aca="false">SUM(AH384)</f>
        <v>133000</v>
      </c>
      <c r="AI383" s="207" t="n">
        <f aca="false">SUM(AI384)</f>
        <v>555000</v>
      </c>
      <c r="AJ383" s="207" t="n">
        <f aca="false">SUM(AJ384)</f>
        <v>0</v>
      </c>
      <c r="AK383" s="207" t="n">
        <f aca="false">SUM(AK384)</f>
        <v>305000</v>
      </c>
      <c r="AL383" s="207" t="n">
        <f aca="false">SUM(AL384)</f>
        <v>0</v>
      </c>
      <c r="AM383" s="207" t="n">
        <f aca="false">SUM(AM384)</f>
        <v>150000</v>
      </c>
      <c r="AN383" s="207" t="n">
        <f aca="false">SUM(AN384)</f>
        <v>155000</v>
      </c>
      <c r="AO383" s="207" t="n">
        <f aca="false">SUM(AN383/$AN$2)</f>
        <v>20572.035304267</v>
      </c>
      <c r="AP383" s="207" t="n">
        <f aca="false">SUM(AP384)</f>
        <v>160000</v>
      </c>
      <c r="AQ383" s="207"/>
      <c r="AR383" s="207" t="n">
        <f aca="false">SUM(AP383/$AN$2)</f>
        <v>21235.6493463402</v>
      </c>
      <c r="AS383" s="207"/>
      <c r="AT383" s="207" t="n">
        <f aca="false">SUM(AT384)</f>
        <v>9400</v>
      </c>
      <c r="AU383" s="207" t="n">
        <f aca="false">SUM(AU384)</f>
        <v>0</v>
      </c>
      <c r="AV383" s="207" t="n">
        <f aca="false">SUM(AV384)</f>
        <v>0</v>
      </c>
      <c r="AW383" s="207" t="n">
        <f aca="false">SUM(AR383+AU383-AV383)</f>
        <v>21235.6493463402</v>
      </c>
      <c r="AX383" s="215" t="n">
        <f aca="false">SUM(AX384)</f>
        <v>10800</v>
      </c>
      <c r="AY383" s="215" t="n">
        <f aca="false">SUM(AY384)</f>
        <v>0</v>
      </c>
      <c r="AZ383" s="215" t="n">
        <f aca="false">SUM(AZ384)</f>
        <v>3981.68</v>
      </c>
      <c r="BA383" s="215" t="n">
        <f aca="false">SUM(BA384)</f>
        <v>17253.9693463402</v>
      </c>
      <c r="BI383" s="3"/>
    </row>
    <row r="384" customFormat="false" ht="12.75" hidden="true" customHeight="false" outlineLevel="0" collapsed="false">
      <c r="A384" s="209"/>
      <c r="B384" s="205"/>
      <c r="C384" s="205"/>
      <c r="D384" s="205"/>
      <c r="E384" s="205"/>
      <c r="F384" s="205"/>
      <c r="G384" s="205"/>
      <c r="H384" s="205"/>
      <c r="I384" s="217" t="n">
        <v>372</v>
      </c>
      <c r="J384" s="218" t="s">
        <v>386</v>
      </c>
      <c r="K384" s="219" t="n">
        <f aca="false">SUM(K385)</f>
        <v>0</v>
      </c>
      <c r="L384" s="219" t="n">
        <f aca="false">SUM(L385)</f>
        <v>105000</v>
      </c>
      <c r="M384" s="219" t="n">
        <f aca="false">SUM(M385)</f>
        <v>105000</v>
      </c>
      <c r="N384" s="219" t="n">
        <f aca="false">SUM(N385)</f>
        <v>8000</v>
      </c>
      <c r="O384" s="219" t="n">
        <f aca="false">SUM(O385)</f>
        <v>8000</v>
      </c>
      <c r="P384" s="219" t="n">
        <f aca="false">SUM(P385)</f>
        <v>10000</v>
      </c>
      <c r="Q384" s="219" t="n">
        <f aca="false">SUM(Q385)</f>
        <v>10000</v>
      </c>
      <c r="R384" s="219" t="n">
        <f aca="false">SUM(R385)</f>
        <v>1000</v>
      </c>
      <c r="S384" s="219" t="n">
        <f aca="false">SUM(S385)</f>
        <v>10000</v>
      </c>
      <c r="T384" s="219" t="n">
        <f aca="false">SUM(T385)</f>
        <v>3000</v>
      </c>
      <c r="U384" s="219" t="n">
        <f aca="false">SUM(U385)</f>
        <v>0</v>
      </c>
      <c r="V384" s="219" t="n">
        <f aca="false">SUM(V385)</f>
        <v>100</v>
      </c>
      <c r="W384" s="219" t="n">
        <f aca="false">SUM(W385)</f>
        <v>10000</v>
      </c>
      <c r="X384" s="219" t="n">
        <f aca="false">SUM(X385)</f>
        <v>40000</v>
      </c>
      <c r="Y384" s="219" t="n">
        <f aca="false">SUM(Y385:Y387)</f>
        <v>30000</v>
      </c>
      <c r="Z384" s="219" t="n">
        <f aca="false">SUM(Z385:Z387)</f>
        <v>30000</v>
      </c>
      <c r="AA384" s="219" t="n">
        <f aca="false">SUM(AA385:AA387)</f>
        <v>35000</v>
      </c>
      <c r="AB384" s="219" t="n">
        <f aca="false">SUM(AB385:AB387)</f>
        <v>18000</v>
      </c>
      <c r="AC384" s="219" t="n">
        <f aca="false">SUM(AC385:AC390)</f>
        <v>315000</v>
      </c>
      <c r="AD384" s="219" t="n">
        <f aca="false">SUM(AD385:AD390)</f>
        <v>290000</v>
      </c>
      <c r="AE384" s="219" t="n">
        <f aca="false">SUM(AE385:AE387)</f>
        <v>0</v>
      </c>
      <c r="AF384" s="219" t="n">
        <f aca="false">SUM(AF385:AF387)</f>
        <v>0</v>
      </c>
      <c r="AG384" s="219" t="n">
        <f aca="false">SUM(AG385:AG390)</f>
        <v>290000</v>
      </c>
      <c r="AH384" s="219" t="n">
        <f aca="false">SUM(AH385:AH390)</f>
        <v>133000</v>
      </c>
      <c r="AI384" s="219" t="n">
        <f aca="false">SUM(AI385:AI390)</f>
        <v>555000</v>
      </c>
      <c r="AJ384" s="219" t="n">
        <f aca="false">SUM(AJ385:AJ390)</f>
        <v>0</v>
      </c>
      <c r="AK384" s="219" t="n">
        <f aca="false">SUM(AK385:AK387)</f>
        <v>305000</v>
      </c>
      <c r="AL384" s="219" t="n">
        <f aca="false">SUM(AL385:AL387)</f>
        <v>0</v>
      </c>
      <c r="AM384" s="219" t="n">
        <f aca="false">SUM(AM385:AM387)</f>
        <v>150000</v>
      </c>
      <c r="AN384" s="219" t="n">
        <f aca="false">SUM(AN385:AN387)</f>
        <v>155000</v>
      </c>
      <c r="AO384" s="207" t="n">
        <f aca="false">SUM(AN384/$AN$2)</f>
        <v>20572.035304267</v>
      </c>
      <c r="AP384" s="219" t="n">
        <f aca="false">SUM(AP385:AP387)</f>
        <v>160000</v>
      </c>
      <c r="AQ384" s="219"/>
      <c r="AR384" s="207" t="n">
        <f aca="false">SUM(AP384/$AN$2)</f>
        <v>21235.6493463402</v>
      </c>
      <c r="AS384" s="207"/>
      <c r="AT384" s="207" t="n">
        <f aca="false">SUM(AT385:AT387)</f>
        <v>9400</v>
      </c>
      <c r="AU384" s="207" t="n">
        <f aca="false">SUM(AU385:AU387)</f>
        <v>0</v>
      </c>
      <c r="AV384" s="207" t="n">
        <f aca="false">SUM(AV385:AV387)</f>
        <v>0</v>
      </c>
      <c r="AW384" s="207" t="n">
        <f aca="false">SUM(AR384+AU384-AV384)</f>
        <v>21235.6493463402</v>
      </c>
      <c r="AX384" s="215" t="n">
        <f aca="false">SUM(AX385:AX387)</f>
        <v>10800</v>
      </c>
      <c r="AY384" s="216" t="n">
        <f aca="false">SUM(AY385:AY387)</f>
        <v>0</v>
      </c>
      <c r="AZ384" s="216" t="n">
        <f aca="false">SUM(AZ385:AZ387)</f>
        <v>3981.68</v>
      </c>
      <c r="BA384" s="216" t="n">
        <f aca="false">SUM(BA385:BA387)</f>
        <v>17253.9693463402</v>
      </c>
      <c r="BD384" s="3" t="n">
        <v>17253.97</v>
      </c>
      <c r="BI384" s="3"/>
    </row>
    <row r="385" customFormat="false" ht="12.75" hidden="true" customHeight="false" outlineLevel="0" collapsed="false">
      <c r="A385" s="209"/>
      <c r="B385" s="205"/>
      <c r="C385" s="205"/>
      <c r="D385" s="205"/>
      <c r="E385" s="205"/>
      <c r="F385" s="205"/>
      <c r="G385" s="205"/>
      <c r="H385" s="205"/>
      <c r="I385" s="217" t="n">
        <v>37211</v>
      </c>
      <c r="J385" s="218" t="s">
        <v>455</v>
      </c>
      <c r="K385" s="219" t="n">
        <v>0</v>
      </c>
      <c r="L385" s="219" t="n">
        <v>105000</v>
      </c>
      <c r="M385" s="219" t="n">
        <v>105000</v>
      </c>
      <c r="N385" s="219" t="n">
        <v>8000</v>
      </c>
      <c r="O385" s="219" t="n">
        <v>8000</v>
      </c>
      <c r="P385" s="219" t="n">
        <v>10000</v>
      </c>
      <c r="Q385" s="219" t="n">
        <v>10000</v>
      </c>
      <c r="R385" s="219" t="n">
        <v>1000</v>
      </c>
      <c r="S385" s="219" t="n">
        <v>10000</v>
      </c>
      <c r="T385" s="219" t="n">
        <v>3000</v>
      </c>
      <c r="U385" s="219"/>
      <c r="V385" s="207" t="n">
        <f aca="false">S385/P385*100</f>
        <v>100</v>
      </c>
      <c r="W385" s="219" t="n">
        <v>10000</v>
      </c>
      <c r="X385" s="219" t="n">
        <v>40000</v>
      </c>
      <c r="Y385" s="219" t="n">
        <v>30000</v>
      </c>
      <c r="Z385" s="219" t="n">
        <v>30000</v>
      </c>
      <c r="AA385" s="219" t="n">
        <v>35000</v>
      </c>
      <c r="AB385" s="219" t="n">
        <v>18000</v>
      </c>
      <c r="AC385" s="219" t="n">
        <v>35000</v>
      </c>
      <c r="AD385" s="219" t="n">
        <v>35000</v>
      </c>
      <c r="AE385" s="219"/>
      <c r="AF385" s="219"/>
      <c r="AG385" s="221" t="n">
        <f aca="false">SUM(AD385+AE385-AF385)</f>
        <v>35000</v>
      </c>
      <c r="AH385" s="219" t="n">
        <v>8000</v>
      </c>
      <c r="AI385" s="219" t="n">
        <v>30000</v>
      </c>
      <c r="AJ385" s="180" t="n">
        <v>0</v>
      </c>
      <c r="AK385" s="219" t="n">
        <v>30000</v>
      </c>
      <c r="AL385" s="219"/>
      <c r="AM385" s="219"/>
      <c r="AN385" s="180" t="n">
        <f aca="false">SUM(AK385+AL385-AM385)</f>
        <v>30000</v>
      </c>
      <c r="AO385" s="207" t="n">
        <f aca="false">SUM(AN385/$AN$2)</f>
        <v>3981.68425243878</v>
      </c>
      <c r="AP385" s="180" t="n">
        <v>30000</v>
      </c>
      <c r="AQ385" s="180"/>
      <c r="AR385" s="207" t="n">
        <f aca="false">SUM(AP385/$AN$2)</f>
        <v>3981.68425243878</v>
      </c>
      <c r="AS385" s="207" t="n">
        <v>2800</v>
      </c>
      <c r="AT385" s="207" t="n">
        <v>2800</v>
      </c>
      <c r="AU385" s="207"/>
      <c r="AV385" s="207"/>
      <c r="AW385" s="207" t="n">
        <f aca="false">SUM(AR385+AU385-AV385)</f>
        <v>3981.68425243878</v>
      </c>
      <c r="AX385" s="215" t="n">
        <v>4200</v>
      </c>
      <c r="AY385" s="180"/>
      <c r="AZ385" s="180"/>
      <c r="BA385" s="160" t="n">
        <f aca="false">SUM(AW385+AY385-AZ385)</f>
        <v>3981.68425243878</v>
      </c>
      <c r="BI385" s="3"/>
    </row>
    <row r="386" customFormat="false" ht="12.75" hidden="true" customHeight="false" outlineLevel="0" collapsed="false">
      <c r="A386" s="209"/>
      <c r="B386" s="205"/>
      <c r="C386" s="205"/>
      <c r="D386" s="205"/>
      <c r="E386" s="205"/>
      <c r="F386" s="205"/>
      <c r="G386" s="205"/>
      <c r="H386" s="205"/>
      <c r="I386" s="217" t="n">
        <v>37215</v>
      </c>
      <c r="J386" s="218" t="s">
        <v>456</v>
      </c>
      <c r="K386" s="219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07"/>
      <c r="W386" s="219"/>
      <c r="X386" s="219"/>
      <c r="Y386" s="219"/>
      <c r="Z386" s="219"/>
      <c r="AA386" s="219"/>
      <c r="AB386" s="219"/>
      <c r="AC386" s="219" t="n">
        <v>30000</v>
      </c>
      <c r="AD386" s="219" t="n">
        <v>30000</v>
      </c>
      <c r="AE386" s="219"/>
      <c r="AF386" s="219"/>
      <c r="AG386" s="221" t="n">
        <f aca="false">SUM(AD386+AE386-AF386)</f>
        <v>30000</v>
      </c>
      <c r="AH386" s="219"/>
      <c r="AI386" s="219" t="n">
        <v>25000</v>
      </c>
      <c r="AJ386" s="180" t="n">
        <v>0</v>
      </c>
      <c r="AK386" s="219" t="n">
        <v>25000</v>
      </c>
      <c r="AL386" s="219"/>
      <c r="AM386" s="219"/>
      <c r="AN386" s="180" t="n">
        <f aca="false">SUM(AK386+AL386-AM386)</f>
        <v>25000</v>
      </c>
      <c r="AO386" s="207" t="n">
        <f aca="false">SUM(AN386/$AN$2)</f>
        <v>3318.07021036565</v>
      </c>
      <c r="AP386" s="180" t="n">
        <v>30000</v>
      </c>
      <c r="AQ386" s="180"/>
      <c r="AR386" s="207" t="n">
        <f aca="false">SUM(AP386/$AN$2)</f>
        <v>3981.68425243878</v>
      </c>
      <c r="AS386" s="207"/>
      <c r="AT386" s="207"/>
      <c r="AU386" s="207"/>
      <c r="AV386" s="207"/>
      <c r="AW386" s="207" t="n">
        <f aca="false">SUM(AR386+AU386-AV386)</f>
        <v>3981.68425243878</v>
      </c>
      <c r="AX386" s="215"/>
      <c r="AY386" s="180"/>
      <c r="AZ386" s="180" t="n">
        <v>3981.68</v>
      </c>
      <c r="BA386" s="160" t="n">
        <f aca="false">SUM(AW386+AY386-AZ386)</f>
        <v>0.00425243878135007</v>
      </c>
      <c r="BI386" s="3"/>
    </row>
    <row r="387" customFormat="false" ht="12.75" hidden="true" customHeight="false" outlineLevel="0" collapsed="false">
      <c r="A387" s="209"/>
      <c r="B387" s="205"/>
      <c r="C387" s="205"/>
      <c r="D387" s="205"/>
      <c r="E387" s="205"/>
      <c r="F387" s="205"/>
      <c r="G387" s="205"/>
      <c r="H387" s="205"/>
      <c r="I387" s="217" t="n">
        <v>37216</v>
      </c>
      <c r="J387" s="218" t="s">
        <v>457</v>
      </c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07"/>
      <c r="W387" s="219"/>
      <c r="X387" s="219"/>
      <c r="Y387" s="219"/>
      <c r="Z387" s="219"/>
      <c r="AA387" s="219"/>
      <c r="AB387" s="219"/>
      <c r="AC387" s="219" t="n">
        <v>150000</v>
      </c>
      <c r="AD387" s="219" t="n">
        <v>125000</v>
      </c>
      <c r="AE387" s="219"/>
      <c r="AF387" s="219"/>
      <c r="AG387" s="221" t="n">
        <f aca="false">SUM(AD387+AE387-AF387)</f>
        <v>125000</v>
      </c>
      <c r="AH387" s="219" t="n">
        <v>125000</v>
      </c>
      <c r="AI387" s="219" t="n">
        <v>250000</v>
      </c>
      <c r="AJ387" s="180" t="n">
        <v>0</v>
      </c>
      <c r="AK387" s="219" t="n">
        <v>250000</v>
      </c>
      <c r="AL387" s="219"/>
      <c r="AM387" s="219" t="n">
        <v>150000</v>
      </c>
      <c r="AN387" s="180" t="n">
        <f aca="false">SUM(AK387+AL387-AM387)</f>
        <v>100000</v>
      </c>
      <c r="AO387" s="207" t="n">
        <f aca="false">SUM(AN387/$AN$2)</f>
        <v>13272.2808414626</v>
      </c>
      <c r="AP387" s="180" t="n">
        <v>100000</v>
      </c>
      <c r="AQ387" s="180"/>
      <c r="AR387" s="207" t="n">
        <f aca="false">SUM(AP387/$AN$2)</f>
        <v>13272.2808414626</v>
      </c>
      <c r="AS387" s="207" t="n">
        <v>6600</v>
      </c>
      <c r="AT387" s="207" t="n">
        <v>6600</v>
      </c>
      <c r="AU387" s="207"/>
      <c r="AV387" s="207"/>
      <c r="AW387" s="207" t="n">
        <f aca="false">SUM(AR387+AU387-AV387)</f>
        <v>13272.2808414626</v>
      </c>
      <c r="AX387" s="215" t="n">
        <v>6600</v>
      </c>
      <c r="AY387" s="180"/>
      <c r="AZ387" s="180"/>
      <c r="BA387" s="160" t="n">
        <f aca="false">SUM(AW387+AY387-AZ387)</f>
        <v>13272.2808414626</v>
      </c>
      <c r="BI387" s="3"/>
    </row>
    <row r="388" customFormat="false" ht="12.75" hidden="true" customHeight="false" outlineLevel="0" collapsed="false">
      <c r="A388" s="209"/>
      <c r="B388" s="205"/>
      <c r="C388" s="205"/>
      <c r="D388" s="205"/>
      <c r="E388" s="205"/>
      <c r="F388" s="205"/>
      <c r="G388" s="205"/>
      <c r="H388" s="205"/>
      <c r="I388" s="217" t="n">
        <v>38</v>
      </c>
      <c r="J388" s="218" t="s">
        <v>77</v>
      </c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07"/>
      <c r="W388" s="219"/>
      <c r="X388" s="219"/>
      <c r="Y388" s="219"/>
      <c r="Z388" s="219"/>
      <c r="AA388" s="219"/>
      <c r="AB388" s="219"/>
      <c r="AC388" s="219"/>
      <c r="AD388" s="219"/>
      <c r="AE388" s="219"/>
      <c r="AF388" s="219"/>
      <c r="AG388" s="221"/>
      <c r="AH388" s="219"/>
      <c r="AI388" s="219"/>
      <c r="AJ388" s="180"/>
      <c r="AK388" s="219" t="n">
        <f aca="false">SUM(AK389)</f>
        <v>250000</v>
      </c>
      <c r="AL388" s="219" t="n">
        <f aca="false">SUM(AL389)</f>
        <v>0</v>
      </c>
      <c r="AM388" s="219" t="n">
        <f aca="false">SUM(AM389)</f>
        <v>0</v>
      </c>
      <c r="AN388" s="219" t="n">
        <f aca="false">SUM(AN389)</f>
        <v>250000</v>
      </c>
      <c r="AO388" s="207" t="n">
        <f aca="false">SUM(AN388/$AN$2)</f>
        <v>33180.7021036565</v>
      </c>
      <c r="AP388" s="219" t="n">
        <f aca="false">SUM(AP389)</f>
        <v>100000</v>
      </c>
      <c r="AQ388" s="219"/>
      <c r="AR388" s="207" t="n">
        <f aca="false">SUM(AP388/$AN$2)</f>
        <v>13272.2808414626</v>
      </c>
      <c r="AS388" s="207"/>
      <c r="AT388" s="207" t="n">
        <f aca="false">SUM(AT389)</f>
        <v>9654.45</v>
      </c>
      <c r="AU388" s="207" t="n">
        <f aca="false">SUM(AU389)</f>
        <v>0</v>
      </c>
      <c r="AV388" s="207" t="n">
        <f aca="false">SUM(AV389)</f>
        <v>0</v>
      </c>
      <c r="AW388" s="207" t="n">
        <f aca="false">SUM(AR388+AU388-AV388)</f>
        <v>13272.2808414626</v>
      </c>
      <c r="AX388" s="215" t="n">
        <f aca="false">SUM(AX389)</f>
        <v>9654.45</v>
      </c>
      <c r="AY388" s="180" t="n">
        <f aca="false">SUM(AY389)</f>
        <v>0</v>
      </c>
      <c r="AZ388" s="180" t="n">
        <v>0</v>
      </c>
      <c r="BA388" s="160" t="n">
        <f aca="false">SUM(AW388+AY388-AZ388)</f>
        <v>13272.2808414626</v>
      </c>
      <c r="BI388" s="3"/>
    </row>
    <row r="389" customFormat="false" ht="12.75" hidden="true" customHeight="false" outlineLevel="0" collapsed="false">
      <c r="A389" s="209"/>
      <c r="B389" s="205"/>
      <c r="C389" s="205"/>
      <c r="D389" s="205"/>
      <c r="E389" s="205"/>
      <c r="F389" s="205"/>
      <c r="G389" s="205"/>
      <c r="H389" s="205"/>
      <c r="I389" s="217" t="n">
        <v>386</v>
      </c>
      <c r="J389" s="218" t="s">
        <v>458</v>
      </c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07"/>
      <c r="W389" s="219"/>
      <c r="X389" s="219"/>
      <c r="Y389" s="219"/>
      <c r="Z389" s="219"/>
      <c r="AA389" s="219"/>
      <c r="AB389" s="219"/>
      <c r="AC389" s="219"/>
      <c r="AD389" s="219"/>
      <c r="AE389" s="219"/>
      <c r="AF389" s="219"/>
      <c r="AG389" s="221"/>
      <c r="AH389" s="219"/>
      <c r="AI389" s="219"/>
      <c r="AJ389" s="180"/>
      <c r="AK389" s="219" t="n">
        <f aca="false">SUM(AK390)</f>
        <v>250000</v>
      </c>
      <c r="AL389" s="219" t="n">
        <f aca="false">SUM(AL390)</f>
        <v>0</v>
      </c>
      <c r="AM389" s="219" t="n">
        <f aca="false">SUM(AM390)</f>
        <v>0</v>
      </c>
      <c r="AN389" s="219" t="n">
        <f aca="false">SUM(AN390)</f>
        <v>250000</v>
      </c>
      <c r="AO389" s="207" t="n">
        <f aca="false">SUM(AN389/$AN$2)</f>
        <v>33180.7021036565</v>
      </c>
      <c r="AP389" s="219" t="n">
        <f aca="false">SUM(AP390)</f>
        <v>100000</v>
      </c>
      <c r="AQ389" s="219"/>
      <c r="AR389" s="207" t="n">
        <f aca="false">SUM(AP389/$AN$2)</f>
        <v>13272.2808414626</v>
      </c>
      <c r="AS389" s="207"/>
      <c r="AT389" s="207" t="n">
        <f aca="false">SUM(AT390)</f>
        <v>9654.45</v>
      </c>
      <c r="AU389" s="207" t="n">
        <f aca="false">SUM(AU390)</f>
        <v>0</v>
      </c>
      <c r="AV389" s="207" t="n">
        <f aca="false">SUM(AV390)</f>
        <v>0</v>
      </c>
      <c r="AW389" s="207" t="n">
        <f aca="false">SUM(AR389+AU389-AV389)</f>
        <v>13272.2808414626</v>
      </c>
      <c r="AX389" s="215" t="n">
        <f aca="false">SUM(AX390)</f>
        <v>9654.45</v>
      </c>
      <c r="AY389" s="216" t="n">
        <f aca="false">SUM(AY390)</f>
        <v>0</v>
      </c>
      <c r="AZ389" s="216" t="n">
        <f aca="false">SUM(AZ390)</f>
        <v>0</v>
      </c>
      <c r="BA389" s="216" t="n">
        <f aca="false">SUM(BA390)</f>
        <v>13272.2808414626</v>
      </c>
      <c r="BI389" s="3"/>
    </row>
    <row r="390" customFormat="false" ht="12.75" hidden="true" customHeight="false" outlineLevel="0" collapsed="false">
      <c r="A390" s="209"/>
      <c r="B390" s="205"/>
      <c r="C390" s="205"/>
      <c r="D390" s="205"/>
      <c r="E390" s="205"/>
      <c r="F390" s="205"/>
      <c r="G390" s="205"/>
      <c r="H390" s="205"/>
      <c r="I390" s="217" t="n">
        <v>38632</v>
      </c>
      <c r="J390" s="218" t="s">
        <v>459</v>
      </c>
      <c r="K390" s="219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07"/>
      <c r="W390" s="219"/>
      <c r="X390" s="219"/>
      <c r="Y390" s="219"/>
      <c r="Z390" s="219"/>
      <c r="AA390" s="219"/>
      <c r="AB390" s="219"/>
      <c r="AC390" s="219" t="n">
        <v>100000</v>
      </c>
      <c r="AD390" s="219" t="n">
        <v>100000</v>
      </c>
      <c r="AE390" s="219"/>
      <c r="AF390" s="219"/>
      <c r="AG390" s="221" t="n">
        <f aca="false">SUM(AD390+AE390-AF390)</f>
        <v>100000</v>
      </c>
      <c r="AH390" s="219"/>
      <c r="AI390" s="219" t="n">
        <v>250000</v>
      </c>
      <c r="AJ390" s="180" t="n">
        <v>0</v>
      </c>
      <c r="AK390" s="219" t="n">
        <v>250000</v>
      </c>
      <c r="AL390" s="219"/>
      <c r="AM390" s="219"/>
      <c r="AN390" s="180" t="n">
        <f aca="false">SUM(AK390+AL390-AM390)</f>
        <v>250000</v>
      </c>
      <c r="AO390" s="207" t="n">
        <f aca="false">SUM(AN390/$AN$2)</f>
        <v>33180.7021036565</v>
      </c>
      <c r="AP390" s="180" t="n">
        <v>100000</v>
      </c>
      <c r="AQ390" s="180"/>
      <c r="AR390" s="207" t="n">
        <f aca="false">SUM(AP390/$AN$2)</f>
        <v>13272.2808414626</v>
      </c>
      <c r="AS390" s="207" t="n">
        <v>9654.45</v>
      </c>
      <c r="AT390" s="207" t="n">
        <v>9654.45</v>
      </c>
      <c r="AU390" s="207"/>
      <c r="AV390" s="207"/>
      <c r="AW390" s="207" t="n">
        <f aca="false">SUM(AR390+AU390-AV390)</f>
        <v>13272.2808414626</v>
      </c>
      <c r="AX390" s="215" t="n">
        <v>9654.45</v>
      </c>
      <c r="AY390" s="180"/>
      <c r="AZ390" s="180"/>
      <c r="BA390" s="160" t="n">
        <f aca="false">SUM(AW390+AY390-AZ390)</f>
        <v>13272.2808414626</v>
      </c>
      <c r="BD390" s="3" t="n">
        <v>13272.28</v>
      </c>
      <c r="BI390" s="3"/>
    </row>
    <row r="391" customFormat="false" ht="12.75" hidden="true" customHeight="false" outlineLevel="0" collapsed="false">
      <c r="A391" s="214" t="s">
        <v>460</v>
      </c>
      <c r="B391" s="241"/>
      <c r="C391" s="241"/>
      <c r="D391" s="241"/>
      <c r="E391" s="241"/>
      <c r="F391" s="241"/>
      <c r="G391" s="241"/>
      <c r="H391" s="241"/>
      <c r="I391" s="211" t="s">
        <v>461</v>
      </c>
      <c r="J391" s="212" t="s">
        <v>462</v>
      </c>
      <c r="K391" s="213" t="n">
        <f aca="false">SUM(K392)</f>
        <v>0</v>
      </c>
      <c r="L391" s="213" t="e">
        <f aca="false">SUM(L392+#REF!)</f>
        <v>#REF!</v>
      </c>
      <c r="M391" s="213" t="e">
        <f aca="false">SUM(M392+#REF!)</f>
        <v>#REF!</v>
      </c>
      <c r="N391" s="213" t="e">
        <f aca="false">SUM(N392+#REF!)</f>
        <v>#REF!</v>
      </c>
      <c r="O391" s="213" t="e">
        <f aca="false">SUM(O392+#REF!)</f>
        <v>#REF!</v>
      </c>
      <c r="P391" s="213" t="e">
        <f aca="false">SUM(P392+#REF!)</f>
        <v>#REF!</v>
      </c>
      <c r="Q391" s="213" t="n">
        <f aca="false">SUM(Q392)</f>
        <v>317000</v>
      </c>
      <c r="R391" s="213" t="e">
        <f aca="false">SUM(R392+#REF!)</f>
        <v>#REF!</v>
      </c>
      <c r="S391" s="213" t="e">
        <f aca="false">SUM(S392+#REF!)</f>
        <v>#REF!</v>
      </c>
      <c r="T391" s="213" t="e">
        <f aca="false">SUM(T392+#REF!)</f>
        <v>#REF!</v>
      </c>
      <c r="U391" s="213" t="e">
        <f aca="false">SUM(U392+#REF!)</f>
        <v>#REF!</v>
      </c>
      <c r="V391" s="213" t="e">
        <f aca="false">SUM(V392+#REF!)</f>
        <v>#REF!</v>
      </c>
      <c r="W391" s="213" t="e">
        <f aca="false">SUM(W392+#REF!)</f>
        <v>#REF!</v>
      </c>
      <c r="X391" s="213" t="e">
        <f aca="false">SUM(X392+#REF!)</f>
        <v>#REF!</v>
      </c>
      <c r="Y391" s="213" t="e">
        <f aca="false">SUM(Y392+#REF!)</f>
        <v>#REF!</v>
      </c>
      <c r="Z391" s="213" t="e">
        <f aca="false">SUM(Z392+#REF!)</f>
        <v>#REF!</v>
      </c>
      <c r="AA391" s="213" t="e">
        <f aca="false">SUM(AA392+#REF!)</f>
        <v>#REF!</v>
      </c>
      <c r="AB391" s="213" t="e">
        <f aca="false">SUM(AB392+#REF!)</f>
        <v>#REF!</v>
      </c>
      <c r="AC391" s="213" t="e">
        <f aca="false">SUM(AC392+#REF!)</f>
        <v>#REF!</v>
      </c>
      <c r="AD391" s="213" t="e">
        <f aca="false">SUM(AD392+#REF!)</f>
        <v>#REF!</v>
      </c>
      <c r="AE391" s="213" t="e">
        <f aca="false">SUM(AE392+#REF!)</f>
        <v>#REF!</v>
      </c>
      <c r="AF391" s="213" t="e">
        <f aca="false">SUM(AF392+#REF!)</f>
        <v>#REF!</v>
      </c>
      <c r="AG391" s="213" t="e">
        <f aca="false">SUM(AG392+#REF!)</f>
        <v>#REF!</v>
      </c>
      <c r="AH391" s="213" t="e">
        <f aca="false">SUM(AH392+#REF!)</f>
        <v>#REF!</v>
      </c>
      <c r="AI391" s="213" t="e">
        <f aca="false">SUM(AI392+#REF!)</f>
        <v>#REF!</v>
      </c>
      <c r="AJ391" s="213" t="e">
        <f aca="false">SUM(AJ392+#REF!)</f>
        <v>#REF!</v>
      </c>
      <c r="AK391" s="213" t="e">
        <f aca="false">SUM(AK392+#REF!)</f>
        <v>#REF!</v>
      </c>
      <c r="AL391" s="213" t="e">
        <f aca="false">SUM(AL392+#REF!)</f>
        <v>#REF!</v>
      </c>
      <c r="AM391" s="213" t="e">
        <f aca="false">SUM(AM392+#REF!)</f>
        <v>#REF!</v>
      </c>
      <c r="AN391" s="213" t="e">
        <f aca="false">SUM(AN392+#REF!)</f>
        <v>#REF!</v>
      </c>
      <c r="AO391" s="207" t="n">
        <f aca="false">SUM(AO392)</f>
        <v>130068.352246334</v>
      </c>
      <c r="AP391" s="207" t="n">
        <f aca="false">SUM(AP392)</f>
        <v>600000</v>
      </c>
      <c r="AQ391" s="207" t="n">
        <f aca="false">SUM(AQ392)</f>
        <v>0</v>
      </c>
      <c r="AR391" s="207" t="n">
        <f aca="false">SUM(AR392)</f>
        <v>79633.6850487756</v>
      </c>
      <c r="AS391" s="207" t="n">
        <f aca="false">SUM(AS392)</f>
        <v>0</v>
      </c>
      <c r="AT391" s="207" t="n">
        <f aca="false">SUM(AT392)</f>
        <v>114242.3</v>
      </c>
      <c r="AU391" s="207" t="n">
        <f aca="false">SUM(AU392)</f>
        <v>57250</v>
      </c>
      <c r="AV391" s="207" t="n">
        <f aca="false">SUM(AV392)</f>
        <v>0</v>
      </c>
      <c r="AW391" s="207" t="n">
        <f aca="false">SUM(AW392)</f>
        <v>136883.685048776</v>
      </c>
      <c r="AX391" s="208" t="n">
        <f aca="false">SUM(AX392)</f>
        <v>114242.3</v>
      </c>
      <c r="AY391" s="207" t="n">
        <f aca="false">SUM(AY392)</f>
        <v>0</v>
      </c>
      <c r="AZ391" s="207" t="n">
        <f aca="false">SUM(AZ392)</f>
        <v>21210.51</v>
      </c>
      <c r="BA391" s="207" t="n">
        <f aca="false">SUM(BA392)</f>
        <v>115673.18667463</v>
      </c>
      <c r="BI391" s="3"/>
    </row>
    <row r="392" customFormat="false" ht="12.75" hidden="true" customHeight="false" outlineLevel="0" collapsed="false">
      <c r="A392" s="204" t="s">
        <v>463</v>
      </c>
      <c r="B392" s="205"/>
      <c r="C392" s="205"/>
      <c r="D392" s="205"/>
      <c r="E392" s="205"/>
      <c r="F392" s="205"/>
      <c r="G392" s="205"/>
      <c r="H392" s="205"/>
      <c r="I392" s="217" t="s">
        <v>464</v>
      </c>
      <c r="J392" s="218" t="s">
        <v>177</v>
      </c>
      <c r="K392" s="219" t="n">
        <f aca="false">SUM(K393)</f>
        <v>0</v>
      </c>
      <c r="L392" s="219" t="n">
        <f aca="false">SUM(L393)</f>
        <v>0</v>
      </c>
      <c r="M392" s="219" t="n">
        <f aca="false">SUM(M393)</f>
        <v>0</v>
      </c>
      <c r="N392" s="219" t="n">
        <f aca="false">SUM(N393)</f>
        <v>0</v>
      </c>
      <c r="O392" s="219" t="n">
        <f aca="false">SUM(O393)</f>
        <v>0</v>
      </c>
      <c r="P392" s="219" t="n">
        <f aca="false">SUM(P393)</f>
        <v>0</v>
      </c>
      <c r="Q392" s="219" t="n">
        <v>317000</v>
      </c>
      <c r="R392" s="219" t="e">
        <f aca="false">SUM(R393)</f>
        <v>#REF!</v>
      </c>
      <c r="S392" s="219" t="e">
        <f aca="false">SUM(S393)</f>
        <v>#REF!</v>
      </c>
      <c r="T392" s="219" t="e">
        <f aca="false">SUM(T393)</f>
        <v>#REF!</v>
      </c>
      <c r="U392" s="219" t="e">
        <f aca="false">SUM(U393)</f>
        <v>#REF!</v>
      </c>
      <c r="V392" s="219" t="e">
        <f aca="false">SUM(V393)</f>
        <v>#REF!</v>
      </c>
      <c r="W392" s="219" t="n">
        <f aca="false">SUM(W393)</f>
        <v>0</v>
      </c>
      <c r="X392" s="219" t="e">
        <f aca="false">SUM(X393)</f>
        <v>#REF!</v>
      </c>
      <c r="Y392" s="219" t="n">
        <f aca="false">SUM(Y393)</f>
        <v>1173441.66</v>
      </c>
      <c r="Z392" s="219" t="n">
        <f aca="false">SUM(Z393)</f>
        <v>1223141.66</v>
      </c>
      <c r="AA392" s="219" t="n">
        <f aca="false">SUM(AA393)</f>
        <v>324000</v>
      </c>
      <c r="AB392" s="219" t="n">
        <f aca="false">SUM(AB393)</f>
        <v>815696.4</v>
      </c>
      <c r="AC392" s="219" t="n">
        <f aca="false">SUM(AC393)</f>
        <v>648000</v>
      </c>
      <c r="AD392" s="219" t="n">
        <f aca="false">SUM(AD393)</f>
        <v>961000</v>
      </c>
      <c r="AE392" s="219" t="n">
        <f aca="false">SUM(AE393)</f>
        <v>0</v>
      </c>
      <c r="AF392" s="219" t="n">
        <f aca="false">SUM(AF393)</f>
        <v>0</v>
      </c>
      <c r="AG392" s="219" t="n">
        <f aca="false">SUM(AG393)</f>
        <v>961000</v>
      </c>
      <c r="AH392" s="219" t="n">
        <f aca="false">SUM(AH393)</f>
        <v>554110.41</v>
      </c>
      <c r="AI392" s="219" t="n">
        <f aca="false">SUM(AI393)</f>
        <v>1027800</v>
      </c>
      <c r="AJ392" s="219" t="n">
        <f aca="false">SUM(AJ393)</f>
        <v>593900.29</v>
      </c>
      <c r="AK392" s="219" t="n">
        <f aca="false">SUM(AK393)</f>
        <v>980000</v>
      </c>
      <c r="AL392" s="219" t="n">
        <f aca="false">SUM(AL393)</f>
        <v>0</v>
      </c>
      <c r="AM392" s="219" t="n">
        <f aca="false">SUM(AM393)</f>
        <v>0</v>
      </c>
      <c r="AN392" s="219" t="n">
        <f aca="false">SUM(AN393)</f>
        <v>980000</v>
      </c>
      <c r="AO392" s="207" t="n">
        <f aca="false">SUM(AN392/$AN$2)</f>
        <v>130068.352246334</v>
      </c>
      <c r="AP392" s="219" t="n">
        <f aca="false">SUM(AP393)</f>
        <v>600000</v>
      </c>
      <c r="AQ392" s="219" t="n">
        <f aca="false">SUM(AQ393)</f>
        <v>0</v>
      </c>
      <c r="AR392" s="207" t="n">
        <f aca="false">SUM(AP392/$AN$2)</f>
        <v>79633.6850487756</v>
      </c>
      <c r="AS392" s="207"/>
      <c r="AT392" s="207" t="n">
        <f aca="false">SUM(AT393)</f>
        <v>114242.3</v>
      </c>
      <c r="AU392" s="207" t="n">
        <f aca="false">SUM(AU393)</f>
        <v>57250</v>
      </c>
      <c r="AV392" s="207" t="n">
        <f aca="false">SUM(AV393)</f>
        <v>0</v>
      </c>
      <c r="AW392" s="207" t="n">
        <f aca="false">SUM(AR392+AU392-AV392)</f>
        <v>136883.685048776</v>
      </c>
      <c r="AX392" s="215" t="n">
        <f aca="false">SUM(AX396)</f>
        <v>114242.3</v>
      </c>
      <c r="AY392" s="216" t="n">
        <f aca="false">SUM(AY396)</f>
        <v>0</v>
      </c>
      <c r="AZ392" s="216" t="n">
        <f aca="false">SUM(AZ396)</f>
        <v>21210.51</v>
      </c>
      <c r="BA392" s="216" t="n">
        <f aca="false">SUM(BA396)</f>
        <v>115673.18667463</v>
      </c>
      <c r="BE392" s="3" t="n">
        <v>62400</v>
      </c>
      <c r="BG392" s="3" t="n">
        <v>53273.18</v>
      </c>
      <c r="BI392" s="3"/>
    </row>
    <row r="393" customFormat="false" ht="12.75" hidden="true" customHeight="false" outlineLevel="0" collapsed="false">
      <c r="A393" s="204"/>
      <c r="B393" s="205"/>
      <c r="C393" s="205"/>
      <c r="D393" s="205"/>
      <c r="E393" s="205"/>
      <c r="F393" s="205"/>
      <c r="G393" s="205"/>
      <c r="H393" s="205"/>
      <c r="I393" s="217" t="s">
        <v>157</v>
      </c>
      <c r="J393" s="218"/>
      <c r="K393" s="205"/>
      <c r="L393" s="205"/>
      <c r="M393" s="205"/>
      <c r="N393" s="205"/>
      <c r="O393" s="205"/>
      <c r="P393" s="217" t="s">
        <v>157</v>
      </c>
      <c r="Q393" s="218"/>
      <c r="R393" s="213" t="e">
        <f aca="false">SUM(#REF!)</f>
        <v>#REF!</v>
      </c>
      <c r="S393" s="213" t="e">
        <f aca="false">SUM(S396)</f>
        <v>#REF!</v>
      </c>
      <c r="T393" s="213" t="e">
        <f aca="false">SUM(T396)</f>
        <v>#REF!</v>
      </c>
      <c r="U393" s="213" t="e">
        <f aca="false">SUM(U396)</f>
        <v>#REF!</v>
      </c>
      <c r="V393" s="213" t="e">
        <f aca="false">SUM(V396)</f>
        <v>#REF!</v>
      </c>
      <c r="W393" s="213" t="n">
        <f aca="false">SUM(W396)</f>
        <v>0</v>
      </c>
      <c r="X393" s="213" t="e">
        <f aca="false">SUM(X396)</f>
        <v>#REF!</v>
      </c>
      <c r="Y393" s="213" t="n">
        <f aca="false">SUM(Y396)</f>
        <v>1173441.66</v>
      </c>
      <c r="Z393" s="213" t="n">
        <f aca="false">SUM(Z396)</f>
        <v>1223141.66</v>
      </c>
      <c r="AA393" s="213" t="n">
        <f aca="false">SUM(AA396)</f>
        <v>324000</v>
      </c>
      <c r="AB393" s="213" t="n">
        <f aca="false">SUM(AB396)</f>
        <v>815696.4</v>
      </c>
      <c r="AC393" s="213" t="n">
        <f aca="false">SUM(AC396)</f>
        <v>648000</v>
      </c>
      <c r="AD393" s="213" t="n">
        <f aca="false">SUM(AD396)</f>
        <v>961000</v>
      </c>
      <c r="AE393" s="213" t="n">
        <f aca="false">SUM(AE396)</f>
        <v>0</v>
      </c>
      <c r="AF393" s="213" t="n">
        <f aca="false">SUM(AF396)</f>
        <v>0</v>
      </c>
      <c r="AG393" s="213" t="n">
        <f aca="false">SUM(AG396)</f>
        <v>961000</v>
      </c>
      <c r="AH393" s="213" t="n">
        <f aca="false">SUM(AH396)</f>
        <v>554110.41</v>
      </c>
      <c r="AI393" s="213" t="n">
        <f aca="false">SUM(AI396)</f>
        <v>1027800</v>
      </c>
      <c r="AJ393" s="213" t="n">
        <f aca="false">SUM(AJ396)</f>
        <v>593900.29</v>
      </c>
      <c r="AK393" s="213" t="n">
        <f aca="false">SUM(AK396)</f>
        <v>980000</v>
      </c>
      <c r="AL393" s="213" t="n">
        <f aca="false">SUM(AL396)</f>
        <v>0</v>
      </c>
      <c r="AM393" s="213" t="n">
        <f aca="false">SUM(AM396)</f>
        <v>0</v>
      </c>
      <c r="AN393" s="213" t="n">
        <f aca="false">SUM(AN396)</f>
        <v>980000</v>
      </c>
      <c r="AO393" s="207" t="n">
        <f aca="false">SUM(AN393/$AN$2)</f>
        <v>130068.352246334</v>
      </c>
      <c r="AP393" s="213" t="n">
        <f aca="false">SUM(AP396)</f>
        <v>600000</v>
      </c>
      <c r="AQ393" s="213" t="n">
        <f aca="false">SUM(AQ396)</f>
        <v>0</v>
      </c>
      <c r="AR393" s="207" t="n">
        <f aca="false">SUM(AP393/$AN$2)</f>
        <v>79633.6850487756</v>
      </c>
      <c r="AS393" s="207"/>
      <c r="AT393" s="207" t="n">
        <f aca="false">SUM(AT396)</f>
        <v>114242.3</v>
      </c>
      <c r="AU393" s="207" t="n">
        <f aca="false">SUM(AU396)</f>
        <v>57250</v>
      </c>
      <c r="AV393" s="207" t="n">
        <f aca="false">SUM(AV396)</f>
        <v>0</v>
      </c>
      <c r="AW393" s="207" t="n">
        <f aca="false">SUM(AR393+AU393-AV393)</f>
        <v>136883.685048776</v>
      </c>
      <c r="AX393" s="215"/>
      <c r="AY393" s="180"/>
      <c r="AZ393" s="180"/>
      <c r="BA393" s="160" t="n">
        <v>115673.19</v>
      </c>
      <c r="BI393" s="3"/>
    </row>
    <row r="394" customFormat="false" ht="12.75" hidden="true" customHeight="false" outlineLevel="0" collapsed="false">
      <c r="A394" s="204"/>
      <c r="B394" s="205" t="s">
        <v>178</v>
      </c>
      <c r="C394" s="205"/>
      <c r="D394" s="205"/>
      <c r="E394" s="205"/>
      <c r="F394" s="205"/>
      <c r="G394" s="205"/>
      <c r="H394" s="205"/>
      <c r="I394" s="234" t="s">
        <v>180</v>
      </c>
      <c r="J394" s="218" t="s">
        <v>181</v>
      </c>
      <c r="K394" s="205"/>
      <c r="L394" s="205"/>
      <c r="M394" s="205"/>
      <c r="N394" s="205"/>
      <c r="O394" s="205"/>
      <c r="P394" s="217"/>
      <c r="Q394" s="218"/>
      <c r="R394" s="213"/>
      <c r="S394" s="213"/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3"/>
      <c r="AN394" s="213"/>
      <c r="AO394" s="207" t="n">
        <f aca="false">SUM(AN394/$AN$2)</f>
        <v>0</v>
      </c>
      <c r="AP394" s="213" t="n">
        <v>600000</v>
      </c>
      <c r="AQ394" s="213"/>
      <c r="AR394" s="207" t="n">
        <f aca="false">SUM(AP394/$AN$2)</f>
        <v>79633.6850487756</v>
      </c>
      <c r="AS394" s="207"/>
      <c r="AT394" s="207"/>
      <c r="AU394" s="207"/>
      <c r="AV394" s="207"/>
      <c r="AW394" s="207" t="n">
        <v>136883.69</v>
      </c>
      <c r="AX394" s="215"/>
      <c r="AY394" s="180"/>
      <c r="AZ394" s="180"/>
      <c r="BA394" s="160" t="n">
        <v>62400</v>
      </c>
      <c r="BI394" s="3"/>
    </row>
    <row r="395" customFormat="false" ht="12.75" hidden="true" customHeight="false" outlineLevel="0" collapsed="false">
      <c r="A395" s="204"/>
      <c r="B395" s="205"/>
      <c r="C395" s="205"/>
      <c r="D395" s="205"/>
      <c r="E395" s="205"/>
      <c r="F395" s="205"/>
      <c r="G395" s="205"/>
      <c r="H395" s="205"/>
      <c r="I395" s="234" t="s">
        <v>271</v>
      </c>
      <c r="J395" s="218" t="s">
        <v>37</v>
      </c>
      <c r="K395" s="205"/>
      <c r="L395" s="205"/>
      <c r="M395" s="205"/>
      <c r="N395" s="205"/>
      <c r="O395" s="205"/>
      <c r="P395" s="217"/>
      <c r="Q395" s="218"/>
      <c r="R395" s="213"/>
      <c r="S395" s="213"/>
      <c r="T395" s="213"/>
      <c r="U395" s="213"/>
      <c r="V395" s="213"/>
      <c r="W395" s="213"/>
      <c r="X395" s="213"/>
      <c r="Y395" s="213"/>
      <c r="Z395" s="213"/>
      <c r="AA395" s="213"/>
      <c r="AB395" s="213"/>
      <c r="AC395" s="213"/>
      <c r="AD395" s="213"/>
      <c r="AE395" s="213"/>
      <c r="AF395" s="213"/>
      <c r="AG395" s="213"/>
      <c r="AH395" s="213"/>
      <c r="AI395" s="213"/>
      <c r="AJ395" s="213"/>
      <c r="AK395" s="213"/>
      <c r="AL395" s="213"/>
      <c r="AM395" s="213"/>
      <c r="AN395" s="213"/>
      <c r="AO395" s="207"/>
      <c r="AP395" s="213"/>
      <c r="AQ395" s="213"/>
      <c r="AR395" s="207"/>
      <c r="AS395" s="207"/>
      <c r="AT395" s="207"/>
      <c r="AU395" s="207"/>
      <c r="AV395" s="207"/>
      <c r="AW395" s="207"/>
      <c r="AX395" s="215"/>
      <c r="AY395" s="180"/>
      <c r="AZ395" s="180"/>
      <c r="BA395" s="244" t="n">
        <v>53273.18</v>
      </c>
      <c r="BI395" s="3"/>
    </row>
    <row r="396" customFormat="false" ht="12.75" hidden="true" customHeight="false" outlineLevel="0" collapsed="false">
      <c r="A396" s="242"/>
      <c r="B396" s="220"/>
      <c r="C396" s="220"/>
      <c r="D396" s="220"/>
      <c r="E396" s="220"/>
      <c r="F396" s="220"/>
      <c r="G396" s="220"/>
      <c r="H396" s="220"/>
      <c r="I396" s="206" t="n">
        <v>3</v>
      </c>
      <c r="J396" s="137" t="s">
        <v>71</v>
      </c>
      <c r="K396" s="220"/>
      <c r="L396" s="220"/>
      <c r="M396" s="220"/>
      <c r="N396" s="220"/>
      <c r="O396" s="220"/>
      <c r="P396" s="206" t="n">
        <v>3</v>
      </c>
      <c r="Q396" s="137" t="s">
        <v>71</v>
      </c>
      <c r="R396" s="213"/>
      <c r="S396" s="207" t="e">
        <f aca="false">SUM(S397)</f>
        <v>#REF!</v>
      </c>
      <c r="T396" s="207" t="e">
        <f aca="false">SUM(T397)</f>
        <v>#REF!</v>
      </c>
      <c r="U396" s="207" t="e">
        <f aca="false">SUM(U397)</f>
        <v>#REF!</v>
      </c>
      <c r="V396" s="207" t="e">
        <f aca="false">SUM(V397)</f>
        <v>#REF!</v>
      </c>
      <c r="W396" s="207" t="n">
        <f aca="false">SUM(W397)</f>
        <v>0</v>
      </c>
      <c r="X396" s="207" t="e">
        <f aca="false">SUM(X397+X404)</f>
        <v>#REF!</v>
      </c>
      <c r="Y396" s="207" t="n">
        <f aca="false">SUM(Y397+Y404)</f>
        <v>1173441.66</v>
      </c>
      <c r="Z396" s="207" t="n">
        <f aca="false">SUM(Z397+Z404)</f>
        <v>1223141.66</v>
      </c>
      <c r="AA396" s="207" t="n">
        <f aca="false">SUM(AA397+AA404)</f>
        <v>324000</v>
      </c>
      <c r="AB396" s="207" t="n">
        <f aca="false">SUM(AB397+AB404)</f>
        <v>815696.4</v>
      </c>
      <c r="AC396" s="207" t="n">
        <f aca="false">SUM(AC397+AC404)</f>
        <v>648000</v>
      </c>
      <c r="AD396" s="207" t="n">
        <f aca="false">SUM(AD397+AD404)</f>
        <v>961000</v>
      </c>
      <c r="AE396" s="207" t="n">
        <f aca="false">SUM(AE397+AE404)</f>
        <v>0</v>
      </c>
      <c r="AF396" s="207" t="n">
        <f aca="false">SUM(AF397+AF404)</f>
        <v>0</v>
      </c>
      <c r="AG396" s="207" t="n">
        <f aca="false">SUM(AG397+AG404)</f>
        <v>961000</v>
      </c>
      <c r="AH396" s="207" t="n">
        <f aca="false">SUM(AH397+AH404)</f>
        <v>554110.41</v>
      </c>
      <c r="AI396" s="207" t="n">
        <f aca="false">SUM(AI397+AI404)</f>
        <v>1027800</v>
      </c>
      <c r="AJ396" s="207" t="n">
        <f aca="false">SUM(AJ397+AJ404)</f>
        <v>593900.29</v>
      </c>
      <c r="AK396" s="207" t="n">
        <f aca="false">SUM(AK397+AK404)</f>
        <v>980000</v>
      </c>
      <c r="AL396" s="207" t="n">
        <f aca="false">SUM(AL397+AL404)</f>
        <v>0</v>
      </c>
      <c r="AM396" s="207" t="n">
        <f aca="false">SUM(AM397+AM404)</f>
        <v>0</v>
      </c>
      <c r="AN396" s="207" t="n">
        <f aca="false">SUM(AN397+AN404)</f>
        <v>980000</v>
      </c>
      <c r="AO396" s="207" t="n">
        <f aca="false">SUM(AN396/$AN$2)</f>
        <v>130068.352246334</v>
      </c>
      <c r="AP396" s="207" t="n">
        <f aca="false">SUM(AP397+AP404)</f>
        <v>600000</v>
      </c>
      <c r="AQ396" s="207" t="n">
        <f aca="false">SUM(AQ397+AQ404)</f>
        <v>0</v>
      </c>
      <c r="AR396" s="207" t="n">
        <f aca="false">SUM(AP396/$AN$2)</f>
        <v>79633.6850487756</v>
      </c>
      <c r="AS396" s="207"/>
      <c r="AT396" s="207" t="n">
        <f aca="false">SUM(AT397+AT404)</f>
        <v>114242.3</v>
      </c>
      <c r="AU396" s="207" t="n">
        <f aca="false">SUM(AU397+AU404)</f>
        <v>57250</v>
      </c>
      <c r="AV396" s="207" t="n">
        <f aca="false">SUM(AV397+AV404)</f>
        <v>0</v>
      </c>
      <c r="AW396" s="207" t="n">
        <f aca="false">SUM(AR396+AU396-AV396)</f>
        <v>136883.685048776</v>
      </c>
      <c r="AX396" s="215" t="n">
        <f aca="false">SUM(AX397+AX404)</f>
        <v>114242.3</v>
      </c>
      <c r="AY396" s="216" t="n">
        <f aca="false">SUM(AY397+AY404)</f>
        <v>0</v>
      </c>
      <c r="AZ396" s="216" t="n">
        <f aca="false">SUM(AZ397+AZ404)</f>
        <v>21210.51</v>
      </c>
      <c r="BA396" s="216" t="n">
        <f aca="false">SUM(BA397+BA404)</f>
        <v>115673.18667463</v>
      </c>
      <c r="BI396" s="3"/>
    </row>
    <row r="397" customFormat="false" ht="12.75" hidden="true" customHeight="false" outlineLevel="0" collapsed="false">
      <c r="A397" s="242"/>
      <c r="B397" s="220" t="s">
        <v>179</v>
      </c>
      <c r="C397" s="220"/>
      <c r="D397" s="220"/>
      <c r="E397" s="220"/>
      <c r="F397" s="220"/>
      <c r="G397" s="220"/>
      <c r="H397" s="220"/>
      <c r="I397" s="206" t="n">
        <v>31</v>
      </c>
      <c r="J397" s="137" t="s">
        <v>72</v>
      </c>
      <c r="K397" s="220"/>
      <c r="L397" s="220"/>
      <c r="M397" s="220"/>
      <c r="N397" s="220"/>
      <c r="O397" s="220"/>
      <c r="P397" s="206" t="n">
        <v>31</v>
      </c>
      <c r="Q397" s="137" t="s">
        <v>465</v>
      </c>
      <c r="R397" s="213"/>
      <c r="S397" s="207" t="e">
        <f aca="false">SUM(S398+S402)</f>
        <v>#REF!</v>
      </c>
      <c r="T397" s="207" t="e">
        <f aca="false">SUM(T398+T402)</f>
        <v>#REF!</v>
      </c>
      <c r="U397" s="207" t="e">
        <f aca="false">SUM(U398+U402)</f>
        <v>#REF!</v>
      </c>
      <c r="V397" s="207" t="e">
        <f aca="false">SUM(V398+V402)</f>
        <v>#REF!</v>
      </c>
      <c r="W397" s="207" t="n">
        <f aca="false">SUM(W398+W402)</f>
        <v>0</v>
      </c>
      <c r="X397" s="207" t="e">
        <f aca="false">SUM(X398+X402+#REF!)</f>
        <v>#REF!</v>
      </c>
      <c r="Y397" s="207" t="n">
        <f aca="false">SUM(Y398+Y402)</f>
        <v>905441.66</v>
      </c>
      <c r="Z397" s="207" t="n">
        <f aca="false">SUM(Z398+Z402)</f>
        <v>905441.66</v>
      </c>
      <c r="AA397" s="207" t="n">
        <f aca="false">SUM(AA398+AA402)</f>
        <v>206500</v>
      </c>
      <c r="AB397" s="207" t="n">
        <f aca="false">SUM(AB398+AB402)</f>
        <v>743375.5</v>
      </c>
      <c r="AC397" s="207" t="n">
        <f aca="false">SUM(AC398+AC402)</f>
        <v>413000</v>
      </c>
      <c r="AD397" s="207" t="n">
        <f aca="false">SUM(AD398+AD402)</f>
        <v>721000</v>
      </c>
      <c r="AE397" s="207" t="n">
        <f aca="false">SUM(AE398+AE402)</f>
        <v>0</v>
      </c>
      <c r="AF397" s="207" t="n">
        <f aca="false">SUM(AF398+AF402)</f>
        <v>0</v>
      </c>
      <c r="AG397" s="207" t="n">
        <f aca="false">SUM(AG398+AG402)</f>
        <v>721000</v>
      </c>
      <c r="AH397" s="207" t="n">
        <f aca="false">SUM(AH398+AH402)</f>
        <v>459991.9</v>
      </c>
      <c r="AI397" s="207" t="n">
        <f aca="false">SUM(AI398+AI402+AI400)</f>
        <v>858000</v>
      </c>
      <c r="AJ397" s="207" t="n">
        <f aca="false">SUM(AJ398+AJ402+AJ400)</f>
        <v>562659.07</v>
      </c>
      <c r="AK397" s="207" t="n">
        <f aca="false">SUM(AK398+AK402+AK400)</f>
        <v>858000</v>
      </c>
      <c r="AL397" s="207" t="n">
        <f aca="false">SUM(AL398+AL402+AL400)</f>
        <v>0</v>
      </c>
      <c r="AM397" s="207" t="n">
        <f aca="false">SUM(AM398+AM402+AM400)</f>
        <v>0</v>
      </c>
      <c r="AN397" s="207" t="n">
        <f aca="false">SUM(AN398+AN402+AN400)</f>
        <v>858000</v>
      </c>
      <c r="AO397" s="207" t="n">
        <f aca="false">SUM(AN397/$AN$2)</f>
        <v>113876.169619749</v>
      </c>
      <c r="AP397" s="207" t="n">
        <f aca="false">SUM(AP398+AP402+AP400)</f>
        <v>508000</v>
      </c>
      <c r="AQ397" s="207"/>
      <c r="AR397" s="207" t="n">
        <f aca="false">SUM(AP397/$AN$2)</f>
        <v>67423.18667463</v>
      </c>
      <c r="AS397" s="207"/>
      <c r="AT397" s="207" t="n">
        <f aca="false">SUM(AT398+AT402+AT400)</f>
        <v>107222.86</v>
      </c>
      <c r="AU397" s="207" t="n">
        <f aca="false">SUM(AU398+AU402+AU400)</f>
        <v>50000</v>
      </c>
      <c r="AV397" s="207" t="n">
        <f aca="false">SUM(AV398+AV402+AV400)</f>
        <v>0</v>
      </c>
      <c r="AW397" s="207" t="n">
        <f aca="false">SUM(AW398+AW402+AW400)</f>
        <v>117423.18667463</v>
      </c>
      <c r="AX397" s="215" t="n">
        <f aca="false">SUM(AX398+AX402)</f>
        <v>107222.86</v>
      </c>
      <c r="AY397" s="216" t="n">
        <f aca="false">SUM(AY398+AY402)</f>
        <v>0</v>
      </c>
      <c r="AZ397" s="216" t="n">
        <f aca="false">SUM(AZ398+AZ402)</f>
        <v>9000</v>
      </c>
      <c r="BA397" s="216" t="n">
        <f aca="false">SUM(BA398+BA400+BA402)</f>
        <v>108423.18667463</v>
      </c>
      <c r="BI397" s="3"/>
    </row>
    <row r="398" customFormat="false" ht="12.75" hidden="true" customHeight="false" outlineLevel="0" collapsed="false">
      <c r="A398" s="204"/>
      <c r="B398" s="205" t="s">
        <v>466</v>
      </c>
      <c r="C398" s="205"/>
      <c r="D398" s="205"/>
      <c r="E398" s="205"/>
      <c r="F398" s="205"/>
      <c r="G398" s="205"/>
      <c r="H398" s="205"/>
      <c r="I398" s="217" t="n">
        <v>311</v>
      </c>
      <c r="J398" s="218" t="s">
        <v>187</v>
      </c>
      <c r="K398" s="205"/>
      <c r="L398" s="205"/>
      <c r="M398" s="205"/>
      <c r="N398" s="205"/>
      <c r="O398" s="205"/>
      <c r="P398" s="217" t="n">
        <v>311</v>
      </c>
      <c r="Q398" s="218" t="s">
        <v>187</v>
      </c>
      <c r="R398" s="213"/>
      <c r="S398" s="219" t="e">
        <f aca="false">SUM(#REF!)</f>
        <v>#REF!</v>
      </c>
      <c r="T398" s="219" t="e">
        <f aca="false">SUM(#REF!)</f>
        <v>#REF!</v>
      </c>
      <c r="U398" s="219" t="e">
        <f aca="false">SUM(#REF!)</f>
        <v>#REF!</v>
      </c>
      <c r="V398" s="219" t="e">
        <f aca="false">SUM(#REF!)</f>
        <v>#REF!</v>
      </c>
      <c r="W398" s="219" t="n">
        <v>0</v>
      </c>
      <c r="X398" s="219" t="n">
        <v>670000</v>
      </c>
      <c r="Y398" s="219" t="n">
        <f aca="false">SUM(Y399)</f>
        <v>783080.3</v>
      </c>
      <c r="Z398" s="219" t="n">
        <f aca="false">SUM(Z399)</f>
        <v>783080.3</v>
      </c>
      <c r="AA398" s="219" t="n">
        <f aca="false">SUM(AA399)</f>
        <v>182500</v>
      </c>
      <c r="AB398" s="219" t="n">
        <f aca="false">SUM(AB399)</f>
        <v>687632.27</v>
      </c>
      <c r="AC398" s="219" t="n">
        <f aca="false">SUM(AC399)</f>
        <v>365000</v>
      </c>
      <c r="AD398" s="219" t="n">
        <f aca="false">SUM(AD399)</f>
        <v>665000</v>
      </c>
      <c r="AE398" s="219" t="n">
        <f aca="false">SUM(AE399)</f>
        <v>0</v>
      </c>
      <c r="AF398" s="219" t="n">
        <f aca="false">SUM(AF399)</f>
        <v>0</v>
      </c>
      <c r="AG398" s="219" t="n">
        <f aca="false">SUM(AG399)</f>
        <v>665000</v>
      </c>
      <c r="AH398" s="219" t="n">
        <f aca="false">SUM(AH399)</f>
        <v>394588.01</v>
      </c>
      <c r="AI398" s="219" t="n">
        <f aca="false">SUM(AI399)</f>
        <v>720000</v>
      </c>
      <c r="AJ398" s="219" t="n">
        <f aca="false">SUM(AJ399)</f>
        <v>482969.21</v>
      </c>
      <c r="AK398" s="219" t="n">
        <f aca="false">SUM(AK399)</f>
        <v>720000</v>
      </c>
      <c r="AL398" s="219" t="n">
        <f aca="false">SUM(AL399)</f>
        <v>0</v>
      </c>
      <c r="AM398" s="219" t="n">
        <f aca="false">SUM(AM399)</f>
        <v>0</v>
      </c>
      <c r="AN398" s="219" t="n">
        <f aca="false">SUM(AN399)</f>
        <v>720000</v>
      </c>
      <c r="AO398" s="207" t="n">
        <f aca="false">SUM(AN398/$AN$2)</f>
        <v>95560.4220585308</v>
      </c>
      <c r="AP398" s="219" t="n">
        <f aca="false">SUM(AP399)</f>
        <v>450000</v>
      </c>
      <c r="AQ398" s="219"/>
      <c r="AR398" s="207" t="n">
        <f aca="false">SUM(AP398/$AN$2)</f>
        <v>59725.2637865817</v>
      </c>
      <c r="AS398" s="207"/>
      <c r="AT398" s="207" t="n">
        <f aca="false">SUM(AT399)</f>
        <v>92036.85</v>
      </c>
      <c r="AU398" s="207" t="n">
        <f aca="false">SUM(AU399)</f>
        <v>40000</v>
      </c>
      <c r="AV398" s="207" t="n">
        <f aca="false">SUM(AV399)</f>
        <v>0</v>
      </c>
      <c r="AW398" s="207" t="n">
        <f aca="false">SUM(AR398+AU398-AV398)</f>
        <v>99725.2637865817</v>
      </c>
      <c r="AX398" s="215" t="n">
        <f aca="false">SUM(AX399)</f>
        <v>92036.85</v>
      </c>
      <c r="AY398" s="216" t="n">
        <f aca="false">SUM(AY399)</f>
        <v>0</v>
      </c>
      <c r="AZ398" s="216" t="n">
        <f aca="false">SUM(AZ399)</f>
        <v>7000</v>
      </c>
      <c r="BA398" s="216" t="n">
        <f aca="false">SUM(BA399)</f>
        <v>92725.2637865817</v>
      </c>
      <c r="BI398" s="3"/>
    </row>
    <row r="399" customFormat="false" ht="12.75" hidden="true" customHeight="false" outlineLevel="0" collapsed="false">
      <c r="A399" s="204"/>
      <c r="B399" s="205"/>
      <c r="C399" s="205"/>
      <c r="D399" s="205"/>
      <c r="E399" s="205"/>
      <c r="F399" s="205"/>
      <c r="G399" s="205"/>
      <c r="H399" s="205"/>
      <c r="I399" s="217" t="n">
        <v>31111</v>
      </c>
      <c r="J399" s="218" t="s">
        <v>467</v>
      </c>
      <c r="K399" s="205"/>
      <c r="L399" s="205"/>
      <c r="M399" s="205"/>
      <c r="N399" s="205"/>
      <c r="O399" s="205"/>
      <c r="P399" s="217"/>
      <c r="Q399" s="218"/>
      <c r="R399" s="213"/>
      <c r="S399" s="219"/>
      <c r="T399" s="219"/>
      <c r="U399" s="219"/>
      <c r="V399" s="219"/>
      <c r="W399" s="219"/>
      <c r="X399" s="219"/>
      <c r="Y399" s="219" t="n">
        <v>783080.3</v>
      </c>
      <c r="Z399" s="219" t="n">
        <v>783080.3</v>
      </c>
      <c r="AA399" s="219" t="n">
        <v>182500</v>
      </c>
      <c r="AB399" s="219" t="n">
        <v>687632.27</v>
      </c>
      <c r="AC399" s="219" t="n">
        <v>365000</v>
      </c>
      <c r="AD399" s="219" t="n">
        <v>665000</v>
      </c>
      <c r="AE399" s="219"/>
      <c r="AF399" s="219"/>
      <c r="AG399" s="221" t="n">
        <f aca="false">SUM(AD399+AE399-AF399)</f>
        <v>665000</v>
      </c>
      <c r="AH399" s="219" t="n">
        <v>394588.01</v>
      </c>
      <c r="AI399" s="219" t="n">
        <v>720000</v>
      </c>
      <c r="AJ399" s="180" t="n">
        <v>482969.21</v>
      </c>
      <c r="AK399" s="219" t="n">
        <v>720000</v>
      </c>
      <c r="AL399" s="219"/>
      <c r="AM399" s="219"/>
      <c r="AN399" s="180" t="n">
        <f aca="false">SUM(AK399+AL399-AM399)</f>
        <v>720000</v>
      </c>
      <c r="AO399" s="207" t="n">
        <f aca="false">SUM(AN399/$AN$2)</f>
        <v>95560.4220585308</v>
      </c>
      <c r="AP399" s="180" t="n">
        <v>450000</v>
      </c>
      <c r="AQ399" s="180"/>
      <c r="AR399" s="207" t="n">
        <f aca="false">SUM(AP399/$AN$2)</f>
        <v>59725.2637865817</v>
      </c>
      <c r="AS399" s="207" t="n">
        <v>92036.85</v>
      </c>
      <c r="AT399" s="207" t="n">
        <v>92036.85</v>
      </c>
      <c r="AU399" s="207" t="n">
        <v>40000</v>
      </c>
      <c r="AV399" s="207"/>
      <c r="AW399" s="207" t="n">
        <f aca="false">SUM(AR399+AU399-AV399)</f>
        <v>99725.2637865817</v>
      </c>
      <c r="AX399" s="215" t="n">
        <v>92036.85</v>
      </c>
      <c r="AY399" s="180"/>
      <c r="AZ399" s="180" t="n">
        <v>7000</v>
      </c>
      <c r="BA399" s="160" t="n">
        <f aca="false">SUM(AW399+AY399-AZ399)</f>
        <v>92725.2637865817</v>
      </c>
      <c r="BI399" s="3"/>
    </row>
    <row r="400" customFormat="false" ht="12.75" hidden="true" customHeight="false" outlineLevel="0" collapsed="false">
      <c r="A400" s="204"/>
      <c r="B400" s="205"/>
      <c r="C400" s="205"/>
      <c r="D400" s="205"/>
      <c r="E400" s="205"/>
      <c r="F400" s="205"/>
      <c r="G400" s="205"/>
      <c r="H400" s="205"/>
      <c r="I400" s="217" t="n">
        <v>312</v>
      </c>
      <c r="J400" s="218" t="s">
        <v>190</v>
      </c>
      <c r="K400" s="205"/>
      <c r="L400" s="205"/>
      <c r="M400" s="205"/>
      <c r="N400" s="205"/>
      <c r="O400" s="205"/>
      <c r="P400" s="217"/>
      <c r="Q400" s="218"/>
      <c r="R400" s="213"/>
      <c r="S400" s="21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 t="n">
        <f aca="false">SUM(AC401:AC401)</f>
        <v>0</v>
      </c>
      <c r="AD400" s="219" t="n">
        <f aca="false">SUM(AD401:AD401)</f>
        <v>6000</v>
      </c>
      <c r="AE400" s="219" t="n">
        <f aca="false">SUM(AE401:AE401)</f>
        <v>0</v>
      </c>
      <c r="AF400" s="219" t="n">
        <f aca="false">SUM(AF401:AF401)</f>
        <v>0</v>
      </c>
      <c r="AG400" s="219" t="n">
        <f aca="false">SUM(AG401:AG401)</f>
        <v>6000</v>
      </c>
      <c r="AH400" s="219" t="n">
        <f aca="false">SUM(AH401:AH401)</f>
        <v>0</v>
      </c>
      <c r="AI400" s="219" t="n">
        <f aca="false">SUM(AI401:AI401)</f>
        <v>18000</v>
      </c>
      <c r="AJ400" s="219" t="n">
        <f aca="false">SUM(AJ401:AJ401)</f>
        <v>0</v>
      </c>
      <c r="AK400" s="219" t="n">
        <f aca="false">SUM(AK401:AK401)</f>
        <v>18000</v>
      </c>
      <c r="AL400" s="219" t="n">
        <f aca="false">SUM(AL401:AL401)</f>
        <v>0</v>
      </c>
      <c r="AM400" s="219" t="n">
        <f aca="false">SUM(AM401:AM401)</f>
        <v>0</v>
      </c>
      <c r="AN400" s="219" t="n">
        <f aca="false">SUM(AN401:AN401)</f>
        <v>18000</v>
      </c>
      <c r="AO400" s="207" t="n">
        <f aca="false">SUM(AN400/$AN$2)</f>
        <v>2389.01055146327</v>
      </c>
      <c r="AP400" s="219" t="n">
        <f aca="false">SUM(AP401:AP401)</f>
        <v>1500</v>
      </c>
      <c r="AQ400" s="219"/>
      <c r="AR400" s="207" t="n">
        <f aca="false">SUM(AP400/$AN$2)</f>
        <v>199.084212621939</v>
      </c>
      <c r="AS400" s="207"/>
      <c r="AT400" s="207" t="n">
        <f aca="false">SUM(AT401:AT401)</f>
        <v>0</v>
      </c>
      <c r="AU400" s="207" t="n">
        <f aca="false">SUM(AU401:AU401)</f>
        <v>0</v>
      </c>
      <c r="AV400" s="207" t="n">
        <f aca="false">SUM(AV401:AV401)</f>
        <v>0</v>
      </c>
      <c r="AW400" s="207" t="n">
        <f aca="false">SUM(AR400+AU400-AV400)</f>
        <v>199.084212621939</v>
      </c>
      <c r="AX400" s="215"/>
      <c r="AY400" s="180"/>
      <c r="AZ400" s="180"/>
      <c r="BA400" s="160" t="n">
        <f aca="false">SUM(AW400+AY400-AZ400)</f>
        <v>199.084212621939</v>
      </c>
      <c r="BI400" s="3"/>
    </row>
    <row r="401" customFormat="false" ht="12.75" hidden="true" customHeight="false" outlineLevel="0" collapsed="false">
      <c r="A401" s="204"/>
      <c r="B401" s="205"/>
      <c r="C401" s="205"/>
      <c r="D401" s="205"/>
      <c r="E401" s="205"/>
      <c r="F401" s="205"/>
      <c r="G401" s="205"/>
      <c r="H401" s="205"/>
      <c r="I401" s="217" t="n">
        <v>31216</v>
      </c>
      <c r="J401" s="218" t="s">
        <v>468</v>
      </c>
      <c r="K401" s="205"/>
      <c r="L401" s="205"/>
      <c r="M401" s="205"/>
      <c r="N401" s="205"/>
      <c r="O401" s="205"/>
      <c r="P401" s="217"/>
      <c r="Q401" s="218"/>
      <c r="R401" s="213"/>
      <c r="S401" s="219"/>
      <c r="T401" s="219"/>
      <c r="U401" s="219"/>
      <c r="V401" s="219"/>
      <c r="W401" s="219"/>
      <c r="X401" s="219"/>
      <c r="Y401" s="219"/>
      <c r="Z401" s="219"/>
      <c r="AA401" s="219"/>
      <c r="AB401" s="219"/>
      <c r="AC401" s="219"/>
      <c r="AD401" s="219" t="n">
        <v>6000</v>
      </c>
      <c r="AE401" s="219"/>
      <c r="AF401" s="219"/>
      <c r="AG401" s="221" t="n">
        <f aca="false">SUM(AD401+AE401-AF401)</f>
        <v>6000</v>
      </c>
      <c r="AH401" s="219"/>
      <c r="AI401" s="219" t="n">
        <v>18000</v>
      </c>
      <c r="AJ401" s="180" t="n">
        <v>0</v>
      </c>
      <c r="AK401" s="219" t="n">
        <v>18000</v>
      </c>
      <c r="AL401" s="219"/>
      <c r="AM401" s="219"/>
      <c r="AN401" s="180" t="n">
        <f aca="false">SUM(AK401+AL401-AM401)</f>
        <v>18000</v>
      </c>
      <c r="AO401" s="207" t="n">
        <f aca="false">SUM(AN401/$AN$2)</f>
        <v>2389.01055146327</v>
      </c>
      <c r="AP401" s="180" t="n">
        <v>1500</v>
      </c>
      <c r="AQ401" s="180"/>
      <c r="AR401" s="207" t="n">
        <f aca="false">SUM(AP401/$AN$2)</f>
        <v>199.084212621939</v>
      </c>
      <c r="AS401" s="207"/>
      <c r="AT401" s="207"/>
      <c r="AU401" s="207"/>
      <c r="AV401" s="207"/>
      <c r="AW401" s="207" t="n">
        <f aca="false">SUM(AR401+AU401-AV401)</f>
        <v>199.084212621939</v>
      </c>
      <c r="AX401" s="215"/>
      <c r="AY401" s="180"/>
      <c r="AZ401" s="180"/>
      <c r="BA401" s="160" t="n">
        <f aca="false">SUM(AW401+AY401-AZ401)</f>
        <v>199.084212621939</v>
      </c>
      <c r="BI401" s="3"/>
    </row>
    <row r="402" customFormat="false" ht="12.75" hidden="true" customHeight="false" outlineLevel="0" collapsed="false">
      <c r="A402" s="204"/>
      <c r="B402" s="205"/>
      <c r="C402" s="205"/>
      <c r="D402" s="205"/>
      <c r="E402" s="205"/>
      <c r="F402" s="205"/>
      <c r="G402" s="205"/>
      <c r="H402" s="205"/>
      <c r="I402" s="217" t="n">
        <v>313</v>
      </c>
      <c r="J402" s="218" t="s">
        <v>194</v>
      </c>
      <c r="K402" s="205"/>
      <c r="L402" s="205"/>
      <c r="M402" s="205"/>
      <c r="N402" s="205"/>
      <c r="O402" s="205"/>
      <c r="P402" s="217" t="n">
        <v>313</v>
      </c>
      <c r="Q402" s="218" t="s">
        <v>194</v>
      </c>
      <c r="R402" s="213"/>
      <c r="S402" s="219" t="n">
        <f aca="false">SUM(S403:S403)</f>
        <v>0</v>
      </c>
      <c r="T402" s="219" t="n">
        <f aca="false">SUM(T403:T403)</f>
        <v>97602.36</v>
      </c>
      <c r="U402" s="219" t="n">
        <f aca="false">SUM(U403:U403)</f>
        <v>97602.36</v>
      </c>
      <c r="V402" s="219" t="n">
        <f aca="false">SUM(V403:V403)</f>
        <v>0</v>
      </c>
      <c r="W402" s="219" t="n">
        <f aca="false">SUM(W403:W403)</f>
        <v>0</v>
      </c>
      <c r="X402" s="219" t="n">
        <f aca="false">SUM(X403:X403)</f>
        <v>101000</v>
      </c>
      <c r="Y402" s="219" t="n">
        <f aca="false">SUM(Y403:Y403)</f>
        <v>122361.36</v>
      </c>
      <c r="Z402" s="219" t="n">
        <f aca="false">SUM(Z403:Z403)</f>
        <v>122361.36</v>
      </c>
      <c r="AA402" s="219" t="n">
        <f aca="false">SUM(AA403:AA403)</f>
        <v>24000</v>
      </c>
      <c r="AB402" s="219" t="n">
        <f aca="false">SUM(AB403:AB403)</f>
        <v>55743.23</v>
      </c>
      <c r="AC402" s="219" t="n">
        <f aca="false">SUM(AC403:AC403)</f>
        <v>48000</v>
      </c>
      <c r="AD402" s="219" t="n">
        <f aca="false">SUM(AD403:AD403)</f>
        <v>56000</v>
      </c>
      <c r="AE402" s="219" t="n">
        <f aca="false">SUM(AE403:AE403)</f>
        <v>0</v>
      </c>
      <c r="AF402" s="219" t="n">
        <f aca="false">SUM(AF403:AF403)</f>
        <v>0</v>
      </c>
      <c r="AG402" s="219" t="n">
        <f aca="false">SUM(AG403:AG403)</f>
        <v>56000</v>
      </c>
      <c r="AH402" s="219" t="n">
        <f aca="false">SUM(AH403:AH403)</f>
        <v>65403.89</v>
      </c>
      <c r="AI402" s="219" t="n">
        <f aca="false">SUM(AI403:AI403)</f>
        <v>120000</v>
      </c>
      <c r="AJ402" s="219" t="n">
        <f aca="false">SUM(AJ403:AJ403)</f>
        <v>79689.86</v>
      </c>
      <c r="AK402" s="219" t="n">
        <f aca="false">SUM(AK403:AK403)</f>
        <v>120000</v>
      </c>
      <c r="AL402" s="219" t="n">
        <f aca="false">SUM(AL403:AL403)</f>
        <v>0</v>
      </c>
      <c r="AM402" s="219" t="n">
        <f aca="false">SUM(AM403:AM403)</f>
        <v>0</v>
      </c>
      <c r="AN402" s="219" t="n">
        <f aca="false">SUM(AN403:AN403)</f>
        <v>120000</v>
      </c>
      <c r="AO402" s="207" t="n">
        <f aca="false">SUM(AN402/$AN$2)</f>
        <v>15926.7370097551</v>
      </c>
      <c r="AP402" s="219" t="n">
        <f aca="false">SUM(AP403:AP403)</f>
        <v>56500</v>
      </c>
      <c r="AQ402" s="219"/>
      <c r="AR402" s="207" t="n">
        <f aca="false">SUM(AP402/$AN$2)</f>
        <v>7498.83867542637</v>
      </c>
      <c r="AS402" s="207"/>
      <c r="AT402" s="207" t="n">
        <f aca="false">SUM(AT403:AT403)</f>
        <v>15186.01</v>
      </c>
      <c r="AU402" s="207" t="n">
        <f aca="false">SUM(AU403:AU403)</f>
        <v>10000</v>
      </c>
      <c r="AV402" s="207" t="n">
        <f aca="false">SUM(AV403:AV403)</f>
        <v>0</v>
      </c>
      <c r="AW402" s="207" t="n">
        <f aca="false">SUM(AR402+AU402-AV402)</f>
        <v>17498.8386754264</v>
      </c>
      <c r="AX402" s="215" t="n">
        <f aca="false">SUM(AX403)</f>
        <v>15186.01</v>
      </c>
      <c r="AY402" s="216" t="n">
        <f aca="false">SUM(AY403)</f>
        <v>0</v>
      </c>
      <c r="AZ402" s="216" t="n">
        <f aca="false">SUM(AZ403)</f>
        <v>2000</v>
      </c>
      <c r="BA402" s="216" t="n">
        <f aca="false">SUM(BA403)</f>
        <v>15498.8386754264</v>
      </c>
      <c r="BI402" s="3"/>
    </row>
    <row r="403" customFormat="false" ht="12.75" hidden="true" customHeight="false" outlineLevel="0" collapsed="false">
      <c r="A403" s="204"/>
      <c r="B403" s="205"/>
      <c r="C403" s="205"/>
      <c r="D403" s="205"/>
      <c r="E403" s="205"/>
      <c r="F403" s="205"/>
      <c r="G403" s="205"/>
      <c r="H403" s="205"/>
      <c r="I403" s="217" t="n">
        <v>31321</v>
      </c>
      <c r="J403" s="218" t="s">
        <v>195</v>
      </c>
      <c r="K403" s="205"/>
      <c r="L403" s="205"/>
      <c r="M403" s="205"/>
      <c r="N403" s="205"/>
      <c r="O403" s="205"/>
      <c r="P403" s="217" t="n">
        <v>3132</v>
      </c>
      <c r="Q403" s="218" t="s">
        <v>195</v>
      </c>
      <c r="R403" s="213"/>
      <c r="S403" s="219" t="n">
        <v>0</v>
      </c>
      <c r="T403" s="219" t="n">
        <v>97602.36</v>
      </c>
      <c r="U403" s="219" t="n">
        <v>97602.36</v>
      </c>
      <c r="V403" s="219"/>
      <c r="W403" s="219" t="n">
        <v>0</v>
      </c>
      <c r="X403" s="219" t="n">
        <v>101000</v>
      </c>
      <c r="Y403" s="219" t="n">
        <v>122361.36</v>
      </c>
      <c r="Z403" s="219" t="n">
        <v>122361.36</v>
      </c>
      <c r="AA403" s="219" t="n">
        <v>24000</v>
      </c>
      <c r="AB403" s="219" t="n">
        <v>55743.23</v>
      </c>
      <c r="AC403" s="219" t="n">
        <v>48000</v>
      </c>
      <c r="AD403" s="219" t="n">
        <v>56000</v>
      </c>
      <c r="AE403" s="219"/>
      <c r="AF403" s="219"/>
      <c r="AG403" s="221" t="n">
        <f aca="false">SUM(AD403+AE403-AF403)</f>
        <v>56000</v>
      </c>
      <c r="AH403" s="219" t="n">
        <v>65403.89</v>
      </c>
      <c r="AI403" s="219" t="n">
        <v>120000</v>
      </c>
      <c r="AJ403" s="180" t="n">
        <v>79689.86</v>
      </c>
      <c r="AK403" s="219" t="n">
        <v>120000</v>
      </c>
      <c r="AL403" s="219"/>
      <c r="AM403" s="219"/>
      <c r="AN403" s="180" t="n">
        <f aca="false">SUM(AK403+AL403-AM403)</f>
        <v>120000</v>
      </c>
      <c r="AO403" s="207" t="n">
        <f aca="false">SUM(AN403/$AN$2)</f>
        <v>15926.7370097551</v>
      </c>
      <c r="AP403" s="180" t="n">
        <v>56500</v>
      </c>
      <c r="AQ403" s="180"/>
      <c r="AR403" s="207" t="n">
        <f aca="false">SUM(AP403/$AN$2)</f>
        <v>7498.83867542637</v>
      </c>
      <c r="AS403" s="207" t="n">
        <v>15186.01</v>
      </c>
      <c r="AT403" s="207" t="n">
        <v>15186.01</v>
      </c>
      <c r="AU403" s="207" t="n">
        <v>10000</v>
      </c>
      <c r="AV403" s="207"/>
      <c r="AW403" s="207" t="n">
        <f aca="false">SUM(AR403+AU403-AV403)</f>
        <v>17498.8386754264</v>
      </c>
      <c r="AX403" s="215" t="n">
        <v>15186.01</v>
      </c>
      <c r="AY403" s="180"/>
      <c r="AZ403" s="180" t="n">
        <v>2000</v>
      </c>
      <c r="BA403" s="160" t="n">
        <f aca="false">SUM(AW403+AY403-AZ403)</f>
        <v>15498.8386754264</v>
      </c>
      <c r="BI403" s="3"/>
    </row>
    <row r="404" customFormat="false" ht="12.75" hidden="true" customHeight="false" outlineLevel="0" collapsed="false">
      <c r="A404" s="214"/>
      <c r="B404" s="220" t="s">
        <v>179</v>
      </c>
      <c r="C404" s="220"/>
      <c r="D404" s="220"/>
      <c r="E404" s="220"/>
      <c r="F404" s="220"/>
      <c r="G404" s="220"/>
      <c r="H404" s="220"/>
      <c r="I404" s="206" t="n">
        <v>32</v>
      </c>
      <c r="J404" s="246" t="s">
        <v>73</v>
      </c>
      <c r="K404" s="207" t="n">
        <f aca="false">SUM(K405+K411+K423+K451)</f>
        <v>10000</v>
      </c>
      <c r="L404" s="207" t="n">
        <f aca="false">SUM(L405+L411+L423+L451)</f>
        <v>35000</v>
      </c>
      <c r="M404" s="207" t="n">
        <f aca="false">SUM(M405+M411+M423+M451)</f>
        <v>25000</v>
      </c>
      <c r="N404" s="207" t="n">
        <f aca="false">SUM(N405+N411+N423+N451)</f>
        <v>0</v>
      </c>
      <c r="O404" s="207" t="n">
        <f aca="false">SUM(O405+O411+O423+O451)</f>
        <v>0</v>
      </c>
      <c r="P404" s="207" t="n">
        <f aca="false">SUM(P405+P411+P423+P451)</f>
        <v>42000</v>
      </c>
      <c r="Q404" s="207" t="n">
        <f aca="false">SUM(Q405+Q411+Q423+Q451)</f>
        <v>36000</v>
      </c>
      <c r="R404" s="207" t="n">
        <v>815000</v>
      </c>
      <c r="S404" s="207" t="e">
        <f aca="false">SUM(S405+S410+S413)</f>
        <v>#REF!</v>
      </c>
      <c r="T404" s="207" t="e">
        <f aca="false">SUM(T405+T410+T413)</f>
        <v>#REF!</v>
      </c>
      <c r="U404" s="207" t="n">
        <f aca="false">SUM(U405+U410+U413)</f>
        <v>525680</v>
      </c>
      <c r="V404" s="207" t="n">
        <f aca="false">SUM(V405+V410+V413)</f>
        <v>0</v>
      </c>
      <c r="W404" s="207" t="e">
        <f aca="false">SUM(W405+W410+W413)</f>
        <v>#REF!</v>
      </c>
      <c r="X404" s="207" t="n">
        <f aca="false">SUM(X405+X410+X413+X416)</f>
        <v>105000</v>
      </c>
      <c r="Y404" s="207" t="n">
        <f aca="false">SUM(Y405+Y410+Y413+Y416)</f>
        <v>268000</v>
      </c>
      <c r="Z404" s="207" t="n">
        <f aca="false">SUM(Z405+Z410+Z413+Z416)</f>
        <v>317700</v>
      </c>
      <c r="AA404" s="207" t="n">
        <f aca="false">AA405+AA410+AA413+AA416</f>
        <v>117500</v>
      </c>
      <c r="AB404" s="207" t="n">
        <f aca="false">AB405+AB410+AB413+AB416</f>
        <v>72320.9</v>
      </c>
      <c r="AC404" s="207" t="n">
        <f aca="false">AC405+AC410+AC413+AC416</f>
        <v>235000</v>
      </c>
      <c r="AD404" s="207" t="n">
        <f aca="false">AD405+AD410+AD413+AD416</f>
        <v>240000</v>
      </c>
      <c r="AE404" s="207" t="n">
        <f aca="false">AE405+AE410+AE413+AE416</f>
        <v>0</v>
      </c>
      <c r="AF404" s="207" t="n">
        <f aca="false">AF405+AF410+AF413+AF416</f>
        <v>0</v>
      </c>
      <c r="AG404" s="207" t="n">
        <f aca="false">AG405+AG410+AG413+AG416</f>
        <v>240000</v>
      </c>
      <c r="AH404" s="207" t="n">
        <f aca="false">AH405+AH410+AH413+AH416</f>
        <v>94118.51</v>
      </c>
      <c r="AI404" s="207" t="n">
        <f aca="false">AI405+AI410+AI413+AI416</f>
        <v>169800</v>
      </c>
      <c r="AJ404" s="207" t="n">
        <f aca="false">AJ405+AJ410+AJ413+AJ416</f>
        <v>31241.22</v>
      </c>
      <c r="AK404" s="207" t="n">
        <f aca="false">AK405+AK410+AK413+AK416</f>
        <v>122000</v>
      </c>
      <c r="AL404" s="207" t="n">
        <f aca="false">AL405+AL410+AL413+AL416</f>
        <v>0</v>
      </c>
      <c r="AM404" s="207" t="n">
        <f aca="false">AM405+AM410+AM413+AM416</f>
        <v>0</v>
      </c>
      <c r="AN404" s="207" t="n">
        <f aca="false">AN405+AN410+AN413+AN416</f>
        <v>122000</v>
      </c>
      <c r="AO404" s="207" t="n">
        <f aca="false">SUM(AN404/$AN$2)</f>
        <v>16192.1826265844</v>
      </c>
      <c r="AP404" s="207" t="n">
        <f aca="false">AP405+AP410+AP413+AP416</f>
        <v>92000</v>
      </c>
      <c r="AQ404" s="207"/>
      <c r="AR404" s="207" t="n">
        <f aca="false">SUM(AR416)</f>
        <v>12210.51</v>
      </c>
      <c r="AS404" s="207"/>
      <c r="AT404" s="207" t="n">
        <f aca="false">AT405+AT410+AT413+AT416</f>
        <v>7019.44</v>
      </c>
      <c r="AU404" s="207" t="n">
        <f aca="false">AU405+AU410+AU413+AU416</f>
        <v>7250</v>
      </c>
      <c r="AV404" s="207" t="n">
        <f aca="false">AV405+AV410+AV413+AV416</f>
        <v>0</v>
      </c>
      <c r="AW404" s="207" t="n">
        <f aca="false">AW405+AW410+AW413+AW416</f>
        <v>19460.51</v>
      </c>
      <c r="AX404" s="215" t="n">
        <f aca="false">SUM(AX405+AX410+AX413+AX416)</f>
        <v>7019.44</v>
      </c>
      <c r="AY404" s="216" t="n">
        <f aca="false">SUM(AY405+AY410+AY413+AY416)</f>
        <v>0</v>
      </c>
      <c r="AZ404" s="216" t="n">
        <f aca="false">SUM(AZ405+AZ410+AZ413+AZ416)</f>
        <v>12210.51</v>
      </c>
      <c r="BA404" s="216" t="n">
        <f aca="false">SUM(BA405+BA410+BA413+BA416)</f>
        <v>7250</v>
      </c>
      <c r="BI404" s="3"/>
    </row>
    <row r="405" customFormat="false" ht="13.5" hidden="true" customHeight="false" outlineLevel="0" collapsed="false">
      <c r="A405" s="209"/>
      <c r="B405" s="205"/>
      <c r="C405" s="205"/>
      <c r="D405" s="205"/>
      <c r="E405" s="205"/>
      <c r="F405" s="205"/>
      <c r="G405" s="205"/>
      <c r="H405" s="205"/>
      <c r="I405" s="247" t="n">
        <v>321</v>
      </c>
      <c r="J405" s="248" t="s">
        <v>198</v>
      </c>
      <c r="K405" s="249" t="n">
        <f aca="false">SUM(K407:K408)</f>
        <v>5000</v>
      </c>
      <c r="L405" s="219" t="n">
        <f aca="false">SUM(L407:L410)</f>
        <v>25000</v>
      </c>
      <c r="M405" s="219" t="n">
        <f aca="false">SUM(M407:M410)</f>
        <v>15000</v>
      </c>
      <c r="N405" s="219" t="n">
        <f aca="false">SUM(N407:N410)</f>
        <v>0</v>
      </c>
      <c r="O405" s="219" t="n">
        <f aca="false">SUM(O407:O410)</f>
        <v>0</v>
      </c>
      <c r="P405" s="219" t="n">
        <f aca="false">SUM(P407:P410)</f>
        <v>32000</v>
      </c>
      <c r="Q405" s="219" t="n">
        <f aca="false">SUM(Q407:Q410)</f>
        <v>25000</v>
      </c>
      <c r="R405" s="207"/>
      <c r="S405" s="219" t="n">
        <f aca="false">SUM(S407:S410)</f>
        <v>0</v>
      </c>
      <c r="T405" s="219" t="n">
        <f aca="false">SUM(T407:T410)</f>
        <v>272680</v>
      </c>
      <c r="U405" s="219" t="n">
        <f aca="false">SUM(U407:U410)</f>
        <v>263680</v>
      </c>
      <c r="V405" s="219"/>
      <c r="W405" s="219" t="n">
        <f aca="false">SUM(W407:W410)</f>
        <v>0</v>
      </c>
      <c r="X405" s="219" t="n">
        <f aca="false">SUM(X407:X409)</f>
        <v>14000</v>
      </c>
      <c r="Y405" s="219" t="n">
        <f aca="false">SUM(Y406:Y409)</f>
        <v>92000</v>
      </c>
      <c r="Z405" s="219" t="n">
        <f aca="false">SUM(Z406:Z409)</f>
        <v>88500</v>
      </c>
      <c r="AA405" s="219" t="n">
        <f aca="false">SUM(AA406:AA409)</f>
        <v>77500</v>
      </c>
      <c r="AB405" s="219" t="n">
        <f aca="false">SUM(AB406:AB409)</f>
        <v>2794</v>
      </c>
      <c r="AC405" s="219" t="n">
        <f aca="false">SUM(AC406:AC409)</f>
        <v>155000</v>
      </c>
      <c r="AD405" s="219" t="n">
        <f aca="false">SUM(AD406:AD409)</f>
        <v>145000</v>
      </c>
      <c r="AE405" s="219" t="n">
        <f aca="false">SUM(AE406:AE409)</f>
        <v>0</v>
      </c>
      <c r="AF405" s="219" t="n">
        <f aca="false">SUM(AF406:AF409)</f>
        <v>0</v>
      </c>
      <c r="AG405" s="219" t="n">
        <f aca="false">SUM(AG406:AG409)</f>
        <v>145000</v>
      </c>
      <c r="AH405" s="219" t="n">
        <f aca="false">SUM(AH406:AH409)</f>
        <v>43002</v>
      </c>
      <c r="AI405" s="219" t="n">
        <f aca="false">SUM(AI406:AI409)</f>
        <v>99800</v>
      </c>
      <c r="AJ405" s="219" t="n">
        <f aca="false">SUM(AJ406:AJ409)</f>
        <v>1280</v>
      </c>
      <c r="AK405" s="219" t="n">
        <f aca="false">SUM(AK406:AK409)</f>
        <v>52000</v>
      </c>
      <c r="AL405" s="219" t="n">
        <f aca="false">SUM(AL406:AL409)</f>
        <v>0</v>
      </c>
      <c r="AM405" s="219" t="n">
        <f aca="false">SUM(AM406:AM409)</f>
        <v>0</v>
      </c>
      <c r="AN405" s="219" t="n">
        <f aca="false">SUM(AN406:AN409)</f>
        <v>52000</v>
      </c>
      <c r="AO405" s="207" t="n">
        <f aca="false">SUM(AN405/$AN$2)</f>
        <v>6901.58603756055</v>
      </c>
      <c r="AP405" s="219" t="n">
        <f aca="false">SUM(AP406:AP409)</f>
        <v>12000</v>
      </c>
      <c r="AQ405" s="219"/>
      <c r="AR405" s="219"/>
      <c r="AS405" s="207"/>
      <c r="AT405" s="219" t="n">
        <f aca="false">SUM(AT406:AT409)</f>
        <v>69.97</v>
      </c>
      <c r="AU405" s="219" t="n">
        <f aca="false">SUM(AU406:AU409)</f>
        <v>150</v>
      </c>
      <c r="AV405" s="219" t="n">
        <f aca="false">SUM(AV406:AV409)</f>
        <v>0</v>
      </c>
      <c r="AW405" s="219" t="n">
        <f aca="false">SUM(AR405+AU405-AV405)</f>
        <v>150</v>
      </c>
      <c r="AX405" s="215" t="n">
        <f aca="false">SUM(AX406:AX409)</f>
        <v>69.97</v>
      </c>
      <c r="AY405" s="216" t="n">
        <f aca="false">SUM(AY406:AY409)</f>
        <v>0</v>
      </c>
      <c r="AZ405" s="216" t="n">
        <f aca="false">SUM(AZ406:AZ409)</f>
        <v>0</v>
      </c>
      <c r="BA405" s="216" t="n">
        <f aca="false">SUM(BA406:BA409)</f>
        <v>150</v>
      </c>
      <c r="BI405" s="3"/>
    </row>
    <row r="406" customFormat="false" ht="12.75" hidden="true" customHeight="false" outlineLevel="0" collapsed="false">
      <c r="A406" s="209"/>
      <c r="B406" s="205"/>
      <c r="C406" s="205"/>
      <c r="D406" s="205"/>
      <c r="E406" s="205"/>
      <c r="F406" s="205"/>
      <c r="G406" s="205"/>
      <c r="H406" s="205"/>
      <c r="I406" s="217" t="n">
        <v>32111</v>
      </c>
      <c r="J406" s="250" t="s">
        <v>199</v>
      </c>
      <c r="K406" s="219"/>
      <c r="L406" s="219"/>
      <c r="M406" s="219"/>
      <c r="N406" s="219"/>
      <c r="O406" s="219"/>
      <c r="P406" s="219"/>
      <c r="Q406" s="219"/>
      <c r="R406" s="207"/>
      <c r="S406" s="219"/>
      <c r="T406" s="219"/>
      <c r="U406" s="219"/>
      <c r="V406" s="219"/>
      <c r="W406" s="219"/>
      <c r="X406" s="219"/>
      <c r="Y406" s="219"/>
      <c r="Z406" s="219" t="n">
        <v>1000</v>
      </c>
      <c r="AA406" s="219" t="n">
        <v>1000</v>
      </c>
      <c r="AB406" s="219" t="n">
        <v>170</v>
      </c>
      <c r="AC406" s="219" t="n">
        <v>2000</v>
      </c>
      <c r="AD406" s="219" t="n">
        <v>2000</v>
      </c>
      <c r="AE406" s="219"/>
      <c r="AF406" s="219"/>
      <c r="AG406" s="221" t="n">
        <f aca="false">SUM(AD406+AE406-AF406)</f>
        <v>2000</v>
      </c>
      <c r="AH406" s="219" t="n">
        <v>200</v>
      </c>
      <c r="AI406" s="219" t="n">
        <v>3000</v>
      </c>
      <c r="AJ406" s="180" t="n">
        <v>0</v>
      </c>
      <c r="AK406" s="219" t="n">
        <v>3000</v>
      </c>
      <c r="AL406" s="219"/>
      <c r="AM406" s="219"/>
      <c r="AN406" s="180" t="n">
        <f aca="false">SUM(AK406+AL406-AM406)</f>
        <v>3000</v>
      </c>
      <c r="AO406" s="207" t="n">
        <f aca="false">SUM(AN406/$AN$2)</f>
        <v>398.168425243878</v>
      </c>
      <c r="AP406" s="180" t="n">
        <v>3000</v>
      </c>
      <c r="AQ406" s="180"/>
      <c r="AR406" s="180"/>
      <c r="AS406" s="207"/>
      <c r="AT406" s="180"/>
      <c r="AU406" s="180"/>
      <c r="AV406" s="180"/>
      <c r="AW406" s="180" t="n">
        <f aca="false">SUM(AR406+AU406-AV406)</f>
        <v>0</v>
      </c>
      <c r="AX406" s="215"/>
      <c r="AY406" s="180"/>
      <c r="AZ406" s="180"/>
      <c r="BA406" s="160" t="n">
        <f aca="false">SUM(AW406+AY406-AZ406)</f>
        <v>0</v>
      </c>
      <c r="BI406" s="3"/>
    </row>
    <row r="407" customFormat="false" ht="12.75" hidden="true" customHeight="false" outlineLevel="0" collapsed="false">
      <c r="A407" s="209"/>
      <c r="B407" s="205"/>
      <c r="C407" s="205"/>
      <c r="D407" s="205"/>
      <c r="E407" s="205"/>
      <c r="F407" s="205"/>
      <c r="G407" s="205"/>
      <c r="H407" s="205"/>
      <c r="I407" s="217" t="n">
        <v>32115</v>
      </c>
      <c r="J407" s="218" t="s">
        <v>469</v>
      </c>
      <c r="K407" s="219"/>
      <c r="L407" s="219"/>
      <c r="M407" s="219"/>
      <c r="N407" s="219"/>
      <c r="O407" s="219"/>
      <c r="P407" s="219" t="n">
        <v>2000</v>
      </c>
      <c r="Q407" s="219" t="n">
        <v>4000</v>
      </c>
      <c r="R407" s="207"/>
      <c r="S407" s="219" t="n">
        <v>0</v>
      </c>
      <c r="T407" s="219" t="n">
        <v>9000</v>
      </c>
      <c r="U407" s="219"/>
      <c r="V407" s="219"/>
      <c r="W407" s="219" t="n">
        <v>0</v>
      </c>
      <c r="X407" s="219" t="n">
        <v>2000</v>
      </c>
      <c r="Y407" s="219" t="n">
        <v>15000</v>
      </c>
      <c r="Z407" s="219" t="n">
        <v>15000</v>
      </c>
      <c r="AA407" s="219" t="n">
        <v>0</v>
      </c>
      <c r="AB407" s="219" t="n">
        <v>518</v>
      </c>
      <c r="AC407" s="219" t="n">
        <v>0</v>
      </c>
      <c r="AD407" s="219" t="n">
        <v>5000</v>
      </c>
      <c r="AE407" s="219"/>
      <c r="AF407" s="219"/>
      <c r="AG407" s="221" t="n">
        <f aca="false">SUM(AD407+AE407-AF407)</f>
        <v>5000</v>
      </c>
      <c r="AH407" s="219" t="n">
        <v>864</v>
      </c>
      <c r="AI407" s="219" t="n">
        <v>3000</v>
      </c>
      <c r="AJ407" s="180" t="n">
        <v>0</v>
      </c>
      <c r="AK407" s="219" t="n">
        <v>4000</v>
      </c>
      <c r="AL407" s="219"/>
      <c r="AM407" s="219"/>
      <c r="AN407" s="180" t="n">
        <f aca="false">SUM(AK407+AL407-AM407)</f>
        <v>4000</v>
      </c>
      <c r="AO407" s="207" t="n">
        <f aca="false">SUM(AN407/$AN$2)</f>
        <v>530.891233658504</v>
      </c>
      <c r="AP407" s="180" t="n">
        <v>4000</v>
      </c>
      <c r="AQ407" s="180"/>
      <c r="AR407" s="180"/>
      <c r="AS407" s="207" t="n">
        <v>69.97</v>
      </c>
      <c r="AT407" s="180" t="n">
        <v>69.97</v>
      </c>
      <c r="AU407" s="180" t="n">
        <v>150</v>
      </c>
      <c r="AV407" s="180"/>
      <c r="AW407" s="180" t="n">
        <f aca="false">SUM(AR407+AU407-AV407)</f>
        <v>150</v>
      </c>
      <c r="AX407" s="215" t="n">
        <v>69.97</v>
      </c>
      <c r="AY407" s="180"/>
      <c r="AZ407" s="180"/>
      <c r="BA407" s="160" t="n">
        <f aca="false">SUM(AW407+AY407-AZ407)</f>
        <v>150</v>
      </c>
      <c r="BI407" s="3"/>
    </row>
    <row r="408" customFormat="false" ht="12.75" hidden="true" customHeight="false" outlineLevel="0" collapsed="false">
      <c r="A408" s="209"/>
      <c r="B408" s="205"/>
      <c r="C408" s="205"/>
      <c r="D408" s="205"/>
      <c r="E408" s="205"/>
      <c r="F408" s="205"/>
      <c r="G408" s="205"/>
      <c r="H408" s="205"/>
      <c r="I408" s="217" t="n">
        <v>32131</v>
      </c>
      <c r="J408" s="218" t="s">
        <v>203</v>
      </c>
      <c r="K408" s="219" t="n">
        <v>5000</v>
      </c>
      <c r="L408" s="219" t="n">
        <v>15000</v>
      </c>
      <c r="M408" s="219" t="n">
        <v>5000</v>
      </c>
      <c r="N408" s="219"/>
      <c r="O408" s="219"/>
      <c r="P408" s="219" t="n">
        <v>20000</v>
      </c>
      <c r="Q408" s="219" t="n">
        <v>10000</v>
      </c>
      <c r="R408" s="207"/>
      <c r="S408" s="219" t="n">
        <v>0</v>
      </c>
      <c r="T408" s="219" t="n">
        <v>70000</v>
      </c>
      <c r="U408" s="219"/>
      <c r="V408" s="219"/>
      <c r="W408" s="219" t="n">
        <v>0</v>
      </c>
      <c r="X408" s="219" t="n">
        <v>5000</v>
      </c>
      <c r="Y408" s="219" t="n">
        <v>75000</v>
      </c>
      <c r="Z408" s="219" t="n">
        <v>67500</v>
      </c>
      <c r="AA408" s="219" t="n">
        <v>75000</v>
      </c>
      <c r="AB408" s="219"/>
      <c r="AC408" s="219" t="n">
        <v>150000</v>
      </c>
      <c r="AD408" s="219" t="n">
        <v>130000</v>
      </c>
      <c r="AE408" s="219"/>
      <c r="AF408" s="219"/>
      <c r="AG408" s="221" t="n">
        <f aca="false">SUM(AD408+AE408-AF408)</f>
        <v>130000</v>
      </c>
      <c r="AH408" s="219" t="n">
        <v>36600</v>
      </c>
      <c r="AI408" s="219" t="n">
        <v>84800</v>
      </c>
      <c r="AJ408" s="180" t="n">
        <v>0</v>
      </c>
      <c r="AK408" s="219" t="n">
        <v>40000</v>
      </c>
      <c r="AL408" s="219"/>
      <c r="AM408" s="219"/>
      <c r="AN408" s="180" t="n">
        <f aca="false">SUM(AK408+AL408-AM408)</f>
        <v>40000</v>
      </c>
      <c r="AO408" s="207" t="n">
        <f aca="false">SUM(AN408/$AN$2)</f>
        <v>5308.91233658504</v>
      </c>
      <c r="AP408" s="180"/>
      <c r="AQ408" s="180"/>
      <c r="AR408" s="180"/>
      <c r="AS408" s="207"/>
      <c r="AT408" s="180"/>
      <c r="AU408" s="180"/>
      <c r="AV408" s="180"/>
      <c r="AW408" s="180" t="n">
        <f aca="false">SUM(AR408+AU408-AV408)</f>
        <v>0</v>
      </c>
      <c r="AX408" s="215"/>
      <c r="AY408" s="180"/>
      <c r="AZ408" s="180"/>
      <c r="BA408" s="160" t="n">
        <f aca="false">SUM(AW408+AY408-AZ408)</f>
        <v>0</v>
      </c>
      <c r="BI408" s="3"/>
    </row>
    <row r="409" customFormat="false" ht="12.75" hidden="true" customHeight="false" outlineLevel="0" collapsed="false">
      <c r="A409" s="209"/>
      <c r="B409" s="205"/>
      <c r="C409" s="205"/>
      <c r="D409" s="205"/>
      <c r="E409" s="205"/>
      <c r="F409" s="205"/>
      <c r="G409" s="205"/>
      <c r="H409" s="205"/>
      <c r="I409" s="217" t="n">
        <v>32141</v>
      </c>
      <c r="J409" s="218" t="s">
        <v>470</v>
      </c>
      <c r="K409" s="219"/>
      <c r="L409" s="219"/>
      <c r="M409" s="219"/>
      <c r="N409" s="219"/>
      <c r="O409" s="219"/>
      <c r="P409" s="219"/>
      <c r="Q409" s="219"/>
      <c r="R409" s="207"/>
      <c r="S409" s="219"/>
      <c r="T409" s="219" t="n">
        <v>1680</v>
      </c>
      <c r="U409" s="219" t="n">
        <v>1680</v>
      </c>
      <c r="V409" s="219"/>
      <c r="W409" s="219"/>
      <c r="X409" s="219" t="n">
        <v>7000</v>
      </c>
      <c r="Y409" s="219" t="n">
        <v>2000</v>
      </c>
      <c r="Z409" s="219" t="n">
        <v>5000</v>
      </c>
      <c r="AA409" s="219" t="n">
        <v>1500</v>
      </c>
      <c r="AB409" s="219" t="n">
        <v>2106</v>
      </c>
      <c r="AC409" s="219" t="n">
        <v>3000</v>
      </c>
      <c r="AD409" s="219" t="n">
        <v>8000</v>
      </c>
      <c r="AE409" s="219"/>
      <c r="AF409" s="219"/>
      <c r="AG409" s="221" t="n">
        <f aca="false">SUM(AD409+AE409-AF409)</f>
        <v>8000</v>
      </c>
      <c r="AH409" s="219" t="n">
        <v>5338</v>
      </c>
      <c r="AI409" s="219" t="n">
        <v>9000</v>
      </c>
      <c r="AJ409" s="180" t="n">
        <v>1280</v>
      </c>
      <c r="AK409" s="219" t="n">
        <v>5000</v>
      </c>
      <c r="AL409" s="219"/>
      <c r="AM409" s="219"/>
      <c r="AN409" s="180" t="n">
        <f aca="false">SUM(AK409+AL409-AM409)</f>
        <v>5000</v>
      </c>
      <c r="AO409" s="207" t="n">
        <f aca="false">SUM(AN409/$AN$2)</f>
        <v>663.61404207313</v>
      </c>
      <c r="AP409" s="180" t="n">
        <v>5000</v>
      </c>
      <c r="AQ409" s="180"/>
      <c r="AR409" s="180"/>
      <c r="AS409" s="207"/>
      <c r="AT409" s="180"/>
      <c r="AU409" s="180"/>
      <c r="AV409" s="180"/>
      <c r="AW409" s="180" t="n">
        <f aca="false">SUM(AR409+AU409-AV409)</f>
        <v>0</v>
      </c>
      <c r="AX409" s="215"/>
      <c r="AY409" s="180"/>
      <c r="AZ409" s="180"/>
      <c r="BA409" s="160" t="n">
        <f aca="false">SUM(AW409+AY409-AZ409)</f>
        <v>0</v>
      </c>
      <c r="BI409" s="3"/>
    </row>
    <row r="410" customFormat="false" ht="12.75" hidden="true" customHeight="false" outlineLevel="0" collapsed="false">
      <c r="A410" s="209"/>
      <c r="B410" s="205"/>
      <c r="C410" s="205"/>
      <c r="D410" s="205"/>
      <c r="E410" s="205"/>
      <c r="F410" s="205"/>
      <c r="G410" s="205"/>
      <c r="H410" s="205"/>
      <c r="I410" s="217" t="n">
        <v>322</v>
      </c>
      <c r="J410" s="218" t="s">
        <v>204</v>
      </c>
      <c r="K410" s="219" t="n">
        <f aca="false">SUM(K411:K418)</f>
        <v>5000</v>
      </c>
      <c r="L410" s="219" t="n">
        <f aca="false">SUM(L411:L418)</f>
        <v>10000</v>
      </c>
      <c r="M410" s="219" t="n">
        <f aca="false">SUM(M411:M418)</f>
        <v>10000</v>
      </c>
      <c r="N410" s="219" t="n">
        <f aca="false">SUM(N411:N418)</f>
        <v>0</v>
      </c>
      <c r="O410" s="219" t="n">
        <f aca="false">SUM(O411:O418)</f>
        <v>0</v>
      </c>
      <c r="P410" s="219" t="n">
        <f aca="false">SUM(P411:P418)</f>
        <v>10000</v>
      </c>
      <c r="Q410" s="219" t="n">
        <f aca="false">SUM(Q411:Q418)</f>
        <v>11000</v>
      </c>
      <c r="R410" s="207"/>
      <c r="S410" s="251" t="n">
        <f aca="false">SUM(S411:S411)</f>
        <v>0</v>
      </c>
      <c r="T410" s="251" t="n">
        <f aca="false">SUM(T411:T411)</f>
        <v>192000</v>
      </c>
      <c r="U410" s="251" t="n">
        <f aca="false">SUM(U411:U418)</f>
        <v>262000</v>
      </c>
      <c r="V410" s="251"/>
      <c r="W410" s="251" t="n">
        <f aca="false">SUM(W411:W411)</f>
        <v>0</v>
      </c>
      <c r="X410" s="251" t="n">
        <f aca="false">SUM(X411:X411)</f>
        <v>74000</v>
      </c>
      <c r="Y410" s="251" t="n">
        <f aca="false">SUM(Y411:Y411)</f>
        <v>144000</v>
      </c>
      <c r="Z410" s="251" t="n">
        <f aca="false">SUM(Z411:Z411)</f>
        <v>144000</v>
      </c>
      <c r="AA410" s="251" t="n">
        <f aca="false">SUM(AA411:AA411)</f>
        <v>25000</v>
      </c>
      <c r="AB410" s="251" t="n">
        <f aca="false">SUM(AB411:AB411)</f>
        <v>68991.9</v>
      </c>
      <c r="AC410" s="251" t="n">
        <f aca="false">SUM(AC411:AC412)</f>
        <v>50000</v>
      </c>
      <c r="AD410" s="251" t="n">
        <f aca="false">SUM(AD411:AD412)</f>
        <v>65000</v>
      </c>
      <c r="AE410" s="251" t="n">
        <f aca="false">SUM(AE411:AE412)</f>
        <v>0</v>
      </c>
      <c r="AF410" s="251" t="n">
        <f aca="false">SUM(AF411:AF412)</f>
        <v>0</v>
      </c>
      <c r="AG410" s="251" t="n">
        <f aca="false">SUM(AG411:AG412)</f>
        <v>65000</v>
      </c>
      <c r="AH410" s="251" t="n">
        <f aca="false">SUM(AH411:AH412)</f>
        <v>37972.51</v>
      </c>
      <c r="AI410" s="251" t="n">
        <f aca="false">SUM(AI411:AI412)</f>
        <v>65000</v>
      </c>
      <c r="AJ410" s="251" t="n">
        <f aca="false">SUM(AJ411:AJ412)</f>
        <v>29961.22</v>
      </c>
      <c r="AK410" s="251" t="n">
        <f aca="false">SUM(AK411:AK412)</f>
        <v>65000</v>
      </c>
      <c r="AL410" s="251" t="n">
        <f aca="false">SUM(AL411:AL412)</f>
        <v>0</v>
      </c>
      <c r="AM410" s="251" t="n">
        <f aca="false">SUM(AM411:AM412)</f>
        <v>0</v>
      </c>
      <c r="AN410" s="251" t="n">
        <f aca="false">SUM(AN411:AN412)</f>
        <v>65000</v>
      </c>
      <c r="AO410" s="207" t="n">
        <f aca="false">SUM(AN410/$AN$2)</f>
        <v>8626.98254695069</v>
      </c>
      <c r="AP410" s="251" t="n">
        <f aca="false">SUM(AP411:AP412)</f>
        <v>70000</v>
      </c>
      <c r="AQ410" s="251"/>
      <c r="AR410" s="251"/>
      <c r="AS410" s="207" t="n">
        <f aca="false">SUM(AS411:AS412)</f>
        <v>2884.22</v>
      </c>
      <c r="AT410" s="251" t="n">
        <f aca="false">SUM(AT411:AT412)</f>
        <v>2884.22</v>
      </c>
      <c r="AU410" s="251" t="n">
        <f aca="false">SUM(AU411:AU412)</f>
        <v>3000</v>
      </c>
      <c r="AV410" s="251" t="n">
        <f aca="false">SUM(AV411:AV412)</f>
        <v>0</v>
      </c>
      <c r="AW410" s="251" t="n">
        <f aca="false">SUM(AR410+AU410-AV410)</f>
        <v>3000</v>
      </c>
      <c r="AX410" s="215" t="n">
        <f aca="false">SUM(AX411:AX412)</f>
        <v>2884.22</v>
      </c>
      <c r="AY410" s="216" t="n">
        <f aca="false">SUM(AY411:AY412)</f>
        <v>0</v>
      </c>
      <c r="AZ410" s="216" t="n">
        <f aca="false">SUM(AZ411:AZ412)</f>
        <v>0</v>
      </c>
      <c r="BA410" s="216" t="n">
        <f aca="false">SUM(BA411:BA412)</f>
        <v>3000</v>
      </c>
      <c r="BI410" s="3"/>
    </row>
    <row r="411" customFormat="false" ht="12.75" hidden="true" customHeight="false" outlineLevel="0" collapsed="false">
      <c r="A411" s="209"/>
      <c r="B411" s="205"/>
      <c r="C411" s="205"/>
      <c r="D411" s="205"/>
      <c r="E411" s="205"/>
      <c r="F411" s="205"/>
      <c r="G411" s="205"/>
      <c r="H411" s="205"/>
      <c r="I411" s="217" t="n">
        <v>32216</v>
      </c>
      <c r="J411" s="218" t="s">
        <v>471</v>
      </c>
      <c r="K411" s="219" t="n">
        <v>5000</v>
      </c>
      <c r="L411" s="219" t="n">
        <v>10000</v>
      </c>
      <c r="M411" s="219" t="n">
        <v>10000</v>
      </c>
      <c r="N411" s="219"/>
      <c r="O411" s="219"/>
      <c r="P411" s="219" t="n">
        <v>10000</v>
      </c>
      <c r="Q411" s="219" t="n">
        <v>11000</v>
      </c>
      <c r="R411" s="207"/>
      <c r="S411" s="219"/>
      <c r="T411" s="219" t="n">
        <v>192000</v>
      </c>
      <c r="U411" s="219" t="n">
        <v>192000</v>
      </c>
      <c r="V411" s="219"/>
      <c r="W411" s="219"/>
      <c r="X411" s="219" t="n">
        <v>74000</v>
      </c>
      <c r="Y411" s="219" t="n">
        <v>144000</v>
      </c>
      <c r="Z411" s="219" t="n">
        <v>144000</v>
      </c>
      <c r="AA411" s="219" t="n">
        <v>25000</v>
      </c>
      <c r="AB411" s="219" t="n">
        <v>68991.9</v>
      </c>
      <c r="AC411" s="219" t="n">
        <v>50000</v>
      </c>
      <c r="AD411" s="219" t="n">
        <v>60000</v>
      </c>
      <c r="AE411" s="219"/>
      <c r="AF411" s="219"/>
      <c r="AG411" s="221" t="n">
        <f aca="false">SUM(AD411+AE411-AF411)</f>
        <v>60000</v>
      </c>
      <c r="AH411" s="219" t="n">
        <v>33307.61</v>
      </c>
      <c r="AI411" s="219" t="n">
        <v>60000</v>
      </c>
      <c r="AJ411" s="180" t="n">
        <v>29961.22</v>
      </c>
      <c r="AK411" s="219" t="n">
        <v>60000</v>
      </c>
      <c r="AL411" s="219"/>
      <c r="AM411" s="219"/>
      <c r="AN411" s="180" t="n">
        <f aca="false">SUM(AK411+AL411-AM411)</f>
        <v>60000</v>
      </c>
      <c r="AO411" s="207" t="n">
        <f aca="false">SUM(AN411/$AN$2)</f>
        <v>7963.36850487756</v>
      </c>
      <c r="AP411" s="180" t="n">
        <v>60000</v>
      </c>
      <c r="AQ411" s="180"/>
      <c r="AR411" s="180"/>
      <c r="AS411" s="207" t="n">
        <v>2884.22</v>
      </c>
      <c r="AT411" s="180" t="n">
        <v>2884.22</v>
      </c>
      <c r="AU411" s="180" t="n">
        <v>3000</v>
      </c>
      <c r="AV411" s="180"/>
      <c r="AW411" s="180" t="n">
        <f aca="false">SUM(AR411+AU411-AV411)</f>
        <v>3000</v>
      </c>
      <c r="AX411" s="215" t="n">
        <v>2884.22</v>
      </c>
      <c r="AY411" s="180"/>
      <c r="AZ411" s="180"/>
      <c r="BA411" s="160" t="n">
        <f aca="false">SUM(AW411+AY411-AZ411)</f>
        <v>3000</v>
      </c>
      <c r="BI411" s="3"/>
    </row>
    <row r="412" customFormat="false" ht="12.75" hidden="true" customHeight="false" outlineLevel="0" collapsed="false">
      <c r="A412" s="209"/>
      <c r="B412" s="205"/>
      <c r="C412" s="205"/>
      <c r="D412" s="205"/>
      <c r="E412" s="205"/>
      <c r="F412" s="205"/>
      <c r="G412" s="205"/>
      <c r="H412" s="205"/>
      <c r="I412" s="217" t="n">
        <v>32271</v>
      </c>
      <c r="J412" s="218" t="s">
        <v>215</v>
      </c>
      <c r="K412" s="219"/>
      <c r="L412" s="219"/>
      <c r="M412" s="219"/>
      <c r="N412" s="219"/>
      <c r="O412" s="219"/>
      <c r="P412" s="219"/>
      <c r="Q412" s="219"/>
      <c r="R412" s="207"/>
      <c r="S412" s="21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  <c r="AD412" s="219" t="n">
        <v>5000</v>
      </c>
      <c r="AE412" s="219"/>
      <c r="AF412" s="219"/>
      <c r="AG412" s="221" t="n">
        <f aca="false">SUM(AD412+AE412-AF412)</f>
        <v>5000</v>
      </c>
      <c r="AH412" s="219" t="n">
        <v>4664.9</v>
      </c>
      <c r="AI412" s="219" t="n">
        <v>5000</v>
      </c>
      <c r="AJ412" s="180" t="n">
        <v>0</v>
      </c>
      <c r="AK412" s="219" t="n">
        <v>5000</v>
      </c>
      <c r="AL412" s="219"/>
      <c r="AM412" s="219"/>
      <c r="AN412" s="180" t="n">
        <f aca="false">SUM(AK412+AL412-AM412)</f>
        <v>5000</v>
      </c>
      <c r="AO412" s="207" t="n">
        <f aca="false">SUM(AN412/$AN$2)</f>
        <v>663.61404207313</v>
      </c>
      <c r="AP412" s="180" t="n">
        <v>10000</v>
      </c>
      <c r="AQ412" s="180"/>
      <c r="AR412" s="180"/>
      <c r="AS412" s="207"/>
      <c r="AT412" s="180"/>
      <c r="AU412" s="180"/>
      <c r="AV412" s="180"/>
      <c r="AW412" s="180" t="n">
        <f aca="false">SUM(AR412+AU412-AV412)</f>
        <v>0</v>
      </c>
      <c r="AX412" s="215"/>
      <c r="AY412" s="180"/>
      <c r="AZ412" s="180"/>
      <c r="BA412" s="160" t="n">
        <f aca="false">SUM(AW412+AY412-AZ412)</f>
        <v>0</v>
      </c>
      <c r="BI412" s="3"/>
    </row>
    <row r="413" customFormat="false" ht="12.75" hidden="true" customHeight="false" outlineLevel="0" collapsed="false">
      <c r="A413" s="209"/>
      <c r="B413" s="205"/>
      <c r="C413" s="205"/>
      <c r="D413" s="205"/>
      <c r="E413" s="205"/>
      <c r="F413" s="205"/>
      <c r="G413" s="205"/>
      <c r="H413" s="205"/>
      <c r="I413" s="217" t="n">
        <v>323</v>
      </c>
      <c r="J413" s="218" t="s">
        <v>216</v>
      </c>
      <c r="K413" s="219" t="n">
        <f aca="false">SUM(K414:K441)</f>
        <v>0</v>
      </c>
      <c r="L413" s="219" t="n">
        <f aca="false">SUM(L414:L446)</f>
        <v>0</v>
      </c>
      <c r="M413" s="219" t="n">
        <f aca="false">SUM(M414:M446)</f>
        <v>0</v>
      </c>
      <c r="N413" s="219" t="n">
        <f aca="false">SUM(N414:N446)</f>
        <v>0</v>
      </c>
      <c r="O413" s="219" t="n">
        <f aca="false">SUM(O414:O446)</f>
        <v>0</v>
      </c>
      <c r="P413" s="219" t="n">
        <f aca="false">SUM(P414:P446)</f>
        <v>0</v>
      </c>
      <c r="Q413" s="219" t="n">
        <f aca="false">SUM(Q414:Q446)</f>
        <v>0</v>
      </c>
      <c r="R413" s="207"/>
      <c r="S413" s="219" t="e">
        <f aca="false">SUM(#REF!)</f>
        <v>#REF!</v>
      </c>
      <c r="T413" s="219" t="e">
        <f aca="false">SUM(#REF!)</f>
        <v>#REF!</v>
      </c>
      <c r="U413" s="219"/>
      <c r="V413" s="219"/>
      <c r="W413" s="219" t="e">
        <f aca="false">SUM(#REF!)</f>
        <v>#REF!</v>
      </c>
      <c r="X413" s="219" t="n">
        <f aca="false">SUM(X414:X414)</f>
        <v>5000</v>
      </c>
      <c r="Y413" s="219" t="n">
        <f aca="false">SUM(Y414:Y414)</f>
        <v>0</v>
      </c>
      <c r="Z413" s="219" t="n">
        <v>53200</v>
      </c>
      <c r="AA413" s="219" t="n">
        <f aca="false">SUM(AA414:AA414)</f>
        <v>0</v>
      </c>
      <c r="AB413" s="219" t="n">
        <f aca="false">SUM(AB414:AB414)</f>
        <v>535</v>
      </c>
      <c r="AC413" s="219" t="n">
        <f aca="false">SUM(AC414:AC415)</f>
        <v>0</v>
      </c>
      <c r="AD413" s="219" t="n">
        <f aca="false">SUM(AD414:AD415)</f>
        <v>6000</v>
      </c>
      <c r="AE413" s="219" t="n">
        <f aca="false">SUM(AE414:AE415)</f>
        <v>0</v>
      </c>
      <c r="AF413" s="219" t="n">
        <f aca="false">SUM(AF414:AF415)</f>
        <v>0</v>
      </c>
      <c r="AG413" s="219" t="n">
        <f aca="false">SUM(AG414:AG415)</f>
        <v>6000</v>
      </c>
      <c r="AH413" s="219" t="n">
        <f aca="false">SUM(AH414:AH415)</f>
        <v>8845</v>
      </c>
      <c r="AI413" s="219" t="n">
        <f aca="false">SUM(AI414:AI415)</f>
        <v>5000</v>
      </c>
      <c r="AJ413" s="219" t="n">
        <f aca="false">SUM(AJ414:AJ415)</f>
        <v>0</v>
      </c>
      <c r="AK413" s="219" t="n">
        <f aca="false">SUM(AK414:AK415)</f>
        <v>5000</v>
      </c>
      <c r="AL413" s="219" t="n">
        <f aca="false">SUM(AL414:AL415)</f>
        <v>0</v>
      </c>
      <c r="AM413" s="219" t="n">
        <f aca="false">SUM(AM414:AM415)</f>
        <v>0</v>
      </c>
      <c r="AN413" s="219" t="n">
        <f aca="false">SUM(AN414:AN415)</f>
        <v>5000</v>
      </c>
      <c r="AO413" s="207" t="n">
        <f aca="false">SUM(AN413/$AN$2)</f>
        <v>663.61404207313</v>
      </c>
      <c r="AP413" s="219" t="n">
        <f aca="false">SUM(AP414:AP415)</f>
        <v>10000</v>
      </c>
      <c r="AQ413" s="219"/>
      <c r="AR413" s="219"/>
      <c r="AS413" s="207"/>
      <c r="AT413" s="219" t="n">
        <f aca="false">SUM(AT414:AT415)</f>
        <v>3765.25</v>
      </c>
      <c r="AU413" s="219" t="n">
        <f aca="false">SUM(AU414:AU415)</f>
        <v>3800</v>
      </c>
      <c r="AV413" s="219" t="n">
        <f aca="false">SUM(AV414:AV415)</f>
        <v>0</v>
      </c>
      <c r="AW413" s="219" t="n">
        <f aca="false">SUM(AR413+AU413-AV413)</f>
        <v>3800</v>
      </c>
      <c r="AX413" s="215" t="n">
        <f aca="false">SUM(AX414:AX415)</f>
        <v>3765.25</v>
      </c>
      <c r="AY413" s="216" t="n">
        <f aca="false">SUM(AY414:AY415)</f>
        <v>0</v>
      </c>
      <c r="AZ413" s="216" t="n">
        <f aca="false">SUM(AZ414:AZ415)</f>
        <v>0</v>
      </c>
      <c r="BA413" s="216" t="n">
        <f aca="false">SUM(BA414:BA415)</f>
        <v>3800</v>
      </c>
      <c r="BI413" s="3"/>
    </row>
    <row r="414" customFormat="false" ht="12.75" hidden="true" customHeight="false" outlineLevel="0" collapsed="false">
      <c r="A414" s="209"/>
      <c r="B414" s="205"/>
      <c r="C414" s="205"/>
      <c r="D414" s="205"/>
      <c r="E414" s="205"/>
      <c r="F414" s="205"/>
      <c r="G414" s="205"/>
      <c r="H414" s="205"/>
      <c r="I414" s="217" t="n">
        <v>32334</v>
      </c>
      <c r="J414" s="218" t="s">
        <v>472</v>
      </c>
      <c r="K414" s="205"/>
      <c r="L414" s="205"/>
      <c r="M414" s="205"/>
      <c r="N414" s="205"/>
      <c r="O414" s="205"/>
      <c r="P414" s="217"/>
      <c r="Q414" s="218"/>
      <c r="R414" s="207"/>
      <c r="S414" s="219"/>
      <c r="T414" s="219"/>
      <c r="U414" s="219"/>
      <c r="V414" s="219"/>
      <c r="W414" s="219"/>
      <c r="X414" s="219" t="n">
        <v>5000</v>
      </c>
      <c r="Y414" s="219" t="n">
        <v>0</v>
      </c>
      <c r="Z414" s="219" t="n">
        <v>1000</v>
      </c>
      <c r="AA414" s="219" t="n">
        <v>0</v>
      </c>
      <c r="AB414" s="219" t="n">
        <v>535</v>
      </c>
      <c r="AC414" s="219" t="n">
        <v>0</v>
      </c>
      <c r="AD414" s="219"/>
      <c r="AE414" s="219"/>
      <c r="AF414" s="219"/>
      <c r="AG414" s="221" t="n">
        <f aca="false">SUM(AD414+AE414-AF414)</f>
        <v>0</v>
      </c>
      <c r="AH414" s="219" t="n">
        <v>3685</v>
      </c>
      <c r="AI414" s="219" t="n">
        <v>5000</v>
      </c>
      <c r="AJ414" s="180" t="n">
        <v>0</v>
      </c>
      <c r="AK414" s="219" t="n">
        <v>5000</v>
      </c>
      <c r="AL414" s="219"/>
      <c r="AM414" s="219"/>
      <c r="AN414" s="180" t="n">
        <f aca="false">SUM(AK414+AL414-AM414)</f>
        <v>5000</v>
      </c>
      <c r="AO414" s="207" t="n">
        <f aca="false">SUM(AN414/$AN$2)</f>
        <v>663.61404207313</v>
      </c>
      <c r="AP414" s="180" t="n">
        <v>10000</v>
      </c>
      <c r="AQ414" s="180"/>
      <c r="AR414" s="180"/>
      <c r="AS414" s="207" t="n">
        <v>3765.25</v>
      </c>
      <c r="AT414" s="180" t="n">
        <v>3765.25</v>
      </c>
      <c r="AU414" s="180" t="n">
        <v>3800</v>
      </c>
      <c r="AV414" s="180"/>
      <c r="AW414" s="180" t="n">
        <f aca="false">SUM(AR414+AU414-AV414)</f>
        <v>3800</v>
      </c>
      <c r="AX414" s="215" t="n">
        <v>3765.25</v>
      </c>
      <c r="AY414" s="180"/>
      <c r="AZ414" s="180"/>
      <c r="BA414" s="160" t="n">
        <f aca="false">SUM(AW414+AY414-AZ414)</f>
        <v>3800</v>
      </c>
      <c r="BI414" s="3"/>
    </row>
    <row r="415" customFormat="false" ht="12.75" hidden="true" customHeight="false" outlineLevel="0" collapsed="false">
      <c r="A415" s="209"/>
      <c r="B415" s="205"/>
      <c r="C415" s="205"/>
      <c r="D415" s="205"/>
      <c r="E415" s="205"/>
      <c r="F415" s="205"/>
      <c r="G415" s="205"/>
      <c r="H415" s="205"/>
      <c r="I415" s="217" t="n">
        <v>32363</v>
      </c>
      <c r="J415" s="218" t="s">
        <v>473</v>
      </c>
      <c r="K415" s="205"/>
      <c r="L415" s="205"/>
      <c r="M415" s="205"/>
      <c r="N415" s="205"/>
      <c r="O415" s="205"/>
      <c r="P415" s="217"/>
      <c r="Q415" s="218"/>
      <c r="R415" s="207"/>
      <c r="S415" s="21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  <c r="AD415" s="219" t="n">
        <v>6000</v>
      </c>
      <c r="AE415" s="219"/>
      <c r="AF415" s="219"/>
      <c r="AG415" s="221" t="n">
        <f aca="false">SUM(AD415+AE415-AF415)</f>
        <v>6000</v>
      </c>
      <c r="AH415" s="219" t="n">
        <v>5160</v>
      </c>
      <c r="AI415" s="219" t="n">
        <v>0</v>
      </c>
      <c r="AJ415" s="180" t="n">
        <v>0</v>
      </c>
      <c r="AK415" s="219"/>
      <c r="AL415" s="219"/>
      <c r="AM415" s="219"/>
      <c r="AN415" s="180" t="n">
        <f aca="false">SUM(AK415+AL415-AM415)</f>
        <v>0</v>
      </c>
      <c r="AO415" s="207" t="n">
        <f aca="false">SUM(AN415/$AN$2)</f>
        <v>0</v>
      </c>
      <c r="AP415" s="180"/>
      <c r="AQ415" s="180"/>
      <c r="AR415" s="180"/>
      <c r="AS415" s="207"/>
      <c r="AT415" s="180"/>
      <c r="AU415" s="180"/>
      <c r="AV415" s="180"/>
      <c r="AW415" s="180" t="n">
        <f aca="false">SUM(AR415+AU415-AV415)</f>
        <v>0</v>
      </c>
      <c r="AX415" s="215"/>
      <c r="AY415" s="180"/>
      <c r="AZ415" s="180"/>
      <c r="BA415" s="160" t="n">
        <f aca="false">SUM(AW415+AY415-AZ415)</f>
        <v>0</v>
      </c>
      <c r="BI415" s="3"/>
    </row>
    <row r="416" customFormat="false" ht="12.75" hidden="true" customHeight="false" outlineLevel="0" collapsed="false">
      <c r="A416" s="209"/>
      <c r="B416" s="205"/>
      <c r="C416" s="205"/>
      <c r="D416" s="205"/>
      <c r="E416" s="205"/>
      <c r="F416" s="205"/>
      <c r="G416" s="205"/>
      <c r="H416" s="205"/>
      <c r="I416" s="217" t="n">
        <v>329</v>
      </c>
      <c r="J416" s="218" t="s">
        <v>161</v>
      </c>
      <c r="K416" s="205"/>
      <c r="L416" s="205"/>
      <c r="M416" s="205"/>
      <c r="N416" s="205"/>
      <c r="O416" s="205"/>
      <c r="P416" s="217"/>
      <c r="Q416" s="218"/>
      <c r="R416" s="207"/>
      <c r="S416" s="219" t="n">
        <f aca="false">SUM(S418)</f>
        <v>0</v>
      </c>
      <c r="T416" s="219" t="n">
        <f aca="false">SUM(T418)</f>
        <v>33000</v>
      </c>
      <c r="U416" s="219" t="n">
        <f aca="false">SUM(U417:U418)</f>
        <v>35000</v>
      </c>
      <c r="V416" s="219" t="n">
        <f aca="false">SUM(V418)</f>
        <v>0</v>
      </c>
      <c r="W416" s="219" t="n">
        <f aca="false">SUM(W418)</f>
        <v>0</v>
      </c>
      <c r="X416" s="219" t="n">
        <f aca="false">SUM(X417:X418)</f>
        <v>12000</v>
      </c>
      <c r="Y416" s="219" t="n">
        <f aca="false">SUM(Y417:Y418)</f>
        <v>32000</v>
      </c>
      <c r="Z416" s="219" t="n">
        <f aca="false">SUM(Z417:Z418)</f>
        <v>32000</v>
      </c>
      <c r="AA416" s="219" t="n">
        <f aca="false">SUM(AA417:AA418)</f>
        <v>15000</v>
      </c>
      <c r="AB416" s="219" t="n">
        <f aca="false">SUM(AB417:AB418)</f>
        <v>0</v>
      </c>
      <c r="AC416" s="219" t="n">
        <f aca="false">SUM(AC417:AC418)</f>
        <v>30000</v>
      </c>
      <c r="AD416" s="219" t="n">
        <f aca="false">SUM(AD417:AD418)</f>
        <v>24000</v>
      </c>
      <c r="AE416" s="219" t="n">
        <f aca="false">SUM(AE417:AE418)</f>
        <v>0</v>
      </c>
      <c r="AF416" s="219" t="n">
        <f aca="false">SUM(AF417:AF418)</f>
        <v>0</v>
      </c>
      <c r="AG416" s="219" t="n">
        <f aca="false">SUM(AG417:AG418)</f>
        <v>24000</v>
      </c>
      <c r="AH416" s="219" t="n">
        <f aca="false">SUM(AH417:AH418)</f>
        <v>4299</v>
      </c>
      <c r="AI416" s="219" t="n">
        <f aca="false">SUM(AI417:AI418)</f>
        <v>0</v>
      </c>
      <c r="AJ416" s="180" t="n">
        <v>0</v>
      </c>
      <c r="AK416" s="219" t="n">
        <v>0</v>
      </c>
      <c r="AL416" s="219"/>
      <c r="AM416" s="219"/>
      <c r="AN416" s="180" t="n">
        <f aca="false">SUM(AK416+AL416-AM416)</f>
        <v>0</v>
      </c>
      <c r="AO416" s="207" t="n">
        <f aca="false">SUM(AN416/$AN$2)</f>
        <v>0</v>
      </c>
      <c r="AP416" s="180"/>
      <c r="AQ416" s="180"/>
      <c r="AR416" s="180" t="n">
        <v>12210.51</v>
      </c>
      <c r="AS416" s="207"/>
      <c r="AT416" s="207" t="n">
        <f aca="false">SUM(AT417:AT418)</f>
        <v>300</v>
      </c>
      <c r="AU416" s="207" t="n">
        <f aca="false">SUM(AU417:AU418)</f>
        <v>300</v>
      </c>
      <c r="AV416" s="207" t="n">
        <f aca="false">SUM(AV417:AV418)</f>
        <v>0</v>
      </c>
      <c r="AW416" s="180" t="n">
        <f aca="false">SUM(AR416+AU416-AV416)</f>
        <v>12510.51</v>
      </c>
      <c r="AX416" s="215" t="n">
        <f aca="false">SUM(AX417:AX418)</f>
        <v>300</v>
      </c>
      <c r="AY416" s="216" t="n">
        <f aca="false">SUM(AY417:AY418)</f>
        <v>0</v>
      </c>
      <c r="AZ416" s="216" t="n">
        <f aca="false">SUM(AZ417:AZ418)</f>
        <v>12210.51</v>
      </c>
      <c r="BA416" s="216" t="n">
        <f aca="false">SUM(BA417:BA418)</f>
        <v>300</v>
      </c>
      <c r="BI416" s="3"/>
    </row>
    <row r="417" customFormat="false" ht="12.75" hidden="true" customHeight="false" outlineLevel="0" collapsed="false">
      <c r="A417" s="209"/>
      <c r="B417" s="205"/>
      <c r="C417" s="205"/>
      <c r="D417" s="205"/>
      <c r="E417" s="205"/>
      <c r="F417" s="205"/>
      <c r="G417" s="205"/>
      <c r="H417" s="205"/>
      <c r="I417" s="217" t="n">
        <v>32931</v>
      </c>
      <c r="J417" s="218" t="s">
        <v>256</v>
      </c>
      <c r="K417" s="205"/>
      <c r="L417" s="205"/>
      <c r="M417" s="205"/>
      <c r="N417" s="205"/>
      <c r="O417" s="205"/>
      <c r="P417" s="217"/>
      <c r="Q417" s="218"/>
      <c r="R417" s="207"/>
      <c r="S417" s="219"/>
      <c r="T417" s="219"/>
      <c r="U417" s="219" t="n">
        <v>2000</v>
      </c>
      <c r="V417" s="219"/>
      <c r="W417" s="219"/>
      <c r="X417" s="219" t="n">
        <v>2000</v>
      </c>
      <c r="Y417" s="219" t="n">
        <v>2000</v>
      </c>
      <c r="Z417" s="219" t="n">
        <v>2000</v>
      </c>
      <c r="AA417" s="219" t="n">
        <v>15000</v>
      </c>
      <c r="AB417" s="219"/>
      <c r="AC417" s="219" t="n">
        <v>30000</v>
      </c>
      <c r="AD417" s="219" t="n">
        <v>24000</v>
      </c>
      <c r="AE417" s="219"/>
      <c r="AF417" s="219"/>
      <c r="AG417" s="221" t="n">
        <f aca="false">SUM(AD417+AE417-AF417)</f>
        <v>24000</v>
      </c>
      <c r="AH417" s="219" t="n">
        <v>4299</v>
      </c>
      <c r="AI417" s="219" t="n">
        <v>0</v>
      </c>
      <c r="AJ417" s="180" t="n">
        <v>0</v>
      </c>
      <c r="AK417" s="219" t="n">
        <v>0</v>
      </c>
      <c r="AL417" s="219"/>
      <c r="AM417" s="219"/>
      <c r="AN417" s="180" t="n">
        <f aca="false">SUM(AK417+AL417-AM417)</f>
        <v>0</v>
      </c>
      <c r="AO417" s="207" t="n">
        <f aca="false">SUM(AN417/$AN$2)</f>
        <v>0</v>
      </c>
      <c r="AP417" s="180"/>
      <c r="AQ417" s="180"/>
      <c r="AR417" s="180" t="n">
        <v>0</v>
      </c>
      <c r="AS417" s="207" t="n">
        <v>300</v>
      </c>
      <c r="AT417" s="180" t="n">
        <v>300</v>
      </c>
      <c r="AU417" s="180" t="n">
        <v>300</v>
      </c>
      <c r="AV417" s="180"/>
      <c r="AW417" s="180" t="n">
        <f aca="false">SUM(AR417+AU417-AV417)</f>
        <v>300</v>
      </c>
      <c r="AX417" s="215" t="n">
        <v>300</v>
      </c>
      <c r="AY417" s="180"/>
      <c r="AZ417" s="180"/>
      <c r="BA417" s="160" t="n">
        <f aca="false">SUM(AW417+AY417-AZ417)</f>
        <v>300</v>
      </c>
      <c r="BI417" s="3"/>
    </row>
    <row r="418" customFormat="false" ht="13.5" hidden="true" customHeight="false" outlineLevel="0" collapsed="false">
      <c r="A418" s="252"/>
      <c r="B418" s="253"/>
      <c r="C418" s="253"/>
      <c r="D418" s="253"/>
      <c r="E418" s="253"/>
      <c r="F418" s="253"/>
      <c r="G418" s="253"/>
      <c r="H418" s="253"/>
      <c r="I418" s="254" t="n">
        <v>32991</v>
      </c>
      <c r="J418" s="255" t="s">
        <v>161</v>
      </c>
      <c r="K418" s="253"/>
      <c r="L418" s="253"/>
      <c r="M418" s="253"/>
      <c r="N418" s="253"/>
      <c r="O418" s="253"/>
      <c r="P418" s="254"/>
      <c r="Q418" s="255"/>
      <c r="R418" s="256"/>
      <c r="S418" s="257"/>
      <c r="T418" s="257" t="n">
        <v>33000</v>
      </c>
      <c r="U418" s="257" t="n">
        <v>33000</v>
      </c>
      <c r="V418" s="257"/>
      <c r="W418" s="257"/>
      <c r="X418" s="257" t="n">
        <v>10000</v>
      </c>
      <c r="Y418" s="257" t="n">
        <v>30000</v>
      </c>
      <c r="Z418" s="257" t="n">
        <v>30000</v>
      </c>
      <c r="AA418" s="257" t="n">
        <v>0</v>
      </c>
      <c r="AB418" s="257"/>
      <c r="AC418" s="257" t="n">
        <v>0</v>
      </c>
      <c r="AD418" s="257"/>
      <c r="AE418" s="257"/>
      <c r="AF418" s="257"/>
      <c r="AG418" s="258" t="n">
        <f aca="false">SUM(AC418+AE418-AF418)</f>
        <v>0</v>
      </c>
      <c r="AH418" s="257"/>
      <c r="AI418" s="257" t="n">
        <v>0</v>
      </c>
      <c r="AJ418" s="181" t="n">
        <v>0</v>
      </c>
      <c r="AK418" s="257" t="n">
        <v>0</v>
      </c>
      <c r="AL418" s="257"/>
      <c r="AM418" s="257"/>
      <c r="AN418" s="181" t="n">
        <f aca="false">SUM(AK418+AL418-AM418)</f>
        <v>0</v>
      </c>
      <c r="AO418" s="256" t="n">
        <f aca="false">SUM(AN418/$AN$2)</f>
        <v>0</v>
      </c>
      <c r="AP418" s="181"/>
      <c r="AQ418" s="181"/>
      <c r="AR418" s="181" t="n">
        <v>12210.51</v>
      </c>
      <c r="AS418" s="256"/>
      <c r="AT418" s="181"/>
      <c r="AU418" s="181"/>
      <c r="AV418" s="181"/>
      <c r="AW418" s="181" t="n">
        <f aca="false">SUM(AR418+AU418-AV418)</f>
        <v>12210.51</v>
      </c>
      <c r="AX418" s="259"/>
      <c r="AY418" s="181"/>
      <c r="AZ418" s="181" t="n">
        <v>12210.51</v>
      </c>
      <c r="BA418" s="160" t="n">
        <f aca="false">SUM(AW418+AY418-AZ418)</f>
        <v>0</v>
      </c>
      <c r="BI418" s="3"/>
    </row>
    <row r="419" customFormat="false" ht="12.75" hidden="true" customHeight="false" outlineLevel="0" collapsed="false">
      <c r="A419" s="260"/>
      <c r="B419" s="185"/>
      <c r="C419" s="185"/>
      <c r="D419" s="185"/>
      <c r="E419" s="185"/>
      <c r="F419" s="185"/>
      <c r="G419" s="185"/>
      <c r="H419" s="185"/>
      <c r="I419" s="189"/>
      <c r="J419" s="186"/>
      <c r="K419" s="185"/>
      <c r="L419" s="185"/>
      <c r="M419" s="185"/>
      <c r="N419" s="185"/>
      <c r="O419" s="185"/>
      <c r="P419" s="189"/>
      <c r="Q419" s="186"/>
      <c r="R419" s="261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7"/>
      <c r="AN419" s="3"/>
      <c r="AO419" s="261"/>
      <c r="AS419" s="261"/>
      <c r="BA419" s="3" t="s">
        <v>474</v>
      </c>
      <c r="BB419" s="3" t="n">
        <f aca="false">SUM(BB5:BB418)</f>
        <v>193111.06</v>
      </c>
      <c r="BC419" s="3" t="n">
        <f aca="false">SUM(BC5:BC418)</f>
        <v>21692.72</v>
      </c>
      <c r="BD419" s="3" t="n">
        <f aca="false">SUM(BD5:BD418)</f>
        <v>435374.26</v>
      </c>
      <c r="BE419" s="3" t="n">
        <f aca="false">SUM(BE5:BE418)</f>
        <v>62400</v>
      </c>
      <c r="BF419" s="3" t="n">
        <f aca="false">SUM(BF5:BF418)</f>
        <v>173235</v>
      </c>
      <c r="BG419" s="3" t="n">
        <f aca="false">SUM(BG5:BG418)</f>
        <v>131371.47</v>
      </c>
      <c r="BI419" s="3"/>
    </row>
    <row r="420" customFormat="false" ht="12.75" hidden="true" customHeight="false" outlineLevel="0" collapsed="false">
      <c r="A420" s="260"/>
      <c r="B420" s="185"/>
      <c r="C420" s="185"/>
      <c r="D420" s="185"/>
      <c r="E420" s="185"/>
      <c r="F420" s="185"/>
      <c r="G420" s="185"/>
      <c r="H420" s="185"/>
      <c r="I420" s="189"/>
      <c r="J420" s="186"/>
      <c r="K420" s="185"/>
      <c r="L420" s="185"/>
      <c r="M420" s="185"/>
      <c r="N420" s="185"/>
      <c r="O420" s="185"/>
      <c r="P420" s="189"/>
      <c r="Q420" s="186"/>
      <c r="R420" s="261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7"/>
      <c r="AN420" s="3"/>
      <c r="AO420" s="261"/>
      <c r="AS420" s="261"/>
      <c r="BA420" s="3" t="s">
        <v>475</v>
      </c>
      <c r="BB420" s="3" t="n">
        <v>193111.07</v>
      </c>
      <c r="BC420" s="3" t="n">
        <v>21692.72</v>
      </c>
      <c r="BD420" s="3" t="n">
        <v>435374.26</v>
      </c>
      <c r="BE420" s="3" t="n">
        <v>62400</v>
      </c>
      <c r="BF420" s="3" t="n">
        <v>173235</v>
      </c>
      <c r="BG420" s="3" t="n">
        <v>131371.47</v>
      </c>
    </row>
    <row r="421" customFormat="false" ht="12.75" hidden="true" customHeight="false" outlineLevel="0" collapsed="false">
      <c r="A421" s="260"/>
      <c r="B421" s="185"/>
      <c r="C421" s="185"/>
      <c r="D421" s="185"/>
      <c r="E421" s="185"/>
      <c r="F421" s="185"/>
      <c r="G421" s="185"/>
      <c r="H421" s="185"/>
      <c r="I421" s="189"/>
      <c r="J421" s="186"/>
      <c r="K421" s="185"/>
      <c r="L421" s="185"/>
      <c r="M421" s="185"/>
      <c r="N421" s="185"/>
      <c r="O421" s="185"/>
      <c r="P421" s="189"/>
      <c r="Q421" s="186"/>
      <c r="R421" s="261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7"/>
      <c r="AN421" s="3"/>
      <c r="AO421" s="261"/>
      <c r="AS421" s="261"/>
      <c r="BB421" s="3" t="n">
        <f aca="false">SUM(BB420-BB419)</f>
        <v>0.0100000000093132</v>
      </c>
      <c r="BC421" s="3" t="n">
        <f aca="false">SUM(BC420-BC419)</f>
        <v>0</v>
      </c>
      <c r="BD421" s="3" t="n">
        <f aca="false">SUM(BD420-BD419)</f>
        <v>0</v>
      </c>
      <c r="BE421" s="3" t="n">
        <f aca="false">SUM(BE420-BE419)</f>
        <v>0</v>
      </c>
      <c r="BF421" s="3" t="n">
        <f aca="false">SUM(BF420-BF419)</f>
        <v>0</v>
      </c>
      <c r="BG421" s="3" t="n">
        <f aca="false">SUM(BG420-BG419)</f>
        <v>0</v>
      </c>
    </row>
    <row r="422" customFormat="false" ht="12.75" hidden="true" customHeight="false" outlineLevel="0" collapsed="false">
      <c r="A422" s="186"/>
      <c r="B422" s="185"/>
      <c r="C422" s="185"/>
      <c r="D422" s="185"/>
      <c r="E422" s="185"/>
      <c r="F422" s="185"/>
      <c r="G422" s="185"/>
      <c r="H422" s="185"/>
      <c r="I422" s="189"/>
      <c r="J422" s="186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6"/>
      <c r="W422" s="186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7"/>
      <c r="AS422" s="3" t="n">
        <f aca="false">SUM(AS5:AS418)</f>
        <v>458443.09</v>
      </c>
    </row>
    <row r="423" customFormat="false" ht="12.75" hidden="true" customHeight="false" outlineLevel="0" collapsed="false">
      <c r="A423" s="186"/>
      <c r="B423" s="185"/>
      <c r="C423" s="185"/>
      <c r="D423" s="185"/>
      <c r="E423" s="185"/>
      <c r="F423" s="185"/>
      <c r="G423" s="185"/>
      <c r="H423" s="185"/>
      <c r="I423" s="189"/>
      <c r="J423" s="186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6"/>
      <c r="W423" s="186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7"/>
    </row>
    <row r="424" customFormat="false" ht="12.75" hidden="false" customHeight="false" outlineLevel="0" collapsed="false">
      <c r="A424" s="186"/>
      <c r="B424" s="185"/>
      <c r="C424" s="185"/>
      <c r="D424" s="185"/>
      <c r="E424" s="185"/>
      <c r="F424" s="185"/>
      <c r="G424" s="185"/>
      <c r="H424" s="185"/>
      <c r="I424" s="189"/>
      <c r="J424" s="186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6"/>
      <c r="W424" s="186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7"/>
    </row>
    <row r="425" customFormat="false" ht="15.75" hidden="false" customHeight="false" outlineLevel="0" collapsed="false">
      <c r="A425" s="186"/>
      <c r="B425" s="185"/>
      <c r="C425" s="185"/>
      <c r="D425" s="185"/>
      <c r="E425" s="185"/>
      <c r="F425" s="185"/>
      <c r="G425" s="185"/>
      <c r="H425" s="185"/>
      <c r="I425" s="10" t="s">
        <v>476</v>
      </c>
      <c r="J425" s="186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6"/>
      <c r="W425" s="186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7"/>
    </row>
    <row r="426" customFormat="false" ht="12.75" hidden="false" customHeight="false" outlineLevel="0" collapsed="false">
      <c r="A426" s="186"/>
      <c r="B426" s="185"/>
      <c r="C426" s="185"/>
      <c r="D426" s="185"/>
      <c r="E426" s="185"/>
      <c r="F426" s="185"/>
      <c r="G426" s="185"/>
      <c r="H426" s="185"/>
      <c r="I426" s="189"/>
      <c r="J426" s="186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6"/>
      <c r="W426" s="186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7"/>
    </row>
    <row r="427" customFormat="false" ht="13.5" hidden="false" customHeight="false" outlineLevel="0" collapsed="false">
      <c r="A427" s="186"/>
      <c r="B427" s="185"/>
      <c r="C427" s="185"/>
      <c r="D427" s="185"/>
      <c r="E427" s="185"/>
      <c r="F427" s="185"/>
      <c r="G427" s="185"/>
      <c r="H427" s="185"/>
      <c r="I427" s="189"/>
      <c r="J427" s="186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6"/>
      <c r="W427" s="186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7"/>
    </row>
    <row r="428" customFormat="false" ht="15.75" hidden="false" customHeight="false" outlineLevel="0" collapsed="false">
      <c r="A428" s="186"/>
      <c r="B428" s="185"/>
      <c r="C428" s="185"/>
      <c r="D428" s="185"/>
      <c r="E428" s="185"/>
      <c r="F428" s="185"/>
      <c r="G428" s="185"/>
      <c r="H428" s="185"/>
      <c r="I428" s="262"/>
      <c r="J428" s="263" t="s">
        <v>477</v>
      </c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V428" s="265"/>
      <c r="W428" s="265"/>
      <c r="X428" s="264"/>
      <c r="Y428" s="264"/>
      <c r="Z428" s="264"/>
      <c r="AA428" s="266" t="s">
        <v>133</v>
      </c>
      <c r="AB428" s="266" t="s">
        <v>134</v>
      </c>
      <c r="AC428" s="266" t="s">
        <v>59</v>
      </c>
      <c r="AD428" s="266"/>
      <c r="AE428" s="266" t="s">
        <v>135</v>
      </c>
      <c r="AF428" s="266" t="s">
        <v>136</v>
      </c>
      <c r="AG428" s="266" t="s">
        <v>144</v>
      </c>
      <c r="AH428" s="267"/>
      <c r="AI428" s="266" t="s">
        <v>139</v>
      </c>
      <c r="AJ428" s="121"/>
      <c r="AK428" s="266" t="s">
        <v>140</v>
      </c>
      <c r="AL428" s="266" t="s">
        <v>135</v>
      </c>
      <c r="AM428" s="266" t="s">
        <v>136</v>
      </c>
      <c r="AN428" s="266" t="s">
        <v>478</v>
      </c>
      <c r="AO428" s="266" t="s">
        <v>141</v>
      </c>
      <c r="AP428" s="266" t="s">
        <v>92</v>
      </c>
      <c r="AQ428" s="266"/>
      <c r="AR428" s="266" t="s">
        <v>142</v>
      </c>
      <c r="AS428" s="266" t="s">
        <v>479</v>
      </c>
      <c r="AT428" s="266" t="s">
        <v>92</v>
      </c>
      <c r="AU428" s="266" t="s">
        <v>135</v>
      </c>
      <c r="AV428" s="266" t="s">
        <v>136</v>
      </c>
      <c r="AW428" s="266" t="s">
        <v>92</v>
      </c>
      <c r="AX428" s="268"/>
      <c r="AY428" s="266" t="s">
        <v>479</v>
      </c>
      <c r="AZ428" s="266" t="s">
        <v>480</v>
      </c>
      <c r="BA428" s="266" t="s">
        <v>20</v>
      </c>
    </row>
    <row r="429" customFormat="false" ht="12.75" hidden="false" customHeight="false" outlineLevel="0" collapsed="false">
      <c r="A429" s="186"/>
      <c r="B429" s="185"/>
      <c r="C429" s="185"/>
      <c r="D429" s="185"/>
      <c r="E429" s="185"/>
      <c r="F429" s="185"/>
      <c r="G429" s="185"/>
      <c r="H429" s="185"/>
      <c r="I429" s="269" t="s">
        <v>481</v>
      </c>
      <c r="J429" s="270" t="s">
        <v>482</v>
      </c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0"/>
      <c r="W429" s="270"/>
      <c r="X429" s="271"/>
      <c r="Y429" s="271"/>
      <c r="Z429" s="271"/>
      <c r="AA429" s="271" t="e">
        <f aca="false">SUM(AA10+AA20+AA29+AA116+AA393+#REF!+AA126)</f>
        <v>#REF!</v>
      </c>
      <c r="AB429" s="271" t="e">
        <f aca="false">SUM(AB10+AB20+AB29+AB116+AB393+#REF!+AB126)</f>
        <v>#REF!</v>
      </c>
      <c r="AC429" s="271" t="e">
        <f aca="false">SUM(AC10+AC20+AC29+AC116+AC393+#REF!+AC126)</f>
        <v>#REF!</v>
      </c>
      <c r="AD429" s="271"/>
      <c r="AE429" s="271" t="e">
        <f aca="false">SUM(AE10+AE20+AE29+AE116+AE393+#REF!+AE126)</f>
        <v>#REF!</v>
      </c>
      <c r="AF429" s="271" t="e">
        <f aca="false">SUM(AF10+AF20+AF29+AF116+AF393+#REF!+AF126)</f>
        <v>#REF!</v>
      </c>
      <c r="AG429" s="271" t="e">
        <f aca="false">SUM(AG10+AG20+AG29+AG116+AG393+#REF!+AG126)</f>
        <v>#REF!</v>
      </c>
      <c r="AH429" s="271" t="e">
        <f aca="false">SUM(AH10+AH20+AH29+AH116+AH393+#REF!+AH126)</f>
        <v>#REF!</v>
      </c>
      <c r="AI429" s="271" t="e">
        <f aca="false">SUM(AI10+AI20+AI29+AI116+AI393+#REF!+AI126)</f>
        <v>#REF!</v>
      </c>
      <c r="AJ429" s="271" t="e">
        <f aca="false">SUM(AJ10+AJ20+AJ29+AJ116+AJ393+#REF!+AJ126)</f>
        <v>#REF!</v>
      </c>
      <c r="AK429" s="271" t="e">
        <f aca="false">SUM(AK10+AK20+AK29+AK116+AK393+#REF!+AK126)</f>
        <v>#REF!</v>
      </c>
      <c r="AL429" s="271" t="e">
        <f aca="false">SUM(AL10+AL20+AL29+AL116+AL393+#REF!+AL126)</f>
        <v>#REF!</v>
      </c>
      <c r="AM429" s="271" t="e">
        <f aca="false">SUM(AM10+AM20+AM29+AM116+AM393+#REF!+AM126)</f>
        <v>#REF!</v>
      </c>
      <c r="AN429" s="271" t="e">
        <f aca="false">SUM(AN10+AN20+AN29+AN116+AN393+#REF!+AN126)</f>
        <v>#REF!</v>
      </c>
      <c r="AO429" s="271" t="n">
        <v>467006.66</v>
      </c>
      <c r="AP429" s="271" t="e">
        <f aca="false">SUM(AP10+AP20+AP29+AP116+AP393+#REF!+AP126)</f>
        <v>#REF!</v>
      </c>
      <c r="AQ429" s="271" t="e">
        <f aca="false">SUM(AQ10+AQ20+AQ29+AQ116+AQ393+#REF!+AQ126)</f>
        <v>#REF!</v>
      </c>
      <c r="AR429" s="271" t="n">
        <f aca="false">SUM(AR10+AR20+AR29+AR116+AR393+AR126)</f>
        <v>408653.527108634</v>
      </c>
      <c r="AS429" s="271" t="n">
        <f aca="false">SUM(AS10+AS20+AS29+AS116+AS393+AS126)</f>
        <v>0</v>
      </c>
      <c r="AT429" s="271" t="n">
        <f aca="false">SUM(AT10+AT20+AT29+AT116+AT393+AT126)</f>
        <v>283989.5</v>
      </c>
      <c r="AU429" s="271" t="n">
        <f aca="false">SUM(AU10+AU20+AU29+AU116+AU393+AU126)</f>
        <v>180856.21</v>
      </c>
      <c r="AV429" s="271" t="n">
        <f aca="false">SUM(AV10+AV20+AV29+AV116+AV393+AV126)</f>
        <v>15334.06</v>
      </c>
      <c r="AW429" s="271" t="n">
        <f aca="false">SUM(AW10+AW20+AW29+AW116+AW393+AW126)</f>
        <v>574175.677108634</v>
      </c>
      <c r="AX429" s="272" t="n">
        <f aca="false">SUM(AX10+AX20+AX29+AX116+AX393+AX126)</f>
        <v>221074.9</v>
      </c>
      <c r="AY429" s="271" t="n">
        <f aca="false">SUM(AY10+AY20+AY29+AY116+AY393+AY126)</f>
        <v>30680.58</v>
      </c>
      <c r="AZ429" s="271" t="n">
        <f aca="false">SUM(AZ10+AZ20+AZ29+AZ116+AZ393+AZ126)</f>
        <v>92351.38</v>
      </c>
      <c r="BA429" s="273" t="n">
        <f aca="false">SUM(BA10+BA20+BA29+BA116+BA393+BA126)</f>
        <v>483950.061479859</v>
      </c>
    </row>
    <row r="430" customFormat="false" ht="12.75" hidden="false" customHeight="false" outlineLevel="0" collapsed="false">
      <c r="A430" s="186"/>
      <c r="B430" s="185"/>
      <c r="C430" s="185"/>
      <c r="D430" s="185"/>
      <c r="E430" s="185"/>
      <c r="F430" s="185"/>
      <c r="G430" s="185"/>
      <c r="H430" s="185"/>
      <c r="I430" s="274" t="s">
        <v>483</v>
      </c>
      <c r="J430" s="137" t="s">
        <v>484</v>
      </c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  <c r="V430" s="137"/>
      <c r="W430" s="137"/>
      <c r="X430" s="207"/>
      <c r="Y430" s="207"/>
      <c r="Z430" s="207"/>
      <c r="AA430" s="207" t="n">
        <f aca="false">SUM(AA154)</f>
        <v>85000</v>
      </c>
      <c r="AB430" s="207" t="n">
        <f aca="false">SUM(AB154)</f>
        <v>0</v>
      </c>
      <c r="AC430" s="207" t="n">
        <f aca="false">SUM(AC154)</f>
        <v>85000</v>
      </c>
      <c r="AD430" s="207"/>
      <c r="AE430" s="207" t="n">
        <f aca="false">SUM(AE154)</f>
        <v>0</v>
      </c>
      <c r="AF430" s="207" t="n">
        <f aca="false">SUM(AF154)</f>
        <v>0</v>
      </c>
      <c r="AG430" s="207" t="n">
        <f aca="false">SUM(AG154)</f>
        <v>85000</v>
      </c>
      <c r="AH430" s="207" t="n">
        <f aca="false">SUM(AH154)</f>
        <v>0</v>
      </c>
      <c r="AI430" s="207" t="n">
        <f aca="false">SUM(AI154)</f>
        <v>50000</v>
      </c>
      <c r="AJ430" s="207" t="n">
        <f aca="false">SUM(AJ154)</f>
        <v>0</v>
      </c>
      <c r="AK430" s="207" t="n">
        <f aca="false">SUM(AK154)</f>
        <v>50000</v>
      </c>
      <c r="AL430" s="207" t="n">
        <f aca="false">SUM(AL154)</f>
        <v>0</v>
      </c>
      <c r="AM430" s="207" t="n">
        <f aca="false">SUM(AM154)</f>
        <v>0</v>
      </c>
      <c r="AN430" s="207" t="n">
        <f aca="false">SUM(AN154)</f>
        <v>50000</v>
      </c>
      <c r="AO430" s="207" t="n">
        <f aca="false">SUM(AO154)</f>
        <v>6636.1404207313</v>
      </c>
      <c r="AP430" s="207" t="n">
        <f aca="false">SUM(AP154)</f>
        <v>50000</v>
      </c>
      <c r="AQ430" s="207" t="n">
        <f aca="false">SUM(AQ154)</f>
        <v>0</v>
      </c>
      <c r="AR430" s="207" t="n">
        <f aca="false">SUM(AR154)</f>
        <v>6636.1404207313</v>
      </c>
      <c r="AS430" s="207" t="n">
        <f aca="false">SUM(AS154)</f>
        <v>0</v>
      </c>
      <c r="AT430" s="207" t="n">
        <f aca="false">SUM(AT154)</f>
        <v>0</v>
      </c>
      <c r="AU430" s="207" t="n">
        <f aca="false">SUM(AU154)</f>
        <v>0</v>
      </c>
      <c r="AV430" s="207" t="n">
        <f aca="false">SUM(AV154)</f>
        <v>0</v>
      </c>
      <c r="AW430" s="207" t="n">
        <f aca="false">SUM(AW154)</f>
        <v>6636.1404207313</v>
      </c>
      <c r="AX430" s="208" t="n">
        <f aca="false">SUM(AX154)</f>
        <v>6637</v>
      </c>
      <c r="AY430" s="207" t="n">
        <f aca="false">SUM(AY154)</f>
        <v>0</v>
      </c>
      <c r="AZ430" s="207" t="n">
        <f aca="false">SUM(AZ154)</f>
        <v>0</v>
      </c>
      <c r="BA430" s="275" t="n">
        <f aca="false">SUM(BA154)</f>
        <v>6636.1404207313</v>
      </c>
    </row>
    <row r="431" customFormat="false" ht="12.75" hidden="false" customHeight="false" outlineLevel="0" collapsed="false">
      <c r="A431" s="186"/>
      <c r="B431" s="185"/>
      <c r="C431" s="185"/>
      <c r="D431" s="185"/>
      <c r="E431" s="185"/>
      <c r="F431" s="185"/>
      <c r="G431" s="185"/>
      <c r="H431" s="185"/>
      <c r="I431" s="276" t="s">
        <v>485</v>
      </c>
      <c r="J431" s="137" t="s">
        <v>486</v>
      </c>
      <c r="K431" s="207"/>
      <c r="L431" s="207"/>
      <c r="M431" s="207"/>
      <c r="N431" s="207"/>
      <c r="O431" s="207"/>
      <c r="P431" s="207"/>
      <c r="Q431" s="207"/>
      <c r="R431" s="207"/>
      <c r="S431" s="207"/>
      <c r="T431" s="207"/>
      <c r="U431" s="207"/>
      <c r="V431" s="137"/>
      <c r="W431" s="137"/>
      <c r="X431" s="207"/>
      <c r="Y431" s="207"/>
      <c r="Z431" s="207"/>
      <c r="AA431" s="207" t="n">
        <f aca="false">SUM(AA161)</f>
        <v>8000</v>
      </c>
      <c r="AB431" s="207" t="n">
        <f aca="false">SUM(AB161)</f>
        <v>0</v>
      </c>
      <c r="AC431" s="207" t="n">
        <f aca="false">SUM(AC161)</f>
        <v>30000</v>
      </c>
      <c r="AD431" s="207"/>
      <c r="AE431" s="207" t="n">
        <f aca="false">SUM(AE161)</f>
        <v>0</v>
      </c>
      <c r="AF431" s="207" t="n">
        <f aca="false">SUM(AF161)</f>
        <v>0</v>
      </c>
      <c r="AG431" s="207" t="n">
        <f aca="false">SUM(AG161)</f>
        <v>10000</v>
      </c>
      <c r="AH431" s="207" t="n">
        <f aca="false">SUM(AH161)</f>
        <v>4997.09</v>
      </c>
      <c r="AI431" s="207" t="n">
        <f aca="false">SUM(AI161)</f>
        <v>10000</v>
      </c>
      <c r="AJ431" s="207" t="n">
        <f aca="false">SUM(AJ161)</f>
        <v>0</v>
      </c>
      <c r="AK431" s="207" t="n">
        <f aca="false">SUM(AK161)</f>
        <v>10000</v>
      </c>
      <c r="AL431" s="207" t="n">
        <f aca="false">SUM(AL161)</f>
        <v>0</v>
      </c>
      <c r="AM431" s="207" t="n">
        <f aca="false">SUM(AM161)</f>
        <v>0</v>
      </c>
      <c r="AN431" s="207" t="n">
        <f aca="false">SUM(AN161)</f>
        <v>10000</v>
      </c>
      <c r="AO431" s="207" t="n">
        <f aca="false">SUM(AO161)</f>
        <v>1327.22808414626</v>
      </c>
      <c r="AP431" s="207" t="n">
        <f aca="false">SUM(AP161)</f>
        <v>10000</v>
      </c>
      <c r="AQ431" s="207" t="n">
        <f aca="false">SUM(AQ161)</f>
        <v>0</v>
      </c>
      <c r="AR431" s="207" t="n">
        <f aca="false">SUM(AR161)</f>
        <v>1327.22808414626</v>
      </c>
      <c r="AS431" s="207" t="n">
        <f aca="false">SUM(AS161)</f>
        <v>0</v>
      </c>
      <c r="AT431" s="207" t="n">
        <f aca="false">SUM(AT161)</f>
        <v>0</v>
      </c>
      <c r="AU431" s="207" t="n">
        <f aca="false">SUM(AU161)</f>
        <v>0</v>
      </c>
      <c r="AV431" s="207" t="n">
        <f aca="false">SUM(AV161)</f>
        <v>0</v>
      </c>
      <c r="AW431" s="207" t="n">
        <f aca="false">SUM(AW161)</f>
        <v>1327.22808414626</v>
      </c>
      <c r="AX431" s="208" t="n">
        <f aca="false">SUM(AX161)</f>
        <v>0</v>
      </c>
      <c r="AY431" s="207" t="n">
        <f aca="false">SUM(AY161)</f>
        <v>0</v>
      </c>
      <c r="AZ431" s="207" t="n">
        <f aca="false">SUM(AZ161)</f>
        <v>0</v>
      </c>
      <c r="BA431" s="275" t="n">
        <f aca="false">SUM(BA161)</f>
        <v>1327.22808414626</v>
      </c>
    </row>
    <row r="432" customFormat="false" ht="12.75" hidden="false" customHeight="false" outlineLevel="0" collapsed="false">
      <c r="A432" s="186"/>
      <c r="B432" s="185"/>
      <c r="C432" s="185"/>
      <c r="D432" s="185"/>
      <c r="E432" s="185"/>
      <c r="F432" s="185"/>
      <c r="G432" s="185"/>
      <c r="H432" s="185"/>
      <c r="I432" s="276" t="s">
        <v>487</v>
      </c>
      <c r="J432" s="137" t="s">
        <v>488</v>
      </c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137"/>
      <c r="W432" s="137"/>
      <c r="X432" s="207"/>
      <c r="Y432" s="207"/>
      <c r="Z432" s="207"/>
      <c r="AA432" s="207" t="n">
        <v>35000</v>
      </c>
      <c r="AB432" s="207" t="n">
        <v>30000</v>
      </c>
      <c r="AC432" s="207" t="n">
        <v>315000</v>
      </c>
      <c r="AD432" s="207"/>
      <c r="AE432" s="207" t="n">
        <v>0</v>
      </c>
      <c r="AF432" s="207" t="n">
        <v>25000</v>
      </c>
      <c r="AG432" s="207" t="n">
        <f aca="false">SUM(AG380)</f>
        <v>290000</v>
      </c>
      <c r="AH432" s="207" t="n">
        <f aca="false">SUM(AH380)</f>
        <v>133000</v>
      </c>
      <c r="AI432" s="207" t="n">
        <f aca="false">SUM(AI380)</f>
        <v>555000</v>
      </c>
      <c r="AJ432" s="207" t="n">
        <f aca="false">SUM(AJ380)</f>
        <v>0</v>
      </c>
      <c r="AK432" s="207" t="n">
        <f aca="false">SUM(AK380)</f>
        <v>555000</v>
      </c>
      <c r="AL432" s="207" t="n">
        <f aca="false">SUM(AL380)</f>
        <v>0</v>
      </c>
      <c r="AM432" s="207" t="n">
        <f aca="false">SUM(AM380)</f>
        <v>150000</v>
      </c>
      <c r="AN432" s="207" t="n">
        <f aca="false">SUM(AN380)</f>
        <v>405000</v>
      </c>
      <c r="AO432" s="207" t="n">
        <f aca="false">SUM(AO380)</f>
        <v>53752.7374079235</v>
      </c>
      <c r="AP432" s="207" t="n">
        <f aca="false">SUM(AP380)</f>
        <v>260000</v>
      </c>
      <c r="AQ432" s="207" t="n">
        <f aca="false">SUM(AQ380)</f>
        <v>0</v>
      </c>
      <c r="AR432" s="207" t="n">
        <f aca="false">SUM(AR380)</f>
        <v>34507.9301878028</v>
      </c>
      <c r="AS432" s="207" t="n">
        <f aca="false">SUM(AS380)</f>
        <v>0</v>
      </c>
      <c r="AT432" s="207" t="n">
        <f aca="false">SUM(AT380)</f>
        <v>19054.45</v>
      </c>
      <c r="AU432" s="207" t="n">
        <f aca="false">SUM(AU380)</f>
        <v>0</v>
      </c>
      <c r="AV432" s="207" t="n">
        <f aca="false">SUM(AV380)</f>
        <v>0</v>
      </c>
      <c r="AW432" s="207" t="n">
        <f aca="false">SUM(AW380)</f>
        <v>34507.9301878028</v>
      </c>
      <c r="AX432" s="208" t="n">
        <f aca="false">SUM(AX380)</f>
        <v>0</v>
      </c>
      <c r="AY432" s="207" t="n">
        <f aca="false">SUM(AY380)</f>
        <v>0</v>
      </c>
      <c r="AZ432" s="207" t="n">
        <f aca="false">SUM(AZ380)</f>
        <v>0</v>
      </c>
      <c r="BA432" s="275" t="n">
        <f aca="false">SUM(BA380)</f>
        <v>30526.25</v>
      </c>
    </row>
    <row r="433" customFormat="false" ht="12.75" hidden="false" customHeight="false" outlineLevel="0" collapsed="false">
      <c r="A433" s="186"/>
      <c r="B433" s="185"/>
      <c r="C433" s="185"/>
      <c r="D433" s="185"/>
      <c r="E433" s="185"/>
      <c r="F433" s="185"/>
      <c r="G433" s="185"/>
      <c r="H433" s="185"/>
      <c r="I433" s="276" t="s">
        <v>489</v>
      </c>
      <c r="J433" s="137" t="s">
        <v>490</v>
      </c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137"/>
      <c r="W433" s="137"/>
      <c r="X433" s="207"/>
      <c r="Y433" s="207"/>
      <c r="Z433" s="207"/>
      <c r="AA433" s="207" t="n">
        <f aca="false">SUM(AA239)</f>
        <v>50000</v>
      </c>
      <c r="AB433" s="207" t="n">
        <f aca="false">SUM(AB239)</f>
        <v>7230.75</v>
      </c>
      <c r="AC433" s="207" t="n">
        <f aca="false">SUM(AC239)</f>
        <v>50000</v>
      </c>
      <c r="AD433" s="207"/>
      <c r="AE433" s="207" t="n">
        <f aca="false">SUM(AE239)</f>
        <v>0</v>
      </c>
      <c r="AF433" s="207" t="n">
        <f aca="false">SUM(AF239)</f>
        <v>0</v>
      </c>
      <c r="AG433" s="207" t="n">
        <f aca="false">SUM(AG239)</f>
        <v>50000</v>
      </c>
      <c r="AH433" s="207" t="n">
        <f aca="false">SUM(AH239)</f>
        <v>8325</v>
      </c>
      <c r="AI433" s="207" t="n">
        <f aca="false">SUM(AI239)</f>
        <v>50000</v>
      </c>
      <c r="AJ433" s="207" t="n">
        <f aca="false">SUM(AJ239)</f>
        <v>0</v>
      </c>
      <c r="AK433" s="207" t="n">
        <f aca="false">SUM(AK239)</f>
        <v>50000</v>
      </c>
      <c r="AL433" s="207" t="n">
        <f aca="false">SUM(AL239)</f>
        <v>0</v>
      </c>
      <c r="AM433" s="207" t="n">
        <f aca="false">SUM(AM239)</f>
        <v>0</v>
      </c>
      <c r="AN433" s="207" t="n">
        <f aca="false">SUM(AN239)</f>
        <v>50000</v>
      </c>
      <c r="AO433" s="207" t="n">
        <f aca="false">SUM(AO239)</f>
        <v>6636.1404207313</v>
      </c>
      <c r="AP433" s="207" t="n">
        <f aca="false">SUM(AP239)</f>
        <v>100000</v>
      </c>
      <c r="AQ433" s="207" t="n">
        <f aca="false">SUM(AQ239)</f>
        <v>0</v>
      </c>
      <c r="AR433" s="207" t="n">
        <f aca="false">SUM(AR239)</f>
        <v>13272.2808414626</v>
      </c>
      <c r="AS433" s="207" t="n">
        <f aca="false">SUM(AS239)</f>
        <v>0</v>
      </c>
      <c r="AT433" s="207" t="n">
        <f aca="false">SUM(AT239)</f>
        <v>153.18</v>
      </c>
      <c r="AU433" s="207" t="n">
        <f aca="false">SUM(AU239)</f>
        <v>0</v>
      </c>
      <c r="AV433" s="207" t="n">
        <f aca="false">SUM(AV239)</f>
        <v>0</v>
      </c>
      <c r="AW433" s="207" t="n">
        <f aca="false">SUM(AW239)</f>
        <v>13272.2808414626</v>
      </c>
      <c r="AX433" s="208" t="n">
        <f aca="false">SUM(AX239)</f>
        <v>0</v>
      </c>
      <c r="AY433" s="207" t="n">
        <f aca="false">SUM(AY239)</f>
        <v>0</v>
      </c>
      <c r="AZ433" s="207" t="n">
        <f aca="false">SUM(AZ239)</f>
        <v>0</v>
      </c>
      <c r="BA433" s="275" t="n">
        <f aca="false">SUM(BA239)</f>
        <v>5000</v>
      </c>
    </row>
    <row r="434" customFormat="false" ht="12.75" hidden="false" customHeight="false" outlineLevel="0" collapsed="false">
      <c r="A434" s="186"/>
      <c r="B434" s="185"/>
      <c r="C434" s="185"/>
      <c r="D434" s="185"/>
      <c r="E434" s="185"/>
      <c r="F434" s="185"/>
      <c r="G434" s="185"/>
      <c r="H434" s="185"/>
      <c r="I434" s="276" t="s">
        <v>491</v>
      </c>
      <c r="J434" s="137" t="s">
        <v>492</v>
      </c>
      <c r="K434" s="207"/>
      <c r="L434" s="207"/>
      <c r="M434" s="207"/>
      <c r="N434" s="207"/>
      <c r="O434" s="207"/>
      <c r="P434" s="207"/>
      <c r="Q434" s="207"/>
      <c r="R434" s="207"/>
      <c r="S434" s="207"/>
      <c r="T434" s="207"/>
      <c r="U434" s="207"/>
      <c r="V434" s="137"/>
      <c r="W434" s="137"/>
      <c r="X434" s="207"/>
      <c r="Y434" s="207"/>
      <c r="Z434" s="207"/>
      <c r="AA434" s="207" t="n">
        <f aca="false">SUM(AA229+AA251+AA265+AA210)</f>
        <v>1050000</v>
      </c>
      <c r="AB434" s="207" t="n">
        <f aca="false">SUM(AB229+AB251+AB265+AB210)</f>
        <v>75137.46</v>
      </c>
      <c r="AC434" s="207" t="n">
        <f aca="false">SUM(AC229+AC251+AC265+AC210)</f>
        <v>1988000</v>
      </c>
      <c r="AD434" s="207"/>
      <c r="AE434" s="207" t="n">
        <f aca="false">SUM(AE229+AE251+AE265+AE210)</f>
        <v>0</v>
      </c>
      <c r="AF434" s="207" t="n">
        <f aca="false">SUM(AF229+AF251+AF265+AF210)</f>
        <v>0</v>
      </c>
      <c r="AG434" s="207" t="n">
        <f aca="false">SUM(AG229+AG251+AG265+AG210)</f>
        <v>2198000</v>
      </c>
      <c r="AH434" s="207" t="n">
        <f aca="false">SUM(AH229+AH251+AH265+AH210)</f>
        <v>745536.41</v>
      </c>
      <c r="AI434" s="207" t="n">
        <f aca="false">SUM(AI229+AI251+AI265+AI210)</f>
        <v>2150000</v>
      </c>
      <c r="AJ434" s="207" t="n">
        <f aca="false">SUM(AJ229+AJ251+AJ265+AJ210)</f>
        <v>300247.48</v>
      </c>
      <c r="AK434" s="207" t="n">
        <f aca="false">SUM(AK229+AK251+AK265+AK210)</f>
        <v>5750000</v>
      </c>
      <c r="AL434" s="207" t="n">
        <f aca="false">SUM(AL229+AL251+AL265+AL210)</f>
        <v>770000</v>
      </c>
      <c r="AM434" s="207" t="n">
        <f aca="false">SUM(AM229+AM251+AM265+AM210)</f>
        <v>200000</v>
      </c>
      <c r="AN434" s="207" t="n">
        <f aca="false">SUM(AN229+AN251+AN265+AN210)</f>
        <v>6320000</v>
      </c>
      <c r="AO434" s="207" t="n">
        <f aca="false">SUM(AO229+AO251+AO265+AO210)</f>
        <v>838808.149180437</v>
      </c>
      <c r="AP434" s="207" t="n">
        <f aca="false">SUM(AP229+AP251+AP265+AP210)</f>
        <v>8170000</v>
      </c>
      <c r="AQ434" s="207" t="n">
        <f aca="false">SUM(AQ229+AQ251+AQ265+AQ210)</f>
        <v>0</v>
      </c>
      <c r="AR434" s="207" t="n">
        <f aca="false">SUM(AR229+AR251+AR265+AR210)</f>
        <v>1084345.3447475</v>
      </c>
      <c r="AS434" s="207" t="n">
        <f aca="false">SUM(AS229+AS251+AS265+AS210)</f>
        <v>0</v>
      </c>
      <c r="AT434" s="207" t="n">
        <f aca="false">SUM(AT229+AT251+AT265+AT210)</f>
        <v>64061.8</v>
      </c>
      <c r="AU434" s="207" t="n">
        <f aca="false">SUM(AU229+AU251+AU265+AU210)</f>
        <v>201363.46</v>
      </c>
      <c r="AV434" s="207" t="n">
        <f aca="false">SUM(AV229+AV251+AV265+AV210)</f>
        <v>57011.04</v>
      </c>
      <c r="AW434" s="207" t="n">
        <f aca="false">SUM(AW229+AW251+AW265+AW210)</f>
        <v>1228697.76474749</v>
      </c>
      <c r="AX434" s="208" t="n">
        <f aca="false">SUM(AX229+AX251+AX265+AX210)</f>
        <v>0</v>
      </c>
      <c r="AY434" s="207" t="n">
        <f aca="false">SUM(AY229+AY251+AY265+AY210)</f>
        <v>0</v>
      </c>
      <c r="AZ434" s="207" t="n">
        <f aca="false">SUM(AZ229+AZ251+AZ265+AZ210)</f>
        <v>0</v>
      </c>
      <c r="BA434" s="275" t="n">
        <f aca="false">SUM(BA229+BA251+BA265+BA210)</f>
        <v>285096.878459752</v>
      </c>
    </row>
    <row r="435" customFormat="false" ht="12.75" hidden="false" customHeight="false" outlineLevel="0" collapsed="false">
      <c r="A435" s="186"/>
      <c r="B435" s="185"/>
      <c r="C435" s="185"/>
      <c r="D435" s="185"/>
      <c r="E435" s="185"/>
      <c r="F435" s="185"/>
      <c r="G435" s="185"/>
      <c r="H435" s="185"/>
      <c r="I435" s="276" t="s">
        <v>493</v>
      </c>
      <c r="J435" s="137" t="s">
        <v>494</v>
      </c>
      <c r="K435" s="207"/>
      <c r="L435" s="207"/>
      <c r="M435" s="207"/>
      <c r="N435" s="207"/>
      <c r="O435" s="207"/>
      <c r="P435" s="207"/>
      <c r="Q435" s="207"/>
      <c r="R435" s="207"/>
      <c r="S435" s="207"/>
      <c r="T435" s="207"/>
      <c r="U435" s="207"/>
      <c r="V435" s="137"/>
      <c r="W435" s="137"/>
      <c r="X435" s="207"/>
      <c r="Y435" s="207"/>
      <c r="Z435" s="207"/>
      <c r="AA435" s="207" t="n">
        <f aca="false">SUM(AA370)</f>
        <v>207000</v>
      </c>
      <c r="AB435" s="207" t="n">
        <f aca="false">SUM(AB370)</f>
        <v>135700</v>
      </c>
      <c r="AC435" s="207" t="n">
        <f aca="false">SUM(AC370)</f>
        <v>207000</v>
      </c>
      <c r="AD435" s="207"/>
      <c r="AE435" s="207" t="n">
        <f aca="false">SUM(AE370)</f>
        <v>0</v>
      </c>
      <c r="AF435" s="207" t="n">
        <f aca="false">SUM(AF370)</f>
        <v>0</v>
      </c>
      <c r="AG435" s="207" t="n">
        <f aca="false">SUM(AG370)</f>
        <v>207000</v>
      </c>
      <c r="AH435" s="207" t="n">
        <f aca="false">SUM(AH370)</f>
        <v>138000</v>
      </c>
      <c r="AI435" s="207" t="n">
        <f aca="false">SUM(AI370)</f>
        <v>207000</v>
      </c>
      <c r="AJ435" s="207" t="n">
        <f aca="false">SUM(AJ370)</f>
        <v>115000</v>
      </c>
      <c r="AK435" s="207" t="n">
        <f aca="false">SUM(AK370)</f>
        <v>293000</v>
      </c>
      <c r="AL435" s="207" t="n">
        <f aca="false">SUM(AL370)</f>
        <v>130000</v>
      </c>
      <c r="AM435" s="207" t="n">
        <f aca="false">SUM(AM370)</f>
        <v>0</v>
      </c>
      <c r="AN435" s="207" t="n">
        <f aca="false">SUM(AN370)</f>
        <v>423000</v>
      </c>
      <c r="AO435" s="207" t="n">
        <f aca="false">SUM(AO370)</f>
        <v>56141.7479593868</v>
      </c>
      <c r="AP435" s="207" t="n">
        <f aca="false">SUM(AP370)</f>
        <v>431000</v>
      </c>
      <c r="AQ435" s="207" t="n">
        <f aca="false">SUM(AQ370)</f>
        <v>0</v>
      </c>
      <c r="AR435" s="207" t="n">
        <f aca="false">SUM(AR370)</f>
        <v>57203.5304267038</v>
      </c>
      <c r="AS435" s="207" t="n">
        <f aca="false">SUM(AS370)</f>
        <v>0</v>
      </c>
      <c r="AT435" s="207" t="n">
        <f aca="false">SUM(AT370)</f>
        <v>44392.25</v>
      </c>
      <c r="AU435" s="207" t="n">
        <f aca="false">SUM(AU370)</f>
        <v>0</v>
      </c>
      <c r="AV435" s="207" t="n">
        <f aca="false">SUM(AV370)</f>
        <v>0</v>
      </c>
      <c r="AW435" s="207" t="n">
        <f aca="false">SUM(AW370)</f>
        <v>57203.5304267038</v>
      </c>
      <c r="AX435" s="208" t="n">
        <f aca="false">SUM(AX370)</f>
        <v>0</v>
      </c>
      <c r="AY435" s="207" t="n">
        <f aca="false">SUM(AY370)</f>
        <v>0</v>
      </c>
      <c r="AZ435" s="207" t="n">
        <f aca="false">SUM(AZ370)</f>
        <v>0</v>
      </c>
      <c r="BA435" s="275" t="n">
        <f aca="false">SUM(BA370)</f>
        <v>68779.11</v>
      </c>
    </row>
    <row r="436" customFormat="false" ht="12.75" hidden="false" customHeight="false" outlineLevel="0" collapsed="false">
      <c r="A436" s="186"/>
      <c r="B436" s="185"/>
      <c r="C436" s="185"/>
      <c r="D436" s="185"/>
      <c r="E436" s="185"/>
      <c r="F436" s="185"/>
      <c r="G436" s="185"/>
      <c r="H436" s="185"/>
      <c r="I436" s="276" t="s">
        <v>495</v>
      </c>
      <c r="J436" s="137" t="s">
        <v>496</v>
      </c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137"/>
      <c r="W436" s="137"/>
      <c r="X436" s="207"/>
      <c r="Y436" s="207"/>
      <c r="Z436" s="207"/>
      <c r="AA436" s="207" t="n">
        <f aca="false">SUM(AA327+AA334+AA341+AA348)</f>
        <v>274000</v>
      </c>
      <c r="AB436" s="207" t="n">
        <f aca="false">SUM(AB327+AB334+AB341+AB348)</f>
        <v>103500</v>
      </c>
      <c r="AC436" s="207" t="n">
        <f aca="false">SUM(AC327+AC334+AC341+AC348)</f>
        <v>324000</v>
      </c>
      <c r="AD436" s="207"/>
      <c r="AE436" s="207" t="n">
        <f aca="false">SUM(AE327+AE334+AE341+AE348)</f>
        <v>0</v>
      </c>
      <c r="AF436" s="207" t="n">
        <f aca="false">SUM(AF327+AF334+AF341+AF348)</f>
        <v>0</v>
      </c>
      <c r="AG436" s="207" t="n">
        <f aca="false">SUM(AG327+AG334+AG341+AG348)</f>
        <v>336000</v>
      </c>
      <c r="AH436" s="207" t="n">
        <f aca="false">SUM(AH327+AH334+AH341+AH348)</f>
        <v>184000</v>
      </c>
      <c r="AI436" s="207" t="n">
        <f aca="false">SUM(AI327+AI334+AI341+AI348)</f>
        <v>327000</v>
      </c>
      <c r="AJ436" s="207" t="n">
        <f aca="false">SUM(AJ327+AJ334+AJ341+AJ348)</f>
        <v>150000</v>
      </c>
      <c r="AK436" s="207" t="n">
        <f aca="false">SUM(AK327+AK334+AK341+AK348)</f>
        <v>388000</v>
      </c>
      <c r="AL436" s="207" t="n">
        <f aca="false">SUM(AL327+AL334+AL341+AL348)</f>
        <v>47000</v>
      </c>
      <c r="AM436" s="207" t="n">
        <f aca="false">SUM(AM327+AM334+AM341+AM348)</f>
        <v>0</v>
      </c>
      <c r="AN436" s="207" t="n">
        <f aca="false">SUM(AN327+AN334+AN341+AN348)</f>
        <v>435000</v>
      </c>
      <c r="AO436" s="207" t="n">
        <f aca="false">SUM(AO327+AO334+AO341+AO348)</f>
        <v>57734.4216603623</v>
      </c>
      <c r="AP436" s="207" t="n">
        <f aca="false">SUM(AP327+AP334+AP341+AP348)</f>
        <v>376000</v>
      </c>
      <c r="AQ436" s="207" t="n">
        <f aca="false">SUM(AQ327+AQ334+AQ341+AQ348)</f>
        <v>0</v>
      </c>
      <c r="AR436" s="207" t="n">
        <f aca="false">SUM(AR327+AR334+AR341+AR348)</f>
        <v>49903.7759638994</v>
      </c>
      <c r="AS436" s="207" t="n">
        <f aca="false">SUM(AS327+AS334+AS341+AS348)</f>
        <v>0</v>
      </c>
      <c r="AT436" s="207" t="n">
        <f aca="false">SUM(AT327+AT334+AT341+AT348)</f>
        <v>18608.38</v>
      </c>
      <c r="AU436" s="207" t="n">
        <f aca="false">SUM(AU327+AU334+AU341+AU348)</f>
        <v>0</v>
      </c>
      <c r="AV436" s="207" t="n">
        <f aca="false">SUM(AV327+AV334+AV341+AV348)</f>
        <v>0</v>
      </c>
      <c r="AW436" s="207" t="n">
        <f aca="false">SUM(AW327+AW334+AW341+AW348)</f>
        <v>49903.7759638994</v>
      </c>
      <c r="AX436" s="208" t="n">
        <f aca="false">SUM(AX327+AX334+AX341+AX348)</f>
        <v>0</v>
      </c>
      <c r="AY436" s="207" t="n">
        <f aca="false">SUM(AY327+AY334+AY341+AY348)</f>
        <v>0</v>
      </c>
      <c r="AZ436" s="207" t="n">
        <f aca="false">SUM(AZ327+AZ334+AZ341+AZ348)</f>
        <v>0</v>
      </c>
      <c r="BA436" s="275" t="n">
        <f aca="false">SUM(BA327+BA334+BA341+BA348)</f>
        <v>51903.7767993895</v>
      </c>
    </row>
    <row r="437" customFormat="false" ht="12.75" hidden="false" customHeight="false" outlineLevel="0" collapsed="false">
      <c r="A437" s="186"/>
      <c r="B437" s="185"/>
      <c r="C437" s="185"/>
      <c r="D437" s="185"/>
      <c r="E437" s="185"/>
      <c r="F437" s="185"/>
      <c r="G437" s="185"/>
      <c r="H437" s="185"/>
      <c r="I437" s="276" t="s">
        <v>497</v>
      </c>
      <c r="J437" s="137" t="s">
        <v>498</v>
      </c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137"/>
      <c r="W437" s="137"/>
      <c r="X437" s="207"/>
      <c r="Y437" s="207"/>
      <c r="Z437" s="207"/>
      <c r="AA437" s="207" t="n">
        <f aca="false">SUM(AA315)</f>
        <v>55000</v>
      </c>
      <c r="AB437" s="207" t="n">
        <f aca="false">SUM(AB315)</f>
        <v>9500</v>
      </c>
      <c r="AC437" s="207" t="n">
        <f aca="false">SUM(AC315)</f>
        <v>115000</v>
      </c>
      <c r="AD437" s="207"/>
      <c r="AE437" s="207" t="n">
        <f aca="false">SUM(AE315)</f>
        <v>0</v>
      </c>
      <c r="AF437" s="207" t="n">
        <f aca="false">SUM(AF315)</f>
        <v>0</v>
      </c>
      <c r="AG437" s="207" t="n">
        <f aca="false">SUM(AG315)</f>
        <v>220000</v>
      </c>
      <c r="AH437" s="207" t="n">
        <f aca="false">SUM(AH315)</f>
        <v>211155</v>
      </c>
      <c r="AI437" s="207" t="n">
        <f aca="false">SUM(AI315)</f>
        <v>135000</v>
      </c>
      <c r="AJ437" s="207" t="n">
        <f aca="false">SUM(AJ315)</f>
        <v>12500</v>
      </c>
      <c r="AK437" s="207" t="n">
        <f aca="false">SUM(AK315)</f>
        <v>200000</v>
      </c>
      <c r="AL437" s="207" t="n">
        <f aca="false">SUM(AL315)</f>
        <v>0</v>
      </c>
      <c r="AM437" s="207" t="n">
        <f aca="false">SUM(AM315)</f>
        <v>0</v>
      </c>
      <c r="AN437" s="207" t="n">
        <f aca="false">SUM(AN315)</f>
        <v>200000</v>
      </c>
      <c r="AO437" s="207" t="n">
        <f aca="false">SUM(AO315)</f>
        <v>26544.5616829252</v>
      </c>
      <c r="AP437" s="207" t="n">
        <f aca="false">SUM(AP315)</f>
        <v>175000</v>
      </c>
      <c r="AQ437" s="207" t="n">
        <f aca="false">SUM(AQ315)</f>
        <v>0</v>
      </c>
      <c r="AR437" s="207" t="n">
        <f aca="false">SUM(AR315)</f>
        <v>23226.4914725596</v>
      </c>
      <c r="AS437" s="207" t="n">
        <f aca="false">SUM(AS315)</f>
        <v>0</v>
      </c>
      <c r="AT437" s="207" t="n">
        <f aca="false">SUM(AT315)</f>
        <v>0</v>
      </c>
      <c r="AU437" s="207" t="n">
        <f aca="false">SUM(AU315)</f>
        <v>0</v>
      </c>
      <c r="AV437" s="207" t="n">
        <f aca="false">SUM(AV315)</f>
        <v>0</v>
      </c>
      <c r="AW437" s="207" t="n">
        <f aca="false">SUM(AW315)</f>
        <v>23226.4914725596</v>
      </c>
      <c r="AX437" s="208" t="n">
        <f aca="false">SUM(AX315)</f>
        <v>0</v>
      </c>
      <c r="AY437" s="207" t="n">
        <f aca="false">SUM(AY315)</f>
        <v>0</v>
      </c>
      <c r="AZ437" s="207" t="n">
        <f aca="false">SUM(AZ315)</f>
        <v>0</v>
      </c>
      <c r="BA437" s="275" t="n">
        <f aca="false">SUM(BA315)</f>
        <v>4000</v>
      </c>
    </row>
    <row r="438" customFormat="false" ht="12.75" hidden="false" customHeight="false" outlineLevel="0" collapsed="false">
      <c r="A438" s="186"/>
      <c r="B438" s="185"/>
      <c r="C438" s="185"/>
      <c r="D438" s="185"/>
      <c r="E438" s="185"/>
      <c r="F438" s="185"/>
      <c r="G438" s="185"/>
      <c r="H438" s="185"/>
      <c r="I438" s="276" t="s">
        <v>499</v>
      </c>
      <c r="J438" s="137" t="s">
        <v>500</v>
      </c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137"/>
      <c r="W438" s="137"/>
      <c r="X438" s="207"/>
      <c r="Y438" s="207"/>
      <c r="Z438" s="207"/>
      <c r="AA438" s="207" t="n">
        <f aca="false">SUM(AA170)</f>
        <v>116000</v>
      </c>
      <c r="AB438" s="207" t="n">
        <f aca="false">SUM(AB170)</f>
        <v>63895.98</v>
      </c>
      <c r="AC438" s="207" t="n">
        <f aca="false">SUM(AC170)</f>
        <v>116000</v>
      </c>
      <c r="AD438" s="207"/>
      <c r="AE438" s="207" t="n">
        <f aca="false">SUM(AE170)</f>
        <v>0</v>
      </c>
      <c r="AF438" s="207" t="n">
        <f aca="false">SUM(AF170)</f>
        <v>0</v>
      </c>
      <c r="AG438" s="207" t="n">
        <f aca="false">SUM(AG170)</f>
        <v>116000</v>
      </c>
      <c r="AH438" s="207" t="n">
        <f aca="false">SUM(AH170)</f>
        <v>80602.94</v>
      </c>
      <c r="AI438" s="207" t="n">
        <f aca="false">SUM(AI170)</f>
        <v>116000</v>
      </c>
      <c r="AJ438" s="207" t="n">
        <f aca="false">SUM(AJ170)</f>
        <v>51267.74</v>
      </c>
      <c r="AK438" s="207" t="n">
        <f aca="false">SUM(AK170)</f>
        <v>136000</v>
      </c>
      <c r="AL438" s="207" t="n">
        <f aca="false">SUM(AL170)</f>
        <v>5000</v>
      </c>
      <c r="AM438" s="207" t="n">
        <f aca="false">SUM(AM170)</f>
        <v>0</v>
      </c>
      <c r="AN438" s="207" t="n">
        <f aca="false">SUM(AN170)</f>
        <v>141000</v>
      </c>
      <c r="AO438" s="207" t="n">
        <f aca="false">SUM(AO170)</f>
        <v>18713.9159864623</v>
      </c>
      <c r="AP438" s="207" t="n">
        <f aca="false">SUM(AP170)</f>
        <v>142000</v>
      </c>
      <c r="AQ438" s="207" t="n">
        <f aca="false">SUM(AQ170)</f>
        <v>0</v>
      </c>
      <c r="AR438" s="207" t="n">
        <f aca="false">SUM(AR170)</f>
        <v>18846.6387948769</v>
      </c>
      <c r="AS438" s="207" t="n">
        <f aca="false">SUM(AS170)</f>
        <v>0</v>
      </c>
      <c r="AT438" s="207" t="n">
        <f aca="false">SUM(AT170)</f>
        <v>10906.46</v>
      </c>
      <c r="AU438" s="207" t="n">
        <f aca="false">SUM(AU170)</f>
        <v>0</v>
      </c>
      <c r="AV438" s="207" t="n">
        <f aca="false">SUM(AV170)</f>
        <v>0</v>
      </c>
      <c r="AW438" s="207" t="n">
        <f aca="false">SUM(AW170)</f>
        <v>18846.6387948769</v>
      </c>
      <c r="AX438" s="208" t="n">
        <f aca="false">SUM(AX170)</f>
        <v>0</v>
      </c>
      <c r="AY438" s="207" t="n">
        <f aca="false">SUM(AY170)</f>
        <v>0</v>
      </c>
      <c r="AZ438" s="207" t="n">
        <f aca="false">SUM(AZ170)</f>
        <v>0</v>
      </c>
      <c r="BA438" s="275" t="n">
        <f aca="false">SUM(BA170)</f>
        <v>19383.03</v>
      </c>
    </row>
    <row r="439" customFormat="false" ht="12.75" hidden="false" customHeight="false" outlineLevel="0" collapsed="false">
      <c r="A439" s="186"/>
      <c r="B439" s="185"/>
      <c r="C439" s="185"/>
      <c r="D439" s="185"/>
      <c r="E439" s="185"/>
      <c r="F439" s="185"/>
      <c r="G439" s="185"/>
      <c r="H439" s="185"/>
      <c r="I439" s="276" t="s">
        <v>501</v>
      </c>
      <c r="J439" s="137" t="s">
        <v>502</v>
      </c>
      <c r="K439" s="207"/>
      <c r="L439" s="207"/>
      <c r="M439" s="207"/>
      <c r="N439" s="207"/>
      <c r="O439" s="207"/>
      <c r="P439" s="207"/>
      <c r="Q439" s="207"/>
      <c r="R439" s="207"/>
      <c r="S439" s="207"/>
      <c r="T439" s="207"/>
      <c r="U439" s="207"/>
      <c r="V439" s="137"/>
      <c r="W439" s="137"/>
      <c r="X439" s="207"/>
      <c r="Y439" s="207"/>
      <c r="Z439" s="207"/>
      <c r="AA439" s="207" t="n">
        <f aca="false">SUM(AA190)</f>
        <v>69000</v>
      </c>
      <c r="AB439" s="207" t="n">
        <f aca="false">SUM(AB190)</f>
        <v>40113.64</v>
      </c>
      <c r="AC439" s="207" t="n">
        <f aca="false">SUM(AC190)</f>
        <v>69000</v>
      </c>
      <c r="AD439" s="207"/>
      <c r="AE439" s="207" t="n">
        <f aca="false">SUM(AE190)</f>
        <v>0</v>
      </c>
      <c r="AF439" s="207" t="n">
        <f aca="false">SUM(AF190)</f>
        <v>0</v>
      </c>
      <c r="AG439" s="207" t="n">
        <f aca="false">SUM(AG190)</f>
        <v>73000</v>
      </c>
      <c r="AH439" s="207" t="n">
        <f aca="false">SUM(AH190)</f>
        <v>49222.9</v>
      </c>
      <c r="AI439" s="207" t="n">
        <f aca="false">SUM(AI190)</f>
        <v>72000</v>
      </c>
      <c r="AJ439" s="207" t="n">
        <f aca="false">SUM(AJ190)</f>
        <v>8051</v>
      </c>
      <c r="AK439" s="207" t="n">
        <f aca="false">SUM(AK190)</f>
        <v>100000</v>
      </c>
      <c r="AL439" s="207" t="n">
        <f aca="false">SUM(AL190)</f>
        <v>28500</v>
      </c>
      <c r="AM439" s="207" t="n">
        <f aca="false">SUM(AM190)</f>
        <v>0</v>
      </c>
      <c r="AN439" s="207" t="n">
        <f aca="false">SUM(AN190)</f>
        <v>128500</v>
      </c>
      <c r="AO439" s="207" t="n">
        <f aca="false">SUM(AO190)</f>
        <v>17054.8808812795</v>
      </c>
      <c r="AP439" s="207" t="n">
        <f aca="false">SUM(AP190)</f>
        <v>133500</v>
      </c>
      <c r="AQ439" s="207" t="n">
        <f aca="false">SUM(AQ190)</f>
        <v>0</v>
      </c>
      <c r="AR439" s="207" t="n">
        <f aca="false">SUM(AR190)</f>
        <v>17718.4949233526</v>
      </c>
      <c r="AS439" s="207" t="n">
        <f aca="false">SUM(AS190)</f>
        <v>0</v>
      </c>
      <c r="AT439" s="207" t="n">
        <f aca="false">SUM(AT190)</f>
        <v>8857.44</v>
      </c>
      <c r="AU439" s="207" t="n">
        <f aca="false">SUM(AU190)</f>
        <v>2000</v>
      </c>
      <c r="AV439" s="207" t="n">
        <f aca="false">SUM(AV190)</f>
        <v>0</v>
      </c>
      <c r="AW439" s="207" t="n">
        <f aca="false">SUM(AW190)</f>
        <v>19718.4949233526</v>
      </c>
      <c r="AX439" s="208" t="n">
        <f aca="false">SUM(AX190)</f>
        <v>0</v>
      </c>
      <c r="AY439" s="207" t="n">
        <f aca="false">SUM(AY190)</f>
        <v>0</v>
      </c>
      <c r="AZ439" s="207" t="n">
        <f aca="false">SUM(AZ190)</f>
        <v>0</v>
      </c>
      <c r="BA439" s="275" t="n">
        <f aca="false">SUM(BA190)</f>
        <v>17563.12</v>
      </c>
    </row>
    <row r="440" customFormat="false" ht="12.75" hidden="false" customHeight="false" outlineLevel="0" collapsed="false">
      <c r="A440" s="186"/>
      <c r="B440" s="185"/>
      <c r="C440" s="185"/>
      <c r="D440" s="185"/>
      <c r="E440" s="185"/>
      <c r="F440" s="185"/>
      <c r="G440" s="185"/>
      <c r="H440" s="185"/>
      <c r="I440" s="276" t="s">
        <v>503</v>
      </c>
      <c r="J440" s="137" t="s">
        <v>504</v>
      </c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  <c r="V440" s="137"/>
      <c r="W440" s="137"/>
      <c r="X440" s="207"/>
      <c r="Y440" s="207"/>
      <c r="Z440" s="207"/>
      <c r="AA440" s="207" t="n">
        <f aca="false">SUM(AA182)</f>
        <v>35000</v>
      </c>
      <c r="AB440" s="207" t="n">
        <f aca="false">SUM(AB182)</f>
        <v>6735.11</v>
      </c>
      <c r="AC440" s="207" t="n">
        <f aca="false">SUM(AC182)</f>
        <v>35000</v>
      </c>
      <c r="AD440" s="207"/>
      <c r="AE440" s="207" t="n">
        <f aca="false">SUM(AE182)</f>
        <v>0</v>
      </c>
      <c r="AF440" s="207" t="n">
        <f aca="false">SUM(AF182)</f>
        <v>0</v>
      </c>
      <c r="AG440" s="207" t="n">
        <f aca="false">SUM(AG182)</f>
        <v>35000</v>
      </c>
      <c r="AH440" s="207" t="n">
        <f aca="false">SUM(AH182)</f>
        <v>6097.03</v>
      </c>
      <c r="AI440" s="207" t="n">
        <f aca="false">SUM(AI182)</f>
        <v>35000</v>
      </c>
      <c r="AJ440" s="207" t="n">
        <f aca="false">SUM(AJ182)</f>
        <v>5570.24</v>
      </c>
      <c r="AK440" s="207" t="n">
        <f aca="false">SUM(AK182)</f>
        <v>35000</v>
      </c>
      <c r="AL440" s="207" t="n">
        <f aca="false">SUM(AL182)</f>
        <v>0</v>
      </c>
      <c r="AM440" s="207" t="n">
        <f aca="false">SUM(AM182)</f>
        <v>0</v>
      </c>
      <c r="AN440" s="207" t="n">
        <f aca="false">SUM(AN182)</f>
        <v>35000</v>
      </c>
      <c r="AO440" s="207" t="n">
        <f aca="false">SUM(AO182)</f>
        <v>4645.29829451191</v>
      </c>
      <c r="AP440" s="207" t="n">
        <f aca="false">SUM(AP182)</f>
        <v>25000</v>
      </c>
      <c r="AQ440" s="207" t="n">
        <f aca="false">SUM(AQ182)</f>
        <v>0</v>
      </c>
      <c r="AR440" s="207" t="n">
        <f aca="false">SUM(AR182)</f>
        <v>3318.07021036565</v>
      </c>
      <c r="AS440" s="207" t="n">
        <f aca="false">SUM(AS182)</f>
        <v>0</v>
      </c>
      <c r="AT440" s="207" t="n">
        <f aca="false">SUM(AT182)</f>
        <v>1668.75</v>
      </c>
      <c r="AU440" s="207" t="n">
        <f aca="false">SUM(AU182)</f>
        <v>0</v>
      </c>
      <c r="AV440" s="207" t="n">
        <f aca="false">SUM(AV182)</f>
        <v>0</v>
      </c>
      <c r="AW440" s="207" t="n">
        <f aca="false">SUM(AW182)</f>
        <v>3318.07021036565</v>
      </c>
      <c r="AX440" s="208" t="n">
        <f aca="false">SUM(AX182)</f>
        <v>0</v>
      </c>
      <c r="AY440" s="207" t="n">
        <f aca="false">SUM(AY182)</f>
        <v>0</v>
      </c>
      <c r="AZ440" s="207" t="n">
        <f aca="false">SUM(AZ182)</f>
        <v>0</v>
      </c>
      <c r="BA440" s="275" t="n">
        <f aca="false">SUM(BA182)</f>
        <v>3318.07021036565</v>
      </c>
    </row>
    <row r="441" customFormat="false" ht="13.5" hidden="false" customHeight="false" outlineLevel="0" collapsed="false">
      <c r="A441" s="186"/>
      <c r="B441" s="185"/>
      <c r="C441" s="185"/>
      <c r="D441" s="185"/>
      <c r="E441" s="185"/>
      <c r="F441" s="185"/>
      <c r="G441" s="185"/>
      <c r="H441" s="185"/>
      <c r="I441" s="277" t="n">
        <v>1070</v>
      </c>
      <c r="J441" s="278" t="s">
        <v>505</v>
      </c>
      <c r="K441" s="256"/>
      <c r="L441" s="256"/>
      <c r="M441" s="256"/>
      <c r="N441" s="256"/>
      <c r="O441" s="256"/>
      <c r="P441" s="256"/>
      <c r="Q441" s="256"/>
      <c r="R441" s="256"/>
      <c r="S441" s="256"/>
      <c r="T441" s="256"/>
      <c r="U441" s="256"/>
      <c r="V441" s="278"/>
      <c r="W441" s="278"/>
      <c r="X441" s="256"/>
      <c r="Y441" s="256"/>
      <c r="Z441" s="256"/>
      <c r="AA441" s="256" t="n">
        <f aca="false">SUM(AA280+AA291+AA306)</f>
        <v>102000</v>
      </c>
      <c r="AB441" s="256" t="n">
        <f aca="false">SUM(AB280+AB291+AB306)</f>
        <v>39395.38</v>
      </c>
      <c r="AC441" s="256" t="n">
        <f aca="false">SUM(AC280+AC291+AC306)</f>
        <v>122000</v>
      </c>
      <c r="AD441" s="256"/>
      <c r="AE441" s="256" t="n">
        <f aca="false">SUM(AE280+AE291+AE306)</f>
        <v>0</v>
      </c>
      <c r="AF441" s="256" t="n">
        <f aca="false">SUM(AF280+AF291+AF306)</f>
        <v>0</v>
      </c>
      <c r="AG441" s="256" t="n">
        <f aca="false">SUM(AG280+AG291+AG306)</f>
        <v>137000</v>
      </c>
      <c r="AH441" s="256" t="n">
        <f aca="false">SUM(AH280+AH291+AH306)</f>
        <v>85703.98</v>
      </c>
      <c r="AI441" s="256" t="n">
        <f aca="false">SUM(AI280+AI291+AI306)</f>
        <v>175000</v>
      </c>
      <c r="AJ441" s="256" t="n">
        <f aca="false">SUM(AJ280+AJ291+AJ306)</f>
        <v>86900.66</v>
      </c>
      <c r="AK441" s="256" t="n">
        <f aca="false">SUM(AK280+AK291+AK306)</f>
        <v>297000</v>
      </c>
      <c r="AL441" s="256" t="n">
        <f aca="false">SUM(AL280+AL291+AL306)</f>
        <v>10000</v>
      </c>
      <c r="AM441" s="256" t="n">
        <f aca="false">SUM(AM280+AM291+AM306)</f>
        <v>0</v>
      </c>
      <c r="AN441" s="256" t="n">
        <f aca="false">SUM(AN280+AN291+AN306)</f>
        <v>307000</v>
      </c>
      <c r="AO441" s="256" t="n">
        <f aca="false">SUM(AO280+AO291+AO306)</f>
        <v>40745.9021832902</v>
      </c>
      <c r="AP441" s="256" t="n">
        <f aca="false">SUM(AP280+AP291+AP306)</f>
        <v>271000</v>
      </c>
      <c r="AQ441" s="256" t="n">
        <f aca="false">SUM(AQ280+AQ291+AQ306)</f>
        <v>0</v>
      </c>
      <c r="AR441" s="256" t="n">
        <f aca="false">SUM(AR280+AR291+AR306)</f>
        <v>35967.8810803637</v>
      </c>
      <c r="AS441" s="256" t="n">
        <f aca="false">SUM(AS280+AS291+AS306)</f>
        <v>0</v>
      </c>
      <c r="AT441" s="256" t="n">
        <f aca="false">SUM(AT280+AT291+AT306)</f>
        <v>12461.14</v>
      </c>
      <c r="AU441" s="256" t="n">
        <f aca="false">SUM(AU280+AU291+AU306)</f>
        <v>0</v>
      </c>
      <c r="AV441" s="256" t="n">
        <f aca="false">SUM(AV280+AV291+AV306)</f>
        <v>0</v>
      </c>
      <c r="AW441" s="256" t="n">
        <f aca="false">SUM(AW280+AW291+AW306)</f>
        <v>35967.8810803637</v>
      </c>
      <c r="AX441" s="279" t="n">
        <f aca="false">SUM(AX280+AX291+AX306)</f>
        <v>0</v>
      </c>
      <c r="AY441" s="256" t="n">
        <f aca="false">SUM(AY280+AY291+AY306)</f>
        <v>0</v>
      </c>
      <c r="AZ441" s="256" t="n">
        <f aca="false">SUM(AZ280+AZ291+AZ306)</f>
        <v>0</v>
      </c>
      <c r="BA441" s="280" t="n">
        <f aca="false">SUM(BA280+BA291+BA306)</f>
        <v>39700.86</v>
      </c>
    </row>
    <row r="442" customFormat="false" ht="13.5" hidden="false" customHeight="false" outlineLevel="0" collapsed="false">
      <c r="A442" s="186"/>
      <c r="B442" s="185"/>
      <c r="C442" s="185"/>
      <c r="D442" s="185"/>
      <c r="E442" s="185"/>
      <c r="F442" s="185"/>
      <c r="G442" s="185"/>
      <c r="H442" s="185"/>
      <c r="I442" s="281"/>
      <c r="J442" s="282" t="s">
        <v>506</v>
      </c>
      <c r="K442" s="283"/>
      <c r="L442" s="283"/>
      <c r="M442" s="283"/>
      <c r="N442" s="283"/>
      <c r="O442" s="283"/>
      <c r="P442" s="283"/>
      <c r="Q442" s="283"/>
      <c r="R442" s="283"/>
      <c r="S442" s="283"/>
      <c r="T442" s="283"/>
      <c r="U442" s="283"/>
      <c r="V442" s="282"/>
      <c r="W442" s="282"/>
      <c r="X442" s="283"/>
      <c r="Y442" s="283"/>
      <c r="Z442" s="283"/>
      <c r="AA442" s="283" t="e">
        <f aca="false">SUM(AA429:AA441)</f>
        <v>#REF!</v>
      </c>
      <c r="AB442" s="283" t="e">
        <f aca="false">SUM(AB429:AB441)</f>
        <v>#REF!</v>
      </c>
      <c r="AC442" s="283" t="e">
        <f aca="false">SUM(AC429:AC441)</f>
        <v>#REF!</v>
      </c>
      <c r="AD442" s="283"/>
      <c r="AE442" s="283" t="e">
        <f aca="false">SUM(AE429:AE441)</f>
        <v>#REF!</v>
      </c>
      <c r="AF442" s="283" t="e">
        <f aca="false">SUM(AF429:AF441)</f>
        <v>#REF!</v>
      </c>
      <c r="AG442" s="283" t="e">
        <f aca="false">SUM(AG429:AG441)</f>
        <v>#REF!</v>
      </c>
      <c r="AH442" s="283" t="e">
        <f aca="false">SUM(AH429:AH441)</f>
        <v>#REF!</v>
      </c>
      <c r="AI442" s="283" t="e">
        <f aca="false">SUM(AI429:AI441)</f>
        <v>#REF!</v>
      </c>
      <c r="AJ442" s="283" t="e">
        <f aca="false">SUM(AJ429:AJ441)</f>
        <v>#REF!</v>
      </c>
      <c r="AK442" s="283" t="e">
        <f aca="false">SUM(AK429:AK441)</f>
        <v>#REF!</v>
      </c>
      <c r="AL442" s="283" t="e">
        <f aca="false">SUM(AL429:AL441)</f>
        <v>#REF!</v>
      </c>
      <c r="AM442" s="283" t="e">
        <f aca="false">SUM(AM429:AM441)</f>
        <v>#REF!</v>
      </c>
      <c r="AN442" s="284" t="e">
        <f aca="false">SUM(AN429:AN441)</f>
        <v>#REF!</v>
      </c>
      <c r="AO442" s="284" t="n">
        <f aca="false">SUM(AO429:AO441)</f>
        <v>1595747.78416219</v>
      </c>
      <c r="AP442" s="284" t="e">
        <f aca="false">SUM(AP429:AP441)</f>
        <v>#REF!</v>
      </c>
      <c r="AQ442" s="284" t="e">
        <f aca="false">SUM(AQ429:AQ441)</f>
        <v>#REF!</v>
      </c>
      <c r="AR442" s="284" t="n">
        <f aca="false">SUM(AR429:AR441)</f>
        <v>1754927.33426239</v>
      </c>
      <c r="AS442" s="284" t="n">
        <f aca="false">SUM(AS429:AS441)</f>
        <v>0</v>
      </c>
      <c r="AT442" s="284" t="n">
        <f aca="false">SUM(AT429:AT441)</f>
        <v>464153.35</v>
      </c>
      <c r="AU442" s="284" t="n">
        <f aca="false">SUM(AU429:AU441)</f>
        <v>384219.67</v>
      </c>
      <c r="AV442" s="284" t="n">
        <f aca="false">SUM(AV429:AV441)</f>
        <v>72345.1</v>
      </c>
      <c r="AW442" s="284" t="n">
        <f aca="false">SUM(AW429:AW441)</f>
        <v>2066801.90426239</v>
      </c>
      <c r="AX442" s="285" t="n">
        <f aca="false">SUM(AX429:AX441)</f>
        <v>227711.9</v>
      </c>
      <c r="AY442" s="284" t="n">
        <f aca="false">SUM(AY429:AY441)</f>
        <v>30680.58</v>
      </c>
      <c r="AZ442" s="284" t="n">
        <f aca="false">SUM(AZ429:AZ441)</f>
        <v>92351.38</v>
      </c>
      <c r="BA442" s="284" t="n">
        <f aca="false">SUM(BA429:BA441)</f>
        <v>1017184.52545424</v>
      </c>
    </row>
    <row r="443" customFormat="false" ht="12.75" hidden="false" customHeight="false" outlineLevel="0" collapsed="false">
      <c r="A443" s="186"/>
      <c r="B443" s="185"/>
      <c r="C443" s="185"/>
      <c r="D443" s="185"/>
      <c r="E443" s="185"/>
      <c r="F443" s="185"/>
      <c r="G443" s="185"/>
      <c r="H443" s="185"/>
      <c r="I443" s="189"/>
      <c r="J443" s="186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6"/>
      <c r="W443" s="186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7"/>
    </row>
    <row r="445" customFormat="false" ht="12.75" hidden="false" customHeight="false" outlineLevel="0" collapsed="false">
      <c r="J445" s="3"/>
    </row>
    <row r="447" customFormat="false" ht="12.75" hidden="false" customHeight="false" outlineLevel="0" collapsed="false">
      <c r="J447" s="3"/>
    </row>
  </sheetData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315277777777778"/>
  <pageSetup paperSize="9" scale="100" fitToWidth="4" fitToHeight="5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11" manualBreakCount="11">
    <brk id="45" man="true" max="16383" min="0"/>
    <brk id="77" man="true" max="16383" min="0"/>
    <brk id="107" man="true" max="16383" min="0"/>
    <brk id="149" man="true" max="16383" min="0"/>
    <brk id="188" man="true" max="16383" min="0"/>
    <brk id="237" man="true" max="16383" min="0"/>
    <brk id="289" man="true" max="16383" min="0"/>
    <brk id="332" man="true" max="16383" min="0"/>
    <brk id="367" man="true" max="16383" min="0"/>
    <brk id="404" man="true" max="16383" min="0"/>
    <brk id="421" man="true" max="16383" min="0"/>
  </rowBreaks>
  <colBreaks count="1" manualBreakCount="1">
    <brk id="35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I449"/>
  <sheetViews>
    <sheetView showFormulas="false" showGridLines="true" showRowColHeaders="true" showZeros="true" rightToLeft="false" tabSelected="false" showOutlineSymbols="true" defaultGridColor="true" view="normal" topLeftCell="A370" colorId="64" zoomScale="100" zoomScaleNormal="100" zoomScalePageLayoutView="130" workbookViewId="0">
      <selection pane="topLeft" activeCell="AZ422" activeCellId="0" sqref="AZ422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6"/>
    <col collapsed="false" customWidth="true" hidden="true" outlineLevel="0" max="8" min="3" style="0" width="11.53"/>
    <col collapsed="false" customWidth="true" hidden="false" outlineLevel="0" max="9" min="9" style="0" width="15"/>
    <col collapsed="false" customWidth="true" hidden="false" outlineLevel="0" max="10" min="10" style="0" width="43.71"/>
    <col collapsed="false" customWidth="true" hidden="true" outlineLevel="0" max="24" min="11" style="0" width="8.86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182" width="13.86"/>
    <col collapsed="false" customWidth="true" hidden="true" outlineLevel="0" max="35" min="35" style="182" width="15.42"/>
    <col collapsed="false" customWidth="true" hidden="true" outlineLevel="0" max="36" min="36" style="3" width="14.29"/>
    <col collapsed="false" customWidth="true" hidden="true" outlineLevel="0" max="37" min="37" style="182" width="13.57"/>
    <col collapsed="false" customWidth="true" hidden="true" outlineLevel="0" max="39" min="38" style="182" width="12.71"/>
    <col collapsed="false" customWidth="true" hidden="true" outlineLevel="0" max="41" min="40" style="0" width="18.14"/>
    <col collapsed="false" customWidth="true" hidden="true" outlineLevel="0" max="48" min="42" style="3" width="14.42"/>
    <col collapsed="false" customWidth="true" hidden="false" outlineLevel="0" max="49" min="49" style="3" width="14.29"/>
    <col collapsed="false" customWidth="true" hidden="true" outlineLevel="0" max="50" min="50" style="183" width="15.85"/>
    <col collapsed="false" customWidth="true" hidden="false" outlineLevel="0" max="51" min="51" style="3" width="15.71"/>
    <col collapsed="false" customWidth="true" hidden="false" outlineLevel="0" max="52" min="52" style="3" width="13.57"/>
    <col collapsed="false" customWidth="true" hidden="false" outlineLevel="0" max="53" min="53" style="3" width="14.14"/>
    <col collapsed="false" customWidth="true" hidden="true" outlineLevel="0" max="54" min="54" style="3" width="15.29"/>
    <col collapsed="false" customWidth="true" hidden="true" outlineLevel="0" max="55" min="55" style="3" width="16"/>
    <col collapsed="false" customWidth="true" hidden="true" outlineLevel="0" max="56" min="56" style="3" width="13.57"/>
    <col collapsed="false" customWidth="true" hidden="true" outlineLevel="0" max="57" min="57" style="3" width="11.71"/>
    <col collapsed="false" customWidth="true" hidden="true" outlineLevel="0" max="58" min="58" style="3" width="14.29"/>
    <col collapsed="false" customWidth="true" hidden="true" outlineLevel="0" max="59" min="59" style="3" width="13.29"/>
    <col collapsed="false" customWidth="true" hidden="false" outlineLevel="0" max="60" min="60" style="3" width="12.29"/>
    <col collapsed="false" customWidth="true" hidden="false" outlineLevel="0" max="61" min="61" style="0" width="14.29"/>
  </cols>
  <sheetData>
    <row r="1" customFormat="false" ht="12.75" hidden="false" customHeight="false" outlineLevel="0" collapsed="false">
      <c r="A1" s="184" t="s">
        <v>121</v>
      </c>
      <c r="B1" s="185"/>
      <c r="C1" s="185"/>
      <c r="D1" s="185"/>
      <c r="E1" s="185"/>
      <c r="F1" s="185"/>
      <c r="G1" s="185"/>
      <c r="H1" s="185"/>
      <c r="I1" s="184"/>
      <c r="J1" s="186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6"/>
      <c r="W1" s="186"/>
      <c r="X1" s="182"/>
      <c r="Y1" s="182"/>
      <c r="Z1" s="182"/>
      <c r="AA1" s="182"/>
      <c r="AB1" s="182"/>
      <c r="AC1" s="182"/>
      <c r="AD1" s="182"/>
      <c r="AE1" s="182"/>
      <c r="AF1" s="182"/>
      <c r="AG1" s="187"/>
    </row>
    <row r="2" customFormat="false" ht="12.75" hidden="false" customHeight="false" outlineLevel="0" collapsed="false">
      <c r="A2" s="184" t="s">
        <v>122</v>
      </c>
      <c r="B2" s="185"/>
      <c r="C2" s="185"/>
      <c r="D2" s="185"/>
      <c r="E2" s="185"/>
      <c r="F2" s="185"/>
      <c r="G2" s="185"/>
      <c r="H2" s="185"/>
      <c r="I2" s="184"/>
      <c r="J2" s="186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6"/>
      <c r="W2" s="186"/>
      <c r="X2" s="182"/>
      <c r="Y2" s="182"/>
      <c r="Z2" s="182"/>
      <c r="AA2" s="182"/>
      <c r="AB2" s="182"/>
      <c r="AC2" s="182"/>
      <c r="AD2" s="182"/>
      <c r="AE2" s="182"/>
      <c r="AF2" s="182"/>
      <c r="AG2" s="187"/>
      <c r="AN2" s="188" t="n">
        <v>7.5345</v>
      </c>
      <c r="AO2" s="3"/>
    </row>
    <row r="3" customFormat="false" ht="13.5" hidden="false" customHeight="false" outlineLevel="0" collapsed="false">
      <c r="A3" s="186"/>
      <c r="B3" s="185"/>
      <c r="C3" s="185"/>
      <c r="D3" s="185"/>
      <c r="E3" s="185"/>
      <c r="F3" s="185"/>
      <c r="G3" s="185"/>
      <c r="H3" s="185"/>
      <c r="I3" s="189"/>
      <c r="J3" s="186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6"/>
      <c r="W3" s="186"/>
      <c r="X3" s="182"/>
      <c r="Y3" s="182"/>
      <c r="Z3" s="182"/>
      <c r="AA3" s="182"/>
      <c r="AB3" s="182"/>
      <c r="AC3" s="182"/>
      <c r="AD3" s="182"/>
      <c r="AE3" s="182"/>
      <c r="AF3" s="182"/>
      <c r="AG3" s="187"/>
      <c r="AO3" s="190" t="n">
        <v>1595747.78</v>
      </c>
      <c r="AP3" s="190" t="e">
        <f aca="false">#REF!</f>
        <v>#REF!</v>
      </c>
      <c r="AQ3" s="190" t="e">
        <f aca="false">#REF!</f>
        <v>#REF!</v>
      </c>
      <c r="AR3" s="190"/>
      <c r="AS3" s="190"/>
      <c r="AT3" s="190"/>
      <c r="AU3" s="190"/>
      <c r="AV3" s="190"/>
      <c r="AW3" s="190"/>
      <c r="AX3" s="191"/>
      <c r="AY3" s="190"/>
      <c r="AZ3" s="190"/>
      <c r="BA3" s="190"/>
    </row>
    <row r="4" customFormat="false" ht="25.5" hidden="false" customHeight="false" outlineLevel="0" collapsed="false">
      <c r="A4" s="192" t="s">
        <v>123</v>
      </c>
      <c r="B4" s="193" t="s">
        <v>124</v>
      </c>
      <c r="C4" s="193" t="n">
        <v>2</v>
      </c>
      <c r="D4" s="193" t="n">
        <v>3</v>
      </c>
      <c r="E4" s="193" t="n">
        <v>4</v>
      </c>
      <c r="F4" s="193" t="n">
        <v>5</v>
      </c>
      <c r="G4" s="193" t="n">
        <v>6</v>
      </c>
      <c r="H4" s="193" t="n">
        <v>7</v>
      </c>
      <c r="I4" s="194" t="s">
        <v>125</v>
      </c>
      <c r="J4" s="194" t="s">
        <v>126</v>
      </c>
      <c r="K4" s="195" t="s">
        <v>127</v>
      </c>
      <c r="L4" s="195" t="s">
        <v>128</v>
      </c>
      <c r="M4" s="196" t="s">
        <v>129</v>
      </c>
      <c r="N4" s="195" t="s">
        <v>53</v>
      </c>
      <c r="O4" s="195" t="s">
        <v>130</v>
      </c>
      <c r="P4" s="195" t="s">
        <v>54</v>
      </c>
      <c r="Q4" s="195" t="s">
        <v>131</v>
      </c>
      <c r="R4" s="195" t="s">
        <v>57</v>
      </c>
      <c r="S4" s="195" t="s">
        <v>55</v>
      </c>
      <c r="T4" s="195" t="s">
        <v>57</v>
      </c>
      <c r="U4" s="195" t="s">
        <v>58</v>
      </c>
      <c r="V4" s="197" t="s">
        <v>132</v>
      </c>
      <c r="W4" s="197" t="s">
        <v>56</v>
      </c>
      <c r="X4" s="198" t="s">
        <v>58</v>
      </c>
      <c r="Y4" s="198" t="s">
        <v>15</v>
      </c>
      <c r="Z4" s="198" t="s">
        <v>15</v>
      </c>
      <c r="AA4" s="198" t="s">
        <v>133</v>
      </c>
      <c r="AB4" s="198" t="s">
        <v>134</v>
      </c>
      <c r="AC4" s="198" t="s">
        <v>59</v>
      </c>
      <c r="AD4" s="198"/>
      <c r="AE4" s="199" t="s">
        <v>135</v>
      </c>
      <c r="AF4" s="199" t="s">
        <v>136</v>
      </c>
      <c r="AG4" s="200" t="s">
        <v>137</v>
      </c>
      <c r="AH4" s="198" t="s">
        <v>138</v>
      </c>
      <c r="AI4" s="198" t="s">
        <v>139</v>
      </c>
      <c r="AJ4" s="198" t="s">
        <v>57</v>
      </c>
      <c r="AK4" s="198" t="s">
        <v>16</v>
      </c>
      <c r="AL4" s="198" t="s">
        <v>135</v>
      </c>
      <c r="AM4" s="198" t="s">
        <v>136</v>
      </c>
      <c r="AN4" s="198" t="s">
        <v>140</v>
      </c>
      <c r="AO4" s="198" t="s">
        <v>141</v>
      </c>
      <c r="AP4" s="198" t="s">
        <v>92</v>
      </c>
      <c r="AQ4" s="198"/>
      <c r="AR4" s="198" t="s">
        <v>142</v>
      </c>
      <c r="AS4" s="198" t="s">
        <v>138</v>
      </c>
      <c r="AT4" s="198" t="s">
        <v>138</v>
      </c>
      <c r="AU4" s="198" t="s">
        <v>143</v>
      </c>
      <c r="AV4" s="198" t="s">
        <v>136</v>
      </c>
      <c r="AW4" s="198" t="s">
        <v>144</v>
      </c>
      <c r="AX4" s="201" t="s">
        <v>145</v>
      </c>
      <c r="AY4" s="202" t="s">
        <v>135</v>
      </c>
      <c r="AZ4" s="202" t="s">
        <v>136</v>
      </c>
      <c r="BA4" s="203" t="s">
        <v>144</v>
      </c>
      <c r="BB4" s="3" t="n">
        <v>1.1</v>
      </c>
      <c r="BC4" s="3" t="n">
        <v>43</v>
      </c>
      <c r="BD4" s="3" t="n">
        <v>52</v>
      </c>
      <c r="BE4" s="3" t="n">
        <v>53</v>
      </c>
      <c r="BF4" s="3" t="n">
        <v>61</v>
      </c>
      <c r="BG4" s="3" t="s">
        <v>146</v>
      </c>
    </row>
    <row r="5" customFormat="false" ht="12.75" hidden="false" customHeight="false" outlineLevel="0" collapsed="false">
      <c r="A5" s="204"/>
      <c r="B5" s="205"/>
      <c r="C5" s="205"/>
      <c r="D5" s="205"/>
      <c r="E5" s="205"/>
      <c r="F5" s="205"/>
      <c r="G5" s="205"/>
      <c r="H5" s="205"/>
      <c r="I5" s="206" t="s">
        <v>147</v>
      </c>
      <c r="J5" s="137"/>
      <c r="K5" s="207" t="e">
        <f aca="false">SUM(K6)</f>
        <v>#REF!</v>
      </c>
      <c r="L5" s="207" t="e">
        <f aca="false">SUM(L6)</f>
        <v>#REF!</v>
      </c>
      <c r="M5" s="207" t="e">
        <f aca="false">SUM(M6)</f>
        <v>#REF!</v>
      </c>
      <c r="N5" s="207" t="e">
        <f aca="false">SUM(N6)</f>
        <v>#REF!</v>
      </c>
      <c r="O5" s="207" t="e">
        <f aca="false">SUM(O6)</f>
        <v>#REF!</v>
      </c>
      <c r="P5" s="207" t="e">
        <f aca="false">SUM(P6)</f>
        <v>#REF!</v>
      </c>
      <c r="Q5" s="207" t="e">
        <f aca="false">SUM(Q6)</f>
        <v>#REF!</v>
      </c>
      <c r="R5" s="207" t="e">
        <f aca="false">SUM(R6)</f>
        <v>#REF!</v>
      </c>
      <c r="S5" s="207" t="e">
        <f aca="false">SUM(S6)</f>
        <v>#REF!</v>
      </c>
      <c r="T5" s="207" t="e">
        <f aca="false">SUM(T6)</f>
        <v>#REF!</v>
      </c>
      <c r="U5" s="207" t="e">
        <f aca="false">SUM(U6)</f>
        <v>#REF!</v>
      </c>
      <c r="V5" s="207" t="e">
        <f aca="false">SUM(V6)</f>
        <v>#DIV/0!</v>
      </c>
      <c r="W5" s="207" t="e">
        <f aca="false">SUM(W6)</f>
        <v>#REF!</v>
      </c>
      <c r="X5" s="207" t="e">
        <f aca="false">SUM(X6)</f>
        <v>#REF!</v>
      </c>
      <c r="Y5" s="207" t="e">
        <f aca="false">SUM(Y6)</f>
        <v>#REF!</v>
      </c>
      <c r="Z5" s="207" t="e">
        <f aca="false">SUM(Z6)</f>
        <v>#REF!</v>
      </c>
      <c r="AA5" s="207" t="e">
        <f aca="false">SUM(AA6)</f>
        <v>#REF!</v>
      </c>
      <c r="AB5" s="207" t="e">
        <f aca="false">SUM(AB6)</f>
        <v>#REF!</v>
      </c>
      <c r="AC5" s="207" t="e">
        <f aca="false">SUM(AC6)</f>
        <v>#REF!</v>
      </c>
      <c r="AD5" s="207" t="e">
        <f aca="false">SUM(AD6)</f>
        <v>#REF!</v>
      </c>
      <c r="AE5" s="207" t="e">
        <f aca="false">SUM(AE6)</f>
        <v>#REF!</v>
      </c>
      <c r="AF5" s="207" t="e">
        <f aca="false">SUM(AF6)</f>
        <v>#REF!</v>
      </c>
      <c r="AG5" s="207" t="e">
        <f aca="false">SUM(AG6)</f>
        <v>#REF!</v>
      </c>
      <c r="AH5" s="207" t="e">
        <f aca="false">SUM(AH6)</f>
        <v>#REF!</v>
      </c>
      <c r="AI5" s="207" t="e">
        <f aca="false">SUM(AI6)</f>
        <v>#REF!</v>
      </c>
      <c r="AJ5" s="207" t="e">
        <f aca="false">SUM(AJ6)</f>
        <v>#REF!</v>
      </c>
      <c r="AK5" s="207" t="e">
        <f aca="false">SUM(AK6)</f>
        <v>#REF!</v>
      </c>
      <c r="AL5" s="207" t="e">
        <f aca="false">SUM(AL6)</f>
        <v>#REF!</v>
      </c>
      <c r="AM5" s="207" t="e">
        <f aca="false">SUM(AM6)</f>
        <v>#REF!</v>
      </c>
      <c r="AN5" s="207" t="e">
        <f aca="false">SUM(AN6)</f>
        <v>#REF!</v>
      </c>
      <c r="AO5" s="207" t="n">
        <v>1595747.78</v>
      </c>
      <c r="AP5" s="207" t="n">
        <f aca="false">SUM(AP6)</f>
        <v>13222500</v>
      </c>
      <c r="AQ5" s="207" t="n">
        <f aca="false">SUM(AQ6)</f>
        <v>0</v>
      </c>
      <c r="AR5" s="207" t="n">
        <f aca="false">SUM(AR6)</f>
        <v>1754927.33426239</v>
      </c>
      <c r="AS5" s="207" t="n">
        <f aca="false">SUM(AS6)</f>
        <v>0</v>
      </c>
      <c r="AT5" s="207" t="n">
        <f aca="false">SUM(AT6)</f>
        <v>464153.35</v>
      </c>
      <c r="AU5" s="207" t="n">
        <f aca="false">SUM(AU6)</f>
        <v>384219.67</v>
      </c>
      <c r="AV5" s="207" t="n">
        <f aca="false">SUM(AV6)</f>
        <v>72345.1</v>
      </c>
      <c r="AW5" s="207" t="n">
        <f aca="false">SUM(AW6)</f>
        <v>2066801.90426239</v>
      </c>
      <c r="AX5" s="208" t="n">
        <f aca="false">SUM(AX6)</f>
        <v>803493.3</v>
      </c>
      <c r="AY5" s="207" t="n">
        <f aca="false">SUM(AY6)</f>
        <v>116345.44</v>
      </c>
      <c r="AZ5" s="207" t="n">
        <f aca="false">SUM(AZ6)</f>
        <v>1165962.82</v>
      </c>
      <c r="BA5" s="207" t="n">
        <f aca="false">SUM(BA6)</f>
        <v>1017184.53079435</v>
      </c>
    </row>
    <row r="6" customFormat="false" ht="12.75" hidden="false" customHeight="false" outlineLevel="0" collapsed="false">
      <c r="A6" s="204"/>
      <c r="B6" s="205"/>
      <c r="C6" s="205"/>
      <c r="D6" s="205"/>
      <c r="E6" s="205"/>
      <c r="F6" s="205"/>
      <c r="G6" s="205"/>
      <c r="H6" s="205"/>
      <c r="I6" s="206" t="s">
        <v>148</v>
      </c>
      <c r="J6" s="137" t="s">
        <v>149</v>
      </c>
      <c r="K6" s="207" t="e">
        <f aca="false">SUM(K7+#REF!+K26)</f>
        <v>#REF!</v>
      </c>
      <c r="L6" s="207" t="e">
        <f aca="false">SUM(L7+#REF!+L26)</f>
        <v>#REF!</v>
      </c>
      <c r="M6" s="207" t="e">
        <f aca="false">SUM(M7+#REF!+M26)</f>
        <v>#REF!</v>
      </c>
      <c r="N6" s="207" t="e">
        <f aca="false">SUM(N7+N26)</f>
        <v>#REF!</v>
      </c>
      <c r="O6" s="207" t="e">
        <f aca="false">SUM(O7+O26)</f>
        <v>#REF!</v>
      </c>
      <c r="P6" s="207" t="e">
        <f aca="false">SUM(P7+P26)</f>
        <v>#REF!</v>
      </c>
      <c r="Q6" s="207" t="e">
        <f aca="false">SUM(Q7+Q26)</f>
        <v>#REF!</v>
      </c>
      <c r="R6" s="207" t="e">
        <f aca="false">SUM(R7+R26)</f>
        <v>#REF!</v>
      </c>
      <c r="S6" s="207" t="e">
        <f aca="false">SUM(S7+S26)</f>
        <v>#REF!</v>
      </c>
      <c r="T6" s="207" t="e">
        <f aca="false">SUM(T7+T26)</f>
        <v>#REF!</v>
      </c>
      <c r="U6" s="207" t="e">
        <f aca="false">SUM(U7+U26)</f>
        <v>#REF!</v>
      </c>
      <c r="V6" s="207" t="e">
        <f aca="false">SUM(V7+V26)</f>
        <v>#DIV/0!</v>
      </c>
      <c r="W6" s="207" t="e">
        <f aca="false">SUM(W7+W26)</f>
        <v>#REF!</v>
      </c>
      <c r="X6" s="207" t="e">
        <f aca="false">SUM(X7+X26)</f>
        <v>#REF!</v>
      </c>
      <c r="Y6" s="207" t="e">
        <f aca="false">SUM(Y7+Y26)</f>
        <v>#REF!</v>
      </c>
      <c r="Z6" s="207" t="e">
        <f aca="false">SUM(Z7+Z26)</f>
        <v>#REF!</v>
      </c>
      <c r="AA6" s="207" t="e">
        <f aca="false">SUM(AA7+AA26)</f>
        <v>#REF!</v>
      </c>
      <c r="AB6" s="207" t="e">
        <f aca="false">SUM(AB7+AB26)</f>
        <v>#REF!</v>
      </c>
      <c r="AC6" s="207" t="e">
        <f aca="false">SUM(AC7+AC26)</f>
        <v>#REF!</v>
      </c>
      <c r="AD6" s="207" t="e">
        <f aca="false">SUM(AD7+AD26)</f>
        <v>#REF!</v>
      </c>
      <c r="AE6" s="207" t="e">
        <f aca="false">SUM(AE7+AE26)</f>
        <v>#REF!</v>
      </c>
      <c r="AF6" s="207" t="e">
        <f aca="false">SUM(AF7+AF26)</f>
        <v>#REF!</v>
      </c>
      <c r="AG6" s="207" t="e">
        <f aca="false">SUM(AG7+AG26)</f>
        <v>#REF!</v>
      </c>
      <c r="AH6" s="207" t="e">
        <f aca="false">SUM(AH7+AH26)</f>
        <v>#REF!</v>
      </c>
      <c r="AI6" s="207" t="e">
        <f aca="false">SUM(AI7+AI26)</f>
        <v>#REF!</v>
      </c>
      <c r="AJ6" s="207" t="e">
        <f aca="false">SUM(AJ7+AJ26)</f>
        <v>#REF!</v>
      </c>
      <c r="AK6" s="207" t="e">
        <f aca="false">SUM(AK7+AK26)</f>
        <v>#REF!</v>
      </c>
      <c r="AL6" s="207" t="e">
        <f aca="false">SUM(AL7+AL26)</f>
        <v>#REF!</v>
      </c>
      <c r="AM6" s="207" t="e">
        <f aca="false">SUM(AM7+AM26)</f>
        <v>#REF!</v>
      </c>
      <c r="AN6" s="207" t="e">
        <f aca="false">SUM(AN7+AN26)</f>
        <v>#REF!</v>
      </c>
      <c r="AO6" s="207" t="n">
        <f aca="false">SUM(AO7+AO26)</f>
        <v>1589775.24719623</v>
      </c>
      <c r="AP6" s="207" t="n">
        <f aca="false">SUM(AP7+AP26)</f>
        <v>13222500</v>
      </c>
      <c r="AQ6" s="207" t="n">
        <f aca="false">SUM(AQ7+AQ26)</f>
        <v>0</v>
      </c>
      <c r="AR6" s="207" t="n">
        <f aca="false">SUM(AR7+AR26)</f>
        <v>1754927.33426239</v>
      </c>
      <c r="AS6" s="207" t="n">
        <f aca="false">SUM(AS7+AS26)</f>
        <v>0</v>
      </c>
      <c r="AT6" s="207" t="n">
        <f aca="false">SUM(AT7+AT26)</f>
        <v>464153.35</v>
      </c>
      <c r="AU6" s="207" t="n">
        <f aca="false">SUM(AU7+AU26)</f>
        <v>384219.67</v>
      </c>
      <c r="AV6" s="207" t="n">
        <f aca="false">SUM(AV7+AV26)</f>
        <v>72345.1</v>
      </c>
      <c r="AW6" s="207" t="n">
        <f aca="false">SUM(AW7+AW26)</f>
        <v>2066801.90426239</v>
      </c>
      <c r="AX6" s="208" t="n">
        <f aca="false">SUM(AX7+AX26)</f>
        <v>803493.3</v>
      </c>
      <c r="AY6" s="207" t="n">
        <f aca="false">SUM(AY7+AY26)</f>
        <v>116345.44</v>
      </c>
      <c r="AZ6" s="207" t="n">
        <f aca="false">SUM(AZ7+AZ26)</f>
        <v>1165962.82</v>
      </c>
      <c r="BA6" s="207" t="n">
        <f aca="false">SUM(BA7+BA26)</f>
        <v>1017184.53079435</v>
      </c>
    </row>
    <row r="7" customFormat="false" ht="12.75" hidden="false" customHeight="false" outlineLevel="0" collapsed="false">
      <c r="A7" s="209"/>
      <c r="B7" s="210"/>
      <c r="C7" s="210"/>
      <c r="D7" s="210"/>
      <c r="E7" s="210"/>
      <c r="F7" s="210"/>
      <c r="G7" s="210"/>
      <c r="H7" s="210"/>
      <c r="I7" s="211" t="s">
        <v>150</v>
      </c>
      <c r="J7" s="212" t="s">
        <v>151</v>
      </c>
      <c r="K7" s="213" t="e">
        <f aca="false">SUM(K8)</f>
        <v>#REF!</v>
      </c>
      <c r="L7" s="213" t="e">
        <f aca="false">SUM(L8)</f>
        <v>#REF!</v>
      </c>
      <c r="M7" s="213" t="e">
        <f aca="false">SUM(M8)</f>
        <v>#REF!</v>
      </c>
      <c r="N7" s="213" t="n">
        <f aca="false">SUM(N8)</f>
        <v>128000</v>
      </c>
      <c r="O7" s="213" t="n">
        <f aca="false">SUM(O8)</f>
        <v>128000</v>
      </c>
      <c r="P7" s="213" t="n">
        <f aca="false">SUM(P8)</f>
        <v>128000</v>
      </c>
      <c r="Q7" s="213" t="n">
        <f aca="false">SUM(Q8)</f>
        <v>128000</v>
      </c>
      <c r="R7" s="213" t="n">
        <f aca="false">SUM(R8)</f>
        <v>67838.38</v>
      </c>
      <c r="S7" s="213" t="n">
        <f aca="false">SUM(S8)</f>
        <v>135000</v>
      </c>
      <c r="T7" s="213" t="n">
        <f aca="false">SUM(T8)</f>
        <v>46004.14</v>
      </c>
      <c r="U7" s="213" t="n">
        <f aca="false">SUM(U8)</f>
        <v>0</v>
      </c>
      <c r="V7" s="213" t="n">
        <f aca="false">SUM(V8)</f>
        <v>946.666666666667</v>
      </c>
      <c r="W7" s="213" t="n">
        <f aca="false">SUM(W8)</f>
        <v>220000</v>
      </c>
      <c r="X7" s="213" t="n">
        <f aca="false">SUM(X8)</f>
        <v>160000</v>
      </c>
      <c r="Y7" s="213" t="n">
        <f aca="false">SUM(Y8)</f>
        <v>210000</v>
      </c>
      <c r="Z7" s="213" t="n">
        <f aca="false">SUM(Z8)</f>
        <v>193000</v>
      </c>
      <c r="AA7" s="213" t="n">
        <f aca="false">SUM(AA8)</f>
        <v>160000</v>
      </c>
      <c r="AB7" s="213" t="n">
        <f aca="false">SUM(AB8)</f>
        <v>78432.05</v>
      </c>
      <c r="AC7" s="213" t="n">
        <f aca="false">SUM(AC8)</f>
        <v>160000</v>
      </c>
      <c r="AD7" s="213" t="n">
        <f aca="false">SUM(AD8)</f>
        <v>150000</v>
      </c>
      <c r="AE7" s="213" t="n">
        <f aca="false">SUM(AE8)</f>
        <v>0</v>
      </c>
      <c r="AF7" s="213" t="n">
        <f aca="false">SUM(AF8)</f>
        <v>0</v>
      </c>
      <c r="AG7" s="213" t="n">
        <f aca="false">SUM(AG8)</f>
        <v>150000</v>
      </c>
      <c r="AH7" s="213" t="n">
        <f aca="false">SUM(AH8)</f>
        <v>99202.66</v>
      </c>
      <c r="AI7" s="213" t="n">
        <f aca="false">SUM(AI8)</f>
        <v>260000</v>
      </c>
      <c r="AJ7" s="213" t="n">
        <f aca="false">SUM(AJ8)</f>
        <v>83193.96</v>
      </c>
      <c r="AK7" s="213" t="n">
        <f aca="false">SUM(AK8)</f>
        <v>130000</v>
      </c>
      <c r="AL7" s="213" t="n">
        <f aca="false">SUM(AL8)</f>
        <v>0</v>
      </c>
      <c r="AM7" s="213" t="n">
        <f aca="false">SUM(AM8)</f>
        <v>0</v>
      </c>
      <c r="AN7" s="213" t="n">
        <f aca="false">SUM(AN8)</f>
        <v>130000</v>
      </c>
      <c r="AO7" s="207" t="n">
        <f aca="false">SUM(AN7/$AN$2)</f>
        <v>17253.9650939014</v>
      </c>
      <c r="AP7" s="213" t="n">
        <f aca="false">SUM(AP8)</f>
        <v>165000</v>
      </c>
      <c r="AQ7" s="213" t="n">
        <f aca="false">SUM(AQ8)</f>
        <v>0</v>
      </c>
      <c r="AR7" s="207" t="n">
        <f aca="false">SUM(AP7/$AN$2)</f>
        <v>21899.2633884133</v>
      </c>
      <c r="AS7" s="207" t="n">
        <f aca="false">SUM(AS8)</f>
        <v>0</v>
      </c>
      <c r="AT7" s="207" t="n">
        <f aca="false">SUM(AT8)</f>
        <v>13423.24</v>
      </c>
      <c r="AU7" s="207" t="n">
        <f aca="false">SUM(AU8)</f>
        <v>1960</v>
      </c>
      <c r="AV7" s="207" t="n">
        <f aca="false">SUM(AV8)</f>
        <v>0</v>
      </c>
      <c r="AW7" s="207" t="n">
        <f aca="false">SUM(AW8)</f>
        <v>23859.2633884133</v>
      </c>
      <c r="AX7" s="208" t="n">
        <f aca="false">SUM(AX8)</f>
        <v>19686.86</v>
      </c>
      <c r="AY7" s="207" t="n">
        <f aca="false">SUM(AY8)</f>
        <v>0</v>
      </c>
      <c r="AZ7" s="207" t="n">
        <f aca="false">SUM(AZ8)</f>
        <v>3290.84</v>
      </c>
      <c r="BA7" s="207" t="n">
        <f aca="false">SUM(BA8)</f>
        <v>20568.4210518283</v>
      </c>
      <c r="BI7" s="3"/>
    </row>
    <row r="8" customFormat="false" ht="12.75" hidden="false" customHeight="false" outlineLevel="0" collapsed="false">
      <c r="A8" s="214" t="s">
        <v>152</v>
      </c>
      <c r="B8" s="210"/>
      <c r="C8" s="210"/>
      <c r="D8" s="210"/>
      <c r="E8" s="210"/>
      <c r="F8" s="210"/>
      <c r="G8" s="210"/>
      <c r="H8" s="210"/>
      <c r="I8" s="211" t="s">
        <v>153</v>
      </c>
      <c r="J8" s="212"/>
      <c r="K8" s="213" t="e">
        <f aca="false">SUM(K9+K19)</f>
        <v>#REF!</v>
      </c>
      <c r="L8" s="213" t="e">
        <f aca="false">SUM(L9+L19)</f>
        <v>#REF!</v>
      </c>
      <c r="M8" s="213" t="e">
        <f aca="false">SUM(M9+M19)</f>
        <v>#REF!</v>
      </c>
      <c r="N8" s="213" t="n">
        <f aca="false">SUM(N9+N19)</f>
        <v>128000</v>
      </c>
      <c r="O8" s="213" t="n">
        <f aca="false">SUM(O9+O19)</f>
        <v>128000</v>
      </c>
      <c r="P8" s="213" t="n">
        <f aca="false">SUM(P9+P19)</f>
        <v>128000</v>
      </c>
      <c r="Q8" s="213" t="n">
        <f aca="false">SUM(Q9+Q19)</f>
        <v>128000</v>
      </c>
      <c r="R8" s="213" t="n">
        <f aca="false">SUM(R9+R19)</f>
        <v>67838.38</v>
      </c>
      <c r="S8" s="213" t="n">
        <f aca="false">SUM(S9+S19)</f>
        <v>135000</v>
      </c>
      <c r="T8" s="213" t="n">
        <f aca="false">SUM(T9+T19)</f>
        <v>46004.14</v>
      </c>
      <c r="U8" s="213" t="n">
        <f aca="false">SUM(U9+U19)</f>
        <v>0</v>
      </c>
      <c r="V8" s="213" t="n">
        <f aca="false">SUM(V9+V19)</f>
        <v>946.666666666667</v>
      </c>
      <c r="W8" s="213" t="n">
        <f aca="false">SUM(W9+W19)</f>
        <v>220000</v>
      </c>
      <c r="X8" s="213" t="n">
        <f aca="false">SUM(X9+X19)</f>
        <v>160000</v>
      </c>
      <c r="Y8" s="213" t="n">
        <f aca="false">SUM(Y9+Y19)</f>
        <v>210000</v>
      </c>
      <c r="Z8" s="213" t="n">
        <f aca="false">SUM(Z9+Z19)</f>
        <v>193000</v>
      </c>
      <c r="AA8" s="213" t="n">
        <f aca="false">SUM(AA9+AA19)</f>
        <v>160000</v>
      </c>
      <c r="AB8" s="213" t="n">
        <f aca="false">SUM(AB9+AB19)</f>
        <v>78432.05</v>
      </c>
      <c r="AC8" s="213" t="n">
        <f aca="false">SUM(AC9+AC19)</f>
        <v>160000</v>
      </c>
      <c r="AD8" s="213" t="n">
        <f aca="false">SUM(AD9+AD19)</f>
        <v>150000</v>
      </c>
      <c r="AE8" s="213" t="n">
        <f aca="false">SUM(AE9+AE19)</f>
        <v>0</v>
      </c>
      <c r="AF8" s="213" t="n">
        <f aca="false">SUM(AF9+AF19)</f>
        <v>0</v>
      </c>
      <c r="AG8" s="213" t="n">
        <f aca="false">SUM(AG9+AG19)</f>
        <v>150000</v>
      </c>
      <c r="AH8" s="213" t="n">
        <f aca="false">SUM(AH9+AH19)</f>
        <v>99202.66</v>
      </c>
      <c r="AI8" s="213" t="n">
        <f aca="false">SUM(AI9+AI19)</f>
        <v>260000</v>
      </c>
      <c r="AJ8" s="213" t="n">
        <f aca="false">SUM(AJ9+AJ19)</f>
        <v>83193.96</v>
      </c>
      <c r="AK8" s="213" t="n">
        <f aca="false">SUM(AK9+AK19)</f>
        <v>130000</v>
      </c>
      <c r="AL8" s="213" t="n">
        <f aca="false">SUM(AL9+AL19)</f>
        <v>0</v>
      </c>
      <c r="AM8" s="213" t="n">
        <f aca="false">SUM(AM9+AM19)</f>
        <v>0</v>
      </c>
      <c r="AN8" s="213" t="n">
        <f aca="false">SUM(AN9+AN19)</f>
        <v>130000</v>
      </c>
      <c r="AO8" s="207" t="n">
        <f aca="false">SUM(AN8/$AN$2)</f>
        <v>17253.9650939014</v>
      </c>
      <c r="AP8" s="213" t="n">
        <f aca="false">SUM(AP9+AP19)</f>
        <v>165000</v>
      </c>
      <c r="AQ8" s="213" t="n">
        <f aca="false">SUM(AQ9+AQ19)</f>
        <v>0</v>
      </c>
      <c r="AR8" s="207" t="n">
        <f aca="false">SUM(AP8/$AN$2)</f>
        <v>21899.2633884133</v>
      </c>
      <c r="AS8" s="207"/>
      <c r="AT8" s="207" t="n">
        <f aca="false">SUM(AT9+AT19)</f>
        <v>13423.24</v>
      </c>
      <c r="AU8" s="207" t="n">
        <f aca="false">SUM(AU9+AU19)</f>
        <v>1960</v>
      </c>
      <c r="AV8" s="207" t="n">
        <f aca="false">SUM(AV9+AV19)</f>
        <v>0</v>
      </c>
      <c r="AW8" s="207" t="n">
        <f aca="false">SUM(AR8+AU8-AV8)</f>
        <v>23859.2633884133</v>
      </c>
      <c r="AX8" s="215" t="n">
        <f aca="false">SUM(AX12+AX22)</f>
        <v>19686.86</v>
      </c>
      <c r="AY8" s="216" t="n">
        <f aca="false">SUM(AY12+AY22)</f>
        <v>0</v>
      </c>
      <c r="AZ8" s="216" t="n">
        <f aca="false">SUM(AZ12+AZ22)</f>
        <v>3290.84</v>
      </c>
      <c r="BA8" s="216" t="n">
        <f aca="false">SUM(BA12+BA22)</f>
        <v>20568.4210518283</v>
      </c>
      <c r="BI8" s="3"/>
    </row>
    <row r="9" customFormat="false" ht="12.75" hidden="false" customHeight="false" outlineLevel="0" collapsed="false">
      <c r="A9" s="209" t="s">
        <v>154</v>
      </c>
      <c r="B9" s="205"/>
      <c r="C9" s="205"/>
      <c r="D9" s="205"/>
      <c r="E9" s="205"/>
      <c r="F9" s="205"/>
      <c r="G9" s="205"/>
      <c r="H9" s="205"/>
      <c r="I9" s="217" t="s">
        <v>155</v>
      </c>
      <c r="J9" s="218" t="s">
        <v>156</v>
      </c>
      <c r="K9" s="219" t="e">
        <f aca="false">SUM(K10)</f>
        <v>#REF!</v>
      </c>
      <c r="L9" s="219" t="e">
        <f aca="false">SUM(L10)</f>
        <v>#REF!</v>
      </c>
      <c r="M9" s="219" t="e">
        <f aca="false">SUM(M10)</f>
        <v>#REF!</v>
      </c>
      <c r="N9" s="219" t="n">
        <f aca="false">SUM(N10)</f>
        <v>108000</v>
      </c>
      <c r="O9" s="219" t="n">
        <f aca="false">SUM(O10)</f>
        <v>108000</v>
      </c>
      <c r="P9" s="219" t="n">
        <f aca="false">SUM(P10)</f>
        <v>108000</v>
      </c>
      <c r="Q9" s="219" t="n">
        <f aca="false">SUM(Q10)</f>
        <v>108000</v>
      </c>
      <c r="R9" s="219" t="n">
        <f aca="false">SUM(R10)</f>
        <v>57838.38</v>
      </c>
      <c r="S9" s="219" t="n">
        <f aca="false">SUM(S10)</f>
        <v>115000</v>
      </c>
      <c r="T9" s="219" t="n">
        <f aca="false">SUM(T10)</f>
        <v>41004.14</v>
      </c>
      <c r="U9" s="219" t="n">
        <f aca="false">SUM(U10)</f>
        <v>0</v>
      </c>
      <c r="V9" s="219" t="n">
        <f aca="false">SUM(V10)</f>
        <v>846.666666666667</v>
      </c>
      <c r="W9" s="219" t="n">
        <f aca="false">SUM(W10)</f>
        <v>200000</v>
      </c>
      <c r="X9" s="219" t="n">
        <f aca="false">SUM(X10)</f>
        <v>130000</v>
      </c>
      <c r="Y9" s="219" t="n">
        <f aca="false">SUM(Y10)</f>
        <v>180000</v>
      </c>
      <c r="Z9" s="219" t="n">
        <f aca="false">SUM(Z10)</f>
        <v>163000</v>
      </c>
      <c r="AA9" s="219" t="n">
        <f aca="false">SUM(AA10)</f>
        <v>130000</v>
      </c>
      <c r="AB9" s="219" t="n">
        <f aca="false">SUM(AB10)</f>
        <v>65932.05</v>
      </c>
      <c r="AC9" s="219" t="n">
        <f aca="false">SUM(AC10)</f>
        <v>130000</v>
      </c>
      <c r="AD9" s="219" t="n">
        <f aca="false">SUM(AD10)</f>
        <v>120000</v>
      </c>
      <c r="AE9" s="219" t="n">
        <f aca="false">SUM(AE10)</f>
        <v>0</v>
      </c>
      <c r="AF9" s="219" t="n">
        <f aca="false">SUM(AF10)</f>
        <v>0</v>
      </c>
      <c r="AG9" s="219" t="n">
        <f aca="false">SUM(AG10)</f>
        <v>120000</v>
      </c>
      <c r="AH9" s="219" t="n">
        <f aca="false">SUM(AH10)</f>
        <v>84202.66</v>
      </c>
      <c r="AI9" s="219" t="n">
        <f aca="false">SUM(AI10)</f>
        <v>220000</v>
      </c>
      <c r="AJ9" s="219" t="n">
        <f aca="false">SUM(AJ10)</f>
        <v>73193.96</v>
      </c>
      <c r="AK9" s="219" t="n">
        <f aca="false">SUM(AK10)</f>
        <v>90000</v>
      </c>
      <c r="AL9" s="219" t="n">
        <f aca="false">SUM(AL10)</f>
        <v>0</v>
      </c>
      <c r="AM9" s="219" t="n">
        <f aca="false">SUM(AM10)</f>
        <v>0</v>
      </c>
      <c r="AN9" s="219" t="n">
        <f aca="false">SUM(AN10)</f>
        <v>90000</v>
      </c>
      <c r="AO9" s="207" t="n">
        <f aca="false">SUM(AN9/$AN$2)</f>
        <v>11945.0527573163</v>
      </c>
      <c r="AP9" s="219" t="n">
        <f aca="false">SUM(AP10)</f>
        <v>125000</v>
      </c>
      <c r="AQ9" s="219" t="n">
        <f aca="false">SUM(AQ10)</f>
        <v>0</v>
      </c>
      <c r="AR9" s="207" t="n">
        <f aca="false">SUM(AP9/$AN$2)</f>
        <v>16590.3510518283</v>
      </c>
      <c r="AS9" s="207"/>
      <c r="AT9" s="207" t="n">
        <f aca="false">SUM(AT10)</f>
        <v>10768.74</v>
      </c>
      <c r="AU9" s="207" t="n">
        <f aca="false">SUM(AU10)</f>
        <v>1960</v>
      </c>
      <c r="AV9" s="207" t="n">
        <f aca="false">SUM(AV10)</f>
        <v>0</v>
      </c>
      <c r="AW9" s="207" t="n">
        <f aca="false">SUM(AR9+AU9-AV9)</f>
        <v>18550.3510518283</v>
      </c>
      <c r="AX9" s="215"/>
      <c r="AY9" s="180" t="n">
        <f aca="false">SUM(AY12)</f>
        <v>0</v>
      </c>
      <c r="AZ9" s="180" t="n">
        <f aca="false">SUM(AZ12)</f>
        <v>3290.84</v>
      </c>
      <c r="BA9" s="180" t="n">
        <f aca="false">SUM(BA12)</f>
        <v>15259.5110518283</v>
      </c>
      <c r="BI9" s="3"/>
    </row>
    <row r="10" customFormat="false" ht="12.75" hidden="false" customHeight="false" outlineLevel="0" collapsed="false">
      <c r="A10" s="209"/>
      <c r="B10" s="205"/>
      <c r="C10" s="205"/>
      <c r="D10" s="205"/>
      <c r="E10" s="205"/>
      <c r="F10" s="205"/>
      <c r="G10" s="205"/>
      <c r="H10" s="205"/>
      <c r="I10" s="217" t="s">
        <v>157</v>
      </c>
      <c r="J10" s="218"/>
      <c r="K10" s="219" t="e">
        <f aca="false">SUM(K12)</f>
        <v>#REF!</v>
      </c>
      <c r="L10" s="219" t="e">
        <f aca="false">SUM(L12)</f>
        <v>#REF!</v>
      </c>
      <c r="M10" s="219" t="e">
        <f aca="false">SUM(M12)</f>
        <v>#REF!</v>
      </c>
      <c r="N10" s="219" t="n">
        <f aca="false">SUM(N12)</f>
        <v>108000</v>
      </c>
      <c r="O10" s="219" t="n">
        <f aca="false">SUM(O12)</f>
        <v>108000</v>
      </c>
      <c r="P10" s="219" t="n">
        <f aca="false">SUM(P12)</f>
        <v>108000</v>
      </c>
      <c r="Q10" s="219" t="n">
        <f aca="false">SUM(Q12)</f>
        <v>108000</v>
      </c>
      <c r="R10" s="219" t="n">
        <f aca="false">SUM(R12)</f>
        <v>57838.38</v>
      </c>
      <c r="S10" s="219" t="n">
        <f aca="false">SUM(S12)</f>
        <v>115000</v>
      </c>
      <c r="T10" s="219" t="n">
        <f aca="false">SUM(T12)</f>
        <v>41004.14</v>
      </c>
      <c r="U10" s="219" t="n">
        <f aca="false">SUM(U12)</f>
        <v>0</v>
      </c>
      <c r="V10" s="219" t="n">
        <f aca="false">SUM(V12)</f>
        <v>846.666666666667</v>
      </c>
      <c r="W10" s="219" t="n">
        <f aca="false">SUM(W12)</f>
        <v>200000</v>
      </c>
      <c r="X10" s="219" t="n">
        <f aca="false">SUM(X12)</f>
        <v>130000</v>
      </c>
      <c r="Y10" s="219" t="n">
        <f aca="false">SUM(Y12)</f>
        <v>180000</v>
      </c>
      <c r="Z10" s="219" t="n">
        <f aca="false">SUM(Z12)</f>
        <v>163000</v>
      </c>
      <c r="AA10" s="219" t="n">
        <f aca="false">SUM(AA12)</f>
        <v>130000</v>
      </c>
      <c r="AB10" s="219" t="n">
        <f aca="false">SUM(AB12)</f>
        <v>65932.05</v>
      </c>
      <c r="AC10" s="219" t="n">
        <f aca="false">SUM(AC12)</f>
        <v>130000</v>
      </c>
      <c r="AD10" s="219" t="n">
        <f aca="false">SUM(AD12)</f>
        <v>120000</v>
      </c>
      <c r="AE10" s="219" t="n">
        <f aca="false">SUM(AE12)</f>
        <v>0</v>
      </c>
      <c r="AF10" s="219" t="n">
        <f aca="false">SUM(AF12)</f>
        <v>0</v>
      </c>
      <c r="AG10" s="219" t="n">
        <f aca="false">SUM(AG12)</f>
        <v>120000</v>
      </c>
      <c r="AH10" s="219" t="n">
        <f aca="false">SUM(AH12)</f>
        <v>84202.66</v>
      </c>
      <c r="AI10" s="219" t="n">
        <f aca="false">SUM(AI12)</f>
        <v>220000</v>
      </c>
      <c r="AJ10" s="219" t="n">
        <f aca="false">SUM(AJ12)</f>
        <v>73193.96</v>
      </c>
      <c r="AK10" s="219" t="n">
        <f aca="false">SUM(AK12)</f>
        <v>90000</v>
      </c>
      <c r="AL10" s="219" t="n">
        <f aca="false">SUM(AL12)</f>
        <v>0</v>
      </c>
      <c r="AM10" s="219" t="n">
        <f aca="false">SUM(AM12)</f>
        <v>0</v>
      </c>
      <c r="AN10" s="219" t="n">
        <f aca="false">SUM(AN12)</f>
        <v>90000</v>
      </c>
      <c r="AO10" s="207" t="n">
        <f aca="false">SUM(AN10/$AN$2)</f>
        <v>11945.0527573163</v>
      </c>
      <c r="AP10" s="219" t="n">
        <f aca="false">SUM(AP12)</f>
        <v>125000</v>
      </c>
      <c r="AQ10" s="219" t="n">
        <f aca="false">SUM(AQ12)</f>
        <v>0</v>
      </c>
      <c r="AR10" s="207" t="n">
        <f aca="false">SUM(AP10/$AN$2)</f>
        <v>16590.3510518283</v>
      </c>
      <c r="AS10" s="207"/>
      <c r="AT10" s="207" t="n">
        <f aca="false">SUM(AT12)</f>
        <v>10768.74</v>
      </c>
      <c r="AU10" s="207" t="n">
        <f aca="false">SUM(AU12)</f>
        <v>1960</v>
      </c>
      <c r="AV10" s="207" t="n">
        <f aca="false">SUM(AV12)</f>
        <v>0</v>
      </c>
      <c r="AW10" s="207" t="n">
        <f aca="false">SUM(AR10+AU10-AV10)</f>
        <v>18550.3510518283</v>
      </c>
      <c r="AX10" s="215"/>
      <c r="AY10" s="180" t="n">
        <f aca="false">SUM(AY11)</f>
        <v>0</v>
      </c>
      <c r="AZ10" s="180" t="n">
        <f aca="false">SUM(AZ11)</f>
        <v>0</v>
      </c>
      <c r="BA10" s="180" t="n">
        <f aca="false">SUM(BA11)</f>
        <v>15259.5110518283</v>
      </c>
      <c r="BI10" s="3"/>
    </row>
    <row r="11" customFormat="false" ht="12.75" hidden="false" customHeight="false" outlineLevel="0" collapsed="false">
      <c r="A11" s="209"/>
      <c r="B11" s="205" t="s">
        <v>158</v>
      </c>
      <c r="C11" s="205"/>
      <c r="D11" s="205"/>
      <c r="E11" s="205"/>
      <c r="F11" s="205"/>
      <c r="G11" s="205"/>
      <c r="H11" s="205"/>
      <c r="I11" s="217" t="s">
        <v>159</v>
      </c>
      <c r="J11" s="218" t="s">
        <v>160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 t="n">
        <v>90000</v>
      </c>
      <c r="AO11" s="207" t="n">
        <f aca="false">SUM(AN11/$AN$2)</f>
        <v>11945.0527573163</v>
      </c>
      <c r="AP11" s="219" t="n">
        <f aca="false">SUM(AP12)</f>
        <v>125000</v>
      </c>
      <c r="AQ11" s="219" t="n">
        <f aca="false">SUM(AQ12)</f>
        <v>0</v>
      </c>
      <c r="AR11" s="207" t="n">
        <f aca="false">SUM(AP11/$AN$2)</f>
        <v>16590.3510518283</v>
      </c>
      <c r="AS11" s="207"/>
      <c r="AT11" s="207" t="n">
        <f aca="false">SUM(AT12)</f>
        <v>10768.74</v>
      </c>
      <c r="AU11" s="207" t="n">
        <f aca="false">SUM(AU12)</f>
        <v>1960</v>
      </c>
      <c r="AV11" s="207" t="n">
        <f aca="false">SUM(AV12)</f>
        <v>0</v>
      </c>
      <c r="AW11" s="207" t="n">
        <f aca="false">SUM(AR11+AU11-AV11)</f>
        <v>18550.3510518283</v>
      </c>
      <c r="AX11" s="215"/>
      <c r="AY11" s="180" t="n">
        <f aca="false">SUM(AY12)</f>
        <v>0</v>
      </c>
      <c r="AZ11" s="180"/>
      <c r="BA11" s="180" t="n">
        <f aca="false">SUM(BA12)</f>
        <v>15259.5110518283</v>
      </c>
      <c r="BB11" s="3" t="n">
        <v>15259.51</v>
      </c>
      <c r="BI11" s="3"/>
    </row>
    <row r="12" customFormat="false" ht="12.75" hidden="false" customHeight="false" outlineLevel="0" collapsed="false">
      <c r="A12" s="214"/>
      <c r="B12" s="220"/>
      <c r="C12" s="220"/>
      <c r="D12" s="220"/>
      <c r="E12" s="220"/>
      <c r="F12" s="220"/>
      <c r="G12" s="220"/>
      <c r="H12" s="220"/>
      <c r="I12" s="206" t="n">
        <v>3</v>
      </c>
      <c r="J12" s="137" t="s">
        <v>71</v>
      </c>
      <c r="K12" s="207" t="e">
        <f aca="false">SUM(K13)</f>
        <v>#REF!</v>
      </c>
      <c r="L12" s="207" t="e">
        <f aca="false">SUM(L13)</f>
        <v>#REF!</v>
      </c>
      <c r="M12" s="207" t="e">
        <f aca="false">SUM(M13)</f>
        <v>#REF!</v>
      </c>
      <c r="N12" s="207" t="n">
        <f aca="false">SUM(N13)</f>
        <v>108000</v>
      </c>
      <c r="O12" s="207" t="n">
        <f aca="false">SUM(O13)</f>
        <v>108000</v>
      </c>
      <c r="P12" s="207" t="n">
        <f aca="false">SUM(P13)</f>
        <v>108000</v>
      </c>
      <c r="Q12" s="207" t="n">
        <f aca="false">SUM(Q13)</f>
        <v>108000</v>
      </c>
      <c r="R12" s="207" t="n">
        <f aca="false">SUM(R13)</f>
        <v>57838.38</v>
      </c>
      <c r="S12" s="207" t="n">
        <f aca="false">SUM(S13)</f>
        <v>115000</v>
      </c>
      <c r="T12" s="207" t="n">
        <f aca="false">SUM(T13)</f>
        <v>41004.14</v>
      </c>
      <c r="U12" s="207" t="n">
        <f aca="false">SUM(U13)</f>
        <v>0</v>
      </c>
      <c r="V12" s="207" t="n">
        <f aca="false">SUM(V13)</f>
        <v>846.666666666667</v>
      </c>
      <c r="W12" s="207" t="n">
        <f aca="false">SUM(W13)</f>
        <v>200000</v>
      </c>
      <c r="X12" s="207" t="n">
        <f aca="false">SUM(X13)</f>
        <v>130000</v>
      </c>
      <c r="Y12" s="207" t="n">
        <f aca="false">SUM(Y13)</f>
        <v>180000</v>
      </c>
      <c r="Z12" s="207" t="n">
        <f aca="false">SUM(Z13)</f>
        <v>163000</v>
      </c>
      <c r="AA12" s="207" t="n">
        <f aca="false">SUM(AA13)</f>
        <v>130000</v>
      </c>
      <c r="AB12" s="207" t="n">
        <f aca="false">SUM(AB13)</f>
        <v>65932.05</v>
      </c>
      <c r="AC12" s="207" t="n">
        <f aca="false">SUM(AC13)</f>
        <v>130000</v>
      </c>
      <c r="AD12" s="207" t="n">
        <f aca="false">SUM(AD13)</f>
        <v>120000</v>
      </c>
      <c r="AE12" s="207" t="n">
        <f aca="false">SUM(AE13)</f>
        <v>0</v>
      </c>
      <c r="AF12" s="207" t="n">
        <f aca="false">SUM(AF13)</f>
        <v>0</v>
      </c>
      <c r="AG12" s="207" t="n">
        <f aca="false">SUM(AG13)</f>
        <v>120000</v>
      </c>
      <c r="AH12" s="207" t="n">
        <f aca="false">SUM(AH13)</f>
        <v>84202.66</v>
      </c>
      <c r="AI12" s="207" t="n">
        <f aca="false">SUM(AI13)</f>
        <v>220000</v>
      </c>
      <c r="AJ12" s="207" t="n">
        <f aca="false">SUM(AJ13)</f>
        <v>73193.96</v>
      </c>
      <c r="AK12" s="207" t="n">
        <f aca="false">SUM(AK13)</f>
        <v>90000</v>
      </c>
      <c r="AL12" s="207" t="n">
        <f aca="false">SUM(AL13)</f>
        <v>0</v>
      </c>
      <c r="AM12" s="207" t="n">
        <f aca="false">SUM(AM13)</f>
        <v>0</v>
      </c>
      <c r="AN12" s="207" t="n">
        <f aca="false">SUM(AN13)</f>
        <v>90000</v>
      </c>
      <c r="AO12" s="207" t="n">
        <f aca="false">SUM(AN12/$AN$2)</f>
        <v>11945.0527573163</v>
      </c>
      <c r="AP12" s="207" t="n">
        <f aca="false">SUM(AP13)</f>
        <v>125000</v>
      </c>
      <c r="AQ12" s="207" t="n">
        <f aca="false">SUM(AQ13)</f>
        <v>0</v>
      </c>
      <c r="AR12" s="207" t="n">
        <f aca="false">SUM(AP12/$AN$2)</f>
        <v>16590.3510518283</v>
      </c>
      <c r="AS12" s="207"/>
      <c r="AT12" s="207" t="n">
        <f aca="false">SUM(AT13)</f>
        <v>10768.74</v>
      </c>
      <c r="AU12" s="207" t="n">
        <f aca="false">SUM(AU13)</f>
        <v>1960</v>
      </c>
      <c r="AV12" s="207" t="n">
        <f aca="false">SUM(AV13)</f>
        <v>0</v>
      </c>
      <c r="AW12" s="207" t="n">
        <f aca="false">SUM(AR12+AU12-AV12)</f>
        <v>18550.3510518283</v>
      </c>
      <c r="AX12" s="215" t="n">
        <f aca="false">SUM(AX13)</f>
        <v>14377.86</v>
      </c>
      <c r="AY12" s="216" t="n">
        <f aca="false">SUM(AY13)</f>
        <v>0</v>
      </c>
      <c r="AZ12" s="216" t="n">
        <f aca="false">SUM(AZ13)</f>
        <v>3290.84</v>
      </c>
      <c r="BA12" s="216" t="n">
        <f aca="false">SUM(BA13)</f>
        <v>15259.5110518283</v>
      </c>
      <c r="BI12" s="3"/>
    </row>
    <row r="13" customFormat="false" ht="13.5" hidden="false" customHeight="true" outlineLevel="0" collapsed="false">
      <c r="A13" s="214"/>
      <c r="B13" s="220" t="s">
        <v>159</v>
      </c>
      <c r="C13" s="220"/>
      <c r="D13" s="220"/>
      <c r="E13" s="220"/>
      <c r="F13" s="220"/>
      <c r="G13" s="220"/>
      <c r="H13" s="220"/>
      <c r="I13" s="206" t="n">
        <v>32</v>
      </c>
      <c r="J13" s="137" t="s">
        <v>73</v>
      </c>
      <c r="K13" s="207" t="e">
        <f aca="false">SUM(#REF!+K14)</f>
        <v>#REF!</v>
      </c>
      <c r="L13" s="207" t="e">
        <f aca="false">SUM(#REF!+L14)</f>
        <v>#REF!</v>
      </c>
      <c r="M13" s="207" t="e">
        <f aca="false">SUM(#REF!+M14)</f>
        <v>#REF!</v>
      </c>
      <c r="N13" s="207" t="n">
        <f aca="false">SUM(N14)</f>
        <v>108000</v>
      </c>
      <c r="O13" s="207" t="n">
        <f aca="false">SUM(O14)</f>
        <v>108000</v>
      </c>
      <c r="P13" s="207" t="n">
        <f aca="false">SUM(P14)</f>
        <v>108000</v>
      </c>
      <c r="Q13" s="207" t="n">
        <f aca="false">SUM(Q14)</f>
        <v>108000</v>
      </c>
      <c r="R13" s="207" t="n">
        <f aca="false">SUM(R14)</f>
        <v>57838.38</v>
      </c>
      <c r="S13" s="207" t="n">
        <f aca="false">SUM(S14)</f>
        <v>115000</v>
      </c>
      <c r="T13" s="207" t="n">
        <f aca="false">SUM(T14)</f>
        <v>41004.14</v>
      </c>
      <c r="U13" s="207" t="n">
        <f aca="false">SUM(U14)</f>
        <v>0</v>
      </c>
      <c r="V13" s="207" t="n">
        <f aca="false">SUM(V14)</f>
        <v>846.666666666667</v>
      </c>
      <c r="W13" s="207" t="n">
        <f aca="false">SUM(W14)</f>
        <v>200000</v>
      </c>
      <c r="X13" s="207" t="n">
        <f aca="false">SUM(X14)</f>
        <v>130000</v>
      </c>
      <c r="Y13" s="207" t="n">
        <f aca="false">SUM(Y14)</f>
        <v>180000</v>
      </c>
      <c r="Z13" s="207" t="n">
        <f aca="false">SUM(Z14)</f>
        <v>163000</v>
      </c>
      <c r="AA13" s="207" t="n">
        <f aca="false">SUM(AA14)</f>
        <v>130000</v>
      </c>
      <c r="AB13" s="207" t="n">
        <f aca="false">SUM(AB14)</f>
        <v>65932.05</v>
      </c>
      <c r="AC13" s="207" t="n">
        <f aca="false">SUM(AC14)</f>
        <v>130000</v>
      </c>
      <c r="AD13" s="207" t="n">
        <f aca="false">SUM(AD14)</f>
        <v>120000</v>
      </c>
      <c r="AE13" s="207" t="n">
        <f aca="false">SUM(AE14)</f>
        <v>0</v>
      </c>
      <c r="AF13" s="207" t="n">
        <f aca="false">SUM(AF14)</f>
        <v>0</v>
      </c>
      <c r="AG13" s="207" t="n">
        <f aca="false">SUM(AG14)</f>
        <v>120000</v>
      </c>
      <c r="AH13" s="207" t="n">
        <f aca="false">SUM(AH14)</f>
        <v>84202.66</v>
      </c>
      <c r="AI13" s="207" t="n">
        <f aca="false">SUM(AI14)</f>
        <v>220000</v>
      </c>
      <c r="AJ13" s="207" t="n">
        <f aca="false">SUM(AJ14)</f>
        <v>73193.96</v>
      </c>
      <c r="AK13" s="207" t="n">
        <f aca="false">SUM(AK14)</f>
        <v>90000</v>
      </c>
      <c r="AL13" s="207" t="n">
        <f aca="false">SUM(AL14)</f>
        <v>0</v>
      </c>
      <c r="AM13" s="207" t="n">
        <f aca="false">SUM(AM14)</f>
        <v>0</v>
      </c>
      <c r="AN13" s="207" t="n">
        <f aca="false">SUM(AN14)</f>
        <v>90000</v>
      </c>
      <c r="AO13" s="207" t="n">
        <f aca="false">SUM(AN13/$AN$2)</f>
        <v>11945.0527573163</v>
      </c>
      <c r="AP13" s="207" t="n">
        <f aca="false">SUM(AP14)</f>
        <v>125000</v>
      </c>
      <c r="AQ13" s="207"/>
      <c r="AR13" s="207" t="n">
        <f aca="false">SUM(AP13/$AN$2)</f>
        <v>16590.3510518283</v>
      </c>
      <c r="AS13" s="207"/>
      <c r="AT13" s="207" t="n">
        <f aca="false">SUM(AT14)</f>
        <v>10768.74</v>
      </c>
      <c r="AU13" s="207" t="n">
        <f aca="false">SUM(AU14)</f>
        <v>1960</v>
      </c>
      <c r="AV13" s="207" t="n">
        <f aca="false">SUM(AV14)</f>
        <v>0</v>
      </c>
      <c r="AW13" s="207" t="n">
        <f aca="false">SUM(AR13+AU13-AV13)</f>
        <v>18550.3510518283</v>
      </c>
      <c r="AX13" s="215" t="n">
        <f aca="false">SUM(AX14)</f>
        <v>14377.86</v>
      </c>
      <c r="AY13" s="216" t="n">
        <f aca="false">SUM(AY14)</f>
        <v>0</v>
      </c>
      <c r="AZ13" s="216" t="n">
        <f aca="false">SUM(AZ14)</f>
        <v>3290.84</v>
      </c>
      <c r="BA13" s="216" t="n">
        <f aca="false">SUM(BA14)</f>
        <v>15259.5110518283</v>
      </c>
      <c r="BI13" s="3"/>
    </row>
    <row r="14" customFormat="false" ht="12.75" hidden="true" customHeight="false" outlineLevel="0" collapsed="false">
      <c r="A14" s="209"/>
      <c r="B14" s="205"/>
      <c r="C14" s="205"/>
      <c r="D14" s="205"/>
      <c r="E14" s="205"/>
      <c r="F14" s="205"/>
      <c r="G14" s="205"/>
      <c r="H14" s="205"/>
      <c r="I14" s="217" t="n">
        <v>329</v>
      </c>
      <c r="J14" s="218" t="s">
        <v>161</v>
      </c>
      <c r="K14" s="219" t="n">
        <f aca="false">SUM(K15:K18)</f>
        <v>0</v>
      </c>
      <c r="L14" s="219" t="n">
        <f aca="false">SUM(L15:L18)</f>
        <v>0</v>
      </c>
      <c r="M14" s="219" t="n">
        <f aca="false">SUM(M15:M18)</f>
        <v>0</v>
      </c>
      <c r="N14" s="219" t="n">
        <f aca="false">SUM(N15:N18)</f>
        <v>108000</v>
      </c>
      <c r="O14" s="219" t="n">
        <f aca="false">SUM(O15:O18)</f>
        <v>108000</v>
      </c>
      <c r="P14" s="219" t="n">
        <f aca="false">SUM(P15:P18)</f>
        <v>108000</v>
      </c>
      <c r="Q14" s="219" t="n">
        <f aca="false">SUM(Q15:Q18)</f>
        <v>108000</v>
      </c>
      <c r="R14" s="219" t="n">
        <f aca="false">SUM(R15:R18)</f>
        <v>57838.38</v>
      </c>
      <c r="S14" s="219" t="n">
        <f aca="false">SUM(S15:S18)</f>
        <v>115000</v>
      </c>
      <c r="T14" s="219" t="n">
        <f aca="false">SUM(T15:T18)</f>
        <v>41004.14</v>
      </c>
      <c r="U14" s="219" t="n">
        <f aca="false">SUM(U15:U18)</f>
        <v>0</v>
      </c>
      <c r="V14" s="219" t="n">
        <f aca="false">SUM(V15:V18)</f>
        <v>846.666666666667</v>
      </c>
      <c r="W14" s="219" t="n">
        <f aca="false">SUM(W15:W18)</f>
        <v>200000</v>
      </c>
      <c r="X14" s="219" t="n">
        <f aca="false">SUM(X15:X18)</f>
        <v>130000</v>
      </c>
      <c r="Y14" s="219" t="n">
        <f aca="false">SUM(Y15:Y18)</f>
        <v>180000</v>
      </c>
      <c r="Z14" s="219" t="n">
        <f aca="false">SUM(Z15:Z18)</f>
        <v>163000</v>
      </c>
      <c r="AA14" s="219" t="n">
        <f aca="false">SUM(AA15:AA18)</f>
        <v>130000</v>
      </c>
      <c r="AB14" s="219" t="n">
        <f aca="false">SUM(AB15:AB18)</f>
        <v>65932.05</v>
      </c>
      <c r="AC14" s="219" t="n">
        <f aca="false">SUM(AC15:AC18)</f>
        <v>130000</v>
      </c>
      <c r="AD14" s="219" t="n">
        <f aca="false">SUM(AD15:AD18)</f>
        <v>120000</v>
      </c>
      <c r="AE14" s="219" t="n">
        <f aca="false">SUM(AE15:AE18)</f>
        <v>0</v>
      </c>
      <c r="AF14" s="219" t="n">
        <f aca="false">SUM(AF15:AF18)</f>
        <v>0</v>
      </c>
      <c r="AG14" s="219" t="n">
        <f aca="false">SUM(AG15:AG18)</f>
        <v>120000</v>
      </c>
      <c r="AH14" s="219" t="n">
        <f aca="false">SUM(AH15:AH18)</f>
        <v>84202.66</v>
      </c>
      <c r="AI14" s="219" t="n">
        <f aca="false">SUM(AI15:AI18)</f>
        <v>220000</v>
      </c>
      <c r="AJ14" s="219" t="n">
        <f aca="false">SUM(AJ15:AJ18)</f>
        <v>73193.96</v>
      </c>
      <c r="AK14" s="219" t="n">
        <f aca="false">SUM(AK15:AK18)</f>
        <v>90000</v>
      </c>
      <c r="AL14" s="219" t="n">
        <f aca="false">SUM(AL15:AL18)</f>
        <v>0</v>
      </c>
      <c r="AM14" s="219" t="n">
        <f aca="false">SUM(AM15:AM18)</f>
        <v>0</v>
      </c>
      <c r="AN14" s="219" t="n">
        <f aca="false">SUM(AN15:AN18)</f>
        <v>90000</v>
      </c>
      <c r="AO14" s="207" t="n">
        <f aca="false">SUM(AN14/$AN$2)</f>
        <v>11945.0527573163</v>
      </c>
      <c r="AP14" s="219" t="n">
        <f aca="false">SUM(AP15:AP18)</f>
        <v>125000</v>
      </c>
      <c r="AQ14" s="219"/>
      <c r="AR14" s="207" t="n">
        <f aca="false">SUM(AP14/$AN$2)</f>
        <v>16590.3510518283</v>
      </c>
      <c r="AS14" s="207"/>
      <c r="AT14" s="207" t="n">
        <f aca="false">SUM(AT15:AT18)</f>
        <v>10768.74</v>
      </c>
      <c r="AU14" s="207" t="n">
        <f aca="false">SUM(AU15:AU18)</f>
        <v>1960</v>
      </c>
      <c r="AV14" s="207" t="n">
        <f aca="false">SUM(AV15:AV18)</f>
        <v>0</v>
      </c>
      <c r="AW14" s="207" t="n">
        <f aca="false">SUM(AR14+AU14-AV14)</f>
        <v>18550.3510518283</v>
      </c>
      <c r="AX14" s="215" t="n">
        <f aca="false">SUM(AX15:AX18)</f>
        <v>14377.86</v>
      </c>
      <c r="AY14" s="216" t="n">
        <f aca="false">SUM(AY15:AY18)</f>
        <v>0</v>
      </c>
      <c r="AZ14" s="216" t="n">
        <f aca="false">SUM(AZ15:AZ18)</f>
        <v>3290.84</v>
      </c>
      <c r="BA14" s="216" t="n">
        <f aca="false">SUM(BA15:BA18)</f>
        <v>15259.5110518283</v>
      </c>
      <c r="BI14" s="3"/>
    </row>
    <row r="15" customFormat="false" ht="12.75" hidden="true" customHeight="false" outlineLevel="0" collapsed="false">
      <c r="A15" s="209"/>
      <c r="B15" s="205"/>
      <c r="C15" s="205"/>
      <c r="D15" s="205"/>
      <c r="E15" s="205"/>
      <c r="F15" s="205"/>
      <c r="G15" s="205"/>
      <c r="H15" s="205"/>
      <c r="I15" s="217" t="n">
        <v>32911</v>
      </c>
      <c r="J15" s="218" t="s">
        <v>162</v>
      </c>
      <c r="K15" s="219"/>
      <c r="L15" s="219"/>
      <c r="M15" s="219"/>
      <c r="N15" s="219" t="n">
        <v>100000</v>
      </c>
      <c r="O15" s="219" t="n">
        <v>100000</v>
      </c>
      <c r="P15" s="219" t="n">
        <v>100000</v>
      </c>
      <c r="Q15" s="219" t="n">
        <v>100000</v>
      </c>
      <c r="R15" s="219" t="n">
        <v>28652.38</v>
      </c>
      <c r="S15" s="219" t="n">
        <v>80000</v>
      </c>
      <c r="T15" s="219" t="n">
        <v>36253.9</v>
      </c>
      <c r="U15" s="219"/>
      <c r="V15" s="207" t="n">
        <f aca="false">S15/P15*100</f>
        <v>80</v>
      </c>
      <c r="W15" s="219" t="n">
        <v>80000</v>
      </c>
      <c r="X15" s="219" t="n">
        <v>100000</v>
      </c>
      <c r="Y15" s="219" t="n">
        <v>100000</v>
      </c>
      <c r="Z15" s="219" t="n">
        <v>100000</v>
      </c>
      <c r="AA15" s="219" t="n">
        <v>100000</v>
      </c>
      <c r="AB15" s="219" t="n">
        <v>19829.59</v>
      </c>
      <c r="AC15" s="219" t="n">
        <v>100000</v>
      </c>
      <c r="AD15" s="219" t="n">
        <v>80000</v>
      </c>
      <c r="AE15" s="219"/>
      <c r="AF15" s="219"/>
      <c r="AG15" s="221" t="n">
        <v>80000</v>
      </c>
      <c r="AH15" s="219" t="n">
        <v>60839.65</v>
      </c>
      <c r="AI15" s="219" t="n">
        <v>80000</v>
      </c>
      <c r="AJ15" s="180" t="n">
        <v>27663.23</v>
      </c>
      <c r="AK15" s="219" t="n">
        <v>50000</v>
      </c>
      <c r="AL15" s="219"/>
      <c r="AM15" s="219"/>
      <c r="AN15" s="180" t="n">
        <f aca="false">SUM(AK15+AL15-AM15)</f>
        <v>50000</v>
      </c>
      <c r="AO15" s="207" t="n">
        <f aca="false">SUM(AN15/$AN$2)</f>
        <v>6636.1404207313</v>
      </c>
      <c r="AP15" s="180" t="n">
        <v>50000</v>
      </c>
      <c r="AQ15" s="180"/>
      <c r="AR15" s="207" t="n">
        <f aca="false">SUM(AP15/$AN$2)</f>
        <v>6636.1404207313</v>
      </c>
      <c r="AS15" s="207" t="n">
        <v>4252.8</v>
      </c>
      <c r="AT15" s="207" t="n">
        <v>4252.8</v>
      </c>
      <c r="AU15" s="207" t="n">
        <v>1000</v>
      </c>
      <c r="AV15" s="207"/>
      <c r="AW15" s="207" t="n">
        <f aca="false">SUM(AR15+AU15-AV15)</f>
        <v>7636.1404207313</v>
      </c>
      <c r="AX15" s="215" t="n">
        <v>7383.12</v>
      </c>
      <c r="AY15" s="180"/>
      <c r="AZ15" s="180"/>
      <c r="BA15" s="160" t="n">
        <f aca="false">SUM(AW15+AY15-AZ15)</f>
        <v>7636.1404207313</v>
      </c>
      <c r="BI15" s="3"/>
    </row>
    <row r="16" customFormat="false" ht="12.75" hidden="true" customHeight="false" outlineLevel="0" collapsed="false">
      <c r="A16" s="209"/>
      <c r="B16" s="205"/>
      <c r="C16" s="205"/>
      <c r="D16" s="205"/>
      <c r="E16" s="205"/>
      <c r="F16" s="205"/>
      <c r="G16" s="205"/>
      <c r="H16" s="205"/>
      <c r="I16" s="217" t="n">
        <v>32921</v>
      </c>
      <c r="J16" s="218" t="s">
        <v>163</v>
      </c>
      <c r="K16" s="219"/>
      <c r="L16" s="219"/>
      <c r="M16" s="219"/>
      <c r="N16" s="219" t="n">
        <v>5000</v>
      </c>
      <c r="O16" s="219" t="n">
        <v>5000</v>
      </c>
      <c r="P16" s="219" t="n">
        <v>5000</v>
      </c>
      <c r="Q16" s="219" t="n">
        <v>5000</v>
      </c>
      <c r="R16" s="219" t="n">
        <v>25856.88</v>
      </c>
      <c r="S16" s="219" t="n">
        <v>30000</v>
      </c>
      <c r="T16" s="219" t="n">
        <v>1754.19</v>
      </c>
      <c r="U16" s="219"/>
      <c r="V16" s="207" t="n">
        <f aca="false">S16/P16*100</f>
        <v>600</v>
      </c>
      <c r="W16" s="219" t="n">
        <v>15000</v>
      </c>
      <c r="X16" s="219" t="n">
        <v>15000</v>
      </c>
      <c r="Y16" s="219" t="n">
        <v>15000</v>
      </c>
      <c r="Z16" s="219" t="n">
        <v>15000</v>
      </c>
      <c r="AA16" s="219" t="n">
        <v>15000</v>
      </c>
      <c r="AB16" s="219" t="n">
        <v>1916.2</v>
      </c>
      <c r="AC16" s="219" t="n">
        <v>15000</v>
      </c>
      <c r="AD16" s="219" t="n">
        <v>15000</v>
      </c>
      <c r="AE16" s="219"/>
      <c r="AF16" s="219"/>
      <c r="AG16" s="221" t="n">
        <f aca="false">SUM(AC16+AE16-AF16)</f>
        <v>15000</v>
      </c>
      <c r="AH16" s="219" t="n">
        <v>1596.84</v>
      </c>
      <c r="AI16" s="219" t="n">
        <v>15000</v>
      </c>
      <c r="AJ16" s="180" t="n">
        <v>0</v>
      </c>
      <c r="AK16" s="219" t="n">
        <v>15000</v>
      </c>
      <c r="AL16" s="219"/>
      <c r="AM16" s="219"/>
      <c r="AN16" s="180" t="n">
        <f aca="false">SUM(AK16+AL16-AM16)</f>
        <v>15000</v>
      </c>
      <c r="AO16" s="207" t="n">
        <f aca="false">SUM(AN16/$AN$2)</f>
        <v>1990.84212621939</v>
      </c>
      <c r="AP16" s="180" t="n">
        <v>15000</v>
      </c>
      <c r="AQ16" s="180"/>
      <c r="AR16" s="207" t="n">
        <f aca="false">SUM(AP16/$AN$2)</f>
        <v>1990.84212621939</v>
      </c>
      <c r="AS16" s="207"/>
      <c r="AT16" s="207"/>
      <c r="AU16" s="207"/>
      <c r="AV16" s="207"/>
      <c r="AW16" s="207" t="n">
        <f aca="false">SUM(AR16+AU16-AV16)</f>
        <v>1990.84212621939</v>
      </c>
      <c r="AX16" s="215"/>
      <c r="AY16" s="180"/>
      <c r="AZ16" s="180" t="n">
        <v>1990.84</v>
      </c>
      <c r="BA16" s="160" t="n">
        <f aca="false">SUM(AW16+AY16-AZ16)</f>
        <v>0.00212621939067503</v>
      </c>
      <c r="BI16" s="3"/>
    </row>
    <row r="17" customFormat="false" ht="12.75" hidden="true" customHeight="false" outlineLevel="0" collapsed="false">
      <c r="A17" s="209"/>
      <c r="B17" s="205"/>
      <c r="C17" s="205"/>
      <c r="D17" s="205"/>
      <c r="E17" s="205"/>
      <c r="F17" s="205"/>
      <c r="G17" s="205"/>
      <c r="H17" s="205"/>
      <c r="I17" s="217" t="n">
        <v>32931</v>
      </c>
      <c r="J17" s="218" t="s">
        <v>164</v>
      </c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07"/>
      <c r="W17" s="219" t="n">
        <v>100000</v>
      </c>
      <c r="X17" s="219"/>
      <c r="Y17" s="219" t="n">
        <v>50000</v>
      </c>
      <c r="Z17" s="219" t="n">
        <v>35000</v>
      </c>
      <c r="AA17" s="219" t="n">
        <v>0</v>
      </c>
      <c r="AB17" s="219" t="n">
        <v>33526.45</v>
      </c>
      <c r="AC17" s="219" t="n">
        <v>0</v>
      </c>
      <c r="AD17" s="219"/>
      <c r="AE17" s="219"/>
      <c r="AF17" s="219"/>
      <c r="AG17" s="221" t="n">
        <f aca="false">SUM(AC17+AE17-AF17)</f>
        <v>0</v>
      </c>
      <c r="AH17" s="219"/>
      <c r="AI17" s="219" t="n">
        <v>100000</v>
      </c>
      <c r="AJ17" s="180" t="n">
        <v>32350.4</v>
      </c>
      <c r="AK17" s="219" t="n">
        <v>0</v>
      </c>
      <c r="AL17" s="219"/>
      <c r="AM17" s="219"/>
      <c r="AN17" s="180" t="n">
        <f aca="false">SUM(AK17+AL17-AM17)</f>
        <v>0</v>
      </c>
      <c r="AO17" s="207" t="n">
        <f aca="false">SUM(AN17/$AN$2)</f>
        <v>0</v>
      </c>
      <c r="AP17" s="180" t="n">
        <v>30000</v>
      </c>
      <c r="AQ17" s="180"/>
      <c r="AR17" s="207" t="n">
        <f aca="false">SUM(AP17/$AN$2)</f>
        <v>3981.68425243878</v>
      </c>
      <c r="AS17" s="207" t="n">
        <v>4935.94</v>
      </c>
      <c r="AT17" s="207" t="n">
        <v>4935.94</v>
      </c>
      <c r="AU17" s="207" t="n">
        <v>960</v>
      </c>
      <c r="AV17" s="207"/>
      <c r="AW17" s="207" t="n">
        <f aca="false">SUM(AR17+AU17-AV17)</f>
        <v>4941.68425243878</v>
      </c>
      <c r="AX17" s="215" t="n">
        <v>4935.94</v>
      </c>
      <c r="AY17" s="180"/>
      <c r="AZ17" s="180"/>
      <c r="BA17" s="160" t="n">
        <f aca="false">SUM(AW17+AY17-AZ17)</f>
        <v>4941.68425243878</v>
      </c>
      <c r="BI17" s="3"/>
    </row>
    <row r="18" customFormat="false" ht="12.75" hidden="true" customHeight="false" outlineLevel="0" collapsed="false">
      <c r="A18" s="209"/>
      <c r="B18" s="205"/>
      <c r="C18" s="205"/>
      <c r="D18" s="205"/>
      <c r="E18" s="205"/>
      <c r="F18" s="205"/>
      <c r="G18" s="205"/>
      <c r="H18" s="205"/>
      <c r="I18" s="217" t="n">
        <v>32921</v>
      </c>
      <c r="J18" s="218" t="s">
        <v>165</v>
      </c>
      <c r="K18" s="219"/>
      <c r="L18" s="219"/>
      <c r="M18" s="219"/>
      <c r="N18" s="219" t="n">
        <v>3000</v>
      </c>
      <c r="O18" s="219" t="n">
        <v>3000</v>
      </c>
      <c r="P18" s="219" t="n">
        <v>3000</v>
      </c>
      <c r="Q18" s="219" t="n">
        <v>3000</v>
      </c>
      <c r="R18" s="219" t="n">
        <v>3329.12</v>
      </c>
      <c r="S18" s="219" t="n">
        <v>5000</v>
      </c>
      <c r="T18" s="219" t="n">
        <v>2996.05</v>
      </c>
      <c r="U18" s="219"/>
      <c r="V18" s="207" t="n">
        <f aca="false">S18/P18*100</f>
        <v>166.666666666667</v>
      </c>
      <c r="W18" s="219" t="n">
        <v>5000</v>
      </c>
      <c r="X18" s="219" t="n">
        <v>15000</v>
      </c>
      <c r="Y18" s="219" t="n">
        <v>15000</v>
      </c>
      <c r="Z18" s="219" t="n">
        <v>13000</v>
      </c>
      <c r="AA18" s="219" t="n">
        <v>15000</v>
      </c>
      <c r="AB18" s="219" t="n">
        <v>10659.81</v>
      </c>
      <c r="AC18" s="219" t="n">
        <v>15000</v>
      </c>
      <c r="AD18" s="219" t="n">
        <v>25000</v>
      </c>
      <c r="AE18" s="219"/>
      <c r="AF18" s="219"/>
      <c r="AG18" s="221" t="n">
        <v>25000</v>
      </c>
      <c r="AH18" s="219" t="n">
        <v>21766.17</v>
      </c>
      <c r="AI18" s="219" t="n">
        <v>25000</v>
      </c>
      <c r="AJ18" s="180" t="n">
        <v>13180.33</v>
      </c>
      <c r="AK18" s="219" t="n">
        <v>25000</v>
      </c>
      <c r="AL18" s="219"/>
      <c r="AM18" s="219"/>
      <c r="AN18" s="180" t="n">
        <f aca="false">SUM(AK18+AL18-AM18)</f>
        <v>25000</v>
      </c>
      <c r="AO18" s="207" t="n">
        <f aca="false">SUM(AN18/$AN$2)</f>
        <v>3318.07021036565</v>
      </c>
      <c r="AP18" s="180" t="n">
        <v>30000</v>
      </c>
      <c r="AQ18" s="180"/>
      <c r="AR18" s="207" t="n">
        <f aca="false">SUM(AP18/$AN$2)</f>
        <v>3981.68425243878</v>
      </c>
      <c r="AS18" s="207" t="n">
        <v>1580</v>
      </c>
      <c r="AT18" s="207" t="n">
        <v>1580</v>
      </c>
      <c r="AU18" s="207"/>
      <c r="AV18" s="207"/>
      <c r="AW18" s="207" t="n">
        <f aca="false">SUM(AR18+AU18-AV18)</f>
        <v>3981.68425243878</v>
      </c>
      <c r="AX18" s="215" t="n">
        <v>2058.8</v>
      </c>
      <c r="AY18" s="180"/>
      <c r="AZ18" s="180" t="n">
        <v>1300</v>
      </c>
      <c r="BA18" s="160" t="n">
        <f aca="false">SUM(AW18+AY18-AZ18)</f>
        <v>2681.68425243878</v>
      </c>
      <c r="BI18" s="3"/>
    </row>
    <row r="19" customFormat="false" ht="12.75" hidden="false" customHeight="false" outlineLevel="0" collapsed="false">
      <c r="A19" s="209" t="s">
        <v>166</v>
      </c>
      <c r="B19" s="205"/>
      <c r="C19" s="205"/>
      <c r="D19" s="205"/>
      <c r="E19" s="205"/>
      <c r="F19" s="205"/>
      <c r="G19" s="205"/>
      <c r="H19" s="205"/>
      <c r="I19" s="217" t="s">
        <v>155</v>
      </c>
      <c r="J19" s="218" t="s">
        <v>167</v>
      </c>
      <c r="K19" s="219" t="n">
        <f aca="false">SUM(K20)</f>
        <v>0</v>
      </c>
      <c r="L19" s="219" t="n">
        <f aca="false">SUM(L20)</f>
        <v>22000</v>
      </c>
      <c r="M19" s="219" t="n">
        <f aca="false">SUM(M20)</f>
        <v>22000</v>
      </c>
      <c r="N19" s="219" t="n">
        <f aca="false">SUM(N20)</f>
        <v>20000</v>
      </c>
      <c r="O19" s="219" t="n">
        <f aca="false">SUM(O20)</f>
        <v>20000</v>
      </c>
      <c r="P19" s="219" t="n">
        <f aca="false">SUM(P20)</f>
        <v>20000</v>
      </c>
      <c r="Q19" s="219" t="n">
        <f aca="false">SUM(Q20)</f>
        <v>20000</v>
      </c>
      <c r="R19" s="219" t="n">
        <f aca="false">SUM(R20)</f>
        <v>10000</v>
      </c>
      <c r="S19" s="219" t="n">
        <f aca="false">SUM(S20)</f>
        <v>20000</v>
      </c>
      <c r="T19" s="219" t="n">
        <f aca="false">SUM(T20)</f>
        <v>5000</v>
      </c>
      <c r="U19" s="219" t="n">
        <f aca="false">SUM(U20)</f>
        <v>0</v>
      </c>
      <c r="V19" s="219" t="n">
        <f aca="false">SUM(V20)</f>
        <v>100</v>
      </c>
      <c r="W19" s="219" t="n">
        <f aca="false">SUM(W20)</f>
        <v>20000</v>
      </c>
      <c r="X19" s="219" t="n">
        <f aca="false">SUM(X20)</f>
        <v>30000</v>
      </c>
      <c r="Y19" s="219" t="n">
        <f aca="false">SUM(Y20)</f>
        <v>30000</v>
      </c>
      <c r="Z19" s="219" t="n">
        <f aca="false">SUM(Z20)</f>
        <v>30000</v>
      </c>
      <c r="AA19" s="219" t="n">
        <f aca="false">SUM(AA20)</f>
        <v>30000</v>
      </c>
      <c r="AB19" s="219" t="n">
        <f aca="false">SUM(AB20)</f>
        <v>12500</v>
      </c>
      <c r="AC19" s="219" t="n">
        <f aca="false">SUM(AC20)</f>
        <v>30000</v>
      </c>
      <c r="AD19" s="219" t="n">
        <f aca="false">SUM(AD20)</f>
        <v>30000</v>
      </c>
      <c r="AE19" s="219" t="n">
        <f aca="false">SUM(AE20)</f>
        <v>0</v>
      </c>
      <c r="AF19" s="219" t="n">
        <f aca="false">SUM(AF20)</f>
        <v>0</v>
      </c>
      <c r="AG19" s="219" t="n">
        <f aca="false">SUM(AG20)</f>
        <v>30000</v>
      </c>
      <c r="AH19" s="219" t="n">
        <f aca="false">SUM(AH20)</f>
        <v>15000</v>
      </c>
      <c r="AI19" s="219" t="n">
        <f aca="false">SUM(AI20)</f>
        <v>40000</v>
      </c>
      <c r="AJ19" s="219" t="n">
        <f aca="false">SUM(AJ20)</f>
        <v>10000</v>
      </c>
      <c r="AK19" s="219" t="n">
        <f aca="false">SUM(AK20)</f>
        <v>40000</v>
      </c>
      <c r="AL19" s="219" t="n">
        <f aca="false">SUM(AL20)</f>
        <v>0</v>
      </c>
      <c r="AM19" s="219" t="n">
        <f aca="false">SUM(AM20)</f>
        <v>0</v>
      </c>
      <c r="AN19" s="219" t="n">
        <f aca="false">SUM(AN20)</f>
        <v>40000</v>
      </c>
      <c r="AO19" s="207" t="n">
        <f aca="false">SUM(AN19/$AN$2)</f>
        <v>5308.91233658504</v>
      </c>
      <c r="AP19" s="219" t="n">
        <f aca="false">SUM(AP20)</f>
        <v>40000</v>
      </c>
      <c r="AQ19" s="219" t="n">
        <f aca="false">SUM(AQ20)</f>
        <v>0</v>
      </c>
      <c r="AR19" s="207" t="n">
        <f aca="false">SUM(AP19/$AN$2)</f>
        <v>5308.91233658504</v>
      </c>
      <c r="AS19" s="207"/>
      <c r="AT19" s="207" t="n">
        <f aca="false">SUM(AT20)</f>
        <v>2654.5</v>
      </c>
      <c r="AU19" s="207" t="n">
        <f aca="false">SUM(AU20)</f>
        <v>0</v>
      </c>
      <c r="AV19" s="207" t="n">
        <f aca="false">SUM(AV20)</f>
        <v>0</v>
      </c>
      <c r="AW19" s="207" t="n">
        <f aca="false">SUM(AR19+AU19-AV19)</f>
        <v>5308.91233658504</v>
      </c>
      <c r="AX19" s="215"/>
      <c r="AY19" s="180" t="n">
        <f aca="false">SUM(AY20)</f>
        <v>0</v>
      </c>
      <c r="AZ19" s="180" t="n">
        <f aca="false">SUM(AZ20)</f>
        <v>0</v>
      </c>
      <c r="BA19" s="180" t="n">
        <f aca="false">SUM(BA20)</f>
        <v>5308.91</v>
      </c>
      <c r="BI19" s="3"/>
    </row>
    <row r="20" customFormat="false" ht="12.75" hidden="false" customHeight="false" outlineLevel="0" collapsed="false">
      <c r="A20" s="209"/>
      <c r="B20" s="205"/>
      <c r="C20" s="205"/>
      <c r="D20" s="205"/>
      <c r="E20" s="205"/>
      <c r="F20" s="205"/>
      <c r="G20" s="205"/>
      <c r="H20" s="205"/>
      <c r="I20" s="217" t="s">
        <v>157</v>
      </c>
      <c r="J20" s="218"/>
      <c r="K20" s="219" t="n">
        <f aca="false">SUM(K22)</f>
        <v>0</v>
      </c>
      <c r="L20" s="219" t="n">
        <f aca="false">SUM(L22)</f>
        <v>22000</v>
      </c>
      <c r="M20" s="219" t="n">
        <f aca="false">SUM(M22)</f>
        <v>22000</v>
      </c>
      <c r="N20" s="219" t="n">
        <f aca="false">SUM(N22)</f>
        <v>20000</v>
      </c>
      <c r="O20" s="219" t="n">
        <f aca="false">SUM(O22)</f>
        <v>20000</v>
      </c>
      <c r="P20" s="219" t="n">
        <f aca="false">SUM(P22)</f>
        <v>20000</v>
      </c>
      <c r="Q20" s="219" t="n">
        <f aca="false">SUM(Q22)</f>
        <v>20000</v>
      </c>
      <c r="R20" s="219" t="n">
        <f aca="false">SUM(R22)</f>
        <v>10000</v>
      </c>
      <c r="S20" s="219" t="n">
        <f aca="false">SUM(S22)</f>
        <v>20000</v>
      </c>
      <c r="T20" s="219" t="n">
        <f aca="false">SUM(T22)</f>
        <v>5000</v>
      </c>
      <c r="U20" s="219" t="n">
        <f aca="false">SUM(U22)</f>
        <v>0</v>
      </c>
      <c r="V20" s="219" t="n">
        <f aca="false">SUM(V22)</f>
        <v>100</v>
      </c>
      <c r="W20" s="219" t="n">
        <f aca="false">SUM(W22)</f>
        <v>20000</v>
      </c>
      <c r="X20" s="219" t="n">
        <f aca="false">SUM(X22)</f>
        <v>30000</v>
      </c>
      <c r="Y20" s="219" t="n">
        <f aca="false">SUM(Y22)</f>
        <v>30000</v>
      </c>
      <c r="Z20" s="219" t="n">
        <f aca="false">SUM(Z22)</f>
        <v>30000</v>
      </c>
      <c r="AA20" s="219" t="n">
        <f aca="false">SUM(AA22)</f>
        <v>30000</v>
      </c>
      <c r="AB20" s="219" t="n">
        <f aca="false">SUM(AB22)</f>
        <v>12500</v>
      </c>
      <c r="AC20" s="219" t="n">
        <f aca="false">SUM(AC22)</f>
        <v>30000</v>
      </c>
      <c r="AD20" s="219" t="n">
        <f aca="false">SUM(AD22)</f>
        <v>30000</v>
      </c>
      <c r="AE20" s="219" t="n">
        <f aca="false">SUM(AE22)</f>
        <v>0</v>
      </c>
      <c r="AF20" s="219" t="n">
        <f aca="false">SUM(AF22)</f>
        <v>0</v>
      </c>
      <c r="AG20" s="219" t="n">
        <f aca="false">SUM(AG22)</f>
        <v>30000</v>
      </c>
      <c r="AH20" s="219" t="n">
        <f aca="false">SUM(AH22)</f>
        <v>15000</v>
      </c>
      <c r="AI20" s="219" t="n">
        <f aca="false">SUM(AI22)</f>
        <v>40000</v>
      </c>
      <c r="AJ20" s="219" t="n">
        <f aca="false">SUM(AJ22)</f>
        <v>10000</v>
      </c>
      <c r="AK20" s="219" t="n">
        <f aca="false">SUM(AK22)</f>
        <v>40000</v>
      </c>
      <c r="AL20" s="219" t="n">
        <f aca="false">SUM(AL22)</f>
        <v>0</v>
      </c>
      <c r="AM20" s="219" t="n">
        <f aca="false">SUM(AM22)</f>
        <v>0</v>
      </c>
      <c r="AN20" s="219" t="n">
        <f aca="false">SUM(AN22)</f>
        <v>40000</v>
      </c>
      <c r="AO20" s="207" t="n">
        <f aca="false">SUM(AN20/$AN$2)</f>
        <v>5308.91233658504</v>
      </c>
      <c r="AP20" s="219" t="n">
        <f aca="false">SUM(AP22)</f>
        <v>40000</v>
      </c>
      <c r="AQ20" s="219" t="n">
        <f aca="false">SUM(AQ22)</f>
        <v>0</v>
      </c>
      <c r="AR20" s="207" t="n">
        <f aca="false">SUM(AP20/$AN$2)</f>
        <v>5308.91233658504</v>
      </c>
      <c r="AS20" s="207"/>
      <c r="AT20" s="207" t="n">
        <f aca="false">SUM(AT22)</f>
        <v>2654.5</v>
      </c>
      <c r="AU20" s="207" t="n">
        <f aca="false">SUM(AU22)</f>
        <v>0</v>
      </c>
      <c r="AV20" s="207" t="n">
        <f aca="false">SUM(AV22)</f>
        <v>0</v>
      </c>
      <c r="AW20" s="207" t="n">
        <f aca="false">SUM(AR20+AU20-AV20)</f>
        <v>5308.91233658504</v>
      </c>
      <c r="AX20" s="215"/>
      <c r="AY20" s="180" t="n">
        <f aca="false">SUM(AY21)</f>
        <v>0</v>
      </c>
      <c r="AZ20" s="180" t="n">
        <f aca="false">SUM(AZ21)</f>
        <v>0</v>
      </c>
      <c r="BA20" s="180" t="n">
        <f aca="false">SUM(BA21)</f>
        <v>5308.91</v>
      </c>
      <c r="BI20" s="3"/>
    </row>
    <row r="21" customFormat="false" ht="12.75" hidden="false" customHeight="false" outlineLevel="0" collapsed="false">
      <c r="A21" s="209"/>
      <c r="B21" s="205" t="s">
        <v>158</v>
      </c>
      <c r="C21" s="205"/>
      <c r="D21" s="205"/>
      <c r="E21" s="205"/>
      <c r="F21" s="205"/>
      <c r="G21" s="205"/>
      <c r="H21" s="205"/>
      <c r="I21" s="217" t="s">
        <v>159</v>
      </c>
      <c r="J21" s="218" t="s">
        <v>160</v>
      </c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 t="n">
        <v>40000</v>
      </c>
      <c r="AO21" s="207" t="n">
        <f aca="false">SUM(AN21/$AN$2)</f>
        <v>5308.91233658504</v>
      </c>
      <c r="AP21" s="219" t="n">
        <v>40000</v>
      </c>
      <c r="AQ21" s="219" t="n">
        <v>40000</v>
      </c>
      <c r="AR21" s="207" t="n">
        <f aca="false">SUM(AP21/$AN$2)</f>
        <v>5308.91233658504</v>
      </c>
      <c r="AS21" s="207"/>
      <c r="AT21" s="207" t="n">
        <v>40000</v>
      </c>
      <c r="AU21" s="207" t="n">
        <v>40000</v>
      </c>
      <c r="AV21" s="207" t="n">
        <v>40000</v>
      </c>
      <c r="AW21" s="207" t="n">
        <f aca="false">SUM(AR21+AU21-AV21)</f>
        <v>5308.91233658504</v>
      </c>
      <c r="AX21" s="215"/>
      <c r="AY21" s="180" t="n">
        <f aca="false">SUM(AY22)</f>
        <v>0</v>
      </c>
      <c r="AZ21" s="180" t="n">
        <f aca="false">SUM(AZ22)</f>
        <v>0</v>
      </c>
      <c r="BA21" s="180" t="n">
        <f aca="false">SUM(BA22)</f>
        <v>5308.91</v>
      </c>
      <c r="BB21" s="3" t="n">
        <v>5308.91</v>
      </c>
      <c r="BI21" s="3"/>
    </row>
    <row r="22" customFormat="false" ht="12.75" hidden="false" customHeight="false" outlineLevel="0" collapsed="false">
      <c r="A22" s="214"/>
      <c r="B22" s="220"/>
      <c r="C22" s="220"/>
      <c r="D22" s="220"/>
      <c r="E22" s="220"/>
      <c r="F22" s="220"/>
      <c r="G22" s="220"/>
      <c r="H22" s="220"/>
      <c r="I22" s="206" t="n">
        <v>3</v>
      </c>
      <c r="J22" s="137" t="s">
        <v>71</v>
      </c>
      <c r="K22" s="207" t="n">
        <f aca="false">SUM(K23)</f>
        <v>0</v>
      </c>
      <c r="L22" s="207" t="n">
        <f aca="false">SUM(L23)</f>
        <v>22000</v>
      </c>
      <c r="M22" s="207" t="n">
        <f aca="false">SUM(M23)</f>
        <v>22000</v>
      </c>
      <c r="N22" s="207" t="n">
        <f aca="false">SUM(N23)</f>
        <v>20000</v>
      </c>
      <c r="O22" s="207" t="n">
        <f aca="false">SUM(O23)</f>
        <v>20000</v>
      </c>
      <c r="P22" s="207" t="n">
        <f aca="false">SUM(P23)</f>
        <v>20000</v>
      </c>
      <c r="Q22" s="207" t="n">
        <f aca="false">SUM(Q23)</f>
        <v>20000</v>
      </c>
      <c r="R22" s="207" t="n">
        <f aca="false">SUM(R23)</f>
        <v>10000</v>
      </c>
      <c r="S22" s="207" t="n">
        <f aca="false">SUM(S23)</f>
        <v>20000</v>
      </c>
      <c r="T22" s="207" t="n">
        <f aca="false">SUM(T23)</f>
        <v>5000</v>
      </c>
      <c r="U22" s="207" t="n">
        <f aca="false">SUM(U23)</f>
        <v>0</v>
      </c>
      <c r="V22" s="207" t="n">
        <f aca="false">SUM(V23)</f>
        <v>100</v>
      </c>
      <c r="W22" s="207" t="n">
        <f aca="false">SUM(W23)</f>
        <v>20000</v>
      </c>
      <c r="X22" s="207" t="n">
        <f aca="false">SUM(X23)</f>
        <v>30000</v>
      </c>
      <c r="Y22" s="207" t="n">
        <f aca="false">SUM(Y23)</f>
        <v>30000</v>
      </c>
      <c r="Z22" s="207" t="n">
        <f aca="false">SUM(Z23)</f>
        <v>30000</v>
      </c>
      <c r="AA22" s="207" t="n">
        <f aca="false">SUM(AA23)</f>
        <v>30000</v>
      </c>
      <c r="AB22" s="207" t="n">
        <f aca="false">SUM(AB23)</f>
        <v>12500</v>
      </c>
      <c r="AC22" s="207" t="n">
        <f aca="false">SUM(AC23)</f>
        <v>30000</v>
      </c>
      <c r="AD22" s="207" t="n">
        <f aca="false">SUM(AD23)</f>
        <v>30000</v>
      </c>
      <c r="AE22" s="207" t="n">
        <f aca="false">SUM(AE23)</f>
        <v>0</v>
      </c>
      <c r="AF22" s="207" t="n">
        <f aca="false">SUM(AF23)</f>
        <v>0</v>
      </c>
      <c r="AG22" s="207" t="n">
        <f aca="false">SUM(AG23)</f>
        <v>30000</v>
      </c>
      <c r="AH22" s="207" t="n">
        <f aca="false">SUM(AH23)</f>
        <v>15000</v>
      </c>
      <c r="AI22" s="207" t="n">
        <f aca="false">SUM(AI23)</f>
        <v>40000</v>
      </c>
      <c r="AJ22" s="207" t="n">
        <f aca="false">SUM(AJ23)</f>
        <v>10000</v>
      </c>
      <c r="AK22" s="207" t="n">
        <f aca="false">SUM(AK23)</f>
        <v>40000</v>
      </c>
      <c r="AL22" s="207" t="n">
        <f aca="false">SUM(AL23)</f>
        <v>0</v>
      </c>
      <c r="AM22" s="207" t="n">
        <f aca="false">SUM(AM23)</f>
        <v>0</v>
      </c>
      <c r="AN22" s="207" t="n">
        <f aca="false">SUM(AN23)</f>
        <v>40000</v>
      </c>
      <c r="AO22" s="207" t="n">
        <f aca="false">SUM(AN22/$AN$2)</f>
        <v>5308.91233658504</v>
      </c>
      <c r="AP22" s="207" t="n">
        <f aca="false">SUM(AP23)</f>
        <v>40000</v>
      </c>
      <c r="AQ22" s="207" t="n">
        <f aca="false">SUM(AQ23)</f>
        <v>0</v>
      </c>
      <c r="AR22" s="207" t="n">
        <f aca="false">SUM(AP22/$AN$2)</f>
        <v>5308.91233658504</v>
      </c>
      <c r="AS22" s="207"/>
      <c r="AT22" s="207" t="n">
        <f aca="false">SUM(AT23)</f>
        <v>2654.5</v>
      </c>
      <c r="AU22" s="207" t="n">
        <f aca="false">SUM(AU23)</f>
        <v>0</v>
      </c>
      <c r="AV22" s="207" t="n">
        <f aca="false">SUM(AV23)</f>
        <v>0</v>
      </c>
      <c r="AW22" s="207" t="n">
        <f aca="false">SUM(AR22+AU22-AV22)</f>
        <v>5308.91233658504</v>
      </c>
      <c r="AX22" s="215" t="n">
        <f aca="false">SUM(AX23)</f>
        <v>5309</v>
      </c>
      <c r="AY22" s="216" t="n">
        <f aca="false">SUM(AY23)</f>
        <v>0</v>
      </c>
      <c r="AZ22" s="216" t="n">
        <f aca="false">SUM(AZ23)</f>
        <v>0</v>
      </c>
      <c r="BA22" s="216" t="n">
        <f aca="false">SUM(BA23)</f>
        <v>5308.91</v>
      </c>
      <c r="BI22" s="3"/>
    </row>
    <row r="23" customFormat="false" ht="12.75" hidden="false" customHeight="false" outlineLevel="0" collapsed="false">
      <c r="A23" s="214"/>
      <c r="B23" s="220" t="s">
        <v>159</v>
      </c>
      <c r="C23" s="220"/>
      <c r="D23" s="220"/>
      <c r="E23" s="220"/>
      <c r="F23" s="220"/>
      <c r="G23" s="220"/>
      <c r="H23" s="220"/>
      <c r="I23" s="206" t="n">
        <v>38</v>
      </c>
      <c r="J23" s="137" t="s">
        <v>168</v>
      </c>
      <c r="K23" s="207" t="n">
        <f aca="false">SUM(K25)</f>
        <v>0</v>
      </c>
      <c r="L23" s="207" t="n">
        <f aca="false">SUM(L25)</f>
        <v>22000</v>
      </c>
      <c r="M23" s="207" t="n">
        <f aca="false">SUM(M25)</f>
        <v>22000</v>
      </c>
      <c r="N23" s="207" t="n">
        <f aca="false">SUM(N25)</f>
        <v>20000</v>
      </c>
      <c r="O23" s="207" t="n">
        <f aca="false">SUM(O25)</f>
        <v>20000</v>
      </c>
      <c r="P23" s="207" t="n">
        <f aca="false">SUM(P25)</f>
        <v>20000</v>
      </c>
      <c r="Q23" s="207" t="n">
        <f aca="false">SUM(Q25)</f>
        <v>20000</v>
      </c>
      <c r="R23" s="207" t="n">
        <f aca="false">SUM(R25)</f>
        <v>10000</v>
      </c>
      <c r="S23" s="207" t="n">
        <f aca="false">SUM(S25)</f>
        <v>20000</v>
      </c>
      <c r="T23" s="207" t="n">
        <f aca="false">SUM(T25)</f>
        <v>5000</v>
      </c>
      <c r="U23" s="207" t="n">
        <f aca="false">SUM(U25)</f>
        <v>0</v>
      </c>
      <c r="V23" s="207" t="n">
        <f aca="false">SUM(V25)</f>
        <v>100</v>
      </c>
      <c r="W23" s="207" t="n">
        <f aca="false">SUM(W25)</f>
        <v>20000</v>
      </c>
      <c r="X23" s="207" t="n">
        <f aca="false">SUM(X25)</f>
        <v>30000</v>
      </c>
      <c r="Y23" s="207" t="n">
        <f aca="false">SUM(Y25)</f>
        <v>30000</v>
      </c>
      <c r="Z23" s="207" t="n">
        <f aca="false">SUM(Z25)</f>
        <v>30000</v>
      </c>
      <c r="AA23" s="207" t="n">
        <f aca="false">SUM(AA25)</f>
        <v>30000</v>
      </c>
      <c r="AB23" s="207" t="n">
        <f aca="false">SUM(AB25)</f>
        <v>12500</v>
      </c>
      <c r="AC23" s="207" t="n">
        <f aca="false">SUM(AC25)</f>
        <v>30000</v>
      </c>
      <c r="AD23" s="207" t="n">
        <f aca="false">SUM(AD25)</f>
        <v>30000</v>
      </c>
      <c r="AE23" s="207" t="n">
        <f aca="false">SUM(AE25)</f>
        <v>0</v>
      </c>
      <c r="AF23" s="207" t="n">
        <f aca="false">SUM(AF25)</f>
        <v>0</v>
      </c>
      <c r="AG23" s="207" t="n">
        <f aca="false">SUM(AG25)</f>
        <v>30000</v>
      </c>
      <c r="AH23" s="207" t="n">
        <f aca="false">SUM(AH25)</f>
        <v>15000</v>
      </c>
      <c r="AI23" s="207" t="n">
        <f aca="false">SUM(AI25)</f>
        <v>40000</v>
      </c>
      <c r="AJ23" s="207" t="n">
        <f aca="false">SUM(AJ25)</f>
        <v>10000</v>
      </c>
      <c r="AK23" s="207" t="n">
        <f aca="false">SUM(AK25)</f>
        <v>40000</v>
      </c>
      <c r="AL23" s="207" t="n">
        <f aca="false">SUM(AL25)</f>
        <v>0</v>
      </c>
      <c r="AM23" s="207" t="n">
        <f aca="false">SUM(AM25)</f>
        <v>0</v>
      </c>
      <c r="AN23" s="207" t="n">
        <f aca="false">SUM(AN25)</f>
        <v>40000</v>
      </c>
      <c r="AO23" s="207" t="n">
        <f aca="false">SUM(AN23/$AN$2)</f>
        <v>5308.91233658504</v>
      </c>
      <c r="AP23" s="207" t="n">
        <f aca="false">SUM(AP25)</f>
        <v>40000</v>
      </c>
      <c r="AQ23" s="207" t="n">
        <f aca="false">SUM(AQ25)</f>
        <v>0</v>
      </c>
      <c r="AR23" s="207" t="n">
        <f aca="false">SUM(AP23/$AN$2)</f>
        <v>5308.91233658504</v>
      </c>
      <c r="AS23" s="207"/>
      <c r="AT23" s="207" t="n">
        <f aca="false">SUM(AT25)</f>
        <v>2654.5</v>
      </c>
      <c r="AU23" s="207" t="n">
        <f aca="false">SUM(AU25)</f>
        <v>0</v>
      </c>
      <c r="AV23" s="207" t="n">
        <f aca="false">SUM(AV25)</f>
        <v>0</v>
      </c>
      <c r="AW23" s="207" t="n">
        <f aca="false">SUM(AR23+AU23-AV23)</f>
        <v>5308.91233658504</v>
      </c>
      <c r="AX23" s="215" t="n">
        <f aca="false">SUM(AX24)</f>
        <v>5309</v>
      </c>
      <c r="AY23" s="216" t="n">
        <f aca="false">SUM(AY24)</f>
        <v>0</v>
      </c>
      <c r="AZ23" s="216" t="n">
        <f aca="false">SUM(AZ24)</f>
        <v>0</v>
      </c>
      <c r="BA23" s="216" t="n">
        <f aca="false">SUM(BA24)</f>
        <v>5308.91</v>
      </c>
      <c r="BI23" s="3"/>
    </row>
    <row r="24" customFormat="false" ht="13.5" hidden="true" customHeight="true" outlineLevel="0" collapsed="false">
      <c r="A24" s="209"/>
      <c r="B24" s="205"/>
      <c r="C24" s="205"/>
      <c r="D24" s="205"/>
      <c r="E24" s="205"/>
      <c r="F24" s="205"/>
      <c r="G24" s="205"/>
      <c r="H24" s="205"/>
      <c r="I24" s="217" t="n">
        <v>381</v>
      </c>
      <c r="J24" s="218" t="s">
        <v>169</v>
      </c>
      <c r="K24" s="219" t="n">
        <f aca="false">SUM(K25)</f>
        <v>0</v>
      </c>
      <c r="L24" s="219" t="n">
        <f aca="false">SUM(L25)</f>
        <v>22000</v>
      </c>
      <c r="M24" s="219" t="n">
        <f aca="false">SUM(M25)</f>
        <v>22000</v>
      </c>
      <c r="N24" s="219" t="n">
        <f aca="false">SUM(N25)</f>
        <v>20000</v>
      </c>
      <c r="O24" s="219" t="n">
        <f aca="false">SUM(O25)</f>
        <v>20000</v>
      </c>
      <c r="P24" s="219" t="n">
        <f aca="false">SUM(P25)</f>
        <v>20000</v>
      </c>
      <c r="Q24" s="219" t="n">
        <f aca="false">SUM(Q25)</f>
        <v>20000</v>
      </c>
      <c r="R24" s="219" t="n">
        <f aca="false">SUM(R25)</f>
        <v>10000</v>
      </c>
      <c r="S24" s="219" t="n">
        <f aca="false">SUM(S25)</f>
        <v>20000</v>
      </c>
      <c r="T24" s="219" t="n">
        <f aca="false">SUM(T25)</f>
        <v>5000</v>
      </c>
      <c r="U24" s="219" t="n">
        <f aca="false">SUM(U25)</f>
        <v>0</v>
      </c>
      <c r="V24" s="219" t="n">
        <f aca="false">SUM(V25)</f>
        <v>100</v>
      </c>
      <c r="W24" s="219" t="n">
        <f aca="false">SUM(W25)</f>
        <v>20000</v>
      </c>
      <c r="X24" s="219" t="n">
        <f aca="false">SUM(X25)</f>
        <v>30000</v>
      </c>
      <c r="Y24" s="219" t="n">
        <f aca="false">SUM(Y25)</f>
        <v>30000</v>
      </c>
      <c r="Z24" s="219" t="n">
        <f aca="false">SUM(Z25)</f>
        <v>30000</v>
      </c>
      <c r="AA24" s="219" t="n">
        <f aca="false">SUM(AA25)</f>
        <v>30000</v>
      </c>
      <c r="AB24" s="219" t="n">
        <f aca="false">SUM(AB25)</f>
        <v>12500</v>
      </c>
      <c r="AC24" s="219" t="n">
        <f aca="false">SUM(AC25)</f>
        <v>30000</v>
      </c>
      <c r="AD24" s="219" t="n">
        <f aca="false">SUM(AD25)</f>
        <v>30000</v>
      </c>
      <c r="AE24" s="219" t="n">
        <f aca="false">SUM(AE25)</f>
        <v>0</v>
      </c>
      <c r="AF24" s="219" t="n">
        <f aca="false">SUM(AF25)</f>
        <v>0</v>
      </c>
      <c r="AG24" s="219" t="n">
        <f aca="false">SUM(AG25)</f>
        <v>30000</v>
      </c>
      <c r="AH24" s="219" t="n">
        <f aca="false">SUM(AH25)</f>
        <v>15000</v>
      </c>
      <c r="AI24" s="219" t="n">
        <f aca="false">SUM(AI25)</f>
        <v>40000</v>
      </c>
      <c r="AJ24" s="219" t="n">
        <f aca="false">SUM(AJ25)</f>
        <v>10000</v>
      </c>
      <c r="AK24" s="219" t="n">
        <f aca="false">SUM(AK25)</f>
        <v>40000</v>
      </c>
      <c r="AL24" s="219" t="n">
        <f aca="false">SUM(AL25)</f>
        <v>0</v>
      </c>
      <c r="AM24" s="219" t="n">
        <f aca="false">SUM(AM25)</f>
        <v>0</v>
      </c>
      <c r="AN24" s="219" t="n">
        <f aca="false">SUM(AN25)</f>
        <v>40000</v>
      </c>
      <c r="AO24" s="207" t="n">
        <f aca="false">SUM(AN24/$AN$2)</f>
        <v>5308.91233658504</v>
      </c>
      <c r="AP24" s="219" t="n">
        <f aca="false">SUM(AP25)</f>
        <v>40000</v>
      </c>
      <c r="AQ24" s="219"/>
      <c r="AR24" s="207" t="n">
        <f aca="false">SUM(AP24/$AN$2)</f>
        <v>5308.91233658504</v>
      </c>
      <c r="AS24" s="207"/>
      <c r="AT24" s="207" t="n">
        <f aca="false">SUM(AT25)</f>
        <v>2654.5</v>
      </c>
      <c r="AU24" s="207" t="n">
        <f aca="false">SUM(AU25)</f>
        <v>0</v>
      </c>
      <c r="AV24" s="207" t="n">
        <f aca="false">SUM(AV25)</f>
        <v>0</v>
      </c>
      <c r="AW24" s="207" t="n">
        <f aca="false">SUM(AR24+AU24-AV24)</f>
        <v>5308.91233658504</v>
      </c>
      <c r="AX24" s="215" t="n">
        <f aca="false">SUM(AX25)</f>
        <v>5309</v>
      </c>
      <c r="AY24" s="216" t="n">
        <f aca="false">SUM(AY25)</f>
        <v>0</v>
      </c>
      <c r="AZ24" s="216" t="n">
        <f aca="false">SUM(AZ25)</f>
        <v>0</v>
      </c>
      <c r="BA24" s="216" t="n">
        <f aca="false">SUM(BA25)</f>
        <v>5308.91</v>
      </c>
      <c r="BI24" s="3"/>
    </row>
    <row r="25" customFormat="false" ht="12.75" hidden="true" customHeight="false" outlineLevel="0" collapsed="false">
      <c r="A25" s="209"/>
      <c r="B25" s="210"/>
      <c r="C25" s="205"/>
      <c r="D25" s="205"/>
      <c r="E25" s="205"/>
      <c r="F25" s="205"/>
      <c r="G25" s="205"/>
      <c r="H25" s="205"/>
      <c r="I25" s="217" t="n">
        <v>38111</v>
      </c>
      <c r="J25" s="218" t="s">
        <v>170</v>
      </c>
      <c r="K25" s="219" t="n">
        <v>0</v>
      </c>
      <c r="L25" s="219" t="n">
        <v>22000</v>
      </c>
      <c r="M25" s="219" t="n">
        <v>22000</v>
      </c>
      <c r="N25" s="219" t="n">
        <v>20000</v>
      </c>
      <c r="O25" s="219" t="n">
        <v>20000</v>
      </c>
      <c r="P25" s="219" t="n">
        <v>20000</v>
      </c>
      <c r="Q25" s="219" t="n">
        <v>20000</v>
      </c>
      <c r="R25" s="219" t="n">
        <v>10000</v>
      </c>
      <c r="S25" s="219" t="n">
        <v>20000</v>
      </c>
      <c r="T25" s="219" t="n">
        <v>5000</v>
      </c>
      <c r="U25" s="219"/>
      <c r="V25" s="207" t="n">
        <f aca="false">S25/P25*100</f>
        <v>100</v>
      </c>
      <c r="W25" s="219" t="n">
        <v>20000</v>
      </c>
      <c r="X25" s="219" t="n">
        <v>30000</v>
      </c>
      <c r="Y25" s="219" t="n">
        <v>30000</v>
      </c>
      <c r="Z25" s="219" t="n">
        <v>30000</v>
      </c>
      <c r="AA25" s="219" t="n">
        <v>30000</v>
      </c>
      <c r="AB25" s="219" t="n">
        <v>12500</v>
      </c>
      <c r="AC25" s="219" t="n">
        <v>30000</v>
      </c>
      <c r="AD25" s="219" t="n">
        <v>30000</v>
      </c>
      <c r="AE25" s="219"/>
      <c r="AF25" s="219"/>
      <c r="AG25" s="221" t="n">
        <f aca="false">SUM(AC25+AE25-AF25)</f>
        <v>30000</v>
      </c>
      <c r="AH25" s="219" t="n">
        <v>15000</v>
      </c>
      <c r="AI25" s="219" t="n">
        <v>40000</v>
      </c>
      <c r="AJ25" s="180" t="n">
        <v>10000</v>
      </c>
      <c r="AK25" s="219" t="n">
        <v>40000</v>
      </c>
      <c r="AL25" s="219"/>
      <c r="AM25" s="219"/>
      <c r="AN25" s="180" t="n">
        <f aca="false">SUM(AK25+AL25-AM25)</f>
        <v>40000</v>
      </c>
      <c r="AO25" s="207" t="n">
        <f aca="false">SUM(AN25/$AN$2)</f>
        <v>5308.91233658504</v>
      </c>
      <c r="AP25" s="180" t="n">
        <v>40000</v>
      </c>
      <c r="AQ25" s="180"/>
      <c r="AR25" s="207" t="n">
        <f aca="false">SUM(AP25/$AN$2)</f>
        <v>5308.91233658504</v>
      </c>
      <c r="AS25" s="207" t="n">
        <v>2654.5</v>
      </c>
      <c r="AT25" s="207" t="n">
        <v>2654.5</v>
      </c>
      <c r="AU25" s="207"/>
      <c r="AV25" s="207"/>
      <c r="AW25" s="207" t="n">
        <f aca="false">SUM(AR25+AU25-AV25)</f>
        <v>5308.91233658504</v>
      </c>
      <c r="AX25" s="215" t="n">
        <v>5309</v>
      </c>
      <c r="AY25" s="180"/>
      <c r="AZ25" s="180"/>
      <c r="BA25" s="160" t="n">
        <v>5308.91</v>
      </c>
      <c r="BI25" s="3"/>
    </row>
    <row r="26" s="227" customFormat="true" ht="12.75" hidden="false" customHeight="false" outlineLevel="0" collapsed="false">
      <c r="A26" s="222"/>
      <c r="B26" s="223"/>
      <c r="C26" s="223"/>
      <c r="D26" s="223"/>
      <c r="E26" s="223"/>
      <c r="F26" s="223"/>
      <c r="G26" s="223"/>
      <c r="H26" s="223"/>
      <c r="I26" s="224" t="s">
        <v>171</v>
      </c>
      <c r="J26" s="225" t="s">
        <v>172</v>
      </c>
      <c r="K26" s="226" t="e">
        <f aca="false">SUM(K27+K152+K168+K208+K249+K278+K313+K368)</f>
        <v>#REF!</v>
      </c>
      <c r="L26" s="226" t="e">
        <f aca="false">SUM(L27+L152+L168+L208+L249+L278+L313+L368)</f>
        <v>#REF!</v>
      </c>
      <c r="M26" s="226" t="e">
        <f aca="false">SUM(M27+M152+M168+M208+M249+M278+M313+M368)</f>
        <v>#REF!</v>
      </c>
      <c r="N26" s="226" t="e">
        <f aca="false">SUM(N27+N152+N168+N208+N249+N278+N313+N368)</f>
        <v>#REF!</v>
      </c>
      <c r="O26" s="226" t="e">
        <f aca="false">SUM(O27+O152+O168+O208+O249+O278+O313+O368)</f>
        <v>#REF!</v>
      </c>
      <c r="P26" s="226" t="e">
        <f aca="false">SUM(P27+P152+P168+P208+P249+P278+P313+P368)</f>
        <v>#REF!</v>
      </c>
      <c r="Q26" s="226" t="e">
        <f aca="false">SUM(Q27+Q152+Q168+Q208+Q249+Q278+Q313+Q368)</f>
        <v>#REF!</v>
      </c>
      <c r="R26" s="226" t="e">
        <f aca="false">SUM(R27+R152+R168+R208+R249+R278+R313+R368)</f>
        <v>#REF!</v>
      </c>
      <c r="S26" s="226" t="e">
        <f aca="false">SUM(S27+S152+S168+S208+S249+S278+S313+S368)</f>
        <v>#REF!</v>
      </c>
      <c r="T26" s="226" t="e">
        <f aca="false">SUM(T27+T152+T168+T208+T249+T278+T313+T368)</f>
        <v>#REF!</v>
      </c>
      <c r="U26" s="226" t="e">
        <f aca="false">SUM(U27+U152+U168+U208+U249+U278+U313+U368)</f>
        <v>#REF!</v>
      </c>
      <c r="V26" s="226" t="e">
        <f aca="false">SUM(V27+V152+V168+V208+V249+V278+V313+V368)</f>
        <v>#DIV/0!</v>
      </c>
      <c r="W26" s="226" t="e">
        <f aca="false">SUM(W27+W152+W168+W208+W249+W278+W313+W368)</f>
        <v>#REF!</v>
      </c>
      <c r="X26" s="226" t="e">
        <f aca="false">SUM(X27+X152+X168+X208+X249+X278+X313+X368+X391)</f>
        <v>#REF!</v>
      </c>
      <c r="Y26" s="226" t="e">
        <f aca="false">SUM(Y27+Y152+Y168+Y208+Y249+Y278+Y313+Y368+Y391)</f>
        <v>#REF!</v>
      </c>
      <c r="Z26" s="226" t="e">
        <f aca="false">SUM(Z27+Z152+Z168+Z208+Z249+Z278+Z313+Z368+Z391)</f>
        <v>#REF!</v>
      </c>
      <c r="AA26" s="226" t="e">
        <f aca="false">SUM(AA27+AA152+AA168+AA208+AA249+AA278+AA313+AA368+AA391)</f>
        <v>#REF!</v>
      </c>
      <c r="AB26" s="226" t="e">
        <f aca="false">SUM(AB27+AB152+AB168+AB208+AB249+AB278+AB313+AB368+AB391)</f>
        <v>#REF!</v>
      </c>
      <c r="AC26" s="226" t="e">
        <f aca="false">SUM(AC27+AC152+AC168+AC208+AC249+AC278+AC313+AC368+AC391)</f>
        <v>#REF!</v>
      </c>
      <c r="AD26" s="226" t="e">
        <f aca="false">SUM(AD27+AD152+AD168+AD208+AD249+AD278+AD313+AD368+AD391)</f>
        <v>#REF!</v>
      </c>
      <c r="AE26" s="226" t="e">
        <f aca="false">SUM(AE27+AE152+AE168+AE208+AE249+AE278+AE313+AE368+AE391)</f>
        <v>#REF!</v>
      </c>
      <c r="AF26" s="226" t="e">
        <f aca="false">SUM(AF27+AF152+AF168+AF208+AF249+AF278+AF313+AF368+AF391)</f>
        <v>#REF!</v>
      </c>
      <c r="AG26" s="226" t="e">
        <f aca="false">SUM(AG27+AG152+AG168+AG208+AG249+AG278+AG313+AG368+AG391)</f>
        <v>#REF!</v>
      </c>
      <c r="AH26" s="226" t="e">
        <f aca="false">SUM(AH27+AH152+AH168+AH208+AH249+AH278+AH313+AH368+AH391)</f>
        <v>#REF!</v>
      </c>
      <c r="AI26" s="226" t="e">
        <f aca="false">SUM(AI27+AI152+AI168+AI208+AI249+AI278+AI313+AI368+AI391)</f>
        <v>#REF!</v>
      </c>
      <c r="AJ26" s="226" t="e">
        <f aca="false">SUM(AJ27+AJ152+AJ168+AJ208+AJ249+AJ278+AJ313+AJ368+AJ391)</f>
        <v>#REF!</v>
      </c>
      <c r="AK26" s="226" t="e">
        <f aca="false">SUM(AK27+AK152+AK168+AK208+AK249+AK278+AK313+AK368+AK391)</f>
        <v>#REF!</v>
      </c>
      <c r="AL26" s="226" t="e">
        <f aca="false">SUM(AL27+AL152+AL168+AL208+AL249+AL278+AL313+AL368+AL391)</f>
        <v>#REF!</v>
      </c>
      <c r="AM26" s="226" t="e">
        <f aca="false">SUM(AM27+AM152+AM168+AM208+AM249+AM278+AM313+AM368+AM391)</f>
        <v>#REF!</v>
      </c>
      <c r="AN26" s="226" t="e">
        <f aca="false">SUM(AN27+AN152+AN168+AN208+AN249+AN278+AN313+AN368+AN391)</f>
        <v>#REF!</v>
      </c>
      <c r="AO26" s="208" t="n">
        <f aca="false">SUM(AO27+AO152+AO168+AO208+AO249+AO278+AO313+AO368+AO391+AO378)</f>
        <v>1572521.28210233</v>
      </c>
      <c r="AP26" s="208" t="n">
        <f aca="false">SUM(AP27+AP152+AP168+AP208+AP249+AP278+AP313+AP368+AP391+AP378)</f>
        <v>13057500</v>
      </c>
      <c r="AQ26" s="208" t="n">
        <f aca="false">SUM(AQ27+AQ152+AQ168+AQ208+AQ249+AQ278+AQ313+AQ368+AQ391+AQ378)</f>
        <v>0</v>
      </c>
      <c r="AR26" s="208" t="n">
        <f aca="false">SUM(AR27+AR152+AR168+AR208+AR249+AR278+AR313+AR368+AR391+AR378)</f>
        <v>1733028.07087398</v>
      </c>
      <c r="AS26" s="208" t="n">
        <f aca="false">SUM(AS27+AS152+AS168+AS208+AS249+AS278+AS313+AS368+AS391+AS378)</f>
        <v>0</v>
      </c>
      <c r="AT26" s="208" t="n">
        <f aca="false">SUM(AT27+AT152+AT168+AT208+AT249+AT278+AT313+AT368+AT391+AT378)</f>
        <v>450730.11</v>
      </c>
      <c r="AU26" s="208" t="n">
        <f aca="false">SUM(AU27+AU152+AU168+AU208+AU249+AU278+AU313+AU368+AU391+AU378)</f>
        <v>382259.67</v>
      </c>
      <c r="AV26" s="208" t="n">
        <f aca="false">SUM(AV27+AV152+AV168+AV208+AV249+AV278+AV313+AV368+AV391+AV378)</f>
        <v>72345.1</v>
      </c>
      <c r="AW26" s="208" t="n">
        <f aca="false">SUM(AW27+AW152+AW168+AW208+AW249+AW278+AW313+AW368+AW391+AW378)</f>
        <v>2042942.64087398</v>
      </c>
      <c r="AX26" s="208" t="n">
        <f aca="false">SUM(AX27+AX152+AX168+AX208+AX249+AX278+AX313+AX368+AX391+AX378)</f>
        <v>783806.44</v>
      </c>
      <c r="AY26" s="208" t="n">
        <f aca="false">SUM(AY27+AY152+AY168+AY208+AY249+AY278+AY313+AY368+AY391+AY378)</f>
        <v>116345.44</v>
      </c>
      <c r="AZ26" s="208" t="n">
        <f aca="false">SUM(AZ27+AZ152+AZ168+AZ208+AZ249+AZ278+AZ313+AZ368+AZ391+AZ378)</f>
        <v>1162671.98</v>
      </c>
      <c r="BA26" s="208" t="n">
        <f aca="false">SUM(BA27+BA152+BA168+BA208+BA249+BA278+BA313+BA368+BA391+BA378)</f>
        <v>996616.109742518</v>
      </c>
      <c r="BB26" s="183"/>
      <c r="BC26" s="183"/>
      <c r="BD26" s="183"/>
      <c r="BE26" s="183"/>
      <c r="BF26" s="183"/>
      <c r="BG26" s="183"/>
      <c r="BH26" s="183"/>
      <c r="BI26" s="183"/>
    </row>
    <row r="27" s="227" customFormat="true" ht="12.75" hidden="false" customHeight="false" outlineLevel="0" collapsed="false">
      <c r="A27" s="228" t="s">
        <v>173</v>
      </c>
      <c r="B27" s="229"/>
      <c r="C27" s="229"/>
      <c r="D27" s="229"/>
      <c r="E27" s="229"/>
      <c r="F27" s="229"/>
      <c r="G27" s="229"/>
      <c r="H27" s="229"/>
      <c r="I27" s="224" t="s">
        <v>174</v>
      </c>
      <c r="J27" s="225" t="s">
        <v>175</v>
      </c>
      <c r="K27" s="226" t="e">
        <f aca="false">SUM(K28+K115+#REF!+K125)</f>
        <v>#REF!</v>
      </c>
      <c r="L27" s="226" t="e">
        <f aca="false">SUM(L28+L115+#REF!+L125)</f>
        <v>#REF!</v>
      </c>
      <c r="M27" s="226" t="e">
        <f aca="false">SUM(M28+M115+#REF!+M125)</f>
        <v>#REF!</v>
      </c>
      <c r="N27" s="226" t="e">
        <f aca="false">SUM(N28+N115+#REF!+N125)</f>
        <v>#REF!</v>
      </c>
      <c r="O27" s="226" t="e">
        <f aca="false">SUM(O28+O115+#REF!+O125)</f>
        <v>#REF!</v>
      </c>
      <c r="P27" s="226" t="e">
        <f aca="false">SUM(P28+P115+#REF!+P125)</f>
        <v>#REF!</v>
      </c>
      <c r="Q27" s="226" t="e">
        <f aca="false">SUM(Q28+Q115+#REF!+Q125)</f>
        <v>#REF!</v>
      </c>
      <c r="R27" s="226" t="e">
        <f aca="false">SUM(R28+R115+#REF!+R125)</f>
        <v>#REF!</v>
      </c>
      <c r="S27" s="226" t="e">
        <f aca="false">SUM(S28+S115+#REF!+S125)</f>
        <v>#REF!</v>
      </c>
      <c r="T27" s="226" t="e">
        <f aca="false">SUM(T28+T115+#REF!+T125)</f>
        <v>#REF!</v>
      </c>
      <c r="U27" s="226" t="e">
        <f aca="false">SUM(U28+U115+#REF!+U125)</f>
        <v>#REF!</v>
      </c>
      <c r="V27" s="226" t="e">
        <f aca="false">SUM(V28+V115+#REF!+V125)</f>
        <v>#DIV/0!</v>
      </c>
      <c r="W27" s="226" t="e">
        <f aca="false">SUM(W28+W115+#REF!+W125)</f>
        <v>#REF!</v>
      </c>
      <c r="X27" s="226" t="e">
        <f aca="false">SUM(X28+X115+#REF!+X125)</f>
        <v>#REF!</v>
      </c>
      <c r="Y27" s="226" t="e">
        <f aca="false">SUM(Y28+Y115+#REF!+Y125)</f>
        <v>#REF!</v>
      </c>
      <c r="Z27" s="226" t="n">
        <f aca="false">SUM(Z28+Z115+Z125)</f>
        <v>3245504</v>
      </c>
      <c r="AA27" s="226" t="n">
        <f aca="false">SUM(AA28+AA115+AA125)</f>
        <v>2129500</v>
      </c>
      <c r="AB27" s="226" t="n">
        <f aca="false">SUM(AB28+AB115+AB125)</f>
        <v>679684.32</v>
      </c>
      <c r="AC27" s="226" t="n">
        <f aca="false">SUM(AC28+AC115+AC125)</f>
        <v>2465500</v>
      </c>
      <c r="AD27" s="226" t="n">
        <f aca="false">SUM(AD28+AD115+AD125)</f>
        <v>2048000</v>
      </c>
      <c r="AE27" s="226" t="n">
        <f aca="false">SUM(AE28+AE115+AE125)</f>
        <v>0</v>
      </c>
      <c r="AF27" s="226" t="n">
        <f aca="false">SUM(AF28+AF115+AF125)</f>
        <v>0</v>
      </c>
      <c r="AG27" s="226" t="n">
        <f aca="false">SUM(AG28+AG115+AG125)</f>
        <v>2053000</v>
      </c>
      <c r="AH27" s="226" t="n">
        <f aca="false">SUM(AH28+AH115+AH125)</f>
        <v>1342334.02</v>
      </c>
      <c r="AI27" s="226" t="n">
        <f aca="false">SUM(AI28+AI115+AI125)</f>
        <v>2212200</v>
      </c>
      <c r="AJ27" s="226" t="n">
        <f aca="false">SUM(AJ28+AJ115+AJ125)</f>
        <v>640038.73</v>
      </c>
      <c r="AK27" s="226" t="n">
        <f aca="false">SUM(AK28+AK115+AK125)</f>
        <v>2431161.6</v>
      </c>
      <c r="AL27" s="226" t="n">
        <f aca="false">SUM(AL28+AL115+AL125)</f>
        <v>253000</v>
      </c>
      <c r="AM27" s="226" t="n">
        <f aca="false">SUM(AM28+AM115+AM125)</f>
        <v>325500</v>
      </c>
      <c r="AN27" s="226" t="n">
        <f aca="false">SUM(AN28+AN115+AN125)</f>
        <v>2363661.6</v>
      </c>
      <c r="AO27" s="208" t="n">
        <f aca="false">SUM(AN27/$AN$2)</f>
        <v>313711.805693809</v>
      </c>
      <c r="AP27" s="226" t="n">
        <f aca="false">SUM(AP28+AP115+AP125)</f>
        <v>2314000</v>
      </c>
      <c r="AQ27" s="226" t="n">
        <f aca="false">SUM(AQ28+AQ115+AQ125)</f>
        <v>0</v>
      </c>
      <c r="AR27" s="208" t="n">
        <f aca="false">SUM(AP27/$AN$2)</f>
        <v>307120.578671445</v>
      </c>
      <c r="AS27" s="208"/>
      <c r="AT27" s="208" t="n">
        <f aca="false">SUM(AT28+AT115+AT125)</f>
        <v>156323.96</v>
      </c>
      <c r="AU27" s="208" t="n">
        <f aca="false">SUM(AU28+AU115+AU125)</f>
        <v>121646.21</v>
      </c>
      <c r="AV27" s="208" t="n">
        <f aca="false">SUM(AV28+AV115+AV125)</f>
        <v>15334.06</v>
      </c>
      <c r="AW27" s="208" t="n">
        <f aca="false">SUM(AR27+AU27-AV27)</f>
        <v>413432.728671445</v>
      </c>
      <c r="AX27" s="215" t="n">
        <f aca="false">SUM(AX28+AX115+AX125)</f>
        <v>279223.24</v>
      </c>
      <c r="AY27" s="215" t="n">
        <f aca="false">SUM(AY28+AY115+AY125)</f>
        <v>68480.58</v>
      </c>
      <c r="AZ27" s="215" t="n">
        <f aca="false">SUM(AZ28+AZ115+AZ125)</f>
        <v>134204.86</v>
      </c>
      <c r="BA27" s="215" t="n">
        <f aca="false">SUM(BA28+BA115+BA125)</f>
        <v>347708.445914128</v>
      </c>
      <c r="BB27" s="183"/>
      <c r="BC27" s="183"/>
      <c r="BD27" s="183"/>
      <c r="BE27" s="183"/>
      <c r="BF27" s="183"/>
      <c r="BG27" s="183"/>
      <c r="BH27" s="183"/>
      <c r="BI27" s="183"/>
    </row>
    <row r="28" s="227" customFormat="true" ht="12.75" hidden="false" customHeight="false" outlineLevel="0" collapsed="false">
      <c r="A28" s="222" t="s">
        <v>176</v>
      </c>
      <c r="B28" s="230"/>
      <c r="C28" s="230"/>
      <c r="D28" s="230"/>
      <c r="E28" s="230"/>
      <c r="F28" s="230"/>
      <c r="G28" s="230"/>
      <c r="H28" s="230"/>
      <c r="I28" s="231" t="s">
        <v>155</v>
      </c>
      <c r="J28" s="232" t="s">
        <v>177</v>
      </c>
      <c r="K28" s="233" t="n">
        <f aca="false">SUM(K29)</f>
        <v>1815716.15</v>
      </c>
      <c r="L28" s="233" t="n">
        <f aca="false">SUM(L29)</f>
        <v>1540000</v>
      </c>
      <c r="M28" s="233" t="n">
        <f aca="false">SUM(M29)</f>
        <v>1540000</v>
      </c>
      <c r="N28" s="233" t="n">
        <f aca="false">SUM(N29)</f>
        <v>781000</v>
      </c>
      <c r="O28" s="233" t="n">
        <f aca="false">SUM(O29)</f>
        <v>781000</v>
      </c>
      <c r="P28" s="233" t="n">
        <f aca="false">SUM(P29)</f>
        <v>789362</v>
      </c>
      <c r="Q28" s="233" t="n">
        <f aca="false">SUM(Q29)</f>
        <v>789362</v>
      </c>
      <c r="R28" s="233" t="n">
        <f aca="false">SUM(R29)</f>
        <v>284478.29</v>
      </c>
      <c r="S28" s="233" t="n">
        <f aca="false">SUM(S29)</f>
        <v>1019550</v>
      </c>
      <c r="T28" s="233" t="n">
        <f aca="false">SUM(T29)</f>
        <v>394432.02</v>
      </c>
      <c r="U28" s="233" t="n">
        <f aca="false">SUM(U29)</f>
        <v>0</v>
      </c>
      <c r="V28" s="233" t="e">
        <f aca="false">SUM(V29)</f>
        <v>#DIV/0!</v>
      </c>
      <c r="W28" s="233" t="n">
        <f aca="false">SUM(W29)</f>
        <v>989000</v>
      </c>
      <c r="X28" s="233" t="n">
        <f aca="false">SUM(X29)</f>
        <v>1463700</v>
      </c>
      <c r="Y28" s="233" t="n">
        <f aca="false">SUM(Y29)</f>
        <v>1625700</v>
      </c>
      <c r="Z28" s="233" t="n">
        <f aca="false">SUM(Z29)</f>
        <v>2819504</v>
      </c>
      <c r="AA28" s="233" t="n">
        <f aca="false">SUM(AA29)</f>
        <v>1837500</v>
      </c>
      <c r="AB28" s="233" t="n">
        <f aca="false">SUM(AB29)</f>
        <v>590626.46</v>
      </c>
      <c r="AC28" s="233" t="n">
        <f aca="false">SUM(AC29)</f>
        <v>1862500</v>
      </c>
      <c r="AD28" s="233" t="n">
        <f aca="false">SUM(AD29)</f>
        <v>1638000</v>
      </c>
      <c r="AE28" s="233" t="n">
        <f aca="false">SUM(AE29)</f>
        <v>0</v>
      </c>
      <c r="AF28" s="233" t="n">
        <f aca="false">SUM(AF29)</f>
        <v>0</v>
      </c>
      <c r="AG28" s="233" t="n">
        <f aca="false">SUM(AG29)</f>
        <v>1643000</v>
      </c>
      <c r="AH28" s="233" t="n">
        <f aca="false">SUM(AH29)</f>
        <v>1172014.91</v>
      </c>
      <c r="AI28" s="233" t="n">
        <f aca="false">SUM(AI29)</f>
        <v>1985200</v>
      </c>
      <c r="AJ28" s="233" t="n">
        <f aca="false">SUM(AJ29)</f>
        <v>617159.9</v>
      </c>
      <c r="AK28" s="233" t="n">
        <f aca="false">SUM(AK29)</f>
        <v>2096161.6</v>
      </c>
      <c r="AL28" s="233" t="n">
        <f aca="false">SUM(AL29)</f>
        <v>178000</v>
      </c>
      <c r="AM28" s="233" t="n">
        <f aca="false">SUM(AM29)</f>
        <v>125500</v>
      </c>
      <c r="AN28" s="233" t="n">
        <f aca="false">SUM(AN29)</f>
        <v>2153661.6</v>
      </c>
      <c r="AO28" s="208" t="n">
        <f aca="false">SUM(AN28/$AN$2)</f>
        <v>285840.015926737</v>
      </c>
      <c r="AP28" s="233" t="n">
        <f aca="false">SUM(AP29)</f>
        <v>1965000</v>
      </c>
      <c r="AQ28" s="233" t="n">
        <f aca="false">SUM(AQ29)</f>
        <v>0</v>
      </c>
      <c r="AR28" s="208" t="n">
        <f aca="false">SUM(AP28/$AN$2)</f>
        <v>260800.31853474</v>
      </c>
      <c r="AS28" s="208"/>
      <c r="AT28" s="208" t="n">
        <f aca="false">SUM(AT29)</f>
        <v>129466.4</v>
      </c>
      <c r="AU28" s="208" t="n">
        <f aca="false">SUM(AU29)</f>
        <v>103446.21</v>
      </c>
      <c r="AV28" s="208" t="n">
        <f aca="false">SUM(AV29)</f>
        <v>15334.06</v>
      </c>
      <c r="AW28" s="208" t="n">
        <f aca="false">SUM(AR28+AU28-AV28)</f>
        <v>348912.46853474</v>
      </c>
      <c r="AX28" s="215" t="n">
        <f aca="false">SUM(AX36)</f>
        <v>221074.9</v>
      </c>
      <c r="AY28" s="215" t="n">
        <f aca="false">SUM(AY36)</f>
        <v>30680.58</v>
      </c>
      <c r="AZ28" s="215" t="n">
        <f aca="false">SUM(AZ36)</f>
        <v>92351.38</v>
      </c>
      <c r="BA28" s="215" t="n">
        <f aca="false">SUM(BA36)</f>
        <v>287241.665777424</v>
      </c>
      <c r="BB28" s="183"/>
      <c r="BC28" s="183"/>
      <c r="BD28" s="183"/>
      <c r="BE28" s="183"/>
      <c r="BF28" s="183"/>
      <c r="BG28" s="183"/>
      <c r="BH28" s="183"/>
      <c r="BI28" s="183"/>
    </row>
    <row r="29" s="227" customFormat="true" ht="12.75" hidden="false" customHeight="false" outlineLevel="0" collapsed="false">
      <c r="A29" s="222"/>
      <c r="B29" s="230"/>
      <c r="C29" s="230"/>
      <c r="D29" s="230"/>
      <c r="E29" s="230"/>
      <c r="F29" s="230"/>
      <c r="G29" s="230"/>
      <c r="H29" s="230"/>
      <c r="I29" s="231" t="s">
        <v>157</v>
      </c>
      <c r="J29" s="232"/>
      <c r="K29" s="233" t="n">
        <f aca="false">SUM(K36)</f>
        <v>1815716.15</v>
      </c>
      <c r="L29" s="233" t="n">
        <f aca="false">SUM(L36)</f>
        <v>1540000</v>
      </c>
      <c r="M29" s="233" t="n">
        <f aca="false">SUM(M36)</f>
        <v>1540000</v>
      </c>
      <c r="N29" s="233" t="n">
        <f aca="false">SUM(N36)</f>
        <v>781000</v>
      </c>
      <c r="O29" s="233" t="n">
        <f aca="false">SUM(O36)</f>
        <v>781000</v>
      </c>
      <c r="P29" s="233" t="n">
        <f aca="false">SUM(P36)</f>
        <v>789362</v>
      </c>
      <c r="Q29" s="233" t="n">
        <f aca="false">SUM(Q36)</f>
        <v>789362</v>
      </c>
      <c r="R29" s="233" t="n">
        <f aca="false">SUM(R36)</f>
        <v>284478.29</v>
      </c>
      <c r="S29" s="233" t="n">
        <f aca="false">SUM(S36)</f>
        <v>1019550</v>
      </c>
      <c r="T29" s="233" t="n">
        <f aca="false">SUM(T36)</f>
        <v>394432.02</v>
      </c>
      <c r="U29" s="233" t="n">
        <f aca="false">SUM(U36)</f>
        <v>0</v>
      </c>
      <c r="V29" s="233" t="e">
        <f aca="false">SUM(V36)</f>
        <v>#DIV/0!</v>
      </c>
      <c r="W29" s="233" t="n">
        <f aca="false">SUM(W36)</f>
        <v>989000</v>
      </c>
      <c r="X29" s="233" t="n">
        <f aca="false">SUM(X36)</f>
        <v>1463700</v>
      </c>
      <c r="Y29" s="233" t="n">
        <f aca="false">SUM(Y36)</f>
        <v>1625700</v>
      </c>
      <c r="Z29" s="233" t="n">
        <f aca="false">SUM(Z36)</f>
        <v>2819504</v>
      </c>
      <c r="AA29" s="233" t="n">
        <f aca="false">SUM(AA36)</f>
        <v>1837500</v>
      </c>
      <c r="AB29" s="233" t="n">
        <f aca="false">SUM(AB36)</f>
        <v>590626.46</v>
      </c>
      <c r="AC29" s="233" t="n">
        <f aca="false">SUM(AC36)</f>
        <v>1862500</v>
      </c>
      <c r="AD29" s="233" t="n">
        <f aca="false">SUM(AD36)</f>
        <v>1638000</v>
      </c>
      <c r="AE29" s="233" t="n">
        <f aca="false">SUM(AE36)</f>
        <v>0</v>
      </c>
      <c r="AF29" s="233" t="n">
        <f aca="false">SUM(AF36)</f>
        <v>0</v>
      </c>
      <c r="AG29" s="233" t="n">
        <f aca="false">SUM(AG36)</f>
        <v>1643000</v>
      </c>
      <c r="AH29" s="233" t="n">
        <f aca="false">SUM(AH36)</f>
        <v>1172014.91</v>
      </c>
      <c r="AI29" s="233" t="n">
        <f aca="false">SUM(AI36)</f>
        <v>1985200</v>
      </c>
      <c r="AJ29" s="233" t="n">
        <f aca="false">SUM(AJ36)</f>
        <v>617159.9</v>
      </c>
      <c r="AK29" s="233" t="n">
        <f aca="false">SUM(AK36)</f>
        <v>2096161.6</v>
      </c>
      <c r="AL29" s="233" t="n">
        <f aca="false">SUM(AL36)</f>
        <v>178000</v>
      </c>
      <c r="AM29" s="233" t="n">
        <f aca="false">SUM(AM36)</f>
        <v>125500</v>
      </c>
      <c r="AN29" s="233" t="n">
        <f aca="false">SUM(AN36)</f>
        <v>2153661.6</v>
      </c>
      <c r="AO29" s="208" t="n">
        <f aca="false">SUM(AN29/$AN$2)</f>
        <v>285840.015926737</v>
      </c>
      <c r="AP29" s="233" t="n">
        <f aca="false">SUM(AP36)</f>
        <v>1965000</v>
      </c>
      <c r="AQ29" s="233" t="n">
        <f aca="false">SUM(AQ36)</f>
        <v>0</v>
      </c>
      <c r="AR29" s="208" t="n">
        <f aca="false">SUM(AP29/$AN$2)</f>
        <v>260800.31853474</v>
      </c>
      <c r="AS29" s="208"/>
      <c r="AT29" s="208" t="n">
        <f aca="false">SUM(AT36)</f>
        <v>129466.4</v>
      </c>
      <c r="AU29" s="208" t="n">
        <f aca="false">SUM(AU36)</f>
        <v>103446.21</v>
      </c>
      <c r="AV29" s="208" t="n">
        <f aca="false">SUM(AV36)</f>
        <v>15334.06</v>
      </c>
      <c r="AW29" s="208" t="n">
        <f aca="false">SUM(AR29+AU29-AV29)</f>
        <v>348912.46853474</v>
      </c>
      <c r="AX29" s="215" t="n">
        <f aca="false">SUM(AX28)</f>
        <v>221074.9</v>
      </c>
      <c r="AY29" s="215" t="n">
        <f aca="false">SUM(AY28)</f>
        <v>30680.58</v>
      </c>
      <c r="AZ29" s="215" t="n">
        <f aca="false">SUM(AZ28)</f>
        <v>92351.38</v>
      </c>
      <c r="BA29" s="215" t="n">
        <f aca="false">SUM(BA28)</f>
        <v>287241.665777424</v>
      </c>
      <c r="BB29" s="183"/>
      <c r="BC29" s="183"/>
      <c r="BD29" s="183"/>
      <c r="BE29" s="183"/>
      <c r="BF29" s="183"/>
      <c r="BG29" s="183"/>
      <c r="BH29" s="183"/>
      <c r="BI29" s="183"/>
    </row>
    <row r="30" customFormat="false" ht="12.75" hidden="false" customHeight="false" outlineLevel="0" collapsed="false">
      <c r="A30" s="209"/>
      <c r="B30" s="205" t="s">
        <v>158</v>
      </c>
      <c r="C30" s="205"/>
      <c r="D30" s="205"/>
      <c r="E30" s="205"/>
      <c r="F30" s="205"/>
      <c r="G30" s="205"/>
      <c r="H30" s="205"/>
      <c r="I30" s="217" t="s">
        <v>159</v>
      </c>
      <c r="J30" s="218" t="s">
        <v>160</v>
      </c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07" t="n">
        <f aca="false">SUM(AN30/$AN$2)</f>
        <v>0</v>
      </c>
      <c r="AP30" s="219" t="n">
        <v>586500</v>
      </c>
      <c r="AQ30" s="219"/>
      <c r="AR30" s="207" t="n">
        <f aca="false">SUM(AP30/$AN$2)</f>
        <v>77841.9271351782</v>
      </c>
      <c r="AS30" s="207"/>
      <c r="AT30" s="207" t="n">
        <v>586500</v>
      </c>
      <c r="AU30" s="207"/>
      <c r="AV30" s="207"/>
      <c r="AW30" s="207" t="n">
        <v>138895.33</v>
      </c>
      <c r="AX30" s="215"/>
      <c r="AY30" s="180"/>
      <c r="AZ30" s="180"/>
      <c r="BA30" s="160" t="n">
        <v>91532.23</v>
      </c>
      <c r="BI30" s="3"/>
    </row>
    <row r="31" customFormat="false" ht="12.75" hidden="false" customHeight="false" outlineLevel="0" collapsed="false">
      <c r="A31" s="209"/>
      <c r="B31" s="205" t="s">
        <v>178</v>
      </c>
      <c r="C31" s="205"/>
      <c r="D31" s="205"/>
      <c r="E31" s="205"/>
      <c r="F31" s="205"/>
      <c r="G31" s="205"/>
      <c r="H31" s="205"/>
      <c r="I31" s="234" t="s">
        <v>179</v>
      </c>
      <c r="J31" s="218" t="s">
        <v>28</v>
      </c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07" t="n">
        <f aca="false">SUM(AN31/$AN$2)</f>
        <v>0</v>
      </c>
      <c r="AP31" s="219" t="e">
        <f aca="false">SUM(#REF!)</f>
        <v>#REF!</v>
      </c>
      <c r="AQ31" s="219"/>
      <c r="AR31" s="207" t="e">
        <f aca="false">SUM(AP31/$AN$2)</f>
        <v>#REF!</v>
      </c>
      <c r="AS31" s="207"/>
      <c r="AT31" s="207" t="e">
        <f aca="false">SUM(#REF!)</f>
        <v>#REF!</v>
      </c>
      <c r="AU31" s="207"/>
      <c r="AV31" s="207"/>
      <c r="AW31" s="207" t="n">
        <v>113884.45</v>
      </c>
      <c r="AX31" s="215"/>
      <c r="AY31" s="180"/>
      <c r="AZ31" s="180"/>
      <c r="BA31" s="160" t="n">
        <v>187282.21</v>
      </c>
      <c r="BI31" s="3"/>
    </row>
    <row r="32" customFormat="false" ht="12.75" hidden="false" customHeight="false" outlineLevel="0" collapsed="false">
      <c r="A32" s="209"/>
      <c r="B32" s="205" t="s">
        <v>178</v>
      </c>
      <c r="C32" s="205"/>
      <c r="D32" s="205"/>
      <c r="E32" s="205"/>
      <c r="F32" s="205"/>
      <c r="G32" s="205"/>
      <c r="H32" s="205"/>
      <c r="I32" s="234" t="s">
        <v>180</v>
      </c>
      <c r="J32" s="218" t="s">
        <v>181</v>
      </c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07"/>
      <c r="AP32" s="219"/>
      <c r="AQ32" s="219"/>
      <c r="AR32" s="207"/>
      <c r="AS32" s="207"/>
      <c r="AT32" s="207"/>
      <c r="AU32" s="207"/>
      <c r="AV32" s="207"/>
      <c r="AW32" s="207" t="n">
        <v>82727.65</v>
      </c>
      <c r="AX32" s="215"/>
      <c r="AY32" s="180"/>
      <c r="AZ32" s="180"/>
      <c r="BA32" s="160" t="n">
        <v>0</v>
      </c>
      <c r="BI32" s="3"/>
    </row>
    <row r="33" customFormat="false" ht="12.75" hidden="false" customHeight="false" outlineLevel="0" collapsed="false">
      <c r="A33" s="209"/>
      <c r="B33" s="205" t="s">
        <v>178</v>
      </c>
      <c r="C33" s="205"/>
      <c r="D33" s="205"/>
      <c r="E33" s="205"/>
      <c r="F33" s="205"/>
      <c r="G33" s="205"/>
      <c r="H33" s="205"/>
      <c r="I33" s="234" t="s">
        <v>182</v>
      </c>
      <c r="J33" s="218" t="s">
        <v>183</v>
      </c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07" t="n">
        <f aca="false">SUM(AN33/$AN$2)</f>
        <v>0</v>
      </c>
      <c r="AP33" s="219" t="e">
        <f aca="false">SUM(#REF!)</f>
        <v>#REF!</v>
      </c>
      <c r="AQ33" s="219"/>
      <c r="AR33" s="207" t="e">
        <f aca="false">SUM(AP33/$AN$2)</f>
        <v>#REF!</v>
      </c>
      <c r="AS33" s="207"/>
      <c r="AT33" s="207" t="n">
        <f aca="false">SUM(AX39:AX113)</f>
        <v>502299.71</v>
      </c>
      <c r="AU33" s="207"/>
      <c r="AV33" s="207"/>
      <c r="AW33" s="207" t="n">
        <v>132.72</v>
      </c>
      <c r="AX33" s="215"/>
      <c r="AY33" s="180"/>
      <c r="AZ33" s="180"/>
      <c r="BA33" s="3" t="n">
        <v>8427.23</v>
      </c>
      <c r="BI33" s="3"/>
    </row>
    <row r="34" customFormat="false" ht="12.75" hidden="false" customHeight="false" outlineLevel="0" collapsed="false">
      <c r="A34" s="209"/>
      <c r="B34" s="205" t="s">
        <v>178</v>
      </c>
      <c r="C34" s="205"/>
      <c r="D34" s="205"/>
      <c r="E34" s="205"/>
      <c r="F34" s="205"/>
      <c r="G34" s="205"/>
      <c r="H34" s="205"/>
      <c r="I34" s="217" t="s">
        <v>184</v>
      </c>
      <c r="J34" s="218" t="s">
        <v>185</v>
      </c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07" t="n">
        <f aca="false">SUM(AN34/$AN$2)</f>
        <v>0</v>
      </c>
      <c r="AP34" s="219" t="n">
        <v>100000</v>
      </c>
      <c r="AQ34" s="219"/>
      <c r="AR34" s="207" t="n">
        <f aca="false">SUM(AP34/$AN$2)</f>
        <v>13272.2808414626</v>
      </c>
      <c r="AS34" s="207"/>
      <c r="AT34" s="207" t="n">
        <v>100000</v>
      </c>
      <c r="AU34" s="207"/>
      <c r="AV34" s="207"/>
      <c r="AW34" s="207" t="n">
        <v>0</v>
      </c>
      <c r="AX34" s="215"/>
      <c r="AY34" s="180"/>
      <c r="AZ34" s="180"/>
      <c r="BA34" s="160" t="n">
        <v>0</v>
      </c>
      <c r="BI34" s="3"/>
    </row>
    <row r="35" customFormat="false" ht="12.75" hidden="false" customHeight="false" outlineLevel="0" collapsed="false">
      <c r="A35" s="209"/>
      <c r="B35" s="205" t="s">
        <v>158</v>
      </c>
      <c r="C35" s="205"/>
      <c r="D35" s="205"/>
      <c r="E35" s="205"/>
      <c r="F35" s="205"/>
      <c r="G35" s="205"/>
      <c r="H35" s="205"/>
      <c r="I35" s="217" t="s">
        <v>159</v>
      </c>
      <c r="J35" s="218" t="s">
        <v>37</v>
      </c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07" t="n">
        <f aca="false">SUM(AN35/$AN$2)</f>
        <v>0</v>
      </c>
      <c r="AP35" s="219" t="n">
        <v>450000</v>
      </c>
      <c r="AQ35" s="219"/>
      <c r="AR35" s="207" t="n">
        <f aca="false">SUM(AP35/$AN$2)</f>
        <v>59725.2637865817</v>
      </c>
      <c r="AS35" s="207"/>
      <c r="AT35" s="207" t="n">
        <v>450000</v>
      </c>
      <c r="AU35" s="207"/>
      <c r="AV35" s="207"/>
      <c r="AW35" s="207" t="n">
        <v>13272.28</v>
      </c>
      <c r="AX35" s="215"/>
      <c r="AY35" s="180"/>
      <c r="AZ35" s="180"/>
      <c r="BA35" s="160" t="n">
        <v>0</v>
      </c>
      <c r="BI35" s="3"/>
    </row>
    <row r="36" customFormat="false" ht="12.75" hidden="false" customHeight="false" outlineLevel="0" collapsed="false">
      <c r="A36" s="214"/>
      <c r="B36" s="220"/>
      <c r="C36" s="220"/>
      <c r="D36" s="220"/>
      <c r="E36" s="220"/>
      <c r="F36" s="220"/>
      <c r="G36" s="220"/>
      <c r="H36" s="220"/>
      <c r="I36" s="206" t="n">
        <v>3</v>
      </c>
      <c r="J36" s="137" t="s">
        <v>71</v>
      </c>
      <c r="K36" s="207" t="n">
        <f aca="false">SUM(K37+K49)</f>
        <v>1815716.15</v>
      </c>
      <c r="L36" s="207" t="n">
        <f aca="false">SUM(L37+L49)</f>
        <v>1540000</v>
      </c>
      <c r="M36" s="207" t="n">
        <f aca="false">SUM(M37+M49)</f>
        <v>1540000</v>
      </c>
      <c r="N36" s="207" t="n">
        <f aca="false">SUM(N37+N49)</f>
        <v>781000</v>
      </c>
      <c r="O36" s="207" t="n">
        <f aca="false">SUM(O37+O49)</f>
        <v>781000</v>
      </c>
      <c r="P36" s="207" t="n">
        <f aca="false">SUM(P37+P49)</f>
        <v>789362</v>
      </c>
      <c r="Q36" s="207" t="n">
        <f aca="false">SUM(Q37+Q49)</f>
        <v>789362</v>
      </c>
      <c r="R36" s="207" t="n">
        <f aca="false">SUM(R37+R49)</f>
        <v>284478.29</v>
      </c>
      <c r="S36" s="207" t="n">
        <f aca="false">SUM(S37+S49)</f>
        <v>1019550</v>
      </c>
      <c r="T36" s="207" t="n">
        <f aca="false">SUM(T37+T49)</f>
        <v>394432.02</v>
      </c>
      <c r="U36" s="207" t="n">
        <f aca="false">SUM(U37+U49)</f>
        <v>0</v>
      </c>
      <c r="V36" s="207" t="e">
        <f aca="false">SUM(V37+V49)</f>
        <v>#DIV/0!</v>
      </c>
      <c r="W36" s="207" t="n">
        <f aca="false">SUM(W37+W49)</f>
        <v>989000</v>
      </c>
      <c r="X36" s="207" t="n">
        <f aca="false">SUM(X37+X49)</f>
        <v>1463700</v>
      </c>
      <c r="Y36" s="207" t="n">
        <f aca="false">SUM(Y37+Y49)</f>
        <v>1625700</v>
      </c>
      <c r="Z36" s="207" t="n">
        <f aca="false">SUM(Z37+Z49)</f>
        <v>2819504</v>
      </c>
      <c r="AA36" s="207" t="n">
        <f aca="false">SUM(AA37+AA49)</f>
        <v>1837500</v>
      </c>
      <c r="AB36" s="207" t="n">
        <f aca="false">SUM(AB37+AB49)</f>
        <v>590626.46</v>
      </c>
      <c r="AC36" s="207" t="n">
        <f aca="false">SUM(AC37+AC49)</f>
        <v>1862500</v>
      </c>
      <c r="AD36" s="207" t="n">
        <f aca="false">SUM(AD37+AD49)</f>
        <v>1638000</v>
      </c>
      <c r="AE36" s="207" t="n">
        <f aca="false">SUM(AE37+AE49)</f>
        <v>0</v>
      </c>
      <c r="AF36" s="207" t="n">
        <f aca="false">SUM(AF37+AF49)</f>
        <v>0</v>
      </c>
      <c r="AG36" s="207" t="n">
        <f aca="false">SUM(AG37+AG49)</f>
        <v>1643000</v>
      </c>
      <c r="AH36" s="207" t="n">
        <f aca="false">SUM(AH37+AH49)</f>
        <v>1172014.91</v>
      </c>
      <c r="AI36" s="207" t="n">
        <f aca="false">SUM(AI37+AI49)</f>
        <v>1985200</v>
      </c>
      <c r="AJ36" s="207" t="n">
        <f aca="false">SUM(AJ37+AJ49)</f>
        <v>617159.9</v>
      </c>
      <c r="AK36" s="207" t="n">
        <f aca="false">SUM(AK37+AK49)</f>
        <v>2096161.6</v>
      </c>
      <c r="AL36" s="207" t="n">
        <f aca="false">SUM(AL37+AL49)</f>
        <v>178000</v>
      </c>
      <c r="AM36" s="207" t="n">
        <f aca="false">SUM(AM37+AM49)</f>
        <v>125500</v>
      </c>
      <c r="AN36" s="207" t="n">
        <f aca="false">SUM(AN37+AN49)</f>
        <v>2153661.6</v>
      </c>
      <c r="AO36" s="207" t="n">
        <f aca="false">SUM(AN36/$AN$2)</f>
        <v>285840.015926737</v>
      </c>
      <c r="AP36" s="207" t="n">
        <f aca="false">SUM(AP37+AP49)</f>
        <v>1965000</v>
      </c>
      <c r="AQ36" s="207" t="n">
        <f aca="false">SUM(AQ37+AQ49)</f>
        <v>0</v>
      </c>
      <c r="AR36" s="207" t="n">
        <f aca="false">SUM(AP36/$AN$2)</f>
        <v>260800.31853474</v>
      </c>
      <c r="AS36" s="207"/>
      <c r="AT36" s="207" t="n">
        <f aca="false">SUM(AT37+AT49)</f>
        <v>129466.4</v>
      </c>
      <c r="AU36" s="207" t="n">
        <f aca="false">SUM(AU37+AU49)</f>
        <v>103446.21</v>
      </c>
      <c r="AV36" s="207" t="n">
        <f aca="false">SUM(AV37+AV49)</f>
        <v>15334.06</v>
      </c>
      <c r="AW36" s="207" t="n">
        <f aca="false">SUM(AR36+AU36-AV36)</f>
        <v>348912.46853474</v>
      </c>
      <c r="AX36" s="215" t="n">
        <f aca="false">SUM(AX37+AX49)</f>
        <v>221074.9</v>
      </c>
      <c r="AY36" s="216" t="n">
        <f aca="false">SUM(AY37+AY49)</f>
        <v>30680.58</v>
      </c>
      <c r="AZ36" s="216" t="n">
        <f aca="false">SUM(AZ37+AZ49)</f>
        <v>92351.38</v>
      </c>
      <c r="BA36" s="216" t="n">
        <f aca="false">SUM(BA37+BA49)</f>
        <v>287241.665777424</v>
      </c>
      <c r="BI36" s="3"/>
    </row>
    <row r="37" customFormat="false" ht="12.75" hidden="false" customHeight="false" outlineLevel="0" collapsed="false">
      <c r="A37" s="214"/>
      <c r="B37" s="220" t="s">
        <v>186</v>
      </c>
      <c r="C37" s="220"/>
      <c r="D37" s="220"/>
      <c r="E37" s="220"/>
      <c r="F37" s="220"/>
      <c r="G37" s="220"/>
      <c r="H37" s="220"/>
      <c r="I37" s="206" t="n">
        <v>31</v>
      </c>
      <c r="J37" s="137" t="s">
        <v>72</v>
      </c>
      <c r="K37" s="207" t="n">
        <f aca="false">SUM(K38+K41+K46)</f>
        <v>807306.83</v>
      </c>
      <c r="L37" s="207" t="n">
        <f aca="false">SUM(L38+L41+L46)</f>
        <v>1112500</v>
      </c>
      <c r="M37" s="207" t="n">
        <f aca="false">SUM(M38+M41+M46)</f>
        <v>1112500</v>
      </c>
      <c r="N37" s="207" t="n">
        <f aca="false">SUM(N38+N41+N46)</f>
        <v>351000</v>
      </c>
      <c r="O37" s="207" t="n">
        <f aca="false">SUM(O38+O41+O46)</f>
        <v>351000</v>
      </c>
      <c r="P37" s="207" t="n">
        <f aca="false">SUM(P38+P41+P46)</f>
        <v>392000</v>
      </c>
      <c r="Q37" s="207" t="n">
        <f aca="false">SUM(Q38+Q41+Q46)</f>
        <v>392000</v>
      </c>
      <c r="R37" s="207" t="n">
        <f aca="false">SUM(R38+R41+R46)</f>
        <v>150369.05</v>
      </c>
      <c r="S37" s="207" t="n">
        <f aca="false">SUM(S38+S41+S46)</f>
        <v>507550</v>
      </c>
      <c r="T37" s="207" t="n">
        <f aca="false">SUM(T38+T41+T46)</f>
        <v>240053.35</v>
      </c>
      <c r="U37" s="207" t="n">
        <f aca="false">SUM(U38+U41+U46)</f>
        <v>0</v>
      </c>
      <c r="V37" s="207" t="n">
        <f aca="false">SUM(V38+V41+V46)</f>
        <v>807.079096045198</v>
      </c>
      <c r="W37" s="207" t="n">
        <f aca="false">SUM(W38+W41+W46)</f>
        <v>507000</v>
      </c>
      <c r="X37" s="207" t="n">
        <f aca="false">SUM(X38+X41+X46)</f>
        <v>617500</v>
      </c>
      <c r="Y37" s="207" t="n">
        <f aca="false">SUM(Y38+Y41+Y46)</f>
        <v>685404</v>
      </c>
      <c r="Z37" s="207" t="n">
        <f aca="false">SUM(Z38+Z41+Z46)</f>
        <v>738500</v>
      </c>
      <c r="AA37" s="207" t="n">
        <f aca="false">SUM(AA38+AA41+AA46)</f>
        <v>688000</v>
      </c>
      <c r="AB37" s="207" t="n">
        <f aca="false">SUM(AB38+AB41+AB46)</f>
        <v>359004.03</v>
      </c>
      <c r="AC37" s="207" t="n">
        <f aca="false">SUM(AC38+AC41+AC46)</f>
        <v>688000</v>
      </c>
      <c r="AD37" s="207" t="n">
        <f aca="false">SUM(AD38+AD41+AD46)</f>
        <v>671000</v>
      </c>
      <c r="AE37" s="207" t="n">
        <f aca="false">SUM(AE38+AE41+AE46)</f>
        <v>0</v>
      </c>
      <c r="AF37" s="207" t="n">
        <f aca="false">SUM(AF38+AF41+AF46)</f>
        <v>0</v>
      </c>
      <c r="AG37" s="207" t="n">
        <f aca="false">SUM(AG38+AG41+AG46)</f>
        <v>671000</v>
      </c>
      <c r="AH37" s="207" t="n">
        <f aca="false">SUM(AH38+AH41+AH46)</f>
        <v>542477.54</v>
      </c>
      <c r="AI37" s="207" t="n">
        <f aca="false">SUM(AI38+AI41+AI46)</f>
        <v>754000</v>
      </c>
      <c r="AJ37" s="207" t="n">
        <f aca="false">SUM(AJ38+AJ41+AJ46)</f>
        <v>323911.41</v>
      </c>
      <c r="AK37" s="207" t="n">
        <f aca="false">SUM(AK38+AK41+AK46)</f>
        <v>747500</v>
      </c>
      <c r="AL37" s="207" t="n">
        <f aca="false">SUM(AL38+AL41+AL46)</f>
        <v>0</v>
      </c>
      <c r="AM37" s="207" t="n">
        <f aca="false">SUM(AM38+AM41+AM46)</f>
        <v>0</v>
      </c>
      <c r="AN37" s="207" t="n">
        <f aca="false">SUM(AN38+AN41+AN46)</f>
        <v>747500</v>
      </c>
      <c r="AO37" s="207" t="n">
        <f aca="false">SUM(AN37/$AN$2)</f>
        <v>99210.299289933</v>
      </c>
      <c r="AP37" s="207" t="n">
        <f aca="false">SUM(AP38+AP41+AP46)</f>
        <v>747500</v>
      </c>
      <c r="AQ37" s="207"/>
      <c r="AR37" s="207" t="n">
        <f aca="false">SUM(AP37/$AN$2)</f>
        <v>99210.299289933</v>
      </c>
      <c r="AS37" s="207"/>
      <c r="AT37" s="207" t="n">
        <f aca="false">SUM(AT38+AT41+AT46)</f>
        <v>56819.53</v>
      </c>
      <c r="AU37" s="207" t="n">
        <f aca="false">SUM(AU38+AU41+AU46)</f>
        <v>0</v>
      </c>
      <c r="AV37" s="207" t="n">
        <f aca="false">SUM(AV38+AV41+AV46)</f>
        <v>13935.89</v>
      </c>
      <c r="AW37" s="207" t="n">
        <f aca="false">SUM(AR37+AU37-AV37)</f>
        <v>85274.409289933</v>
      </c>
      <c r="AX37" s="215" t="n">
        <f aca="false">SUM(AX38+AX41+AX46)</f>
        <v>89542.37</v>
      </c>
      <c r="AY37" s="216" t="n">
        <f aca="false">SUM(AY38+AY41+AY46)</f>
        <v>10693.05</v>
      </c>
      <c r="AZ37" s="216" t="n">
        <f aca="false">SUM(AZ38+AZ41+AZ46)</f>
        <v>4435.23</v>
      </c>
      <c r="BA37" s="216" t="n">
        <f aca="false">SUM(BA38+BA41+BA46)</f>
        <v>91532.2265326166</v>
      </c>
      <c r="BB37" s="3" t="n">
        <v>91532.23</v>
      </c>
      <c r="BI37" s="3"/>
    </row>
    <row r="38" customFormat="false" ht="12.75" hidden="true" customHeight="false" outlineLevel="0" collapsed="false">
      <c r="A38" s="209"/>
      <c r="B38" s="205"/>
      <c r="C38" s="205"/>
      <c r="D38" s="205"/>
      <c r="E38" s="205"/>
      <c r="F38" s="205"/>
      <c r="G38" s="205"/>
      <c r="H38" s="205"/>
      <c r="I38" s="217" t="n">
        <v>311</v>
      </c>
      <c r="J38" s="218" t="s">
        <v>187</v>
      </c>
      <c r="K38" s="219" t="n">
        <f aca="false">SUM(K39)</f>
        <v>710476.99</v>
      </c>
      <c r="L38" s="219" t="n">
        <f aca="false">SUM(L39)</f>
        <v>972000</v>
      </c>
      <c r="M38" s="219" t="n">
        <f aca="false">SUM(M39)</f>
        <v>972000</v>
      </c>
      <c r="N38" s="219" t="n">
        <f aca="false">SUM(N39:N40)</f>
        <v>296000</v>
      </c>
      <c r="O38" s="219" t="n">
        <f aca="false">SUM(O39:O40)</f>
        <v>296000</v>
      </c>
      <c r="P38" s="219" t="n">
        <f aca="false">SUM(P39:P40)</f>
        <v>335000</v>
      </c>
      <c r="Q38" s="219" t="n">
        <f aca="false">SUM(Q39:Q40)</f>
        <v>335000</v>
      </c>
      <c r="R38" s="219" t="n">
        <f aca="false">SUM(R39:R40)</f>
        <v>121563.91</v>
      </c>
      <c r="S38" s="219" t="n">
        <f aca="false">SUM(S39:S40)</f>
        <v>460000</v>
      </c>
      <c r="T38" s="219" t="n">
        <f aca="false">SUM(T39:T40)</f>
        <v>212889.92</v>
      </c>
      <c r="U38" s="219" t="n">
        <f aca="false">SUM(U39:U40)</f>
        <v>0</v>
      </c>
      <c r="V38" s="219" t="n">
        <f aca="false">SUM(V39:V40)</f>
        <v>609.745762711864</v>
      </c>
      <c r="W38" s="219" t="n">
        <f aca="false">SUM(W39:W40)</f>
        <v>460000</v>
      </c>
      <c r="X38" s="219" t="n">
        <f aca="false">SUM(X39:X40)</f>
        <v>510000</v>
      </c>
      <c r="Y38" s="219" t="n">
        <f aca="false">SUM(Y39:Y40)</f>
        <v>578000</v>
      </c>
      <c r="Z38" s="219" t="n">
        <f aca="false">SUM(Z39:Z40)</f>
        <v>590000</v>
      </c>
      <c r="AA38" s="219" t="n">
        <f aca="false">SUM(AA39:AA40)</f>
        <v>578000</v>
      </c>
      <c r="AB38" s="219" t="n">
        <f aca="false">SUM(AB39:AB40)</f>
        <v>313059.54</v>
      </c>
      <c r="AC38" s="219" t="n">
        <f aca="false">SUM(AC39:AC40)</f>
        <v>578000</v>
      </c>
      <c r="AD38" s="219" t="n">
        <f aca="false">SUM(AD39:AD40)</f>
        <v>561000</v>
      </c>
      <c r="AE38" s="219" t="n">
        <f aca="false">SUM(AE39:AE40)</f>
        <v>0</v>
      </c>
      <c r="AF38" s="219" t="n">
        <f aca="false">SUM(AF39:AF40)</f>
        <v>0</v>
      </c>
      <c r="AG38" s="219" t="n">
        <f aca="false">SUM(AG39:AG40)</f>
        <v>561000</v>
      </c>
      <c r="AH38" s="219" t="n">
        <f aca="false">SUM(AH39:AH40)</f>
        <v>462221.9</v>
      </c>
      <c r="AI38" s="219" t="n">
        <f aca="false">SUM(AI39:AI40)</f>
        <v>620000</v>
      </c>
      <c r="AJ38" s="219" t="n">
        <f aca="false">SUM(AJ39:AJ40)</f>
        <v>279321.5</v>
      </c>
      <c r="AK38" s="219" t="n">
        <f aca="false">SUM(AK39:AK40)</f>
        <v>570000</v>
      </c>
      <c r="AL38" s="219" t="n">
        <f aca="false">SUM(AL39:AL40)</f>
        <v>0</v>
      </c>
      <c r="AM38" s="219" t="n">
        <f aca="false">SUM(AM39:AM40)</f>
        <v>0</v>
      </c>
      <c r="AN38" s="219" t="n">
        <f aca="false">SUM(AN39:AN40)</f>
        <v>570000</v>
      </c>
      <c r="AO38" s="207" t="n">
        <f aca="false">SUM(AN38/$AN$2)</f>
        <v>75652.0007963368</v>
      </c>
      <c r="AP38" s="219" t="n">
        <f aca="false">SUM(AP39:AP40)</f>
        <v>570000</v>
      </c>
      <c r="AQ38" s="219"/>
      <c r="AR38" s="207" t="n">
        <f aca="false">SUM(AP38/$AN$2)</f>
        <v>75652.0007963368</v>
      </c>
      <c r="AS38" s="207"/>
      <c r="AT38" s="207" t="n">
        <f aca="false">SUM(AT39:AT40)</f>
        <v>45463.62</v>
      </c>
      <c r="AU38" s="207" t="n">
        <f aca="false">SUM(AU39:AU40)</f>
        <v>0</v>
      </c>
      <c r="AV38" s="207" t="n">
        <f aca="false">SUM(AV39:AV40)</f>
        <v>11945.05</v>
      </c>
      <c r="AW38" s="207" t="n">
        <f aca="false">SUM(AR38+AU38-AV38)</f>
        <v>63706.9507963368</v>
      </c>
      <c r="AX38" s="215" t="n">
        <f aca="false">SUM(AX39+AX40)</f>
        <v>71382.62</v>
      </c>
      <c r="AY38" s="216" t="n">
        <f aca="false">SUM(AY39+AY40)</f>
        <v>8293.05</v>
      </c>
      <c r="AZ38" s="216" t="n">
        <f aca="false">SUM(AZ39+AZ40)</f>
        <v>0</v>
      </c>
      <c r="BA38" s="216" t="n">
        <f aca="false">SUM(BA39+BA40)</f>
        <v>71999.9980390205</v>
      </c>
      <c r="BI38" s="3"/>
    </row>
    <row r="39" customFormat="false" ht="12.75" hidden="true" customHeight="false" outlineLevel="0" collapsed="false">
      <c r="A39" s="209"/>
      <c r="B39" s="205"/>
      <c r="C39" s="205"/>
      <c r="D39" s="205"/>
      <c r="E39" s="205"/>
      <c r="F39" s="205"/>
      <c r="G39" s="205"/>
      <c r="H39" s="205"/>
      <c r="I39" s="217" t="n">
        <v>31111</v>
      </c>
      <c r="J39" s="218" t="s">
        <v>188</v>
      </c>
      <c r="K39" s="219" t="n">
        <v>710476.99</v>
      </c>
      <c r="L39" s="219" t="n">
        <v>972000</v>
      </c>
      <c r="M39" s="219" t="n">
        <v>972000</v>
      </c>
      <c r="N39" s="219" t="n">
        <v>293000</v>
      </c>
      <c r="O39" s="219" t="n">
        <v>293000</v>
      </c>
      <c r="P39" s="219" t="n">
        <v>295000</v>
      </c>
      <c r="Q39" s="219" t="n">
        <v>295000</v>
      </c>
      <c r="R39" s="219" t="n">
        <v>121563.91</v>
      </c>
      <c r="S39" s="219" t="n">
        <v>250000</v>
      </c>
      <c r="T39" s="219" t="n">
        <v>176514.08</v>
      </c>
      <c r="U39" s="219"/>
      <c r="V39" s="207" t="n">
        <f aca="false">S39/P39*100</f>
        <v>84.7457627118644</v>
      </c>
      <c r="W39" s="219" t="n">
        <v>250000</v>
      </c>
      <c r="X39" s="219" t="n">
        <v>340000</v>
      </c>
      <c r="Y39" s="219" t="n">
        <v>408000</v>
      </c>
      <c r="Z39" s="219" t="n">
        <v>400000</v>
      </c>
      <c r="AA39" s="219" t="n">
        <v>408000</v>
      </c>
      <c r="AB39" s="219" t="n">
        <v>259070.82</v>
      </c>
      <c r="AC39" s="219" t="n">
        <v>408000</v>
      </c>
      <c r="AD39" s="219" t="n">
        <v>408000</v>
      </c>
      <c r="AE39" s="219"/>
      <c r="AF39" s="219"/>
      <c r="AG39" s="221" t="n">
        <f aca="false">SUM(AC39+AE39-AF39)</f>
        <v>408000</v>
      </c>
      <c r="AH39" s="219" t="n">
        <v>413471.78</v>
      </c>
      <c r="AI39" s="219" t="n">
        <v>467000</v>
      </c>
      <c r="AJ39" s="180" t="n">
        <v>217454.78</v>
      </c>
      <c r="AK39" s="219" t="n">
        <v>480000</v>
      </c>
      <c r="AL39" s="219"/>
      <c r="AM39" s="219"/>
      <c r="AN39" s="180" t="n">
        <f aca="false">SUM(AK39+AL39-AM39)</f>
        <v>480000</v>
      </c>
      <c r="AO39" s="207" t="n">
        <f aca="false">SUM(AN39/$AN$2)</f>
        <v>63706.9480390205</v>
      </c>
      <c r="AP39" s="180" t="n">
        <v>480000</v>
      </c>
      <c r="AQ39" s="180"/>
      <c r="AR39" s="207" t="n">
        <f aca="false">SUM(AP39/$AN$2)</f>
        <v>63706.9480390205</v>
      </c>
      <c r="AS39" s="207" t="n">
        <v>45463.62</v>
      </c>
      <c r="AT39" s="207" t="n">
        <v>45463.62</v>
      </c>
      <c r="AU39" s="207"/>
      <c r="AV39" s="207"/>
      <c r="AW39" s="207" t="n">
        <f aca="false">SUM(AR39+AU39-AV39)</f>
        <v>63706.9480390205</v>
      </c>
      <c r="AX39" s="215" t="n">
        <v>71382.62</v>
      </c>
      <c r="AY39" s="216" t="n">
        <v>8293.05</v>
      </c>
      <c r="AZ39" s="216" t="n">
        <v>0</v>
      </c>
      <c r="BA39" s="216" t="n">
        <f aca="false">SUM(AW39+AY39)</f>
        <v>71999.9980390205</v>
      </c>
      <c r="BI39" s="3"/>
    </row>
    <row r="40" customFormat="false" ht="12.75" hidden="true" customHeight="false" outlineLevel="0" collapsed="false">
      <c r="A40" s="209"/>
      <c r="B40" s="205"/>
      <c r="C40" s="205"/>
      <c r="D40" s="205"/>
      <c r="E40" s="205"/>
      <c r="F40" s="205"/>
      <c r="G40" s="205"/>
      <c r="H40" s="205"/>
      <c r="I40" s="217" t="n">
        <v>31112</v>
      </c>
      <c r="J40" s="218" t="s">
        <v>189</v>
      </c>
      <c r="K40" s="219"/>
      <c r="L40" s="219"/>
      <c r="M40" s="219"/>
      <c r="N40" s="219" t="n">
        <v>3000</v>
      </c>
      <c r="O40" s="219" t="n">
        <v>3000</v>
      </c>
      <c r="P40" s="219" t="n">
        <v>40000</v>
      </c>
      <c r="Q40" s="219" t="n">
        <v>40000</v>
      </c>
      <c r="R40" s="219"/>
      <c r="S40" s="219" t="n">
        <v>210000</v>
      </c>
      <c r="T40" s="219" t="n">
        <v>36375.84</v>
      </c>
      <c r="U40" s="219"/>
      <c r="V40" s="207" t="n">
        <f aca="false">S40/P40*100</f>
        <v>525</v>
      </c>
      <c r="W40" s="219" t="n">
        <v>210000</v>
      </c>
      <c r="X40" s="219" t="n">
        <v>170000</v>
      </c>
      <c r="Y40" s="219" t="n">
        <v>170000</v>
      </c>
      <c r="Z40" s="219" t="n">
        <v>190000</v>
      </c>
      <c r="AA40" s="219" t="n">
        <v>170000</v>
      </c>
      <c r="AB40" s="219" t="n">
        <v>53988.72</v>
      </c>
      <c r="AC40" s="219" t="n">
        <v>170000</v>
      </c>
      <c r="AD40" s="219" t="n">
        <v>153000</v>
      </c>
      <c r="AE40" s="219"/>
      <c r="AF40" s="219"/>
      <c r="AG40" s="221" t="n">
        <v>153000</v>
      </c>
      <c r="AH40" s="219" t="n">
        <v>48750.12</v>
      </c>
      <c r="AI40" s="219" t="n">
        <v>153000</v>
      </c>
      <c r="AJ40" s="180" t="n">
        <v>61866.72</v>
      </c>
      <c r="AK40" s="219" t="n">
        <v>90000</v>
      </c>
      <c r="AL40" s="219"/>
      <c r="AM40" s="219"/>
      <c r="AN40" s="180" t="n">
        <f aca="false">SUM(AK40+AL40-AM40)</f>
        <v>90000</v>
      </c>
      <c r="AO40" s="207" t="n">
        <f aca="false">SUM(AN40/$AN$2)</f>
        <v>11945.0527573163</v>
      </c>
      <c r="AP40" s="180" t="n">
        <v>90000</v>
      </c>
      <c r="AQ40" s="180"/>
      <c r="AR40" s="207" t="n">
        <f aca="false">SUM(AP40/$AN$2)</f>
        <v>11945.0527573163</v>
      </c>
      <c r="AS40" s="207"/>
      <c r="AT40" s="207"/>
      <c r="AU40" s="207"/>
      <c r="AV40" s="207" t="n">
        <v>11945.05</v>
      </c>
      <c r="AW40" s="207" t="n">
        <f aca="false">SUM(AR40+AU40-AV40)</f>
        <v>0.00275731634428666</v>
      </c>
      <c r="AX40" s="215"/>
      <c r="AY40" s="180"/>
      <c r="AZ40" s="180"/>
      <c r="BA40" s="160"/>
      <c r="BI40" s="3"/>
    </row>
    <row r="41" customFormat="false" ht="12.75" hidden="true" customHeight="false" outlineLevel="0" collapsed="false">
      <c r="A41" s="209"/>
      <c r="B41" s="205"/>
      <c r="C41" s="205"/>
      <c r="D41" s="205"/>
      <c r="E41" s="205"/>
      <c r="F41" s="205"/>
      <c r="G41" s="205"/>
      <c r="H41" s="205"/>
      <c r="I41" s="217" t="n">
        <v>312</v>
      </c>
      <c r="J41" s="218" t="s">
        <v>190</v>
      </c>
      <c r="K41" s="219" t="n">
        <f aca="false">SUM(K42)</f>
        <v>0</v>
      </c>
      <c r="L41" s="219" t="n">
        <f aca="false">SUM(L42)</f>
        <v>8000</v>
      </c>
      <c r="M41" s="219" t="n">
        <f aca="false">SUM(M42)</f>
        <v>8000</v>
      </c>
      <c r="N41" s="219" t="n">
        <f aca="false">SUM(N42)</f>
        <v>14000</v>
      </c>
      <c r="O41" s="219" t="n">
        <f aca="false">SUM(O42)</f>
        <v>14000</v>
      </c>
      <c r="P41" s="219" t="n">
        <f aca="false">SUM(P42)</f>
        <v>12000</v>
      </c>
      <c r="Q41" s="219" t="n">
        <f aca="false">SUM(Q42)</f>
        <v>12000</v>
      </c>
      <c r="R41" s="219" t="n">
        <f aca="false">SUM(R42)</f>
        <v>9962.77</v>
      </c>
      <c r="S41" s="219" t="n">
        <f aca="false">SUM(S42)</f>
        <v>15000</v>
      </c>
      <c r="T41" s="219" t="n">
        <f aca="false">SUM(T42)</f>
        <v>4500</v>
      </c>
      <c r="U41" s="219" t="n">
        <f aca="false">SUM(U42)</f>
        <v>0</v>
      </c>
      <c r="V41" s="219" t="n">
        <f aca="false">SUM(V42)</f>
        <v>125</v>
      </c>
      <c r="W41" s="219" t="n">
        <f aca="false">SUM(W42)</f>
        <v>15000</v>
      </c>
      <c r="X41" s="219" t="n">
        <f aca="false">SUM(X42:X43)</f>
        <v>34000</v>
      </c>
      <c r="Y41" s="219" t="n">
        <f aca="false">SUM(Y42:Y43)</f>
        <v>27500</v>
      </c>
      <c r="Z41" s="219" t="n">
        <v>52500</v>
      </c>
      <c r="AA41" s="219" t="n">
        <f aca="false">SUM(AA42:AA43)</f>
        <v>30000</v>
      </c>
      <c r="AB41" s="219" t="n">
        <f aca="false">SUM(AB42:AB43)</f>
        <v>0</v>
      </c>
      <c r="AC41" s="219" t="n">
        <f aca="false">SUM(AC42:AC43)</f>
        <v>30000</v>
      </c>
      <c r="AD41" s="219" t="n">
        <f aca="false">SUM(AD42:AD43)</f>
        <v>30000</v>
      </c>
      <c r="AE41" s="219" t="n">
        <f aca="false">SUM(AE42:AE43)</f>
        <v>0</v>
      </c>
      <c r="AF41" s="219" t="n">
        <f aca="false">SUM(AF42:AF43)</f>
        <v>0</v>
      </c>
      <c r="AG41" s="219" t="n">
        <f aca="false">SUM(AG42:AG43)</f>
        <v>30000</v>
      </c>
      <c r="AH41" s="219" t="n">
        <f aca="false">SUM(AH42:AH43)</f>
        <v>6000</v>
      </c>
      <c r="AI41" s="219" t="n">
        <f aca="false">SUM(AI42:AI43)</f>
        <v>30000</v>
      </c>
      <c r="AJ41" s="219" t="n">
        <f aca="false">SUM(AJ42:AJ43)</f>
        <v>0</v>
      </c>
      <c r="AK41" s="219" t="n">
        <f aca="false">SUM(AK42:AK45)</f>
        <v>80000</v>
      </c>
      <c r="AL41" s="219" t="n">
        <f aca="false">SUM(AL42:AL45)</f>
        <v>0</v>
      </c>
      <c r="AM41" s="219" t="n">
        <f aca="false">SUM(AM42:AM45)</f>
        <v>0</v>
      </c>
      <c r="AN41" s="219" t="n">
        <f aca="false">SUM(AN42:AN45)</f>
        <v>80000</v>
      </c>
      <c r="AO41" s="207" t="n">
        <f aca="false">SUM(AN41/$AN$2)</f>
        <v>10617.8246731701</v>
      </c>
      <c r="AP41" s="219" t="n">
        <f aca="false">SUM(AP42:AP45)</f>
        <v>80000</v>
      </c>
      <c r="AQ41" s="219"/>
      <c r="AR41" s="207" t="n">
        <f aca="false">SUM(AP41/$AN$2)</f>
        <v>10617.8246731701</v>
      </c>
      <c r="AS41" s="207"/>
      <c r="AT41" s="207" t="n">
        <f aca="false">SUM(AT42:AT45)</f>
        <v>3854.4</v>
      </c>
      <c r="AU41" s="207" t="n">
        <f aca="false">SUM(AU42:AU45)</f>
        <v>0</v>
      </c>
      <c r="AV41" s="207" t="n">
        <f aca="false">SUM(AV42:AV45)</f>
        <v>1990.84</v>
      </c>
      <c r="AW41" s="207" t="n">
        <f aca="false">SUM(AR41+AU41-AV41)</f>
        <v>8626.98467317008</v>
      </c>
      <c r="AX41" s="215" t="n">
        <f aca="false">SUM(AX42:AX45)</f>
        <v>6381.6</v>
      </c>
      <c r="AY41" s="216" t="n">
        <f aca="false">SUM(AY42:AY45)</f>
        <v>1300</v>
      </c>
      <c r="AZ41" s="216" t="n">
        <f aca="false">SUM(AZ42:AZ45)</f>
        <v>2245.3</v>
      </c>
      <c r="BA41" s="216" t="n">
        <f aca="false">SUM(BA42:BA45)</f>
        <v>7681.68467317008</v>
      </c>
      <c r="BI41" s="3"/>
    </row>
    <row r="42" customFormat="false" ht="12.75" hidden="true" customHeight="false" outlineLevel="0" collapsed="false">
      <c r="A42" s="209"/>
      <c r="B42" s="205"/>
      <c r="C42" s="205"/>
      <c r="D42" s="205"/>
      <c r="E42" s="205"/>
      <c r="F42" s="205"/>
      <c r="G42" s="205"/>
      <c r="H42" s="205"/>
      <c r="I42" s="217" t="n">
        <v>31219</v>
      </c>
      <c r="J42" s="218" t="s">
        <v>190</v>
      </c>
      <c r="K42" s="219" t="n">
        <v>0</v>
      </c>
      <c r="L42" s="219" t="n">
        <v>8000</v>
      </c>
      <c r="M42" s="219" t="n">
        <v>8000</v>
      </c>
      <c r="N42" s="219" t="n">
        <v>14000</v>
      </c>
      <c r="O42" s="219" t="n">
        <v>14000</v>
      </c>
      <c r="P42" s="219" t="n">
        <v>12000</v>
      </c>
      <c r="Q42" s="219" t="n">
        <v>12000</v>
      </c>
      <c r="R42" s="219" t="n">
        <v>9962.77</v>
      </c>
      <c r="S42" s="219" t="n">
        <v>15000</v>
      </c>
      <c r="T42" s="219" t="n">
        <v>4500</v>
      </c>
      <c r="U42" s="219"/>
      <c r="V42" s="207" t="n">
        <f aca="false">S42/P42*100</f>
        <v>125</v>
      </c>
      <c r="W42" s="219" t="n">
        <v>15000</v>
      </c>
      <c r="X42" s="219" t="n">
        <v>27000</v>
      </c>
      <c r="Y42" s="219" t="n">
        <v>20000</v>
      </c>
      <c r="Z42" s="219" t="n">
        <v>20000</v>
      </c>
      <c r="AA42" s="219" t="n">
        <v>20000</v>
      </c>
      <c r="AB42" s="219"/>
      <c r="AC42" s="219" t="n">
        <v>20000</v>
      </c>
      <c r="AD42" s="219" t="n">
        <v>20000</v>
      </c>
      <c r="AE42" s="219"/>
      <c r="AF42" s="219"/>
      <c r="AG42" s="221" t="n">
        <f aca="false">SUM(AD42+AE42-AF42)</f>
        <v>20000</v>
      </c>
      <c r="AH42" s="219" t="n">
        <v>6000</v>
      </c>
      <c r="AI42" s="219" t="n">
        <v>20000</v>
      </c>
      <c r="AJ42" s="180" t="n">
        <v>0</v>
      </c>
      <c r="AK42" s="219" t="n">
        <v>35000</v>
      </c>
      <c r="AL42" s="219"/>
      <c r="AM42" s="219"/>
      <c r="AN42" s="180" t="n">
        <f aca="false">SUM(AK42+AL42-AM42)</f>
        <v>35000</v>
      </c>
      <c r="AO42" s="207" t="n">
        <f aca="false">SUM(AN42/$AN$2)</f>
        <v>4645.29829451191</v>
      </c>
      <c r="AP42" s="180" t="n">
        <v>35000</v>
      </c>
      <c r="AQ42" s="180"/>
      <c r="AR42" s="207" t="n">
        <f aca="false">SUM(AP42/$AN$2)</f>
        <v>4645.29829451191</v>
      </c>
      <c r="AS42" s="207" t="n">
        <v>1200</v>
      </c>
      <c r="AT42" s="207" t="n">
        <v>1200</v>
      </c>
      <c r="AU42" s="207"/>
      <c r="AV42" s="207"/>
      <c r="AW42" s="207" t="n">
        <f aca="false">SUM(AR42+AU42-AV42)</f>
        <v>4645.29829451191</v>
      </c>
      <c r="AX42" s="215" t="n">
        <v>2400</v>
      </c>
      <c r="AY42" s="180"/>
      <c r="AZ42" s="180" t="n">
        <v>2245.3</v>
      </c>
      <c r="BA42" s="160" t="n">
        <f aca="false">SUM(AW42+AY42-AZ42)</f>
        <v>2399.99829451191</v>
      </c>
      <c r="BI42" s="3"/>
    </row>
    <row r="43" customFormat="false" ht="12.75" hidden="true" customHeight="false" outlineLevel="0" collapsed="false">
      <c r="A43" s="209"/>
      <c r="B43" s="205"/>
      <c r="C43" s="205"/>
      <c r="D43" s="205"/>
      <c r="E43" s="205"/>
      <c r="F43" s="205"/>
      <c r="G43" s="205"/>
      <c r="H43" s="205"/>
      <c r="I43" s="217" t="n">
        <v>31219</v>
      </c>
      <c r="J43" s="218" t="s">
        <v>191</v>
      </c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07"/>
      <c r="W43" s="219"/>
      <c r="X43" s="219" t="n">
        <v>7000</v>
      </c>
      <c r="Y43" s="219" t="n">
        <v>7500</v>
      </c>
      <c r="Z43" s="219" t="n">
        <v>7500</v>
      </c>
      <c r="AA43" s="219" t="n">
        <v>10000</v>
      </c>
      <c r="AB43" s="219"/>
      <c r="AC43" s="219" t="n">
        <v>10000</v>
      </c>
      <c r="AD43" s="219" t="n">
        <v>10000</v>
      </c>
      <c r="AE43" s="219"/>
      <c r="AF43" s="219"/>
      <c r="AG43" s="221" t="n">
        <f aca="false">SUM(AD43+AE43-AF43)</f>
        <v>10000</v>
      </c>
      <c r="AH43" s="219"/>
      <c r="AI43" s="219" t="n">
        <v>10000</v>
      </c>
      <c r="AJ43" s="180" t="n">
        <v>0</v>
      </c>
      <c r="AK43" s="219" t="n">
        <v>15000</v>
      </c>
      <c r="AL43" s="219"/>
      <c r="AM43" s="219"/>
      <c r="AN43" s="180" t="n">
        <f aca="false">SUM(AK43+AL43-AM43)</f>
        <v>15000</v>
      </c>
      <c r="AO43" s="207" t="n">
        <f aca="false">SUM(AN43/$AN$2)</f>
        <v>1990.84212621939</v>
      </c>
      <c r="AP43" s="180" t="n">
        <v>15000</v>
      </c>
      <c r="AQ43" s="180"/>
      <c r="AR43" s="207" t="n">
        <f aca="false">SUM(AP43/$AN$2)</f>
        <v>1990.84212621939</v>
      </c>
      <c r="AS43" s="207"/>
      <c r="AT43" s="207"/>
      <c r="AU43" s="207"/>
      <c r="AV43" s="207" t="n">
        <v>1990.84</v>
      </c>
      <c r="AW43" s="207" t="n">
        <f aca="false">SUM(AR43+AU43-AV43)</f>
        <v>0.00212621939067503</v>
      </c>
      <c r="AX43" s="215"/>
      <c r="AY43" s="180"/>
      <c r="AZ43" s="180"/>
      <c r="BA43" s="160" t="n">
        <f aca="false">SUM(AW43+AY43-AZ43)</f>
        <v>0.00212621939067503</v>
      </c>
      <c r="BI43" s="3"/>
    </row>
    <row r="44" customFormat="false" ht="12.75" hidden="true" customHeight="false" outlineLevel="0" collapsed="false">
      <c r="A44" s="209"/>
      <c r="B44" s="205"/>
      <c r="C44" s="205"/>
      <c r="D44" s="205"/>
      <c r="E44" s="205"/>
      <c r="F44" s="205"/>
      <c r="G44" s="205"/>
      <c r="H44" s="205"/>
      <c r="I44" s="217" t="n">
        <v>31219</v>
      </c>
      <c r="J44" s="218" t="s">
        <v>192</v>
      </c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07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21"/>
      <c r="AH44" s="219"/>
      <c r="AI44" s="219"/>
      <c r="AJ44" s="180"/>
      <c r="AK44" s="219"/>
      <c r="AL44" s="219"/>
      <c r="AM44" s="219"/>
      <c r="AN44" s="180"/>
      <c r="AO44" s="207"/>
      <c r="AP44" s="180"/>
      <c r="AQ44" s="180"/>
      <c r="AR44" s="207"/>
      <c r="AS44" s="207"/>
      <c r="AT44" s="207"/>
      <c r="AU44" s="207"/>
      <c r="AV44" s="207"/>
      <c r="AW44" s="207"/>
      <c r="AX44" s="215"/>
      <c r="AY44" s="180" t="n">
        <v>1300</v>
      </c>
      <c r="AZ44" s="180"/>
      <c r="BA44" s="160" t="n">
        <f aca="false">SUM(AW44+AY44-AZ44)</f>
        <v>1300</v>
      </c>
      <c r="BI44" s="3"/>
    </row>
    <row r="45" customFormat="false" ht="12.75" hidden="true" customHeight="false" outlineLevel="0" collapsed="false">
      <c r="A45" s="209"/>
      <c r="B45" s="205"/>
      <c r="C45" s="205"/>
      <c r="D45" s="205"/>
      <c r="E45" s="205"/>
      <c r="F45" s="205"/>
      <c r="G45" s="205"/>
      <c r="H45" s="205"/>
      <c r="I45" s="217" t="n">
        <v>31219</v>
      </c>
      <c r="J45" s="218" t="s">
        <v>193</v>
      </c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07"/>
      <c r="W45" s="219"/>
      <c r="X45" s="219"/>
      <c r="Y45" s="219" t="n">
        <v>0</v>
      </c>
      <c r="Z45" s="219" t="n">
        <v>25000</v>
      </c>
      <c r="AA45" s="219" t="n">
        <v>25000</v>
      </c>
      <c r="AB45" s="219"/>
      <c r="AC45" s="219" t="n">
        <v>25000</v>
      </c>
      <c r="AD45" s="219" t="n">
        <v>25000</v>
      </c>
      <c r="AE45" s="219"/>
      <c r="AF45" s="219"/>
      <c r="AG45" s="221" t="n">
        <f aca="false">SUM(AD45+AE45-AF45)</f>
        <v>25000</v>
      </c>
      <c r="AH45" s="219" t="n">
        <v>22916.85</v>
      </c>
      <c r="AI45" s="219" t="n">
        <v>35000</v>
      </c>
      <c r="AJ45" s="180" t="n">
        <v>12500.1</v>
      </c>
      <c r="AK45" s="219" t="n">
        <v>30000</v>
      </c>
      <c r="AL45" s="219"/>
      <c r="AM45" s="219"/>
      <c r="AN45" s="180" t="n">
        <f aca="false">SUM(AK45+AL45-AM45)</f>
        <v>30000</v>
      </c>
      <c r="AO45" s="207" t="n">
        <f aca="false">SUM(AN45/$AN$2)</f>
        <v>3981.68425243878</v>
      </c>
      <c r="AP45" s="180" t="n">
        <v>30000</v>
      </c>
      <c r="AQ45" s="180"/>
      <c r="AR45" s="207" t="n">
        <f aca="false">SUM(AP45/$AN$2)</f>
        <v>3981.68425243878</v>
      </c>
      <c r="AS45" s="207" t="n">
        <v>2654.4</v>
      </c>
      <c r="AT45" s="207" t="n">
        <v>2654.4</v>
      </c>
      <c r="AU45" s="207"/>
      <c r="AV45" s="207"/>
      <c r="AW45" s="207" t="n">
        <f aca="false">SUM(AR45+AU45-AV45)</f>
        <v>3981.68425243878</v>
      </c>
      <c r="AX45" s="215" t="n">
        <v>3981.6</v>
      </c>
      <c r="AY45" s="180"/>
      <c r="AZ45" s="180"/>
      <c r="BA45" s="160" t="n">
        <f aca="false">SUM(AW45+AY45-AZ45)</f>
        <v>3981.68425243878</v>
      </c>
      <c r="BI45" s="3"/>
    </row>
    <row r="46" customFormat="false" ht="12.75" hidden="true" customHeight="false" outlineLevel="0" collapsed="false">
      <c r="A46" s="209"/>
      <c r="B46" s="205"/>
      <c r="C46" s="205"/>
      <c r="D46" s="205"/>
      <c r="E46" s="205"/>
      <c r="F46" s="205"/>
      <c r="G46" s="205"/>
      <c r="H46" s="205"/>
      <c r="I46" s="217" t="n">
        <v>313</v>
      </c>
      <c r="J46" s="218" t="s">
        <v>194</v>
      </c>
      <c r="K46" s="219" t="n">
        <f aca="false">SUM(K47:K48)</f>
        <v>96829.84</v>
      </c>
      <c r="L46" s="219" t="n">
        <f aca="false">SUM(L47:L48)</f>
        <v>132500</v>
      </c>
      <c r="M46" s="219" t="n">
        <f aca="false">SUM(M47:M48)</f>
        <v>132500</v>
      </c>
      <c r="N46" s="219" t="n">
        <f aca="false">SUM(N47:N48)</f>
        <v>41000</v>
      </c>
      <c r="O46" s="219" t="n">
        <f aca="false">SUM(O47:O48)</f>
        <v>41000</v>
      </c>
      <c r="P46" s="219" t="n">
        <f aca="false">SUM(P47:P48)</f>
        <v>45000</v>
      </c>
      <c r="Q46" s="219" t="n">
        <f aca="false">SUM(Q47:Q48)</f>
        <v>45000</v>
      </c>
      <c r="R46" s="219" t="n">
        <f aca="false">SUM(R47:R48)</f>
        <v>18842.37</v>
      </c>
      <c r="S46" s="219" t="n">
        <f aca="false">SUM(S47:S48)</f>
        <v>32550</v>
      </c>
      <c r="T46" s="219" t="n">
        <f aca="false">SUM(T47:T48)</f>
        <v>22663.43</v>
      </c>
      <c r="U46" s="219" t="n">
        <f aca="false">SUM(U47:U48)</f>
        <v>0</v>
      </c>
      <c r="V46" s="219" t="n">
        <f aca="false">SUM(V47:V48)</f>
        <v>72.3333333333333</v>
      </c>
      <c r="W46" s="219" t="n">
        <f aca="false">SUM(W47:W48)</f>
        <v>32000</v>
      </c>
      <c r="X46" s="219" t="n">
        <f aca="false">SUM(X47:X48)</f>
        <v>73500</v>
      </c>
      <c r="Y46" s="219" t="n">
        <f aca="false">SUM(Y47:Y48)</f>
        <v>79904</v>
      </c>
      <c r="Z46" s="219" t="n">
        <f aca="false">SUM(Z47:Z48)</f>
        <v>96000</v>
      </c>
      <c r="AA46" s="219" t="n">
        <f aca="false">SUM(AA47:AA48)</f>
        <v>80000</v>
      </c>
      <c r="AB46" s="219" t="n">
        <f aca="false">SUM(AB47:AB48)</f>
        <v>45944.49</v>
      </c>
      <c r="AC46" s="219" t="n">
        <f aca="false">SUM(AC47:AC48)</f>
        <v>80000</v>
      </c>
      <c r="AD46" s="219" t="n">
        <f aca="false">SUM(AD47:AD48)</f>
        <v>80000</v>
      </c>
      <c r="AE46" s="219" t="n">
        <f aca="false">SUM(AE47:AE48)</f>
        <v>0</v>
      </c>
      <c r="AF46" s="219" t="n">
        <f aca="false">SUM(AF47:AF48)</f>
        <v>0</v>
      </c>
      <c r="AG46" s="219" t="n">
        <f aca="false">SUM(AG47:AG48)</f>
        <v>80000</v>
      </c>
      <c r="AH46" s="219" t="n">
        <f aca="false">SUM(AH47:AH48)</f>
        <v>74255.64</v>
      </c>
      <c r="AI46" s="219" t="n">
        <f aca="false">SUM(AI47:AI48)</f>
        <v>104000</v>
      </c>
      <c r="AJ46" s="219" t="n">
        <f aca="false">SUM(AJ47:AJ48)</f>
        <v>44589.91</v>
      </c>
      <c r="AK46" s="219" t="n">
        <f aca="false">SUM(AK47:AK48)</f>
        <v>97500</v>
      </c>
      <c r="AL46" s="219" t="n">
        <f aca="false">SUM(AL47:AL48)</f>
        <v>0</v>
      </c>
      <c r="AM46" s="219" t="n">
        <f aca="false">SUM(AM47:AM48)</f>
        <v>0</v>
      </c>
      <c r="AN46" s="219" t="n">
        <f aca="false">SUM(AN47:AN48)</f>
        <v>97500</v>
      </c>
      <c r="AO46" s="207" t="n">
        <f aca="false">SUM(AN46/$AN$2)</f>
        <v>12940.473820426</v>
      </c>
      <c r="AP46" s="219" t="n">
        <f aca="false">SUM(AP47:AP48)</f>
        <v>97500</v>
      </c>
      <c r="AQ46" s="219"/>
      <c r="AR46" s="207" t="n">
        <f aca="false">SUM(AP46/$AN$2)</f>
        <v>12940.473820426</v>
      </c>
      <c r="AS46" s="207"/>
      <c r="AT46" s="207" t="n">
        <f aca="false">SUM(AT47:AT48)</f>
        <v>7501.51</v>
      </c>
      <c r="AU46" s="207" t="n">
        <f aca="false">SUM(AU47:AU48)</f>
        <v>0</v>
      </c>
      <c r="AV46" s="207" t="n">
        <f aca="false">SUM(AV47:AV48)</f>
        <v>0</v>
      </c>
      <c r="AW46" s="207" t="n">
        <f aca="false">SUM(AR46+AU46-AV46)</f>
        <v>12940.473820426</v>
      </c>
      <c r="AX46" s="215" t="n">
        <f aca="false">SUM(AX48+AX47)</f>
        <v>11778.15</v>
      </c>
      <c r="AY46" s="216" t="n">
        <f aca="false">SUM(AY48+AY47)</f>
        <v>1100</v>
      </c>
      <c r="AZ46" s="216" t="n">
        <f aca="false">SUM(AZ48+AZ47)</f>
        <v>2189.93</v>
      </c>
      <c r="BA46" s="216" t="n">
        <f aca="false">SUM(BA48+BA47)</f>
        <v>11850.543820426</v>
      </c>
      <c r="BI46" s="3"/>
    </row>
    <row r="47" customFormat="false" ht="12.75" hidden="true" customHeight="false" outlineLevel="0" collapsed="false">
      <c r="A47" s="209"/>
      <c r="B47" s="205"/>
      <c r="C47" s="205"/>
      <c r="D47" s="205"/>
      <c r="E47" s="205"/>
      <c r="F47" s="205"/>
      <c r="G47" s="205"/>
      <c r="H47" s="205"/>
      <c r="I47" s="217" t="n">
        <v>31321</v>
      </c>
      <c r="J47" s="218" t="s">
        <v>195</v>
      </c>
      <c r="K47" s="219" t="n">
        <v>96829.84</v>
      </c>
      <c r="L47" s="219" t="n">
        <v>132500</v>
      </c>
      <c r="M47" s="219" t="n">
        <v>132500</v>
      </c>
      <c r="N47" s="219" t="n">
        <v>41000</v>
      </c>
      <c r="O47" s="219" t="n">
        <v>41000</v>
      </c>
      <c r="P47" s="219" t="n">
        <v>45000</v>
      </c>
      <c r="Q47" s="219" t="n">
        <v>45000</v>
      </c>
      <c r="R47" s="219" t="n">
        <v>18842.37</v>
      </c>
      <c r="S47" s="219" t="n">
        <v>32550</v>
      </c>
      <c r="T47" s="219" t="n">
        <v>22663.43</v>
      </c>
      <c r="U47" s="219"/>
      <c r="V47" s="207" t="n">
        <f aca="false">S47/P47*100</f>
        <v>72.3333333333333</v>
      </c>
      <c r="W47" s="219" t="n">
        <v>32000</v>
      </c>
      <c r="X47" s="219" t="n">
        <v>51500</v>
      </c>
      <c r="Y47" s="219" t="n">
        <v>58904</v>
      </c>
      <c r="Z47" s="219" t="n">
        <v>65000</v>
      </c>
      <c r="AA47" s="219" t="n">
        <v>59000</v>
      </c>
      <c r="AB47" s="219" t="n">
        <v>37242.75</v>
      </c>
      <c r="AC47" s="219" t="n">
        <v>59000</v>
      </c>
      <c r="AD47" s="219" t="n">
        <v>59000</v>
      </c>
      <c r="AE47" s="219"/>
      <c r="AF47" s="219"/>
      <c r="AG47" s="221" t="n">
        <f aca="false">SUM(AD47+AE47-AF47)</f>
        <v>59000</v>
      </c>
      <c r="AH47" s="219" t="n">
        <v>68222.85</v>
      </c>
      <c r="AI47" s="219" t="n">
        <v>78000</v>
      </c>
      <c r="AJ47" s="180" t="n">
        <v>35823.62</v>
      </c>
      <c r="AK47" s="219" t="n">
        <v>81000</v>
      </c>
      <c r="AL47" s="219"/>
      <c r="AM47" s="219"/>
      <c r="AN47" s="180" t="n">
        <f aca="false">SUM(AK47+AL47-AM47)</f>
        <v>81000</v>
      </c>
      <c r="AO47" s="207" t="n">
        <f aca="false">SUM(AN47/$AN$2)</f>
        <v>10750.5474815847</v>
      </c>
      <c r="AP47" s="180" t="n">
        <v>81000</v>
      </c>
      <c r="AQ47" s="180"/>
      <c r="AR47" s="207" t="n">
        <f aca="false">SUM(AP47/$AN$2)</f>
        <v>10750.5474815847</v>
      </c>
      <c r="AS47" s="207" t="n">
        <v>7501.51</v>
      </c>
      <c r="AT47" s="207" t="n">
        <v>7501.51</v>
      </c>
      <c r="AU47" s="207"/>
      <c r="AV47" s="207"/>
      <c r="AW47" s="207" t="n">
        <f aca="false">SUM(AR47+AU47-AV47)</f>
        <v>10750.5474815847</v>
      </c>
      <c r="AX47" s="215" t="n">
        <v>11778.15</v>
      </c>
      <c r="AY47" s="180" t="n">
        <v>1100</v>
      </c>
      <c r="AZ47" s="180"/>
      <c r="BA47" s="160" t="n">
        <f aca="false">SUM(AW47+AY47-AZ47)</f>
        <v>11850.5474815847</v>
      </c>
      <c r="BI47" s="3"/>
    </row>
    <row r="48" customFormat="false" ht="12.75" hidden="true" customHeight="false" outlineLevel="0" collapsed="false">
      <c r="A48" s="209"/>
      <c r="B48" s="205"/>
      <c r="C48" s="205"/>
      <c r="D48" s="205"/>
      <c r="E48" s="205"/>
      <c r="F48" s="205"/>
      <c r="G48" s="205"/>
      <c r="H48" s="205"/>
      <c r="I48" s="217" t="n">
        <v>31321</v>
      </c>
      <c r="J48" s="218" t="s">
        <v>196</v>
      </c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07"/>
      <c r="W48" s="219"/>
      <c r="X48" s="219" t="n">
        <v>22000</v>
      </c>
      <c r="Y48" s="219" t="n">
        <v>21000</v>
      </c>
      <c r="Z48" s="219" t="n">
        <v>31000</v>
      </c>
      <c r="AA48" s="219" t="n">
        <v>21000</v>
      </c>
      <c r="AB48" s="219" t="n">
        <v>8701.74</v>
      </c>
      <c r="AC48" s="219" t="n">
        <v>21000</v>
      </c>
      <c r="AD48" s="219" t="n">
        <v>21000</v>
      </c>
      <c r="AE48" s="219"/>
      <c r="AF48" s="219"/>
      <c r="AG48" s="221" t="n">
        <f aca="false">SUM(AD48+AE48-AF48)</f>
        <v>21000</v>
      </c>
      <c r="AH48" s="219" t="n">
        <v>6032.79</v>
      </c>
      <c r="AI48" s="219" t="n">
        <v>26000</v>
      </c>
      <c r="AJ48" s="180" t="n">
        <v>8766.29</v>
      </c>
      <c r="AK48" s="219" t="n">
        <v>16500</v>
      </c>
      <c r="AL48" s="219"/>
      <c r="AM48" s="219"/>
      <c r="AN48" s="180" t="n">
        <f aca="false">SUM(AK48+AL48-AM48)</f>
        <v>16500</v>
      </c>
      <c r="AO48" s="207" t="n">
        <f aca="false">SUM(AN48/$AN$2)</f>
        <v>2189.92633884133</v>
      </c>
      <c r="AP48" s="180" t="n">
        <v>16500</v>
      </c>
      <c r="AQ48" s="180"/>
      <c r="AR48" s="207" t="n">
        <f aca="false">SUM(AP48/$AN$2)</f>
        <v>2189.92633884133</v>
      </c>
      <c r="AS48" s="207"/>
      <c r="AT48" s="207"/>
      <c r="AU48" s="207"/>
      <c r="AV48" s="207"/>
      <c r="AW48" s="207" t="n">
        <f aca="false">SUM(AR48+AU48-AV48)</f>
        <v>2189.92633884133</v>
      </c>
      <c r="AX48" s="215"/>
      <c r="AY48" s="180"/>
      <c r="AZ48" s="180" t="n">
        <v>2189.93</v>
      </c>
      <c r="BA48" s="160" t="n">
        <f aca="false">SUM(AW48+AY48-AZ48)</f>
        <v>-0.0036611586701838</v>
      </c>
      <c r="BI48" s="3"/>
    </row>
    <row r="49" customFormat="false" ht="12.75" hidden="false" customHeight="false" outlineLevel="0" collapsed="false">
      <c r="A49" s="214"/>
      <c r="B49" s="220" t="s">
        <v>197</v>
      </c>
      <c r="C49" s="220"/>
      <c r="D49" s="220"/>
      <c r="E49" s="220"/>
      <c r="F49" s="220"/>
      <c r="G49" s="220"/>
      <c r="H49" s="220"/>
      <c r="I49" s="206" t="n">
        <v>32</v>
      </c>
      <c r="J49" s="137" t="s">
        <v>73</v>
      </c>
      <c r="K49" s="207" t="n">
        <f aca="false">SUM(K50+K56+K68+K108)</f>
        <v>1008409.32</v>
      </c>
      <c r="L49" s="207" t="n">
        <f aca="false">SUM(L50+L56+L68+L108)</f>
        <v>427500</v>
      </c>
      <c r="M49" s="207" t="n">
        <f aca="false">SUM(M50+M56+M68+M108)</f>
        <v>427500</v>
      </c>
      <c r="N49" s="207" t="n">
        <f aca="false">SUM(N50+N56+N68+N108)</f>
        <v>430000</v>
      </c>
      <c r="O49" s="207" t="n">
        <f aca="false">SUM(O50+O56+O68+O108)</f>
        <v>430000</v>
      </c>
      <c r="P49" s="207" t="n">
        <f aca="false">SUM(P50+P56+P68+P108)</f>
        <v>397362</v>
      </c>
      <c r="Q49" s="207" t="n">
        <f aca="false">SUM(Q50+Q56+Q68+Q108)</f>
        <v>397362</v>
      </c>
      <c r="R49" s="207" t="n">
        <f aca="false">SUM(R50+R56+R68+R108)</f>
        <v>134109.24</v>
      </c>
      <c r="S49" s="207" t="n">
        <f aca="false">SUM(S50+S56+S68+S108)</f>
        <v>512000</v>
      </c>
      <c r="T49" s="207" t="n">
        <f aca="false">SUM(T50+T56+T68+T108)</f>
        <v>154378.67</v>
      </c>
      <c r="U49" s="207" t="n">
        <f aca="false">SUM(U50+U56+U68+U108)</f>
        <v>0</v>
      </c>
      <c r="V49" s="207" t="e">
        <f aca="false">SUM(V50+V56+V68+V108)</f>
        <v>#DIV/0!</v>
      </c>
      <c r="W49" s="207" t="n">
        <f aca="false">SUM(W50+W56+W68+W108)</f>
        <v>482000</v>
      </c>
      <c r="X49" s="207" t="n">
        <f aca="false">SUM(X50+X56+X68+X108)</f>
        <v>846200</v>
      </c>
      <c r="Y49" s="207" t="n">
        <f aca="false">SUM(Y50+Y56+Y68+Y108)</f>
        <v>940296</v>
      </c>
      <c r="Z49" s="207" t="n">
        <f aca="false">SUM(Z50+Z56+Z68+Z108)</f>
        <v>2081004</v>
      </c>
      <c r="AA49" s="207" t="n">
        <f aca="false">SUM(AA50+AA56+AA68+AA108)</f>
        <v>1149500</v>
      </c>
      <c r="AB49" s="207" t="n">
        <f aca="false">SUM(AB50+AB56+AB68+AB108)</f>
        <v>231622.43</v>
      </c>
      <c r="AC49" s="207" t="n">
        <f aca="false">SUM(AC50+AC56+AC68+AC108)</f>
        <v>1174500</v>
      </c>
      <c r="AD49" s="207" t="n">
        <f aca="false">SUM(AD50+AD56+AD68+AD108)</f>
        <v>967000</v>
      </c>
      <c r="AE49" s="207" t="n">
        <f aca="false">SUM(AE50+AE56+AE68+AE108)</f>
        <v>0</v>
      </c>
      <c r="AF49" s="207" t="n">
        <f aca="false">SUM(AF50+AF56+AF68+AF108)</f>
        <v>0</v>
      </c>
      <c r="AG49" s="207" t="n">
        <f aca="false">SUM(AG50+AG56+AG68+AG108)</f>
        <v>972000</v>
      </c>
      <c r="AH49" s="207" t="n">
        <f aca="false">SUM(AH50+AH56+AH68+AH108)</f>
        <v>629537.37</v>
      </c>
      <c r="AI49" s="207" t="n">
        <f aca="false">SUM(AI50+AI56+AI68+AI108)</f>
        <v>1231200</v>
      </c>
      <c r="AJ49" s="207" t="n">
        <f aca="false">SUM(AJ50+AJ56+AJ68+AJ108)</f>
        <v>293248.49</v>
      </c>
      <c r="AK49" s="207" t="n">
        <f aca="false">SUM(AK50+AK56+AK68+AK108)</f>
        <v>1348661.6</v>
      </c>
      <c r="AL49" s="207" t="n">
        <f aca="false">SUM(AL50+AL56+AL68+AL108)</f>
        <v>178000</v>
      </c>
      <c r="AM49" s="207" t="n">
        <f aca="false">SUM(AM50+AM56+AM68+AM108)</f>
        <v>125500</v>
      </c>
      <c r="AN49" s="207" t="n">
        <f aca="false">SUM(AN50+AN56+AN68+AN108)</f>
        <v>1406161.6</v>
      </c>
      <c r="AO49" s="207" t="n">
        <f aca="false">SUM(AN49/$AN$2)</f>
        <v>186629.716636804</v>
      </c>
      <c r="AP49" s="207" t="n">
        <f aca="false">SUM(AP50+AP56+AP68+AP108)</f>
        <v>1217500</v>
      </c>
      <c r="AQ49" s="207"/>
      <c r="AR49" s="207" t="n">
        <f aca="false">SUM(AP49/$AN$2)</f>
        <v>161590.019244807</v>
      </c>
      <c r="AS49" s="207"/>
      <c r="AT49" s="207" t="n">
        <f aca="false">SUM(AT50+AT56+AT68+AT108)</f>
        <v>72646.87</v>
      </c>
      <c r="AU49" s="207" t="n">
        <f aca="false">SUM(AU50+AU56+AU68+AU108)</f>
        <v>103446.21</v>
      </c>
      <c r="AV49" s="207" t="n">
        <f aca="false">SUM(AV50+AV56+AV68+AV108)</f>
        <v>1398.17</v>
      </c>
      <c r="AW49" s="207" t="n">
        <f aca="false">SUM(AR49+AU49-AV49)</f>
        <v>263638.059244807</v>
      </c>
      <c r="AX49" s="215" t="n">
        <f aca="false">SUM(AX50+AX56+AX68+AX108)</f>
        <v>131532.53</v>
      </c>
      <c r="AY49" s="216" t="n">
        <f aca="false">SUM(AY50+AY56+AY68+AY108)</f>
        <v>19987.53</v>
      </c>
      <c r="AZ49" s="216" t="n">
        <f aca="false">SUM(AZ50+AZ56+AZ68+AZ108)</f>
        <v>87916.15</v>
      </c>
      <c r="BA49" s="216" t="n">
        <f aca="false">SUM(BA50+BA56+BA68+BA108)</f>
        <v>195709.439244807</v>
      </c>
      <c r="BD49" s="3" t="n">
        <v>187282.21</v>
      </c>
      <c r="BI49" s="3"/>
    </row>
    <row r="50" customFormat="false" ht="12.75" hidden="true" customHeight="false" outlineLevel="0" collapsed="false">
      <c r="A50" s="209"/>
      <c r="B50" s="205"/>
      <c r="C50" s="205"/>
      <c r="D50" s="205"/>
      <c r="E50" s="205"/>
      <c r="F50" s="205"/>
      <c r="G50" s="205"/>
      <c r="H50" s="205"/>
      <c r="I50" s="217" t="n">
        <v>321</v>
      </c>
      <c r="J50" s="218" t="s">
        <v>198</v>
      </c>
      <c r="K50" s="219" t="n">
        <f aca="false">SUM(K51:K55)</f>
        <v>31101</v>
      </c>
      <c r="L50" s="219" t="n">
        <f aca="false">SUM(L51:L55)</f>
        <v>26000</v>
      </c>
      <c r="M50" s="219" t="n">
        <f aca="false">SUM(M51:M55)</f>
        <v>26000</v>
      </c>
      <c r="N50" s="219" t="n">
        <f aca="false">SUM(N51:N55)</f>
        <v>12000</v>
      </c>
      <c r="O50" s="219" t="n">
        <f aca="false">SUM(O51:O55)</f>
        <v>12000</v>
      </c>
      <c r="P50" s="219" t="n">
        <f aca="false">SUM(P51:P55)</f>
        <v>12000</v>
      </c>
      <c r="Q50" s="219" t="n">
        <f aca="false">SUM(Q51:Q55)</f>
        <v>12000</v>
      </c>
      <c r="R50" s="219" t="n">
        <f aca="false">SUM(R51:R55)</f>
        <v>4435.2</v>
      </c>
      <c r="S50" s="219" t="n">
        <f aca="false">SUM(S51:S55)</f>
        <v>12000</v>
      </c>
      <c r="T50" s="219" t="n">
        <f aca="false">SUM(T51:T55)</f>
        <v>4435.2</v>
      </c>
      <c r="U50" s="219" t="n">
        <f aca="false">SUM(U51:U55)</f>
        <v>0</v>
      </c>
      <c r="V50" s="219" t="n">
        <f aca="false">SUM(V51:V55)</f>
        <v>400</v>
      </c>
      <c r="W50" s="219" t="n">
        <f aca="false">SUM(W51:W55)</f>
        <v>12000</v>
      </c>
      <c r="X50" s="219" t="n">
        <f aca="false">SUM(X51:X55)</f>
        <v>28000</v>
      </c>
      <c r="Y50" s="219" t="n">
        <f aca="false">SUM(Y51:Y55)</f>
        <v>34500</v>
      </c>
      <c r="Z50" s="219" t="n">
        <f aca="false">SUM(Z51:Z55)</f>
        <v>34500</v>
      </c>
      <c r="AA50" s="219" t="n">
        <f aca="false">SUM(AA51:AA55)</f>
        <v>36000</v>
      </c>
      <c r="AB50" s="219" t="n">
        <f aca="false">SUM(AB51:AB55)</f>
        <v>8243.02</v>
      </c>
      <c r="AC50" s="219" t="n">
        <f aca="false">SUM(AC51:AC55)</f>
        <v>36000</v>
      </c>
      <c r="AD50" s="219" t="n">
        <f aca="false">SUM(AD51:AD55)</f>
        <v>13500</v>
      </c>
      <c r="AE50" s="219" t="n">
        <f aca="false">SUM(AE51:AE55)</f>
        <v>0</v>
      </c>
      <c r="AF50" s="219" t="n">
        <f aca="false">SUM(AF51:AF55)</f>
        <v>0</v>
      </c>
      <c r="AG50" s="219" t="n">
        <f aca="false">SUM(AG51:AG55)</f>
        <v>13500</v>
      </c>
      <c r="AH50" s="219" t="n">
        <f aca="false">SUM(AH51:AH55)</f>
        <v>8876.32</v>
      </c>
      <c r="AI50" s="219" t="n">
        <f aca="false">SUM(AI51:AI55)</f>
        <v>16000</v>
      </c>
      <c r="AJ50" s="219" t="n">
        <f aca="false">SUM(AJ51:AJ55)</f>
        <v>3368.12</v>
      </c>
      <c r="AK50" s="219" t="n">
        <f aca="false">SUM(AK51:AK55)</f>
        <v>28000</v>
      </c>
      <c r="AL50" s="219" t="n">
        <f aca="false">SUM(AL51:AL55)</f>
        <v>0</v>
      </c>
      <c r="AM50" s="219" t="n">
        <f aca="false">SUM(AM51:AM55)</f>
        <v>0</v>
      </c>
      <c r="AN50" s="219" t="n">
        <f aca="false">SUM(AN51:AN55)</f>
        <v>28000</v>
      </c>
      <c r="AO50" s="207" t="n">
        <f aca="false">SUM(AN50/$AN$2)</f>
        <v>3716.23863560953</v>
      </c>
      <c r="AP50" s="219" t="n">
        <f aca="false">SUM(AP51:AP55)</f>
        <v>31000</v>
      </c>
      <c r="AQ50" s="219"/>
      <c r="AR50" s="207" t="n">
        <f aca="false">SUM(AP50/$AN$2)</f>
        <v>4114.40706085341</v>
      </c>
      <c r="AS50" s="207"/>
      <c r="AT50" s="207" t="n">
        <f aca="false">SUM(AT51:AT55)</f>
        <v>1525.35</v>
      </c>
      <c r="AU50" s="207" t="n">
        <f aca="false">SUM(AU51:AU55)</f>
        <v>0</v>
      </c>
      <c r="AV50" s="207" t="n">
        <f aca="false">SUM(AV51:AV55)</f>
        <v>398.17</v>
      </c>
      <c r="AW50" s="207" t="n">
        <f aca="false">SUM(AR50+AU50-AV50)</f>
        <v>3716.23706085341</v>
      </c>
      <c r="AX50" s="215" t="n">
        <f aca="false">SUM(AX51:AX55)</f>
        <v>2270.54</v>
      </c>
      <c r="AY50" s="216" t="n">
        <f aca="false">SUM(AY51:AY55)</f>
        <v>0</v>
      </c>
      <c r="AZ50" s="216" t="n">
        <f aca="false">SUM(AZ51:AZ55)</f>
        <v>679.06</v>
      </c>
      <c r="BA50" s="216" t="n">
        <f aca="false">SUM(BA51:BA55)</f>
        <v>3037.17706085341</v>
      </c>
      <c r="BI50" s="3"/>
    </row>
    <row r="51" customFormat="false" ht="12.75" hidden="true" customHeight="false" outlineLevel="0" collapsed="false">
      <c r="A51" s="209"/>
      <c r="B51" s="205"/>
      <c r="C51" s="205"/>
      <c r="D51" s="205"/>
      <c r="E51" s="205"/>
      <c r="F51" s="205"/>
      <c r="G51" s="205"/>
      <c r="H51" s="205"/>
      <c r="I51" s="217" t="n">
        <v>32111</v>
      </c>
      <c r="J51" s="218" t="s">
        <v>199</v>
      </c>
      <c r="K51" s="219" t="n">
        <v>510</v>
      </c>
      <c r="L51" s="219" t="n">
        <v>1000</v>
      </c>
      <c r="M51" s="219" t="n">
        <v>1000</v>
      </c>
      <c r="N51" s="219" t="n">
        <v>1000</v>
      </c>
      <c r="O51" s="219" t="n">
        <v>1000</v>
      </c>
      <c r="P51" s="219" t="n">
        <v>1000</v>
      </c>
      <c r="Q51" s="219" t="n">
        <v>1000</v>
      </c>
      <c r="R51" s="219"/>
      <c r="S51" s="219" t="n">
        <v>1000</v>
      </c>
      <c r="T51" s="219"/>
      <c r="U51" s="219"/>
      <c r="V51" s="207" t="n">
        <f aca="false">S51/P51*100</f>
        <v>100</v>
      </c>
      <c r="W51" s="219" t="n">
        <v>1000</v>
      </c>
      <c r="X51" s="219" t="n">
        <v>1000</v>
      </c>
      <c r="Y51" s="219" t="n">
        <v>1000</v>
      </c>
      <c r="Z51" s="219" t="n">
        <v>1000</v>
      </c>
      <c r="AA51" s="219" t="n">
        <v>2000</v>
      </c>
      <c r="AB51" s="219" t="n">
        <v>510</v>
      </c>
      <c r="AC51" s="219" t="n">
        <v>2000</v>
      </c>
      <c r="AD51" s="219" t="n">
        <v>2000</v>
      </c>
      <c r="AE51" s="219"/>
      <c r="AF51" s="219"/>
      <c r="AG51" s="221" t="n">
        <f aca="false">SUM(AD51+AE51-AF51)</f>
        <v>2000</v>
      </c>
      <c r="AH51" s="219" t="n">
        <v>400</v>
      </c>
      <c r="AI51" s="219" t="n">
        <v>2000</v>
      </c>
      <c r="AJ51" s="180" t="n">
        <v>0</v>
      </c>
      <c r="AK51" s="219" t="n">
        <v>2000</v>
      </c>
      <c r="AL51" s="219"/>
      <c r="AM51" s="219"/>
      <c r="AN51" s="180" t="n">
        <f aca="false">SUM(AK51+AL51-AM51)</f>
        <v>2000</v>
      </c>
      <c r="AO51" s="207" t="n">
        <f aca="false">SUM(AN51/$AN$2)</f>
        <v>265.445616829252</v>
      </c>
      <c r="AP51" s="180" t="n">
        <v>2000</v>
      </c>
      <c r="AQ51" s="180"/>
      <c r="AR51" s="207" t="n">
        <f aca="false">SUM(AP51/$AN$2)</f>
        <v>265.445616829252</v>
      </c>
      <c r="AS51" s="207" t="n">
        <v>79.62</v>
      </c>
      <c r="AT51" s="207" t="n">
        <v>79.62</v>
      </c>
      <c r="AU51" s="207"/>
      <c r="AV51" s="207"/>
      <c r="AW51" s="207" t="n">
        <f aca="false">SUM(AR51+AU51-AV51)</f>
        <v>265.445616829252</v>
      </c>
      <c r="AX51" s="215" t="n">
        <v>79.62</v>
      </c>
      <c r="AY51" s="180"/>
      <c r="AZ51" s="180" t="n">
        <v>115.45</v>
      </c>
      <c r="BA51" s="160" t="n">
        <f aca="false">SUM(AW51+AY51-AZ51)</f>
        <v>149.995616829252</v>
      </c>
      <c r="BI51" s="3"/>
    </row>
    <row r="52" customFormat="false" ht="12.75" hidden="true" customHeight="false" outlineLevel="0" collapsed="false">
      <c r="A52" s="209"/>
      <c r="B52" s="205"/>
      <c r="C52" s="205"/>
      <c r="D52" s="205"/>
      <c r="E52" s="205"/>
      <c r="F52" s="205"/>
      <c r="G52" s="205"/>
      <c r="H52" s="205"/>
      <c r="I52" s="217" t="n">
        <v>32115</v>
      </c>
      <c r="J52" s="218" t="s">
        <v>200</v>
      </c>
      <c r="K52" s="219" t="n">
        <v>2541.2</v>
      </c>
      <c r="L52" s="219" t="n">
        <v>2000</v>
      </c>
      <c r="M52" s="219" t="n">
        <v>2000</v>
      </c>
      <c r="N52" s="219" t="n">
        <v>1000</v>
      </c>
      <c r="O52" s="219" t="n">
        <v>1000</v>
      </c>
      <c r="P52" s="219" t="n">
        <v>1000</v>
      </c>
      <c r="Q52" s="219" t="n">
        <v>1000</v>
      </c>
      <c r="R52" s="219"/>
      <c r="S52" s="219" t="n">
        <v>1000</v>
      </c>
      <c r="T52" s="219"/>
      <c r="U52" s="219"/>
      <c r="V52" s="207" t="n">
        <f aca="false">S52/P52*100</f>
        <v>100</v>
      </c>
      <c r="W52" s="219" t="n">
        <v>1000</v>
      </c>
      <c r="X52" s="219" t="n">
        <v>1000</v>
      </c>
      <c r="Y52" s="219" t="n">
        <v>1000</v>
      </c>
      <c r="Z52" s="219" t="n">
        <v>1000</v>
      </c>
      <c r="AA52" s="219" t="n">
        <v>1000</v>
      </c>
      <c r="AB52" s="219" t="n">
        <v>453.7</v>
      </c>
      <c r="AC52" s="219" t="n">
        <v>1000</v>
      </c>
      <c r="AD52" s="219" t="n">
        <v>1000</v>
      </c>
      <c r="AE52" s="219"/>
      <c r="AF52" s="219"/>
      <c r="AG52" s="221" t="n">
        <f aca="false">SUM(AD52+AE52-AF52)</f>
        <v>1000</v>
      </c>
      <c r="AH52" s="219" t="n">
        <v>564</v>
      </c>
      <c r="AI52" s="219" t="n">
        <v>1000</v>
      </c>
      <c r="AJ52" s="180" t="n">
        <v>0</v>
      </c>
      <c r="AK52" s="219" t="n">
        <v>1000</v>
      </c>
      <c r="AL52" s="219"/>
      <c r="AM52" s="219"/>
      <c r="AN52" s="180" t="n">
        <f aca="false">SUM(AK52+AL52-AM52)</f>
        <v>1000</v>
      </c>
      <c r="AO52" s="207" t="n">
        <f aca="false">SUM(AN52/$AN$2)</f>
        <v>132.722808414626</v>
      </c>
      <c r="AP52" s="180" t="n">
        <v>1000</v>
      </c>
      <c r="AQ52" s="180"/>
      <c r="AR52" s="207" t="n">
        <f aca="false">SUM(AP52/$AN$2)</f>
        <v>132.722808414626</v>
      </c>
      <c r="AS52" s="207" t="n">
        <v>27.58</v>
      </c>
      <c r="AT52" s="207" t="n">
        <v>27.58</v>
      </c>
      <c r="AU52" s="207"/>
      <c r="AV52" s="207"/>
      <c r="AW52" s="207" t="n">
        <f aca="false">SUM(AR52+AU52-AV52)</f>
        <v>132.722808414626</v>
      </c>
      <c r="AX52" s="215" t="n">
        <v>101.76</v>
      </c>
      <c r="AY52" s="180"/>
      <c r="AZ52" s="180"/>
      <c r="BA52" s="160" t="n">
        <f aca="false">SUM(AW52+AY52-AZ52)</f>
        <v>132.722808414626</v>
      </c>
      <c r="BI52" s="3"/>
    </row>
    <row r="53" customFormat="false" ht="12.75" hidden="true" customHeight="false" outlineLevel="0" collapsed="false">
      <c r="A53" s="209"/>
      <c r="B53" s="205"/>
      <c r="C53" s="205"/>
      <c r="D53" s="205"/>
      <c r="E53" s="205"/>
      <c r="F53" s="205"/>
      <c r="G53" s="205"/>
      <c r="H53" s="205"/>
      <c r="I53" s="217" t="n">
        <v>32121</v>
      </c>
      <c r="J53" s="218" t="s">
        <v>201</v>
      </c>
      <c r="K53" s="219" t="n">
        <v>26379.8</v>
      </c>
      <c r="L53" s="219" t="n">
        <v>20000</v>
      </c>
      <c r="M53" s="219" t="n">
        <v>20000</v>
      </c>
      <c r="N53" s="219" t="n">
        <v>9000</v>
      </c>
      <c r="O53" s="219" t="n">
        <v>9000</v>
      </c>
      <c r="P53" s="219" t="n">
        <v>9000</v>
      </c>
      <c r="Q53" s="219" t="n">
        <v>9000</v>
      </c>
      <c r="R53" s="219" t="n">
        <v>4435.2</v>
      </c>
      <c r="S53" s="219" t="n">
        <v>9000</v>
      </c>
      <c r="T53" s="219" t="n">
        <v>4435.2</v>
      </c>
      <c r="U53" s="219"/>
      <c r="V53" s="207" t="n">
        <f aca="false">S53/P53*100</f>
        <v>100</v>
      </c>
      <c r="W53" s="219" t="n">
        <v>9000</v>
      </c>
      <c r="X53" s="219" t="n">
        <v>16700</v>
      </c>
      <c r="Y53" s="219" t="n">
        <v>22500</v>
      </c>
      <c r="Z53" s="219" t="n">
        <v>22500</v>
      </c>
      <c r="AA53" s="219" t="n">
        <v>23000</v>
      </c>
      <c r="AB53" s="219" t="n">
        <v>5554.32</v>
      </c>
      <c r="AC53" s="219" t="n">
        <v>23000</v>
      </c>
      <c r="AD53" s="219" t="n">
        <v>8000</v>
      </c>
      <c r="AE53" s="219"/>
      <c r="AF53" s="219"/>
      <c r="AG53" s="221" t="n">
        <f aca="false">SUM(AD53+AE53-AF53)</f>
        <v>8000</v>
      </c>
      <c r="AH53" s="219" t="n">
        <v>4262.32</v>
      </c>
      <c r="AI53" s="219" t="n">
        <v>8000</v>
      </c>
      <c r="AJ53" s="180" t="n">
        <v>1418.12</v>
      </c>
      <c r="AK53" s="219" t="n">
        <v>20000</v>
      </c>
      <c r="AL53" s="219"/>
      <c r="AM53" s="219"/>
      <c r="AN53" s="180" t="n">
        <f aca="false">SUM(AK53+AL53-AM53)</f>
        <v>20000</v>
      </c>
      <c r="AO53" s="207" t="n">
        <f aca="false">SUM(AN53/$AN$2)</f>
        <v>2654.45616829252</v>
      </c>
      <c r="AP53" s="180" t="n">
        <v>20000</v>
      </c>
      <c r="AQ53" s="180"/>
      <c r="AR53" s="207" t="n">
        <f aca="false">SUM(AP53/$AN$2)</f>
        <v>2654.45616829252</v>
      </c>
      <c r="AS53" s="207" t="n">
        <v>1391.61</v>
      </c>
      <c r="AT53" s="207" t="n">
        <v>1391.61</v>
      </c>
      <c r="AU53" s="207"/>
      <c r="AV53" s="207"/>
      <c r="AW53" s="207" t="n">
        <f aca="false">SUM(AR53+AU53-AV53)</f>
        <v>2654.45616829252</v>
      </c>
      <c r="AX53" s="215" t="n">
        <v>2062.62</v>
      </c>
      <c r="AY53" s="180"/>
      <c r="AZ53" s="180"/>
      <c r="BA53" s="160" t="n">
        <f aca="false">SUM(AW53+AY53-AZ53)</f>
        <v>2654.45616829252</v>
      </c>
      <c r="BI53" s="3"/>
    </row>
    <row r="54" customFormat="false" ht="12.75" hidden="true" customHeight="false" outlineLevel="0" collapsed="false">
      <c r="A54" s="209"/>
      <c r="B54" s="205"/>
      <c r="C54" s="205"/>
      <c r="D54" s="205"/>
      <c r="E54" s="205"/>
      <c r="F54" s="205"/>
      <c r="G54" s="205"/>
      <c r="H54" s="205"/>
      <c r="I54" s="217" t="n">
        <v>32121</v>
      </c>
      <c r="J54" s="218" t="s">
        <v>202</v>
      </c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07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21"/>
      <c r="AH54" s="219"/>
      <c r="AI54" s="219"/>
      <c r="AJ54" s="180"/>
      <c r="AK54" s="219"/>
      <c r="AL54" s="219"/>
      <c r="AM54" s="219"/>
      <c r="AN54" s="180"/>
      <c r="AO54" s="207" t="n">
        <f aca="false">SUM(AN54/$AN$2)</f>
        <v>0</v>
      </c>
      <c r="AP54" s="180" t="n">
        <v>3000</v>
      </c>
      <c r="AQ54" s="180"/>
      <c r="AR54" s="207" t="n">
        <f aca="false">SUM(AP54/$AN$2)</f>
        <v>398.168425243878</v>
      </c>
      <c r="AS54" s="207" t="n">
        <v>0</v>
      </c>
      <c r="AT54" s="207"/>
      <c r="AU54" s="207"/>
      <c r="AV54" s="207" t="n">
        <v>398.17</v>
      </c>
      <c r="AW54" s="207" t="n">
        <f aca="false">SUM(AR54+AU54-AV54)</f>
        <v>-0.00157475612189728</v>
      </c>
      <c r="AX54" s="215"/>
      <c r="AY54" s="180"/>
      <c r="AZ54" s="180"/>
      <c r="BA54" s="160" t="n">
        <f aca="false">SUM(AW54+AY54-AZ54)</f>
        <v>-0.00157475612189728</v>
      </c>
      <c r="BI54" s="3"/>
    </row>
    <row r="55" customFormat="false" ht="12.75" hidden="true" customHeight="false" outlineLevel="0" collapsed="false">
      <c r="A55" s="209"/>
      <c r="B55" s="205"/>
      <c r="C55" s="205"/>
      <c r="D55" s="205"/>
      <c r="E55" s="205"/>
      <c r="F55" s="205"/>
      <c r="G55" s="205"/>
      <c r="H55" s="205"/>
      <c r="I55" s="217" t="n">
        <v>32131</v>
      </c>
      <c r="J55" s="218" t="s">
        <v>203</v>
      </c>
      <c r="K55" s="219" t="n">
        <v>1670</v>
      </c>
      <c r="L55" s="219" t="n">
        <v>3000</v>
      </c>
      <c r="M55" s="219" t="n">
        <v>3000</v>
      </c>
      <c r="N55" s="219" t="n">
        <v>1000</v>
      </c>
      <c r="O55" s="219" t="n">
        <v>1000</v>
      </c>
      <c r="P55" s="219" t="n">
        <v>1000</v>
      </c>
      <c r="Q55" s="219" t="n">
        <v>1000</v>
      </c>
      <c r="R55" s="219"/>
      <c r="S55" s="219" t="n">
        <v>1000</v>
      </c>
      <c r="T55" s="219"/>
      <c r="U55" s="219"/>
      <c r="V55" s="207" t="n">
        <f aca="false">S55/P55*100</f>
        <v>100</v>
      </c>
      <c r="W55" s="219" t="n">
        <v>1000</v>
      </c>
      <c r="X55" s="219" t="n">
        <v>9300</v>
      </c>
      <c r="Y55" s="219" t="n">
        <v>10000</v>
      </c>
      <c r="Z55" s="219" t="n">
        <v>10000</v>
      </c>
      <c r="AA55" s="219" t="n">
        <v>10000</v>
      </c>
      <c r="AB55" s="219" t="n">
        <v>1725</v>
      </c>
      <c r="AC55" s="219" t="n">
        <v>10000</v>
      </c>
      <c r="AD55" s="219" t="n">
        <v>2500</v>
      </c>
      <c r="AE55" s="219"/>
      <c r="AF55" s="219"/>
      <c r="AG55" s="221" t="n">
        <f aca="false">SUM(AD55+AE55-AF55)</f>
        <v>2500</v>
      </c>
      <c r="AH55" s="219" t="n">
        <v>3650</v>
      </c>
      <c r="AI55" s="219" t="n">
        <v>5000</v>
      </c>
      <c r="AJ55" s="180" t="n">
        <v>1950</v>
      </c>
      <c r="AK55" s="219" t="n">
        <v>5000</v>
      </c>
      <c r="AL55" s="219"/>
      <c r="AM55" s="219"/>
      <c r="AN55" s="180" t="n">
        <f aca="false">SUM(AK55+AL55-AM55)</f>
        <v>5000</v>
      </c>
      <c r="AO55" s="207" t="n">
        <f aca="false">SUM(AN55/$AN$2)</f>
        <v>663.61404207313</v>
      </c>
      <c r="AP55" s="180" t="n">
        <v>5000</v>
      </c>
      <c r="AQ55" s="180"/>
      <c r="AR55" s="207" t="n">
        <f aca="false">SUM(AP55/$AN$2)</f>
        <v>663.61404207313</v>
      </c>
      <c r="AS55" s="207" t="n">
        <v>26.54</v>
      </c>
      <c r="AT55" s="207" t="n">
        <v>26.54</v>
      </c>
      <c r="AU55" s="207"/>
      <c r="AV55" s="207"/>
      <c r="AW55" s="207" t="n">
        <f aca="false">SUM(AR55+AU55-AV55)</f>
        <v>663.61404207313</v>
      </c>
      <c r="AX55" s="215" t="n">
        <v>26.54</v>
      </c>
      <c r="AY55" s="180"/>
      <c r="AZ55" s="180" t="n">
        <v>563.61</v>
      </c>
      <c r="BA55" s="160" t="n">
        <f aca="false">SUM(AW55+AY55-AZ55)</f>
        <v>100.00404207313</v>
      </c>
      <c r="BI55" s="3"/>
    </row>
    <row r="56" customFormat="false" ht="12.75" hidden="true" customHeight="false" outlineLevel="0" collapsed="false">
      <c r="A56" s="209"/>
      <c r="B56" s="205"/>
      <c r="C56" s="205"/>
      <c r="D56" s="205"/>
      <c r="E56" s="205"/>
      <c r="F56" s="205"/>
      <c r="G56" s="205"/>
      <c r="H56" s="205"/>
      <c r="I56" s="217" t="n">
        <v>322</v>
      </c>
      <c r="J56" s="218" t="s">
        <v>204</v>
      </c>
      <c r="K56" s="219" t="n">
        <f aca="false">SUM(K57:K65)</f>
        <v>218445.44</v>
      </c>
      <c r="L56" s="219" t="n">
        <f aca="false">SUM(L57:L65)</f>
        <v>184000</v>
      </c>
      <c r="M56" s="219" t="n">
        <f aca="false">SUM(M57:M65)</f>
        <v>184000</v>
      </c>
      <c r="N56" s="219" t="n">
        <f aca="false">SUM(N57:N65)</f>
        <v>146000</v>
      </c>
      <c r="O56" s="219" t="n">
        <f aca="false">SUM(O57:O65)</f>
        <v>146000</v>
      </c>
      <c r="P56" s="219" t="n">
        <f aca="false">SUM(P57:P65)</f>
        <v>127000</v>
      </c>
      <c r="Q56" s="219" t="n">
        <f aca="false">SUM(Q57:Q65)</f>
        <v>127000</v>
      </c>
      <c r="R56" s="219" t="n">
        <f aca="false">SUM(R57:R65)</f>
        <v>62539.5</v>
      </c>
      <c r="S56" s="219" t="n">
        <f aca="false">SUM(S57:S65)</f>
        <v>129000</v>
      </c>
      <c r="T56" s="219" t="n">
        <f aca="false">SUM(T57:T65)</f>
        <v>58913.15</v>
      </c>
      <c r="U56" s="219" t="n">
        <f aca="false">SUM(U57:U65)</f>
        <v>0</v>
      </c>
      <c r="V56" s="219" t="n">
        <f aca="false">SUM(V57:V65)</f>
        <v>888.888888888889</v>
      </c>
      <c r="W56" s="219" t="n">
        <f aca="false">SUM(W57:W65)</f>
        <v>132000</v>
      </c>
      <c r="X56" s="219" t="n">
        <f aca="false">SUM(X57:X65)</f>
        <v>148000</v>
      </c>
      <c r="Y56" s="219" t="n">
        <f aca="false">SUM(Y57:Y65)</f>
        <v>167000</v>
      </c>
      <c r="Z56" s="219" t="n">
        <f aca="false">SUM(Z57:Z65)</f>
        <v>156000</v>
      </c>
      <c r="AA56" s="219" t="n">
        <f aca="false">SUM(AA57:AA65)</f>
        <v>177000</v>
      </c>
      <c r="AB56" s="219" t="n">
        <f aca="false">SUM(AB57:AB65)</f>
        <v>44702.85</v>
      </c>
      <c r="AC56" s="219" t="n">
        <f aca="false">SUM(AC57:AC66)</f>
        <v>177000</v>
      </c>
      <c r="AD56" s="219" t="n">
        <f aca="false">SUM(AD57:AD66)</f>
        <v>220000</v>
      </c>
      <c r="AE56" s="219" t="n">
        <f aca="false">SUM(AE57:AE66)</f>
        <v>0</v>
      </c>
      <c r="AF56" s="219" t="n">
        <f aca="false">SUM(AF57:AF66)</f>
        <v>0</v>
      </c>
      <c r="AG56" s="219" t="n">
        <f aca="false">SUM(AG57:AG66)</f>
        <v>220000</v>
      </c>
      <c r="AH56" s="219" t="n">
        <f aca="false">SUM(AH57:AH66)</f>
        <v>106467.7</v>
      </c>
      <c r="AI56" s="219" t="n">
        <f aca="false">SUM(AI57:AI66)</f>
        <v>207000</v>
      </c>
      <c r="AJ56" s="219" t="n">
        <f aca="false">SUM(AJ57:AJ66)</f>
        <v>69059.75</v>
      </c>
      <c r="AK56" s="219" t="n">
        <f aca="false">SUM(AK57:AK66)</f>
        <v>203000</v>
      </c>
      <c r="AL56" s="219" t="n">
        <f aca="false">SUM(AL57:AL66)</f>
        <v>40000</v>
      </c>
      <c r="AM56" s="219" t="n">
        <f aca="false">SUM(AM57:AM66)</f>
        <v>0</v>
      </c>
      <c r="AN56" s="219" t="n">
        <f aca="false">SUM(AN57:AN67)</f>
        <v>243000</v>
      </c>
      <c r="AO56" s="207" t="n">
        <f aca="false">SUM(AN56/$AN$2)</f>
        <v>32251.6424447541</v>
      </c>
      <c r="AP56" s="219" t="n">
        <f aca="false">SUM(AP57:AP67)</f>
        <v>238000</v>
      </c>
      <c r="AQ56" s="219"/>
      <c r="AR56" s="207" t="n">
        <f aca="false">SUM(AP56/$AN$2)</f>
        <v>31588.028402681</v>
      </c>
      <c r="AS56" s="207"/>
      <c r="AT56" s="207" t="n">
        <f aca="false">SUM(AT57:AT67)</f>
        <v>13490.97</v>
      </c>
      <c r="AU56" s="207" t="n">
        <f aca="false">SUM(AU57:AU67)</f>
        <v>2000</v>
      </c>
      <c r="AV56" s="207" t="n">
        <f aca="false">SUM(AV57:AV67)</f>
        <v>0</v>
      </c>
      <c r="AW56" s="207" t="n">
        <f aca="false">SUM(AR56+AU56-AV56)</f>
        <v>33588.028402681</v>
      </c>
      <c r="AX56" s="215" t="n">
        <f aca="false">SUM(AX57:AX67)</f>
        <v>25136.95</v>
      </c>
      <c r="AY56" s="216" t="n">
        <f aca="false">SUM(AY57:AY67)</f>
        <v>3500</v>
      </c>
      <c r="AZ56" s="216" t="n">
        <f aca="false">SUM(AZ57:AZ67)</f>
        <v>6684.07</v>
      </c>
      <c r="BA56" s="216" t="n">
        <f aca="false">SUM(BA57:BA67)</f>
        <v>30403.958402681</v>
      </c>
      <c r="BI56" s="3"/>
    </row>
    <row r="57" customFormat="false" ht="12.75" hidden="true" customHeight="false" outlineLevel="0" collapsed="false">
      <c r="A57" s="209"/>
      <c r="B57" s="205"/>
      <c r="C57" s="205"/>
      <c r="D57" s="205"/>
      <c r="E57" s="205"/>
      <c r="F57" s="205"/>
      <c r="G57" s="205"/>
      <c r="H57" s="205"/>
      <c r="I57" s="217" t="n">
        <v>32211</v>
      </c>
      <c r="J57" s="218" t="s">
        <v>205</v>
      </c>
      <c r="K57" s="219" t="n">
        <v>24260.17</v>
      </c>
      <c r="L57" s="219" t="n">
        <v>10000</v>
      </c>
      <c r="M57" s="219" t="n">
        <v>10000</v>
      </c>
      <c r="N57" s="219" t="n">
        <v>8000</v>
      </c>
      <c r="O57" s="219" t="n">
        <v>8000</v>
      </c>
      <c r="P57" s="219" t="n">
        <v>10000</v>
      </c>
      <c r="Q57" s="219" t="n">
        <v>10000</v>
      </c>
      <c r="R57" s="219" t="n">
        <v>1159.38</v>
      </c>
      <c r="S57" s="219" t="n">
        <v>10000</v>
      </c>
      <c r="T57" s="219" t="n">
        <v>4564.53</v>
      </c>
      <c r="U57" s="219"/>
      <c r="V57" s="207" t="n">
        <f aca="false">S57/P57*100</f>
        <v>100</v>
      </c>
      <c r="W57" s="219" t="n">
        <v>10000</v>
      </c>
      <c r="X57" s="219" t="n">
        <v>10000</v>
      </c>
      <c r="Y57" s="219" t="n">
        <v>10000</v>
      </c>
      <c r="Z57" s="219" t="n">
        <v>6000</v>
      </c>
      <c r="AA57" s="219" t="n">
        <v>10000</v>
      </c>
      <c r="AB57" s="219" t="n">
        <v>1858.13</v>
      </c>
      <c r="AC57" s="219" t="n">
        <v>10000</v>
      </c>
      <c r="AD57" s="219" t="n">
        <v>15000</v>
      </c>
      <c r="AE57" s="219"/>
      <c r="AF57" s="219"/>
      <c r="AG57" s="221" t="n">
        <f aca="false">SUM(AD57+AE57-AF57)</f>
        <v>15000</v>
      </c>
      <c r="AH57" s="219" t="n">
        <v>10410.75</v>
      </c>
      <c r="AI57" s="219" t="n">
        <v>15000</v>
      </c>
      <c r="AJ57" s="180" t="n">
        <v>2804.81</v>
      </c>
      <c r="AK57" s="219" t="n">
        <v>10000</v>
      </c>
      <c r="AL57" s="219"/>
      <c r="AM57" s="219"/>
      <c r="AN57" s="180" t="n">
        <f aca="false">SUM(AK57+AL57-AM57)</f>
        <v>10000</v>
      </c>
      <c r="AO57" s="207" t="n">
        <f aca="false">SUM(AN57/$AN$2)</f>
        <v>1327.22808414626</v>
      </c>
      <c r="AP57" s="180" t="n">
        <v>10000</v>
      </c>
      <c r="AQ57" s="180"/>
      <c r="AR57" s="207" t="n">
        <f aca="false">SUM(AP57/$AN$2)</f>
        <v>1327.22808414626</v>
      </c>
      <c r="AS57" s="207" t="n">
        <v>950.92</v>
      </c>
      <c r="AT57" s="207" t="n">
        <v>950.92</v>
      </c>
      <c r="AU57" s="207"/>
      <c r="AV57" s="207"/>
      <c r="AW57" s="207" t="n">
        <f aca="false">SUM(AR57+AU57-AV57)</f>
        <v>1327.22808414626</v>
      </c>
      <c r="AX57" s="215" t="n">
        <v>1220.84</v>
      </c>
      <c r="AY57" s="180"/>
      <c r="AZ57" s="180"/>
      <c r="BA57" s="160" t="n">
        <f aca="false">SUM(AW57+AY57-AZ57)</f>
        <v>1327.22808414626</v>
      </c>
      <c r="BI57" s="3"/>
    </row>
    <row r="58" customFormat="false" ht="12.75" hidden="true" customHeight="false" outlineLevel="0" collapsed="false">
      <c r="A58" s="209"/>
      <c r="B58" s="205"/>
      <c r="C58" s="205"/>
      <c r="D58" s="205"/>
      <c r="E58" s="205"/>
      <c r="F58" s="205"/>
      <c r="G58" s="205"/>
      <c r="H58" s="205"/>
      <c r="I58" s="217" t="n">
        <v>32211</v>
      </c>
      <c r="J58" s="218" t="s">
        <v>206</v>
      </c>
      <c r="K58" s="219" t="n">
        <v>5842.59</v>
      </c>
      <c r="L58" s="219" t="n">
        <v>3000</v>
      </c>
      <c r="M58" s="219" t="n">
        <v>3000</v>
      </c>
      <c r="N58" s="219" t="n">
        <v>4000</v>
      </c>
      <c r="O58" s="219" t="n">
        <v>4000</v>
      </c>
      <c r="P58" s="219" t="n">
        <v>3000</v>
      </c>
      <c r="Q58" s="219" t="n">
        <v>3000</v>
      </c>
      <c r="R58" s="219" t="n">
        <v>3187.5</v>
      </c>
      <c r="S58" s="219" t="n">
        <v>5000</v>
      </c>
      <c r="T58" s="219" t="n">
        <v>2296.29</v>
      </c>
      <c r="U58" s="219"/>
      <c r="V58" s="207" t="n">
        <f aca="false">S58/P58*100</f>
        <v>166.666666666667</v>
      </c>
      <c r="W58" s="219" t="n">
        <v>5000</v>
      </c>
      <c r="X58" s="219" t="n">
        <v>5000</v>
      </c>
      <c r="Y58" s="219" t="n">
        <v>5000</v>
      </c>
      <c r="Z58" s="219" t="n">
        <v>5000</v>
      </c>
      <c r="AA58" s="219" t="n">
        <v>5000</v>
      </c>
      <c r="AB58" s="219" t="n">
        <v>998.3</v>
      </c>
      <c r="AC58" s="219" t="n">
        <v>5000</v>
      </c>
      <c r="AD58" s="219" t="n">
        <v>15000</v>
      </c>
      <c r="AE58" s="219"/>
      <c r="AF58" s="219"/>
      <c r="AG58" s="221" t="n">
        <f aca="false">SUM(AD58+AE58-AF58)</f>
        <v>15000</v>
      </c>
      <c r="AH58" s="219" t="n">
        <v>2116.92</v>
      </c>
      <c r="AI58" s="219" t="n">
        <v>10000</v>
      </c>
      <c r="AJ58" s="180" t="n">
        <v>215.4</v>
      </c>
      <c r="AK58" s="219" t="n">
        <v>5000</v>
      </c>
      <c r="AL58" s="219"/>
      <c r="AM58" s="219"/>
      <c r="AN58" s="180" t="n">
        <f aca="false">SUM(AK58+AL58-AM58)</f>
        <v>5000</v>
      </c>
      <c r="AO58" s="207" t="n">
        <f aca="false">SUM(AN58/$AN$2)</f>
        <v>663.61404207313</v>
      </c>
      <c r="AP58" s="180" t="n">
        <v>15000</v>
      </c>
      <c r="AQ58" s="180"/>
      <c r="AR58" s="207" t="n">
        <f aca="false">SUM(AP58/$AN$2)</f>
        <v>1990.84212621939</v>
      </c>
      <c r="AS58" s="207" t="n">
        <v>965.88</v>
      </c>
      <c r="AT58" s="207" t="n">
        <v>965.88</v>
      </c>
      <c r="AU58" s="207"/>
      <c r="AV58" s="207"/>
      <c r="AW58" s="207" t="n">
        <f aca="false">SUM(AR58+AU58-AV58)</f>
        <v>1990.84212621939</v>
      </c>
      <c r="AX58" s="215" t="n">
        <v>2960.9</v>
      </c>
      <c r="AY58" s="180" t="n">
        <v>1000</v>
      </c>
      <c r="AZ58" s="180"/>
      <c r="BA58" s="160" t="n">
        <f aca="false">SUM(AW58+AY58-AZ58)</f>
        <v>2990.84212621939</v>
      </c>
      <c r="BI58" s="3"/>
    </row>
    <row r="59" customFormat="false" ht="12.75" hidden="true" customHeight="false" outlineLevel="0" collapsed="false">
      <c r="A59" s="209"/>
      <c r="B59" s="205"/>
      <c r="C59" s="205"/>
      <c r="D59" s="205"/>
      <c r="E59" s="205"/>
      <c r="F59" s="205"/>
      <c r="G59" s="205"/>
      <c r="H59" s="205"/>
      <c r="I59" s="217" t="n">
        <v>32212</v>
      </c>
      <c r="J59" s="218" t="s">
        <v>207</v>
      </c>
      <c r="K59" s="219" t="n">
        <v>4710.17</v>
      </c>
      <c r="L59" s="219" t="n">
        <v>1000</v>
      </c>
      <c r="M59" s="219" t="n">
        <v>1000</v>
      </c>
      <c r="N59" s="219" t="n">
        <v>8000</v>
      </c>
      <c r="O59" s="219" t="n">
        <v>8000</v>
      </c>
      <c r="P59" s="219" t="n">
        <v>8000</v>
      </c>
      <c r="Q59" s="219" t="n">
        <v>8000</v>
      </c>
      <c r="R59" s="219" t="n">
        <v>7900</v>
      </c>
      <c r="S59" s="219" t="n">
        <v>8000</v>
      </c>
      <c r="T59" s="219" t="n">
        <v>6972.5</v>
      </c>
      <c r="U59" s="219"/>
      <c r="V59" s="207" t="n">
        <f aca="false">S59/P59*100</f>
        <v>100</v>
      </c>
      <c r="W59" s="219" t="n">
        <v>8000</v>
      </c>
      <c r="X59" s="219" t="n">
        <v>13000</v>
      </c>
      <c r="Y59" s="219" t="n">
        <v>13000</v>
      </c>
      <c r="Z59" s="219" t="n">
        <v>13000</v>
      </c>
      <c r="AA59" s="219" t="n">
        <v>15000</v>
      </c>
      <c r="AB59" s="219" t="n">
        <v>7278</v>
      </c>
      <c r="AC59" s="219" t="n">
        <v>15000</v>
      </c>
      <c r="AD59" s="219" t="n">
        <v>8000</v>
      </c>
      <c r="AE59" s="219"/>
      <c r="AF59" s="219"/>
      <c r="AG59" s="221" t="n">
        <f aca="false">SUM(AD59+AE59-AF59)</f>
        <v>8000</v>
      </c>
      <c r="AH59" s="219" t="n">
        <v>5200</v>
      </c>
      <c r="AI59" s="219" t="n">
        <v>8000</v>
      </c>
      <c r="AJ59" s="180" t="n">
        <v>0</v>
      </c>
      <c r="AK59" s="219" t="n">
        <v>5000</v>
      </c>
      <c r="AL59" s="219"/>
      <c r="AM59" s="219"/>
      <c r="AN59" s="180" t="n">
        <f aca="false">SUM(AK59+AL59-AM59)</f>
        <v>5000</v>
      </c>
      <c r="AO59" s="207" t="n">
        <f aca="false">SUM(AN59/$AN$2)</f>
        <v>663.61404207313</v>
      </c>
      <c r="AP59" s="180" t="n">
        <v>3000</v>
      </c>
      <c r="AQ59" s="180"/>
      <c r="AR59" s="207" t="n">
        <f aca="false">SUM(AP59/$AN$2)</f>
        <v>398.168425243878</v>
      </c>
      <c r="AS59" s="207"/>
      <c r="AT59" s="207"/>
      <c r="AU59" s="207"/>
      <c r="AV59" s="207"/>
      <c r="AW59" s="207" t="n">
        <f aca="false">SUM(AR59+AU59-AV59)</f>
        <v>398.168425243878</v>
      </c>
      <c r="AX59" s="215" t="n">
        <v>13.27</v>
      </c>
      <c r="AY59" s="180"/>
      <c r="AZ59" s="180" t="n">
        <v>348.17</v>
      </c>
      <c r="BA59" s="160" t="n">
        <f aca="false">SUM(AW59+AY59-AZ59)</f>
        <v>49.9984252438781</v>
      </c>
      <c r="BI59" s="3"/>
    </row>
    <row r="60" customFormat="false" ht="12.75" hidden="true" customHeight="false" outlineLevel="0" collapsed="false">
      <c r="A60" s="209"/>
      <c r="B60" s="205"/>
      <c r="C60" s="205"/>
      <c r="D60" s="205"/>
      <c r="E60" s="205"/>
      <c r="F60" s="205"/>
      <c r="G60" s="205"/>
      <c r="H60" s="205"/>
      <c r="I60" s="217" t="n">
        <v>32231</v>
      </c>
      <c r="J60" s="218" t="s">
        <v>208</v>
      </c>
      <c r="K60" s="219" t="n">
        <v>61703.83</v>
      </c>
      <c r="L60" s="219" t="n">
        <v>100000</v>
      </c>
      <c r="M60" s="219" t="n">
        <v>100000</v>
      </c>
      <c r="N60" s="219" t="n">
        <v>80000</v>
      </c>
      <c r="O60" s="219" t="n">
        <v>80000</v>
      </c>
      <c r="P60" s="219" t="n">
        <v>50000</v>
      </c>
      <c r="Q60" s="219" t="n">
        <v>50000</v>
      </c>
      <c r="R60" s="219" t="n">
        <v>22715.36</v>
      </c>
      <c r="S60" s="219" t="n">
        <v>50000</v>
      </c>
      <c r="T60" s="219" t="n">
        <v>26170.2</v>
      </c>
      <c r="U60" s="219"/>
      <c r="V60" s="207" t="n">
        <f aca="false">S60/P60*100</f>
        <v>100</v>
      </c>
      <c r="W60" s="219" t="n">
        <v>55000</v>
      </c>
      <c r="X60" s="219" t="n">
        <v>54000</v>
      </c>
      <c r="Y60" s="219" t="n">
        <v>76000</v>
      </c>
      <c r="Z60" s="219" t="n">
        <v>54000</v>
      </c>
      <c r="AA60" s="219" t="n">
        <v>80000</v>
      </c>
      <c r="AB60" s="219" t="n">
        <v>8087.73</v>
      </c>
      <c r="AC60" s="219" t="n">
        <v>80000</v>
      </c>
      <c r="AD60" s="219" t="n">
        <v>60000</v>
      </c>
      <c r="AE60" s="219"/>
      <c r="AF60" s="219"/>
      <c r="AG60" s="221" t="n">
        <f aca="false">SUM(AD60+AE60-AF60)</f>
        <v>60000</v>
      </c>
      <c r="AH60" s="219" t="n">
        <v>29636.08</v>
      </c>
      <c r="AI60" s="219" t="n">
        <v>60000</v>
      </c>
      <c r="AJ60" s="180" t="n">
        <v>18715.83</v>
      </c>
      <c r="AK60" s="219" t="n">
        <v>60000</v>
      </c>
      <c r="AL60" s="219" t="n">
        <v>40000</v>
      </c>
      <c r="AM60" s="219"/>
      <c r="AN60" s="180" t="n">
        <f aca="false">SUM(AK60+AL60-AM60)</f>
        <v>100000</v>
      </c>
      <c r="AO60" s="207" t="n">
        <f aca="false">SUM(AN60/$AN$2)</f>
        <v>13272.2808414626</v>
      </c>
      <c r="AP60" s="180" t="n">
        <v>100000</v>
      </c>
      <c r="AQ60" s="180"/>
      <c r="AR60" s="207" t="n">
        <f aca="false">SUM(AP60/$AN$2)</f>
        <v>13272.2808414626</v>
      </c>
      <c r="AS60" s="207" t="n">
        <v>9147.18</v>
      </c>
      <c r="AT60" s="207" t="n">
        <v>9147.18</v>
      </c>
      <c r="AU60" s="207" t="n">
        <v>2000</v>
      </c>
      <c r="AV60" s="207"/>
      <c r="AW60" s="207" t="n">
        <f aca="false">SUM(AR60+AU60-AV60)</f>
        <v>15272.2808414626</v>
      </c>
      <c r="AX60" s="215" t="n">
        <v>13236.07</v>
      </c>
      <c r="AY60" s="180"/>
      <c r="AZ60" s="180"/>
      <c r="BA60" s="160" t="n">
        <f aca="false">SUM(AW60+AY60-AZ60)</f>
        <v>15272.2808414626</v>
      </c>
      <c r="BI60" s="3"/>
    </row>
    <row r="61" customFormat="false" ht="12.75" hidden="true" customHeight="false" outlineLevel="0" collapsed="false">
      <c r="A61" s="209"/>
      <c r="B61" s="205"/>
      <c r="C61" s="205"/>
      <c r="D61" s="205"/>
      <c r="E61" s="205"/>
      <c r="F61" s="205"/>
      <c r="G61" s="205"/>
      <c r="H61" s="205"/>
      <c r="I61" s="217" t="n">
        <v>32231</v>
      </c>
      <c r="J61" s="218" t="s">
        <v>209</v>
      </c>
      <c r="K61" s="219" t="n">
        <v>48994.69</v>
      </c>
      <c r="L61" s="219" t="n">
        <v>50000</v>
      </c>
      <c r="M61" s="219" t="n">
        <v>50000</v>
      </c>
      <c r="N61" s="219" t="n">
        <v>20000</v>
      </c>
      <c r="O61" s="219" t="n">
        <v>20000</v>
      </c>
      <c r="P61" s="219" t="n">
        <v>28000</v>
      </c>
      <c r="Q61" s="219" t="n">
        <v>28000</v>
      </c>
      <c r="R61" s="219" t="n">
        <v>17223.27</v>
      </c>
      <c r="S61" s="219" t="n">
        <v>28000</v>
      </c>
      <c r="T61" s="219" t="n">
        <v>9032.83</v>
      </c>
      <c r="U61" s="219"/>
      <c r="V61" s="207" t="n">
        <f aca="false">S61/P61*100</f>
        <v>100</v>
      </c>
      <c r="W61" s="219" t="n">
        <v>28000</v>
      </c>
      <c r="X61" s="219" t="n">
        <v>20000</v>
      </c>
      <c r="Y61" s="219" t="n">
        <v>20000</v>
      </c>
      <c r="Z61" s="219" t="n">
        <v>20000</v>
      </c>
      <c r="AA61" s="219" t="n">
        <v>20000</v>
      </c>
      <c r="AB61" s="219" t="n">
        <v>13090.92</v>
      </c>
      <c r="AC61" s="219" t="n">
        <v>20000</v>
      </c>
      <c r="AD61" s="219" t="n">
        <v>40000</v>
      </c>
      <c r="AE61" s="219"/>
      <c r="AF61" s="219"/>
      <c r="AG61" s="221" t="n">
        <f aca="false">SUM(AD61+AE61-AF61)</f>
        <v>40000</v>
      </c>
      <c r="AH61" s="219" t="n">
        <v>18059.09</v>
      </c>
      <c r="AI61" s="219" t="n">
        <v>40000</v>
      </c>
      <c r="AJ61" s="180" t="n">
        <v>26889.33</v>
      </c>
      <c r="AK61" s="219" t="n">
        <v>50000</v>
      </c>
      <c r="AL61" s="219"/>
      <c r="AM61" s="219"/>
      <c r="AN61" s="180" t="n">
        <f aca="false">SUM(AK61+AL61-AM61)</f>
        <v>50000</v>
      </c>
      <c r="AO61" s="207" t="n">
        <f aca="false">SUM(AN61/$AN$2)</f>
        <v>6636.1404207313</v>
      </c>
      <c r="AP61" s="180" t="n">
        <v>50000</v>
      </c>
      <c r="AQ61" s="180"/>
      <c r="AR61" s="207" t="n">
        <f aca="false">SUM(AP61/$AN$2)</f>
        <v>6636.1404207313</v>
      </c>
      <c r="AS61" s="207" t="n">
        <v>169.66</v>
      </c>
      <c r="AT61" s="207" t="n">
        <v>169.66</v>
      </c>
      <c r="AU61" s="207"/>
      <c r="AV61" s="207"/>
      <c r="AW61" s="207" t="n">
        <f aca="false">SUM(AR61+AU61-AV61)</f>
        <v>6636.1404207313</v>
      </c>
      <c r="AX61" s="215" t="n">
        <v>687.27</v>
      </c>
      <c r="AY61" s="180"/>
      <c r="AZ61" s="180" t="n">
        <v>3636.14</v>
      </c>
      <c r="BA61" s="160" t="n">
        <f aca="false">SUM(AW61+AY61-AZ61)</f>
        <v>3000.0004207313</v>
      </c>
      <c r="BI61" s="3"/>
    </row>
    <row r="62" customFormat="false" ht="12.75" hidden="true" customHeight="false" outlineLevel="0" collapsed="false">
      <c r="A62" s="209"/>
      <c r="B62" s="205"/>
      <c r="C62" s="205"/>
      <c r="D62" s="205"/>
      <c r="E62" s="205"/>
      <c r="F62" s="205"/>
      <c r="G62" s="205"/>
      <c r="H62" s="205"/>
      <c r="I62" s="217" t="n">
        <v>32231</v>
      </c>
      <c r="J62" s="218" t="s">
        <v>210</v>
      </c>
      <c r="K62" s="219"/>
      <c r="L62" s="219"/>
      <c r="M62" s="219"/>
      <c r="N62" s="219" t="n">
        <v>14000</v>
      </c>
      <c r="O62" s="219" t="n">
        <v>14000</v>
      </c>
      <c r="P62" s="219" t="n">
        <v>16000</v>
      </c>
      <c r="Q62" s="219" t="n">
        <v>16000</v>
      </c>
      <c r="R62" s="219" t="n">
        <v>6145.96</v>
      </c>
      <c r="S62" s="219" t="n">
        <v>16000</v>
      </c>
      <c r="T62" s="219" t="n">
        <v>5319.12</v>
      </c>
      <c r="U62" s="219"/>
      <c r="V62" s="207" t="n">
        <f aca="false">S62/P62*100</f>
        <v>100</v>
      </c>
      <c r="W62" s="219" t="n">
        <v>15000</v>
      </c>
      <c r="X62" s="219" t="n">
        <v>18000</v>
      </c>
      <c r="Y62" s="219" t="n">
        <v>18000</v>
      </c>
      <c r="Z62" s="219" t="n">
        <v>18000</v>
      </c>
      <c r="AA62" s="219" t="n">
        <v>20000</v>
      </c>
      <c r="AB62" s="219" t="n">
        <v>6721.38</v>
      </c>
      <c r="AC62" s="219" t="n">
        <v>20000</v>
      </c>
      <c r="AD62" s="219" t="n">
        <v>20000</v>
      </c>
      <c r="AE62" s="219"/>
      <c r="AF62" s="219"/>
      <c r="AG62" s="221" t="n">
        <f aca="false">SUM(AD62+AE62-AF62)</f>
        <v>20000</v>
      </c>
      <c r="AH62" s="219" t="n">
        <v>7601.83</v>
      </c>
      <c r="AI62" s="219" t="n">
        <v>15000</v>
      </c>
      <c r="AJ62" s="180" t="n">
        <v>7096.47</v>
      </c>
      <c r="AK62" s="219" t="n">
        <v>15000</v>
      </c>
      <c r="AL62" s="219"/>
      <c r="AM62" s="219"/>
      <c r="AN62" s="180" t="n">
        <f aca="false">SUM(AK62+AL62-AM62)</f>
        <v>15000</v>
      </c>
      <c r="AO62" s="207" t="n">
        <f aca="false">SUM(AN62/$AN$2)</f>
        <v>1990.84212621939</v>
      </c>
      <c r="AP62" s="180" t="n">
        <v>15000</v>
      </c>
      <c r="AQ62" s="180"/>
      <c r="AR62" s="207" t="n">
        <f aca="false">SUM(AP62/$AN$2)</f>
        <v>1990.84212621939</v>
      </c>
      <c r="AS62" s="207" t="n">
        <v>664.3</v>
      </c>
      <c r="AT62" s="207" t="n">
        <v>664.3</v>
      </c>
      <c r="AU62" s="207"/>
      <c r="AV62" s="207"/>
      <c r="AW62" s="207" t="n">
        <f aca="false">SUM(AR62+AU62-AV62)</f>
        <v>1990.84212621939</v>
      </c>
      <c r="AX62" s="215" t="n">
        <v>1548.25</v>
      </c>
      <c r="AY62" s="180"/>
      <c r="AZ62" s="180" t="n">
        <v>290.84</v>
      </c>
      <c r="BA62" s="160" t="n">
        <f aca="false">SUM(AW62+AY62-AZ62)</f>
        <v>1700.00212621939</v>
      </c>
      <c r="BI62" s="3"/>
    </row>
    <row r="63" customFormat="false" ht="12.75" hidden="true" customHeight="false" outlineLevel="0" collapsed="false">
      <c r="A63" s="209"/>
      <c r="B63" s="205"/>
      <c r="C63" s="205"/>
      <c r="D63" s="205"/>
      <c r="E63" s="205"/>
      <c r="F63" s="205"/>
      <c r="G63" s="205"/>
      <c r="H63" s="205"/>
      <c r="I63" s="217" t="n">
        <v>32231</v>
      </c>
      <c r="J63" s="218" t="s">
        <v>211</v>
      </c>
      <c r="K63" s="219" t="n">
        <v>60498.47</v>
      </c>
      <c r="L63" s="219"/>
      <c r="M63" s="219" t="n">
        <v>0</v>
      </c>
      <c r="N63" s="219" t="n">
        <v>10000</v>
      </c>
      <c r="O63" s="219" t="n">
        <v>10000</v>
      </c>
      <c r="P63" s="219" t="n">
        <v>9000</v>
      </c>
      <c r="Q63" s="219" t="n">
        <v>9000</v>
      </c>
      <c r="R63" s="219" t="n">
        <v>2180.43</v>
      </c>
      <c r="S63" s="219" t="n">
        <v>8000</v>
      </c>
      <c r="T63" s="219" t="n">
        <v>3901.43</v>
      </c>
      <c r="U63" s="219"/>
      <c r="V63" s="207" t="n">
        <f aca="false">S63/P63*100</f>
        <v>88.8888888888889</v>
      </c>
      <c r="W63" s="219" t="n">
        <v>8000</v>
      </c>
      <c r="X63" s="219" t="n">
        <v>10000</v>
      </c>
      <c r="Y63" s="219" t="n">
        <v>10000</v>
      </c>
      <c r="Z63" s="219" t="n">
        <v>10000</v>
      </c>
      <c r="AA63" s="219" t="n">
        <v>12000</v>
      </c>
      <c r="AB63" s="219" t="n">
        <v>3380.65</v>
      </c>
      <c r="AC63" s="219" t="n">
        <v>6000</v>
      </c>
      <c r="AD63" s="219" t="n">
        <v>6000</v>
      </c>
      <c r="AE63" s="219"/>
      <c r="AF63" s="219"/>
      <c r="AG63" s="221" t="n">
        <f aca="false">SUM(AD63+AE63-AF63)</f>
        <v>6000</v>
      </c>
      <c r="AH63" s="219" t="n">
        <v>5860.37</v>
      </c>
      <c r="AI63" s="219" t="n">
        <v>8000</v>
      </c>
      <c r="AJ63" s="180" t="n">
        <v>4295.77</v>
      </c>
      <c r="AK63" s="219" t="n">
        <v>8000</v>
      </c>
      <c r="AL63" s="219"/>
      <c r="AM63" s="219"/>
      <c r="AN63" s="180" t="n">
        <f aca="false">SUM(AK63+AL63-AM63)</f>
        <v>8000</v>
      </c>
      <c r="AO63" s="207" t="n">
        <f aca="false">SUM(AN63/$AN$2)</f>
        <v>1061.78246731701</v>
      </c>
      <c r="AP63" s="180" t="n">
        <v>8000</v>
      </c>
      <c r="AQ63" s="180"/>
      <c r="AR63" s="207" t="n">
        <f aca="false">SUM(AP63/$AN$2)</f>
        <v>1061.78246731701</v>
      </c>
      <c r="AS63" s="207" t="n">
        <v>229.14</v>
      </c>
      <c r="AT63" s="207" t="n">
        <v>229.14</v>
      </c>
      <c r="AU63" s="207"/>
      <c r="AV63" s="207"/>
      <c r="AW63" s="207" t="n">
        <f aca="false">SUM(AR63+AU63-AV63)</f>
        <v>1061.78246731701</v>
      </c>
      <c r="AX63" s="215" t="n">
        <v>691.8</v>
      </c>
      <c r="AY63" s="180"/>
      <c r="AZ63" s="180" t="n">
        <v>161.78</v>
      </c>
      <c r="BA63" s="160" t="n">
        <f aca="false">SUM(AW63+AY63-AZ63)</f>
        <v>900.002467317009</v>
      </c>
      <c r="BI63" s="3"/>
    </row>
    <row r="64" customFormat="false" ht="12.75" hidden="true" customHeight="false" outlineLevel="0" collapsed="false">
      <c r="A64" s="209"/>
      <c r="B64" s="205"/>
      <c r="C64" s="205"/>
      <c r="D64" s="205"/>
      <c r="E64" s="205"/>
      <c r="F64" s="205"/>
      <c r="G64" s="205"/>
      <c r="H64" s="205"/>
      <c r="I64" s="217" t="n">
        <v>32231</v>
      </c>
      <c r="J64" s="218" t="s">
        <v>212</v>
      </c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07"/>
      <c r="W64" s="219"/>
      <c r="X64" s="219"/>
      <c r="Y64" s="219"/>
      <c r="Z64" s="219"/>
      <c r="AA64" s="219"/>
      <c r="AB64" s="219"/>
      <c r="AC64" s="219" t="n">
        <v>6000</v>
      </c>
      <c r="AD64" s="219" t="n">
        <v>6000</v>
      </c>
      <c r="AE64" s="219"/>
      <c r="AF64" s="219"/>
      <c r="AG64" s="221" t="n">
        <f aca="false">SUM(AD64+AE64-AF64)</f>
        <v>6000</v>
      </c>
      <c r="AH64" s="219" t="n">
        <v>4530.8</v>
      </c>
      <c r="AI64" s="219" t="n">
        <v>6000</v>
      </c>
      <c r="AJ64" s="180" t="n">
        <v>5050.77</v>
      </c>
      <c r="AK64" s="219" t="n">
        <v>10000</v>
      </c>
      <c r="AL64" s="219"/>
      <c r="AM64" s="219"/>
      <c r="AN64" s="180" t="n">
        <f aca="false">SUM(AK64+AL64-AM64)</f>
        <v>10000</v>
      </c>
      <c r="AO64" s="207" t="n">
        <f aca="false">SUM(AN64/$AN$2)</f>
        <v>1327.22808414626</v>
      </c>
      <c r="AP64" s="180" t="n">
        <v>20000</v>
      </c>
      <c r="AQ64" s="180"/>
      <c r="AR64" s="207" t="n">
        <f aca="false">SUM(AP64/$AN$2)</f>
        <v>2654.45616829252</v>
      </c>
      <c r="AS64" s="207" t="n">
        <v>1074.08</v>
      </c>
      <c r="AT64" s="207" t="n">
        <v>1074.08</v>
      </c>
      <c r="AU64" s="207"/>
      <c r="AV64" s="207"/>
      <c r="AW64" s="207" t="n">
        <f aca="false">SUM(AR64+AU64-AV64)</f>
        <v>2654.45616829252</v>
      </c>
      <c r="AX64" s="215" t="n">
        <v>1773.47</v>
      </c>
      <c r="AY64" s="180"/>
      <c r="AZ64" s="180" t="n">
        <v>654.46</v>
      </c>
      <c r="BA64" s="160" t="n">
        <f aca="false">SUM(AW64+AY64-AZ64)</f>
        <v>1999.99616829252</v>
      </c>
      <c r="BI64" s="3"/>
    </row>
    <row r="65" customFormat="false" ht="12.75" hidden="true" customHeight="false" outlineLevel="0" collapsed="false">
      <c r="A65" s="209"/>
      <c r="B65" s="205"/>
      <c r="C65" s="205"/>
      <c r="D65" s="205"/>
      <c r="E65" s="205"/>
      <c r="F65" s="205"/>
      <c r="G65" s="205"/>
      <c r="H65" s="205"/>
      <c r="I65" s="217" t="n">
        <v>32251</v>
      </c>
      <c r="J65" s="218" t="s">
        <v>213</v>
      </c>
      <c r="K65" s="219" t="n">
        <v>12435.52</v>
      </c>
      <c r="L65" s="219" t="n">
        <v>20000</v>
      </c>
      <c r="M65" s="219" t="n">
        <v>20000</v>
      </c>
      <c r="N65" s="219" t="n">
        <v>2000</v>
      </c>
      <c r="O65" s="219" t="n">
        <v>2000</v>
      </c>
      <c r="P65" s="219" t="n">
        <v>3000</v>
      </c>
      <c r="Q65" s="219" t="n">
        <v>3000</v>
      </c>
      <c r="R65" s="219" t="n">
        <v>2027.6</v>
      </c>
      <c r="S65" s="219" t="n">
        <v>4000</v>
      </c>
      <c r="T65" s="219" t="n">
        <v>656.25</v>
      </c>
      <c r="U65" s="219"/>
      <c r="V65" s="207" t="n">
        <f aca="false">S65/P65*100</f>
        <v>133.333333333333</v>
      </c>
      <c r="W65" s="219" t="n">
        <v>3000</v>
      </c>
      <c r="X65" s="219" t="n">
        <v>18000</v>
      </c>
      <c r="Y65" s="219" t="n">
        <v>15000</v>
      </c>
      <c r="Z65" s="219" t="n">
        <v>30000</v>
      </c>
      <c r="AA65" s="219" t="n">
        <v>15000</v>
      </c>
      <c r="AB65" s="219" t="n">
        <v>3287.74</v>
      </c>
      <c r="AC65" s="219" t="n">
        <v>15000</v>
      </c>
      <c r="AD65" s="219" t="n">
        <v>15000</v>
      </c>
      <c r="AE65" s="219"/>
      <c r="AF65" s="219"/>
      <c r="AG65" s="221" t="n">
        <f aca="false">SUM(AD65+AE65-AF65)</f>
        <v>15000</v>
      </c>
      <c r="AH65" s="219" t="n">
        <v>526.11</v>
      </c>
      <c r="AI65" s="219" t="n">
        <v>10000</v>
      </c>
      <c r="AJ65" s="180" t="n">
        <v>3009.37</v>
      </c>
      <c r="AK65" s="219" t="n">
        <v>10000</v>
      </c>
      <c r="AL65" s="219"/>
      <c r="AM65" s="219"/>
      <c r="AN65" s="180" t="n">
        <f aca="false">SUM(AK65+AL65-AM65)</f>
        <v>10000</v>
      </c>
      <c r="AO65" s="207" t="n">
        <f aca="false">SUM(AN65/$AN$2)</f>
        <v>1327.22808414626</v>
      </c>
      <c r="AP65" s="180" t="n">
        <v>5000</v>
      </c>
      <c r="AQ65" s="180"/>
      <c r="AR65" s="207" t="n">
        <f aca="false">SUM(AP65/$AN$2)</f>
        <v>663.61404207313</v>
      </c>
      <c r="AS65" s="207" t="n">
        <v>289.81</v>
      </c>
      <c r="AT65" s="207" t="n">
        <v>289.81</v>
      </c>
      <c r="AU65" s="207"/>
      <c r="AV65" s="207"/>
      <c r="AW65" s="207" t="n">
        <f aca="false">SUM(AR65+AU65-AV65)</f>
        <v>663.61404207313</v>
      </c>
      <c r="AX65" s="215" t="n">
        <v>3005.08</v>
      </c>
      <c r="AY65" s="180" t="n">
        <v>2500</v>
      </c>
      <c r="AZ65" s="180"/>
      <c r="BA65" s="160" t="n">
        <f aca="false">SUM(AW65+AY65-AZ65)</f>
        <v>3163.61404207313</v>
      </c>
      <c r="BI65" s="3"/>
    </row>
    <row r="66" customFormat="false" ht="12.75" hidden="true" customHeight="false" outlineLevel="0" collapsed="false">
      <c r="A66" s="209"/>
      <c r="B66" s="205"/>
      <c r="C66" s="205"/>
      <c r="D66" s="205"/>
      <c r="E66" s="205"/>
      <c r="F66" s="205"/>
      <c r="G66" s="205"/>
      <c r="H66" s="205"/>
      <c r="I66" s="217" t="n">
        <v>32271</v>
      </c>
      <c r="J66" s="218" t="s">
        <v>214</v>
      </c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07"/>
      <c r="W66" s="219"/>
      <c r="X66" s="219"/>
      <c r="Y66" s="219"/>
      <c r="Z66" s="219"/>
      <c r="AA66" s="219"/>
      <c r="AB66" s="219"/>
      <c r="AC66" s="219"/>
      <c r="AD66" s="219" t="n">
        <v>35000</v>
      </c>
      <c r="AE66" s="219"/>
      <c r="AF66" s="219"/>
      <c r="AG66" s="221" t="n">
        <f aca="false">SUM(AD66+AE66-AF66)</f>
        <v>35000</v>
      </c>
      <c r="AH66" s="219" t="n">
        <v>22525.75</v>
      </c>
      <c r="AI66" s="219" t="n">
        <v>35000</v>
      </c>
      <c r="AJ66" s="180" t="n">
        <v>982</v>
      </c>
      <c r="AK66" s="219" t="n">
        <v>30000</v>
      </c>
      <c r="AL66" s="219"/>
      <c r="AM66" s="219"/>
      <c r="AN66" s="180" t="n">
        <f aca="false">SUM(AK66+AL66-AM66)</f>
        <v>30000</v>
      </c>
      <c r="AO66" s="207" t="n">
        <f aca="false">SUM(AN66/$AN$2)</f>
        <v>3981.68425243878</v>
      </c>
      <c r="AP66" s="180" t="n">
        <v>10000</v>
      </c>
      <c r="AQ66" s="180"/>
      <c r="AR66" s="207" t="n">
        <f aca="false">SUM(AP66/$AN$2)</f>
        <v>1327.22808414626</v>
      </c>
      <c r="AS66" s="207"/>
      <c r="AT66" s="207"/>
      <c r="AU66" s="207"/>
      <c r="AV66" s="207"/>
      <c r="AW66" s="207" t="n">
        <f aca="false">SUM(AR66+AU66-AV66)</f>
        <v>1327.22808414626</v>
      </c>
      <c r="AX66" s="215"/>
      <c r="AY66" s="180"/>
      <c r="AZ66" s="180" t="n">
        <v>1327.23</v>
      </c>
      <c r="BA66" s="160" t="n">
        <f aca="false">SUM(AW66+AY66-AZ66)</f>
        <v>-0.00191585373954695</v>
      </c>
      <c r="BI66" s="3"/>
    </row>
    <row r="67" customFormat="false" ht="12.75" hidden="true" customHeight="false" outlineLevel="0" collapsed="false">
      <c r="A67" s="209"/>
      <c r="B67" s="205"/>
      <c r="C67" s="205"/>
      <c r="D67" s="205"/>
      <c r="E67" s="205"/>
      <c r="F67" s="205"/>
      <c r="G67" s="205"/>
      <c r="H67" s="205"/>
      <c r="I67" s="217" t="n">
        <v>32271</v>
      </c>
      <c r="J67" s="218" t="s">
        <v>215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07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21"/>
      <c r="AH67" s="219"/>
      <c r="AI67" s="219"/>
      <c r="AJ67" s="180"/>
      <c r="AK67" s="219"/>
      <c r="AL67" s="219"/>
      <c r="AM67" s="219"/>
      <c r="AN67" s="180"/>
      <c r="AO67" s="207" t="n">
        <f aca="false">SUM(AN67/$AN$2)</f>
        <v>0</v>
      </c>
      <c r="AP67" s="180" t="n">
        <v>2000</v>
      </c>
      <c r="AQ67" s="180"/>
      <c r="AR67" s="207" t="n">
        <f aca="false">SUM(AP67/$AN$2)</f>
        <v>265.445616829252</v>
      </c>
      <c r="AS67" s="207"/>
      <c r="AT67" s="207"/>
      <c r="AU67" s="207"/>
      <c r="AV67" s="207"/>
      <c r="AW67" s="207" t="n">
        <f aca="false">SUM(AR67+AU67-AV67)</f>
        <v>265.445616829252</v>
      </c>
      <c r="AX67" s="215"/>
      <c r="AY67" s="180"/>
      <c r="AZ67" s="180" t="n">
        <v>265.45</v>
      </c>
      <c r="BA67" s="160" t="n">
        <f aca="false">SUM(AW67+AY67-AZ67)</f>
        <v>-0.00438317074787165</v>
      </c>
      <c r="BI67" s="3"/>
    </row>
    <row r="68" customFormat="false" ht="12.75" hidden="true" customHeight="false" outlineLevel="0" collapsed="false">
      <c r="A68" s="209"/>
      <c r="B68" s="205"/>
      <c r="C68" s="205"/>
      <c r="D68" s="205"/>
      <c r="E68" s="205"/>
      <c r="F68" s="205"/>
      <c r="G68" s="205"/>
      <c r="H68" s="205"/>
      <c r="I68" s="217" t="n">
        <v>323</v>
      </c>
      <c r="J68" s="218" t="s">
        <v>216</v>
      </c>
      <c r="K68" s="219" t="n">
        <f aca="false">SUM(K69:K105)</f>
        <v>511849.45</v>
      </c>
      <c r="L68" s="219" t="n">
        <f aca="false">SUM(L69:L105)</f>
        <v>173000</v>
      </c>
      <c r="M68" s="219" t="n">
        <f aca="false">SUM(M69:M105)</f>
        <v>173000</v>
      </c>
      <c r="N68" s="219" t="n">
        <f aca="false">SUM(N69:N107)</f>
        <v>251000</v>
      </c>
      <c r="O68" s="219" t="n">
        <f aca="false">SUM(O69:O107)</f>
        <v>251000</v>
      </c>
      <c r="P68" s="219" t="n">
        <f aca="false">SUM(P69:P107)</f>
        <v>237000</v>
      </c>
      <c r="Q68" s="219" t="n">
        <f aca="false">SUM(Q69:Q107)</f>
        <v>237000</v>
      </c>
      <c r="R68" s="219" t="n">
        <f aca="false">SUM(R69:R107)</f>
        <v>51233.7</v>
      </c>
      <c r="S68" s="219" t="n">
        <f aca="false">SUM(S69:S107)</f>
        <v>346000</v>
      </c>
      <c r="T68" s="219" t="n">
        <f aca="false">SUM(T69:T107)</f>
        <v>83002.68</v>
      </c>
      <c r="U68" s="219" t="n">
        <f aca="false">SUM(U69:U107)</f>
        <v>0</v>
      </c>
      <c r="V68" s="219" t="e">
        <f aca="false">SUM(V69:V107)</f>
        <v>#DIV/0!</v>
      </c>
      <c r="W68" s="219" t="n">
        <f aca="false">SUM(W69:W107)</f>
        <v>294000</v>
      </c>
      <c r="X68" s="219" t="n">
        <f aca="false">SUM(X69:X107)</f>
        <v>574500</v>
      </c>
      <c r="Y68" s="219" t="n">
        <f aca="false">SUM(Y69:Y107)</f>
        <v>596500</v>
      </c>
      <c r="Z68" s="219" t="n">
        <f aca="false">SUM(Z69:Z107)</f>
        <v>716500</v>
      </c>
      <c r="AA68" s="219" t="n">
        <f aca="false">SUM(AA69:AA107)</f>
        <v>773500</v>
      </c>
      <c r="AB68" s="219" t="n">
        <f aca="false">SUM(AB69:AB107)</f>
        <v>149184.54</v>
      </c>
      <c r="AC68" s="219" t="n">
        <f aca="false">SUM(AC69:AC107)</f>
        <v>728500</v>
      </c>
      <c r="AD68" s="219" t="n">
        <f aca="false">SUM(AD69:AD107)</f>
        <v>648000</v>
      </c>
      <c r="AE68" s="219" t="n">
        <f aca="false">SUM(AE69:AE107)</f>
        <v>0</v>
      </c>
      <c r="AF68" s="219" t="n">
        <f aca="false">SUM(AF69:AF107)</f>
        <v>0</v>
      </c>
      <c r="AG68" s="219" t="n">
        <f aca="false">SUM(AG69:AG107)</f>
        <v>653000</v>
      </c>
      <c r="AH68" s="219" t="n">
        <f aca="false">SUM(AH69:AH107)</f>
        <v>472412.03</v>
      </c>
      <c r="AI68" s="219" t="n">
        <f aca="false">SUM(AI69:AI107)</f>
        <v>779000</v>
      </c>
      <c r="AJ68" s="219" t="n">
        <f aca="false">SUM(AJ69:AJ107)</f>
        <v>201674.47</v>
      </c>
      <c r="AK68" s="219" t="n">
        <f aca="false">SUM(AK69:AK107)</f>
        <v>847970</v>
      </c>
      <c r="AL68" s="219" t="n">
        <f aca="false">SUM(AL69:AL107)</f>
        <v>123000</v>
      </c>
      <c r="AM68" s="219" t="n">
        <f aca="false">SUM(AM69:AM107)</f>
        <v>0</v>
      </c>
      <c r="AN68" s="219" t="n">
        <f aca="false">SUM(AN69:AN107)</f>
        <v>970970</v>
      </c>
      <c r="AO68" s="207" t="n">
        <f aca="false">SUM(AN68/$AN$2)</f>
        <v>128869.865286349</v>
      </c>
      <c r="AP68" s="219" t="n">
        <f aca="false">SUM(AP69:AP107)</f>
        <v>823500</v>
      </c>
      <c r="AQ68" s="219"/>
      <c r="AR68" s="207" t="n">
        <f aca="false">SUM(AP68/$AN$2)</f>
        <v>109297.232729445</v>
      </c>
      <c r="AS68" s="207"/>
      <c r="AT68" s="207" t="n">
        <f aca="false">SUM(AT69:AT107)</f>
        <v>54287.74</v>
      </c>
      <c r="AU68" s="207" t="n">
        <f aca="false">SUM(AU69:AU107)</f>
        <v>29800</v>
      </c>
      <c r="AV68" s="207" t="n">
        <f aca="false">SUM(AV69:AV107)</f>
        <v>1000</v>
      </c>
      <c r="AW68" s="207" t="n">
        <f aca="false">SUM(AR68+AU68-AV68)</f>
        <v>138097.232729445</v>
      </c>
      <c r="AX68" s="215" t="n">
        <f aca="false">SUM(AX69:AX107)</f>
        <v>89685.81</v>
      </c>
      <c r="AY68" s="216" t="n">
        <f aca="false">SUM(AY69:AY107)</f>
        <v>11300</v>
      </c>
      <c r="AZ68" s="216" t="n">
        <f aca="false">SUM(AZ69:AZ107)</f>
        <v>27393.5</v>
      </c>
      <c r="BA68" s="216" t="n">
        <f aca="false">SUM(BA69:BA107)</f>
        <v>122003.732729445</v>
      </c>
      <c r="BI68" s="3"/>
    </row>
    <row r="69" customFormat="false" ht="12.75" hidden="true" customHeight="false" outlineLevel="0" collapsed="false">
      <c r="A69" s="209"/>
      <c r="B69" s="205"/>
      <c r="C69" s="205"/>
      <c r="D69" s="205"/>
      <c r="E69" s="205"/>
      <c r="F69" s="205"/>
      <c r="G69" s="205"/>
      <c r="H69" s="205"/>
      <c r="I69" s="217" t="n">
        <v>32311</v>
      </c>
      <c r="J69" s="218" t="s">
        <v>217</v>
      </c>
      <c r="K69" s="219" t="n">
        <v>58381.98</v>
      </c>
      <c r="L69" s="219" t="n">
        <v>35000</v>
      </c>
      <c r="M69" s="219" t="n">
        <v>35000</v>
      </c>
      <c r="N69" s="219" t="n">
        <v>20000</v>
      </c>
      <c r="O69" s="219" t="n">
        <v>20000</v>
      </c>
      <c r="P69" s="219" t="n">
        <v>20000</v>
      </c>
      <c r="Q69" s="219" t="n">
        <v>20000</v>
      </c>
      <c r="R69" s="219" t="n">
        <v>7226.15</v>
      </c>
      <c r="S69" s="219" t="n">
        <v>20000</v>
      </c>
      <c r="T69" s="219" t="n">
        <v>6906.77</v>
      </c>
      <c r="U69" s="219"/>
      <c r="V69" s="207" t="n">
        <f aca="false">S69/P69*100</f>
        <v>100</v>
      </c>
      <c r="W69" s="219" t="n">
        <v>20000</v>
      </c>
      <c r="X69" s="219" t="n">
        <v>20000</v>
      </c>
      <c r="Y69" s="219" t="n">
        <v>20000</v>
      </c>
      <c r="Z69" s="219" t="n">
        <v>14000</v>
      </c>
      <c r="AA69" s="219" t="n">
        <v>20000</v>
      </c>
      <c r="AB69" s="219" t="n">
        <v>5307.29</v>
      </c>
      <c r="AC69" s="219" t="n">
        <v>20000</v>
      </c>
      <c r="AD69" s="219" t="n">
        <v>20000</v>
      </c>
      <c r="AE69" s="219"/>
      <c r="AF69" s="219"/>
      <c r="AG69" s="221" t="n">
        <f aca="false">SUM(AD69+AE69-AF69)</f>
        <v>20000</v>
      </c>
      <c r="AH69" s="219" t="n">
        <v>14892.56</v>
      </c>
      <c r="AI69" s="219" t="n">
        <v>20000</v>
      </c>
      <c r="AJ69" s="180" t="n">
        <v>7834.29</v>
      </c>
      <c r="AK69" s="219" t="n">
        <v>25000</v>
      </c>
      <c r="AL69" s="219"/>
      <c r="AM69" s="219"/>
      <c r="AN69" s="180" t="n">
        <f aca="false">SUM(AK69+AL69-AM69)</f>
        <v>25000</v>
      </c>
      <c r="AO69" s="207" t="n">
        <f aca="false">SUM(AN69/$AN$2)</f>
        <v>3318.07021036565</v>
      </c>
      <c r="AP69" s="180" t="n">
        <v>25000</v>
      </c>
      <c r="AQ69" s="180"/>
      <c r="AR69" s="207" t="n">
        <f aca="false">SUM(AP69/$AN$2)</f>
        <v>3318.07021036565</v>
      </c>
      <c r="AS69" s="207" t="n">
        <v>2212.24</v>
      </c>
      <c r="AT69" s="207" t="n">
        <v>2212.24</v>
      </c>
      <c r="AU69" s="207" t="n">
        <v>600</v>
      </c>
      <c r="AV69" s="207"/>
      <c r="AW69" s="207" t="n">
        <f aca="false">SUM(AR69+AU69-AV69)</f>
        <v>3918.07021036565</v>
      </c>
      <c r="AX69" s="215" t="n">
        <v>3345.47</v>
      </c>
      <c r="AY69" s="180"/>
      <c r="AZ69" s="180"/>
      <c r="BA69" s="160" t="n">
        <f aca="false">SUM(AW69+AY69-AZ69)</f>
        <v>3918.07021036565</v>
      </c>
      <c r="BI69" s="3"/>
    </row>
    <row r="70" customFormat="false" ht="12.75" hidden="true" customHeight="false" outlineLevel="0" collapsed="false">
      <c r="A70" s="209"/>
      <c r="B70" s="205"/>
      <c r="C70" s="205"/>
      <c r="D70" s="205"/>
      <c r="E70" s="205"/>
      <c r="F70" s="205"/>
      <c r="G70" s="205"/>
      <c r="H70" s="205"/>
      <c r="I70" s="217" t="n">
        <v>32313</v>
      </c>
      <c r="J70" s="218" t="s">
        <v>218</v>
      </c>
      <c r="K70" s="219" t="n">
        <v>7833.32</v>
      </c>
      <c r="L70" s="219" t="n">
        <v>2000</v>
      </c>
      <c r="M70" s="219" t="n">
        <v>2000</v>
      </c>
      <c r="N70" s="219" t="n">
        <v>2000</v>
      </c>
      <c r="O70" s="219" t="n">
        <v>2000</v>
      </c>
      <c r="P70" s="219" t="n">
        <v>2000</v>
      </c>
      <c r="Q70" s="219" t="n">
        <v>2000</v>
      </c>
      <c r="R70" s="219" t="n">
        <v>526.5</v>
      </c>
      <c r="S70" s="219" t="n">
        <v>2000</v>
      </c>
      <c r="T70" s="219" t="n">
        <v>552</v>
      </c>
      <c r="U70" s="219"/>
      <c r="V70" s="207" t="n">
        <f aca="false">S70/P70*100</f>
        <v>100</v>
      </c>
      <c r="W70" s="219" t="n">
        <v>2000</v>
      </c>
      <c r="X70" s="219" t="n">
        <v>2000</v>
      </c>
      <c r="Y70" s="219" t="n">
        <v>2000</v>
      </c>
      <c r="Z70" s="219" t="n">
        <v>4000</v>
      </c>
      <c r="AA70" s="219" t="n">
        <v>2000</v>
      </c>
      <c r="AB70" s="219" t="n">
        <v>1750.64</v>
      </c>
      <c r="AC70" s="219" t="n">
        <v>2000</v>
      </c>
      <c r="AD70" s="219" t="n">
        <v>2000</v>
      </c>
      <c r="AE70" s="219"/>
      <c r="AF70" s="219"/>
      <c r="AG70" s="221" t="n">
        <f aca="false">SUM(AD70+AE70-AF70)</f>
        <v>2000</v>
      </c>
      <c r="AH70" s="219" t="n">
        <v>794.7</v>
      </c>
      <c r="AI70" s="219" t="n">
        <v>2000</v>
      </c>
      <c r="AJ70" s="180" t="n">
        <v>446.7</v>
      </c>
      <c r="AK70" s="219" t="n">
        <v>2000</v>
      </c>
      <c r="AL70" s="219"/>
      <c r="AM70" s="219"/>
      <c r="AN70" s="180" t="n">
        <f aca="false">SUM(AK70+AL70-AM70)</f>
        <v>2000</v>
      </c>
      <c r="AO70" s="207" t="n">
        <f aca="false">SUM(AN70/$AN$2)</f>
        <v>265.445616829252</v>
      </c>
      <c r="AP70" s="180" t="n">
        <v>4000</v>
      </c>
      <c r="AQ70" s="180"/>
      <c r="AR70" s="207" t="n">
        <f aca="false">SUM(AP70/$AN$2)</f>
        <v>530.891233658504</v>
      </c>
      <c r="AS70" s="207" t="n">
        <v>206.88</v>
      </c>
      <c r="AT70" s="207" t="n">
        <v>206.88</v>
      </c>
      <c r="AU70" s="207"/>
      <c r="AV70" s="207"/>
      <c r="AW70" s="207" t="n">
        <f aca="false">SUM(AR70+AU70-AV70)</f>
        <v>530.891233658504</v>
      </c>
      <c r="AX70" s="215" t="n">
        <v>446.31</v>
      </c>
      <c r="AY70" s="180"/>
      <c r="AZ70" s="180"/>
      <c r="BA70" s="160" t="n">
        <f aca="false">SUM(AW70+AY70-AZ70)</f>
        <v>530.891233658504</v>
      </c>
      <c r="BI70" s="3"/>
    </row>
    <row r="71" customFormat="false" ht="12.75" hidden="true" customHeight="false" outlineLevel="0" collapsed="false">
      <c r="A71" s="209"/>
      <c r="B71" s="205"/>
      <c r="C71" s="205"/>
      <c r="D71" s="205"/>
      <c r="E71" s="205"/>
      <c r="F71" s="205"/>
      <c r="G71" s="205"/>
      <c r="H71" s="205"/>
      <c r="I71" s="217" t="n">
        <v>32321</v>
      </c>
      <c r="J71" s="218" t="s">
        <v>219</v>
      </c>
      <c r="K71" s="219" t="n">
        <v>58032.22</v>
      </c>
      <c r="L71" s="219" t="n">
        <v>10000</v>
      </c>
      <c r="M71" s="219" t="n">
        <v>10000</v>
      </c>
      <c r="N71" s="219" t="n">
        <v>45000</v>
      </c>
      <c r="O71" s="219" t="n">
        <v>45000</v>
      </c>
      <c r="P71" s="219" t="n">
        <v>45000</v>
      </c>
      <c r="Q71" s="219" t="n">
        <v>45000</v>
      </c>
      <c r="R71" s="219" t="n">
        <v>695</v>
      </c>
      <c r="S71" s="219" t="n">
        <v>30000</v>
      </c>
      <c r="T71" s="219" t="n">
        <v>1541.41</v>
      </c>
      <c r="U71" s="219"/>
      <c r="V71" s="207" t="n">
        <f aca="false">S71/P71*100</f>
        <v>66.6666666666667</v>
      </c>
      <c r="W71" s="219" t="n">
        <v>30000</v>
      </c>
      <c r="X71" s="219" t="n">
        <v>100000</v>
      </c>
      <c r="Y71" s="219" t="n">
        <v>100000</v>
      </c>
      <c r="Z71" s="219" t="n">
        <v>100000</v>
      </c>
      <c r="AA71" s="219" t="n">
        <v>100000</v>
      </c>
      <c r="AB71" s="219" t="n">
        <v>10612.4</v>
      </c>
      <c r="AC71" s="219" t="n">
        <v>100000</v>
      </c>
      <c r="AD71" s="219" t="n">
        <v>50000</v>
      </c>
      <c r="AE71" s="219"/>
      <c r="AF71" s="219"/>
      <c r="AG71" s="221" t="n">
        <f aca="false">SUM(AD71+AE71-AF71)</f>
        <v>50000</v>
      </c>
      <c r="AH71" s="219" t="n">
        <v>18891.54</v>
      </c>
      <c r="AI71" s="219" t="n">
        <v>50000</v>
      </c>
      <c r="AJ71" s="180" t="n">
        <v>20904.5</v>
      </c>
      <c r="AK71" s="219" t="n">
        <v>50000</v>
      </c>
      <c r="AL71" s="219"/>
      <c r="AM71" s="219"/>
      <c r="AN71" s="180" t="n">
        <f aca="false">SUM(AK71+AL71-AM71)</f>
        <v>50000</v>
      </c>
      <c r="AO71" s="207" t="n">
        <f aca="false">SUM(AN71/$AN$2)</f>
        <v>6636.1404207313</v>
      </c>
      <c r="AP71" s="180" t="n">
        <v>50000</v>
      </c>
      <c r="AQ71" s="180"/>
      <c r="AR71" s="207" t="n">
        <f aca="false">SUM(AP71/$AN$2)</f>
        <v>6636.1404207313</v>
      </c>
      <c r="AS71" s="207" t="n">
        <v>2923.81</v>
      </c>
      <c r="AT71" s="207" t="n">
        <v>2923.81</v>
      </c>
      <c r="AU71" s="207"/>
      <c r="AV71" s="207"/>
      <c r="AW71" s="207" t="n">
        <f aca="false">SUM(AR71+AU71-AV71)</f>
        <v>6636.1404207313</v>
      </c>
      <c r="AX71" s="215" t="n">
        <v>4182.7</v>
      </c>
      <c r="AY71" s="180"/>
      <c r="AZ71" s="180"/>
      <c r="BA71" s="160" t="n">
        <f aca="false">SUM(AW71+AY71-AZ71)</f>
        <v>6636.1404207313</v>
      </c>
      <c r="BI71" s="3"/>
    </row>
    <row r="72" customFormat="false" ht="12.75" hidden="true" customHeight="false" outlineLevel="0" collapsed="false">
      <c r="A72" s="209"/>
      <c r="B72" s="205"/>
      <c r="C72" s="205"/>
      <c r="D72" s="205"/>
      <c r="E72" s="205"/>
      <c r="F72" s="205"/>
      <c r="G72" s="205"/>
      <c r="H72" s="205"/>
      <c r="I72" s="217" t="n">
        <v>32321</v>
      </c>
      <c r="J72" s="218" t="s">
        <v>220</v>
      </c>
      <c r="K72" s="219"/>
      <c r="L72" s="219"/>
      <c r="M72" s="219"/>
      <c r="N72" s="219"/>
      <c r="O72" s="219"/>
      <c r="P72" s="219"/>
      <c r="Q72" s="219"/>
      <c r="R72" s="219"/>
      <c r="S72" s="219"/>
      <c r="T72" s="219" t="n">
        <v>2250</v>
      </c>
      <c r="U72" s="219"/>
      <c r="V72" s="207"/>
      <c r="W72" s="219" t="n">
        <v>8000</v>
      </c>
      <c r="X72" s="219" t="n">
        <v>8000</v>
      </c>
      <c r="Y72" s="219" t="n">
        <v>8000</v>
      </c>
      <c r="Z72" s="219" t="n">
        <v>8000</v>
      </c>
      <c r="AA72" s="219" t="n">
        <v>8000</v>
      </c>
      <c r="AB72" s="219" t="n">
        <v>4987.5</v>
      </c>
      <c r="AC72" s="219" t="n">
        <v>8000</v>
      </c>
      <c r="AD72" s="219" t="n">
        <v>8000</v>
      </c>
      <c r="AE72" s="219"/>
      <c r="AF72" s="219"/>
      <c r="AG72" s="221" t="n">
        <f aca="false">SUM(AD72+AE72-AF72)</f>
        <v>8000</v>
      </c>
      <c r="AH72" s="219"/>
      <c r="AI72" s="219" t="n">
        <v>8000</v>
      </c>
      <c r="AJ72" s="180" t="n">
        <v>0</v>
      </c>
      <c r="AK72" s="219" t="n">
        <v>8000</v>
      </c>
      <c r="AL72" s="219"/>
      <c r="AM72" s="219"/>
      <c r="AN72" s="180" t="n">
        <f aca="false">SUM(AK72+AL72-AM72)</f>
        <v>8000</v>
      </c>
      <c r="AO72" s="207" t="n">
        <f aca="false">SUM(AN72/$AN$2)</f>
        <v>1061.78246731701</v>
      </c>
      <c r="AP72" s="180" t="n">
        <v>8000</v>
      </c>
      <c r="AQ72" s="180"/>
      <c r="AR72" s="207" t="n">
        <f aca="false">SUM(AP72/$AN$2)</f>
        <v>1061.78246731701</v>
      </c>
      <c r="AS72" s="207"/>
      <c r="AT72" s="207"/>
      <c r="AU72" s="207"/>
      <c r="AV72" s="207"/>
      <c r="AW72" s="207" t="n">
        <f aca="false">SUM(AR72+AU72-AV72)</f>
        <v>1061.78246731701</v>
      </c>
      <c r="AX72" s="215"/>
      <c r="AY72" s="180"/>
      <c r="AZ72" s="180" t="n">
        <v>1061.78</v>
      </c>
      <c r="BA72" s="160" t="n">
        <f aca="false">SUM(AW72+AY72-AZ72)</f>
        <v>0.00246731700849523</v>
      </c>
      <c r="BI72" s="3"/>
    </row>
    <row r="73" customFormat="false" ht="12.75" hidden="true" customHeight="false" outlineLevel="0" collapsed="false">
      <c r="A73" s="209"/>
      <c r="B73" s="205"/>
      <c r="C73" s="205"/>
      <c r="D73" s="205"/>
      <c r="E73" s="205"/>
      <c r="F73" s="205"/>
      <c r="G73" s="205"/>
      <c r="H73" s="205"/>
      <c r="I73" s="217" t="n">
        <v>32321</v>
      </c>
      <c r="J73" s="218" t="s">
        <v>221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07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21"/>
      <c r="AH73" s="219" t="n">
        <v>5000</v>
      </c>
      <c r="AI73" s="219" t="n">
        <v>5000</v>
      </c>
      <c r="AJ73" s="180" t="n">
        <v>0</v>
      </c>
      <c r="AK73" s="219" t="n">
        <v>5000</v>
      </c>
      <c r="AL73" s="219" t="n">
        <v>50000</v>
      </c>
      <c r="AM73" s="219"/>
      <c r="AN73" s="180" t="n">
        <f aca="false">SUM(AK73+AL73-AM73)</f>
        <v>55000</v>
      </c>
      <c r="AO73" s="207" t="n">
        <f aca="false">SUM(AN73/$AN$2)</f>
        <v>7299.75446280443</v>
      </c>
      <c r="AP73" s="180" t="n">
        <v>55000</v>
      </c>
      <c r="AQ73" s="180"/>
      <c r="AR73" s="207" t="n">
        <f aca="false">SUM(AP73/$AN$2)</f>
        <v>7299.75446280443</v>
      </c>
      <c r="AS73" s="207" t="n">
        <v>0</v>
      </c>
      <c r="AT73" s="207"/>
      <c r="AU73" s="207"/>
      <c r="AV73" s="207"/>
      <c r="AW73" s="207" t="n">
        <f aca="false">SUM(AR73+AU73-AV73)</f>
        <v>7299.75446280443</v>
      </c>
      <c r="AX73" s="215"/>
      <c r="AY73" s="180"/>
      <c r="AZ73" s="180" t="n">
        <v>7299.75</v>
      </c>
      <c r="BA73" s="160" t="n">
        <f aca="false">SUM(AW73+AY73-AZ73)</f>
        <v>0.00446280443247815</v>
      </c>
      <c r="BI73" s="3"/>
    </row>
    <row r="74" customFormat="false" ht="12.75" hidden="true" customHeight="false" outlineLevel="0" collapsed="false">
      <c r="A74" s="209"/>
      <c r="B74" s="205"/>
      <c r="C74" s="205"/>
      <c r="D74" s="205"/>
      <c r="E74" s="205"/>
      <c r="F74" s="205"/>
      <c r="G74" s="205"/>
      <c r="H74" s="205"/>
      <c r="I74" s="217" t="n">
        <v>32322</v>
      </c>
      <c r="J74" s="218" t="s">
        <v>222</v>
      </c>
      <c r="K74" s="219" t="n">
        <v>40297.04</v>
      </c>
      <c r="L74" s="219" t="n">
        <v>18000</v>
      </c>
      <c r="M74" s="219" t="n">
        <v>18000</v>
      </c>
      <c r="N74" s="219" t="n">
        <v>5000</v>
      </c>
      <c r="O74" s="219" t="n">
        <v>5000</v>
      </c>
      <c r="P74" s="219" t="n">
        <v>7000</v>
      </c>
      <c r="Q74" s="219" t="n">
        <v>7000</v>
      </c>
      <c r="R74" s="219" t="n">
        <v>2102.28</v>
      </c>
      <c r="S74" s="219" t="n">
        <v>7000</v>
      </c>
      <c r="T74" s="219" t="n">
        <v>9759.23</v>
      </c>
      <c r="U74" s="219"/>
      <c r="V74" s="207" t="n">
        <f aca="false">S74/P74*100</f>
        <v>100</v>
      </c>
      <c r="W74" s="219" t="n">
        <v>20000</v>
      </c>
      <c r="X74" s="219" t="n">
        <v>25000</v>
      </c>
      <c r="Y74" s="219" t="n">
        <v>25000</v>
      </c>
      <c r="Z74" s="219" t="n">
        <v>15000</v>
      </c>
      <c r="AA74" s="219" t="n">
        <v>25000</v>
      </c>
      <c r="AB74" s="219" t="n">
        <v>3566.75</v>
      </c>
      <c r="AC74" s="219" t="n">
        <v>25000</v>
      </c>
      <c r="AD74" s="219" t="n">
        <v>25000</v>
      </c>
      <c r="AE74" s="219"/>
      <c r="AF74" s="219"/>
      <c r="AG74" s="221" t="n">
        <f aca="false">SUM(AD74+AE74-AF74)</f>
        <v>25000</v>
      </c>
      <c r="AH74" s="219" t="n">
        <v>24657.39</v>
      </c>
      <c r="AI74" s="219" t="n">
        <v>30000</v>
      </c>
      <c r="AJ74" s="180" t="n">
        <v>8254.96</v>
      </c>
      <c r="AK74" s="219" t="n">
        <v>33000</v>
      </c>
      <c r="AL74" s="219"/>
      <c r="AM74" s="219"/>
      <c r="AN74" s="180" t="n">
        <f aca="false">SUM(AK74+AL74-AM74)</f>
        <v>33000</v>
      </c>
      <c r="AO74" s="207" t="n">
        <f aca="false">SUM(AN74/$AN$2)</f>
        <v>4379.85267768266</v>
      </c>
      <c r="AP74" s="180" t="n">
        <v>30000</v>
      </c>
      <c r="AQ74" s="180"/>
      <c r="AR74" s="207" t="n">
        <f aca="false">SUM(AP74/$AN$2)</f>
        <v>3981.68425243878</v>
      </c>
      <c r="AS74" s="207" t="n">
        <v>2057.84</v>
      </c>
      <c r="AT74" s="207" t="n">
        <v>2057.84</v>
      </c>
      <c r="AU74" s="207"/>
      <c r="AV74" s="207"/>
      <c r="AW74" s="207" t="n">
        <f aca="false">SUM(AR74+AU74-AV74)</f>
        <v>3981.68425243878</v>
      </c>
      <c r="AX74" s="215" t="n">
        <v>2490.8</v>
      </c>
      <c r="AY74" s="180"/>
      <c r="AZ74" s="180" t="n">
        <v>981.68</v>
      </c>
      <c r="BA74" s="160" t="n">
        <f aca="false">SUM(AW74+AY74-AZ74)</f>
        <v>3000.00425243878</v>
      </c>
      <c r="BI74" s="3"/>
    </row>
    <row r="75" customFormat="false" ht="12.75" hidden="true" customHeight="false" outlineLevel="0" collapsed="false">
      <c r="A75" s="209"/>
      <c r="B75" s="205"/>
      <c r="C75" s="205"/>
      <c r="D75" s="205"/>
      <c r="E75" s="205"/>
      <c r="F75" s="205"/>
      <c r="G75" s="205"/>
      <c r="H75" s="205"/>
      <c r="I75" s="217" t="n">
        <v>32323</v>
      </c>
      <c r="J75" s="218" t="s">
        <v>223</v>
      </c>
      <c r="K75" s="219" t="n">
        <v>81354.02</v>
      </c>
      <c r="L75" s="219" t="n">
        <v>35000</v>
      </c>
      <c r="M75" s="219" t="n">
        <v>35000</v>
      </c>
      <c r="N75" s="219" t="n">
        <v>5000</v>
      </c>
      <c r="O75" s="219" t="n">
        <v>5000</v>
      </c>
      <c r="P75" s="219" t="n">
        <v>5000</v>
      </c>
      <c r="Q75" s="219" t="n">
        <v>5000</v>
      </c>
      <c r="R75" s="219" t="n">
        <v>151</v>
      </c>
      <c r="S75" s="219" t="n">
        <v>5000</v>
      </c>
      <c r="T75" s="219" t="n">
        <v>1059.54</v>
      </c>
      <c r="U75" s="219"/>
      <c r="V75" s="207" t="n">
        <f aca="false">S75/P75*100</f>
        <v>100</v>
      </c>
      <c r="W75" s="219" t="n">
        <v>5000</v>
      </c>
      <c r="X75" s="219" t="n">
        <v>7000</v>
      </c>
      <c r="Y75" s="219" t="n">
        <v>7000</v>
      </c>
      <c r="Z75" s="219" t="n">
        <v>10000</v>
      </c>
      <c r="AA75" s="219" t="n">
        <v>10000</v>
      </c>
      <c r="AB75" s="219" t="n">
        <v>5196.35</v>
      </c>
      <c r="AC75" s="219" t="n">
        <v>5000</v>
      </c>
      <c r="AD75" s="219" t="n">
        <v>5000</v>
      </c>
      <c r="AE75" s="219"/>
      <c r="AF75" s="219"/>
      <c r="AG75" s="221" t="n">
        <f aca="false">SUM(AD75+AE75-AF75)</f>
        <v>5000</v>
      </c>
      <c r="AH75" s="219" t="n">
        <v>2565.64</v>
      </c>
      <c r="AI75" s="219" t="n">
        <v>5000</v>
      </c>
      <c r="AJ75" s="180" t="n">
        <v>8170.71</v>
      </c>
      <c r="AK75" s="219" t="n">
        <v>10000</v>
      </c>
      <c r="AL75" s="219"/>
      <c r="AM75" s="219"/>
      <c r="AN75" s="180" t="n">
        <f aca="false">SUM(AK75+AL75-AM75)</f>
        <v>10000</v>
      </c>
      <c r="AO75" s="207" t="n">
        <f aca="false">SUM(AN75/$AN$2)</f>
        <v>1327.22808414626</v>
      </c>
      <c r="AP75" s="180" t="n">
        <v>10000</v>
      </c>
      <c r="AQ75" s="180"/>
      <c r="AR75" s="207" t="n">
        <f aca="false">SUM(AP75/$AN$2)</f>
        <v>1327.22808414626</v>
      </c>
      <c r="AS75" s="207" t="n">
        <v>1723.89</v>
      </c>
      <c r="AT75" s="207" t="n">
        <v>1723.89</v>
      </c>
      <c r="AU75" s="207" t="n">
        <v>800</v>
      </c>
      <c r="AV75" s="207"/>
      <c r="AW75" s="207" t="n">
        <f aca="false">SUM(AR75+AU75-AV75)</f>
        <v>2127.22808414626</v>
      </c>
      <c r="AX75" s="215" t="n">
        <v>2840.82</v>
      </c>
      <c r="AY75" s="180" t="n">
        <v>800</v>
      </c>
      <c r="AZ75" s="180"/>
      <c r="BA75" s="160" t="n">
        <f aca="false">SUM(AW75+AY75-AZ75)</f>
        <v>2927.22808414626</v>
      </c>
      <c r="BI75" s="3"/>
    </row>
    <row r="76" customFormat="false" ht="12.75" hidden="true" customHeight="false" outlineLevel="0" collapsed="false">
      <c r="A76" s="209"/>
      <c r="B76" s="205"/>
      <c r="C76" s="205"/>
      <c r="D76" s="205"/>
      <c r="E76" s="205"/>
      <c r="F76" s="205"/>
      <c r="G76" s="205"/>
      <c r="H76" s="205"/>
      <c r="I76" s="217" t="n">
        <v>32329</v>
      </c>
      <c r="J76" s="218" t="s">
        <v>224</v>
      </c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07"/>
      <c r="W76" s="219"/>
      <c r="X76" s="219" t="n">
        <v>15000</v>
      </c>
      <c r="Y76" s="219" t="n">
        <v>15000</v>
      </c>
      <c r="Z76" s="219" t="n">
        <v>15000</v>
      </c>
      <c r="AA76" s="219" t="n">
        <v>20000</v>
      </c>
      <c r="AB76" s="219" t="n">
        <v>539.1</v>
      </c>
      <c r="AC76" s="219" t="n">
        <v>20000</v>
      </c>
      <c r="AD76" s="219" t="n">
        <v>20000</v>
      </c>
      <c r="AE76" s="219"/>
      <c r="AF76" s="219"/>
      <c r="AG76" s="221" t="n">
        <f aca="false">SUM(AD76+AE76-AF76)</f>
        <v>20000</v>
      </c>
      <c r="AH76" s="219" t="n">
        <v>15000</v>
      </c>
      <c r="AI76" s="219" t="n">
        <v>15000</v>
      </c>
      <c r="AJ76" s="180" t="n">
        <v>0</v>
      </c>
      <c r="AK76" s="219" t="n">
        <v>15000</v>
      </c>
      <c r="AL76" s="219"/>
      <c r="AM76" s="219"/>
      <c r="AN76" s="180" t="n">
        <f aca="false">SUM(AK76+AL76-AM76)</f>
        <v>15000</v>
      </c>
      <c r="AO76" s="207" t="n">
        <f aca="false">SUM(AN76/$AN$2)</f>
        <v>1990.84212621939</v>
      </c>
      <c r="AP76" s="180" t="n">
        <v>15000</v>
      </c>
      <c r="AQ76" s="180"/>
      <c r="AR76" s="207" t="n">
        <f aca="false">SUM(AP76/$AN$2)</f>
        <v>1990.84212621939</v>
      </c>
      <c r="AS76" s="207" t="n">
        <v>12231.4</v>
      </c>
      <c r="AT76" s="207" t="n">
        <v>12231.4</v>
      </c>
      <c r="AU76" s="207" t="n">
        <v>12000</v>
      </c>
      <c r="AV76" s="207"/>
      <c r="AW76" s="207" t="n">
        <f aca="false">SUM(AR76+AU76-AV76)</f>
        <v>13990.8421262194</v>
      </c>
      <c r="AX76" s="215" t="n">
        <v>13161.33</v>
      </c>
      <c r="AY76" s="180"/>
      <c r="AZ76" s="180"/>
      <c r="BA76" s="160" t="n">
        <f aca="false">SUM(AW76+AY76-AZ76)</f>
        <v>13990.8421262194</v>
      </c>
      <c r="BI76" s="3"/>
    </row>
    <row r="77" customFormat="false" ht="12.75" hidden="true" customHeight="false" outlineLevel="0" collapsed="false">
      <c r="A77" s="209"/>
      <c r="B77" s="205"/>
      <c r="C77" s="205"/>
      <c r="D77" s="205"/>
      <c r="E77" s="205"/>
      <c r="F77" s="205"/>
      <c r="G77" s="205"/>
      <c r="H77" s="205"/>
      <c r="I77" s="217" t="n">
        <v>32329</v>
      </c>
      <c r="J77" s="218" t="s">
        <v>225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07"/>
      <c r="W77" s="219"/>
      <c r="X77" s="219" t="n">
        <v>150000</v>
      </c>
      <c r="Y77" s="219" t="n">
        <v>100000</v>
      </c>
      <c r="Z77" s="219" t="n">
        <v>100000</v>
      </c>
      <c r="AA77" s="219" t="n">
        <v>100000</v>
      </c>
      <c r="AB77" s="219" t="n">
        <v>21125</v>
      </c>
      <c r="AC77" s="219" t="n">
        <v>60000</v>
      </c>
      <c r="AD77" s="219" t="n">
        <v>30000</v>
      </c>
      <c r="AE77" s="219"/>
      <c r="AF77" s="219"/>
      <c r="AG77" s="221" t="n">
        <f aca="false">SUM(AD77+AE77-AF77)</f>
        <v>30000</v>
      </c>
      <c r="AH77" s="219" t="n">
        <v>50217.5</v>
      </c>
      <c r="AI77" s="219" t="n">
        <v>50000</v>
      </c>
      <c r="AJ77" s="180" t="n">
        <v>3500</v>
      </c>
      <c r="AK77" s="219" t="n">
        <v>50000</v>
      </c>
      <c r="AL77" s="219" t="n">
        <v>18000</v>
      </c>
      <c r="AM77" s="219"/>
      <c r="AN77" s="180" t="n">
        <f aca="false">SUM(AK77+AL77-AM77)</f>
        <v>68000</v>
      </c>
      <c r="AO77" s="207" t="n">
        <f aca="false">SUM(AN77/$AN$2)</f>
        <v>9025.15097219457</v>
      </c>
      <c r="AP77" s="180" t="n">
        <v>68000</v>
      </c>
      <c r="AQ77" s="180"/>
      <c r="AR77" s="207" t="n">
        <f aca="false">SUM(AP77/$AN$2)</f>
        <v>9025.15097219457</v>
      </c>
      <c r="AS77" s="207"/>
      <c r="AT77" s="207"/>
      <c r="AU77" s="207"/>
      <c r="AV77" s="207"/>
      <c r="AW77" s="207" t="n">
        <f aca="false">SUM(AR77+AU77-AV77)</f>
        <v>9025.15097219457</v>
      </c>
      <c r="AX77" s="215"/>
      <c r="AY77" s="180"/>
      <c r="AZ77" s="180" t="n">
        <v>9025.15</v>
      </c>
      <c r="BA77" s="160" t="n">
        <f aca="false">SUM(AW77+AY77-AZ77)</f>
        <v>0.000972194571659202</v>
      </c>
      <c r="BI77" s="3"/>
    </row>
    <row r="78" customFormat="false" ht="12.75" hidden="true" customHeight="false" outlineLevel="0" collapsed="false">
      <c r="A78" s="209"/>
      <c r="B78" s="205"/>
      <c r="C78" s="205"/>
      <c r="D78" s="205"/>
      <c r="E78" s="205"/>
      <c r="F78" s="205"/>
      <c r="G78" s="205"/>
      <c r="H78" s="205"/>
      <c r="I78" s="217" t="n">
        <v>32329</v>
      </c>
      <c r="J78" s="218" t="s">
        <v>226</v>
      </c>
      <c r="K78" s="219"/>
      <c r="L78" s="219"/>
      <c r="M78" s="219"/>
      <c r="N78" s="219" t="n">
        <v>50000</v>
      </c>
      <c r="O78" s="219" t="n">
        <v>50000</v>
      </c>
      <c r="P78" s="219" t="n">
        <v>40000</v>
      </c>
      <c r="Q78" s="219" t="n">
        <v>40000</v>
      </c>
      <c r="R78" s="219"/>
      <c r="S78" s="219" t="n">
        <v>40000</v>
      </c>
      <c r="T78" s="219" t="n">
        <v>22500</v>
      </c>
      <c r="U78" s="219"/>
      <c r="V78" s="207" t="n">
        <f aca="false">S78/P78*100</f>
        <v>100</v>
      </c>
      <c r="W78" s="219" t="n">
        <v>42000</v>
      </c>
      <c r="X78" s="219" t="n">
        <v>10000</v>
      </c>
      <c r="Y78" s="219" t="n">
        <v>10000</v>
      </c>
      <c r="Z78" s="219" t="n">
        <v>10000</v>
      </c>
      <c r="AA78" s="219" t="n">
        <v>10000</v>
      </c>
      <c r="AB78" s="219"/>
      <c r="AC78" s="219" t="n">
        <v>10000</v>
      </c>
      <c r="AD78" s="219" t="n">
        <v>10000</v>
      </c>
      <c r="AE78" s="219"/>
      <c r="AF78" s="219"/>
      <c r="AG78" s="221" t="n">
        <f aca="false">SUM(AD78+AE78-AF78)</f>
        <v>10000</v>
      </c>
      <c r="AH78" s="219"/>
      <c r="AI78" s="219" t="n">
        <v>10000</v>
      </c>
      <c r="AJ78" s="180" t="n">
        <v>0</v>
      </c>
      <c r="AK78" s="219" t="n">
        <v>10000</v>
      </c>
      <c r="AL78" s="219"/>
      <c r="AM78" s="219"/>
      <c r="AN78" s="180" t="n">
        <f aca="false">SUM(AK78+AL78-AM78)</f>
        <v>10000</v>
      </c>
      <c r="AO78" s="207" t="n">
        <f aca="false">SUM(AN78/$AN$2)</f>
        <v>1327.22808414626</v>
      </c>
      <c r="AP78" s="180" t="n">
        <v>10000</v>
      </c>
      <c r="AQ78" s="180"/>
      <c r="AR78" s="207" t="n">
        <f aca="false">SUM(AP78/$AN$2)</f>
        <v>1327.22808414626</v>
      </c>
      <c r="AS78" s="207" t="n">
        <v>400.15</v>
      </c>
      <c r="AT78" s="207" t="n">
        <v>400.15</v>
      </c>
      <c r="AU78" s="207" t="n">
        <v>4500</v>
      </c>
      <c r="AV78" s="207"/>
      <c r="AW78" s="207" t="n">
        <f aca="false">SUM(AR78+AU78-AV78)</f>
        <v>5827.22808414626</v>
      </c>
      <c r="AX78" s="215" t="n">
        <v>3209.19</v>
      </c>
      <c r="AY78" s="180" t="n">
        <v>2600</v>
      </c>
      <c r="AZ78" s="180"/>
      <c r="BA78" s="160" t="n">
        <f aca="false">SUM(AW78+AY78-AZ78)</f>
        <v>8427.22808414626</v>
      </c>
      <c r="BC78" s="3" t="n">
        <v>8427.23</v>
      </c>
      <c r="BI78" s="3"/>
    </row>
    <row r="79" customFormat="false" ht="12.75" hidden="true" customHeight="false" outlineLevel="0" collapsed="false">
      <c r="A79" s="209"/>
      <c r="B79" s="205"/>
      <c r="C79" s="205"/>
      <c r="D79" s="205"/>
      <c r="E79" s="205"/>
      <c r="F79" s="205"/>
      <c r="G79" s="205"/>
      <c r="H79" s="205"/>
      <c r="I79" s="217" t="n">
        <v>32329</v>
      </c>
      <c r="J79" s="218" t="s">
        <v>227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07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21"/>
      <c r="AH79" s="219"/>
      <c r="AI79" s="219"/>
      <c r="AJ79" s="180"/>
      <c r="AK79" s="219" t="n">
        <v>50000</v>
      </c>
      <c r="AL79" s="219"/>
      <c r="AM79" s="219"/>
      <c r="AN79" s="180" t="n">
        <f aca="false">SUM(AK79+AL79-AM79)</f>
        <v>50000</v>
      </c>
      <c r="AO79" s="207" t="n">
        <f aca="false">SUM(AN79/$AN$2)</f>
        <v>6636.1404207313</v>
      </c>
      <c r="AP79" s="180" t="n">
        <v>30000</v>
      </c>
      <c r="AQ79" s="180"/>
      <c r="AR79" s="207" t="n">
        <f aca="false">SUM(AP79/$AN$2)</f>
        <v>3981.68425243878</v>
      </c>
      <c r="AS79" s="207"/>
      <c r="AT79" s="207"/>
      <c r="AU79" s="207"/>
      <c r="AV79" s="207"/>
      <c r="AW79" s="207" t="n">
        <f aca="false">SUM(AR79+AU79-AV79)</f>
        <v>3981.68425243878</v>
      </c>
      <c r="AX79" s="215"/>
      <c r="AY79" s="180"/>
      <c r="AZ79" s="180" t="n">
        <v>3981.68</v>
      </c>
      <c r="BA79" s="160" t="n">
        <f aca="false">SUM(AW79+AY79-AZ79)</f>
        <v>0.00425243878135007</v>
      </c>
      <c r="BI79" s="3"/>
    </row>
    <row r="80" customFormat="false" ht="12.75" hidden="true" customHeight="false" outlineLevel="0" collapsed="false">
      <c r="A80" s="209"/>
      <c r="B80" s="205"/>
      <c r="C80" s="205"/>
      <c r="D80" s="205"/>
      <c r="E80" s="205"/>
      <c r="F80" s="205"/>
      <c r="G80" s="205"/>
      <c r="H80" s="205"/>
      <c r="I80" s="217" t="n">
        <v>32329</v>
      </c>
      <c r="J80" s="218" t="s">
        <v>228</v>
      </c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07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21"/>
      <c r="AH80" s="219"/>
      <c r="AI80" s="219"/>
      <c r="AJ80" s="180"/>
      <c r="AK80" s="219" t="n">
        <v>32970</v>
      </c>
      <c r="AL80" s="219"/>
      <c r="AM80" s="219"/>
      <c r="AN80" s="180" t="n">
        <f aca="false">SUM(AK80+AL80-AM80)</f>
        <v>32970</v>
      </c>
      <c r="AO80" s="207" t="n">
        <f aca="false">SUM(AN80/$AN$2)</f>
        <v>4375.87099343022</v>
      </c>
      <c r="AP80" s="180" t="n">
        <v>0</v>
      </c>
      <c r="AQ80" s="180"/>
      <c r="AR80" s="207" t="n">
        <f aca="false">SUM(AP80/$AN$2)</f>
        <v>0</v>
      </c>
      <c r="AS80" s="207"/>
      <c r="AT80" s="207"/>
      <c r="AU80" s="207"/>
      <c r="AV80" s="207"/>
      <c r="AW80" s="207" t="n">
        <f aca="false">SUM(AR80+AU80-AV80)</f>
        <v>0</v>
      </c>
      <c r="AX80" s="215"/>
      <c r="AY80" s="180"/>
      <c r="AZ80" s="180"/>
      <c r="BA80" s="160" t="n">
        <f aca="false">SUM(AW80+AY80-AZ80)</f>
        <v>0</v>
      </c>
      <c r="BI80" s="3"/>
    </row>
    <row r="81" customFormat="false" ht="12.75" hidden="true" customHeight="false" outlineLevel="0" collapsed="false">
      <c r="A81" s="209"/>
      <c r="B81" s="205"/>
      <c r="C81" s="205"/>
      <c r="D81" s="205"/>
      <c r="E81" s="205"/>
      <c r="F81" s="205"/>
      <c r="G81" s="205"/>
      <c r="H81" s="205"/>
      <c r="I81" s="217" t="n">
        <v>32351</v>
      </c>
      <c r="J81" s="218" t="s">
        <v>229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07"/>
      <c r="W81" s="219"/>
      <c r="X81" s="219"/>
      <c r="Y81" s="219"/>
      <c r="Z81" s="219"/>
      <c r="AA81" s="219"/>
      <c r="AB81" s="219"/>
      <c r="AC81" s="219"/>
      <c r="AD81" s="219" t="n">
        <v>30000</v>
      </c>
      <c r="AE81" s="219"/>
      <c r="AF81" s="219"/>
      <c r="AG81" s="221" t="n">
        <f aca="false">SUM(AD81+AE81-AF81)</f>
        <v>30000</v>
      </c>
      <c r="AH81" s="219" t="n">
        <v>19823.31</v>
      </c>
      <c r="AI81" s="219" t="n">
        <v>30000</v>
      </c>
      <c r="AJ81" s="180" t="n">
        <v>11346.33</v>
      </c>
      <c r="AK81" s="219" t="n">
        <v>30000</v>
      </c>
      <c r="AL81" s="219"/>
      <c r="AM81" s="219"/>
      <c r="AN81" s="180" t="n">
        <f aca="false">SUM(AK81+AL81-AM81)</f>
        <v>30000</v>
      </c>
      <c r="AO81" s="207" t="n">
        <f aca="false">SUM(AN81/$AN$2)</f>
        <v>3981.68425243878</v>
      </c>
      <c r="AP81" s="180" t="n">
        <v>30000</v>
      </c>
      <c r="AQ81" s="180"/>
      <c r="AR81" s="207" t="n">
        <f aca="false">SUM(AP81/$AN$2)</f>
        <v>3981.68425243878</v>
      </c>
      <c r="AS81" s="207"/>
      <c r="AT81" s="207"/>
      <c r="AU81" s="207"/>
      <c r="AV81" s="207"/>
      <c r="AW81" s="207" t="n">
        <f aca="false">SUM(AR81+AU81-AV81)</f>
        <v>3981.68425243878</v>
      </c>
      <c r="AX81" s="215"/>
      <c r="AY81" s="180" t="n">
        <v>0</v>
      </c>
      <c r="AZ81" s="180" t="n">
        <v>3981.68</v>
      </c>
      <c r="BA81" s="160" t="n">
        <f aca="false">SUM(AW81+AY81-AZ81)</f>
        <v>0.00425243878135007</v>
      </c>
      <c r="BI81" s="3"/>
    </row>
    <row r="82" customFormat="false" ht="12.75" hidden="true" customHeight="false" outlineLevel="0" collapsed="false">
      <c r="A82" s="209"/>
      <c r="B82" s="205"/>
      <c r="C82" s="205"/>
      <c r="D82" s="205"/>
      <c r="E82" s="205"/>
      <c r="F82" s="205"/>
      <c r="G82" s="205"/>
      <c r="H82" s="205"/>
      <c r="I82" s="217" t="n">
        <v>32353</v>
      </c>
      <c r="J82" s="218" t="s">
        <v>230</v>
      </c>
      <c r="K82" s="219"/>
      <c r="L82" s="219"/>
      <c r="M82" s="219"/>
      <c r="N82" s="219"/>
      <c r="O82" s="219"/>
      <c r="P82" s="219"/>
      <c r="Q82" s="219"/>
      <c r="R82" s="219"/>
      <c r="S82" s="219"/>
      <c r="T82" s="219" t="n">
        <v>412.35</v>
      </c>
      <c r="U82" s="219"/>
      <c r="V82" s="207"/>
      <c r="W82" s="219" t="n">
        <v>1000</v>
      </c>
      <c r="X82" s="219" t="n">
        <v>1500</v>
      </c>
      <c r="Y82" s="219" t="n">
        <v>1500</v>
      </c>
      <c r="Z82" s="219" t="n">
        <v>1500</v>
      </c>
      <c r="AA82" s="219" t="n">
        <v>1500</v>
      </c>
      <c r="AB82" s="219" t="n">
        <v>695.96</v>
      </c>
      <c r="AC82" s="219" t="n">
        <v>1500</v>
      </c>
      <c r="AD82" s="219" t="n">
        <v>5000</v>
      </c>
      <c r="AE82" s="219"/>
      <c r="AF82" s="219"/>
      <c r="AG82" s="221" t="n">
        <f aca="false">SUM(AD82+AE82-AF82)</f>
        <v>5000</v>
      </c>
      <c r="AH82" s="219" t="n">
        <v>2940.5</v>
      </c>
      <c r="AI82" s="219" t="n">
        <v>5000</v>
      </c>
      <c r="AJ82" s="180" t="n">
        <v>2109.85</v>
      </c>
      <c r="AK82" s="219" t="n">
        <v>5000</v>
      </c>
      <c r="AL82" s="219"/>
      <c r="AM82" s="219"/>
      <c r="AN82" s="180" t="n">
        <f aca="false">SUM(AK82+AL82-AM82)</f>
        <v>5000</v>
      </c>
      <c r="AO82" s="207" t="n">
        <f aca="false">SUM(AN82/$AN$2)</f>
        <v>663.61404207313</v>
      </c>
      <c r="AP82" s="180" t="n">
        <v>5000</v>
      </c>
      <c r="AQ82" s="180"/>
      <c r="AR82" s="207" t="n">
        <f aca="false">SUM(AP82/$AN$2)</f>
        <v>663.61404207313</v>
      </c>
      <c r="AS82" s="207" t="n">
        <v>533.51</v>
      </c>
      <c r="AT82" s="207" t="n">
        <v>533.51</v>
      </c>
      <c r="AU82" s="207" t="n">
        <v>200</v>
      </c>
      <c r="AV82" s="207"/>
      <c r="AW82" s="207" t="n">
        <f aca="false">SUM(AR82+AU82-AV82)</f>
        <v>863.61404207313</v>
      </c>
      <c r="AX82" s="215" t="n">
        <v>1106.96</v>
      </c>
      <c r="AY82" s="180" t="n">
        <v>600</v>
      </c>
      <c r="AZ82" s="180"/>
      <c r="BA82" s="160" t="n">
        <f aca="false">SUM(AW82+AY82-AZ82)</f>
        <v>1463.61404207313</v>
      </c>
      <c r="BI82" s="3"/>
    </row>
    <row r="83" customFormat="false" ht="12.75" hidden="true" customHeight="false" outlineLevel="0" collapsed="false">
      <c r="A83" s="209"/>
      <c r="B83" s="205"/>
      <c r="C83" s="205"/>
      <c r="D83" s="205"/>
      <c r="E83" s="205"/>
      <c r="F83" s="205"/>
      <c r="G83" s="205"/>
      <c r="H83" s="205"/>
      <c r="I83" s="217" t="n">
        <v>32331</v>
      </c>
      <c r="J83" s="218" t="s">
        <v>231</v>
      </c>
      <c r="K83" s="219"/>
      <c r="L83" s="219"/>
      <c r="M83" s="219"/>
      <c r="N83" s="219" t="n">
        <v>6000</v>
      </c>
      <c r="O83" s="219" t="n">
        <v>6000</v>
      </c>
      <c r="P83" s="219" t="n">
        <v>6000</v>
      </c>
      <c r="Q83" s="219" t="n">
        <v>6000</v>
      </c>
      <c r="R83" s="219" t="n">
        <v>5243.75</v>
      </c>
      <c r="S83" s="219" t="n">
        <v>8000</v>
      </c>
      <c r="T83" s="219" t="n">
        <v>8230.1</v>
      </c>
      <c r="U83" s="219"/>
      <c r="V83" s="207" t="n">
        <f aca="false">S83/P83*100</f>
        <v>133.333333333333</v>
      </c>
      <c r="W83" s="219" t="n">
        <v>15000</v>
      </c>
      <c r="X83" s="219" t="n">
        <v>20000</v>
      </c>
      <c r="Y83" s="219" t="n">
        <v>20000</v>
      </c>
      <c r="Z83" s="219" t="n">
        <v>25000</v>
      </c>
      <c r="AA83" s="219" t="n">
        <v>25000</v>
      </c>
      <c r="AB83" s="219" t="n">
        <v>10240</v>
      </c>
      <c r="AC83" s="219" t="n">
        <v>25000</v>
      </c>
      <c r="AD83" s="219" t="n">
        <v>25000</v>
      </c>
      <c r="AE83" s="219"/>
      <c r="AF83" s="219"/>
      <c r="AG83" s="221" t="n">
        <f aca="false">SUM(AD83+AE83-AF83)</f>
        <v>25000</v>
      </c>
      <c r="AH83" s="219" t="n">
        <v>11666.75</v>
      </c>
      <c r="AI83" s="219" t="n">
        <v>25000</v>
      </c>
      <c r="AJ83" s="180" t="n">
        <v>5157.8</v>
      </c>
      <c r="AK83" s="219" t="n">
        <v>25000</v>
      </c>
      <c r="AL83" s="219"/>
      <c r="AM83" s="219"/>
      <c r="AN83" s="180" t="n">
        <f aca="false">SUM(AK83+AL83-AM83)</f>
        <v>25000</v>
      </c>
      <c r="AO83" s="207" t="n">
        <f aca="false">SUM(AN83/$AN$2)</f>
        <v>3318.07021036565</v>
      </c>
      <c r="AP83" s="180" t="n">
        <v>30000</v>
      </c>
      <c r="AQ83" s="180"/>
      <c r="AR83" s="207" t="n">
        <f aca="false">SUM(AP83/$AN$2)</f>
        <v>3981.68425243878</v>
      </c>
      <c r="AS83" s="207" t="n">
        <v>969.04</v>
      </c>
      <c r="AT83" s="207" t="n">
        <v>969.04</v>
      </c>
      <c r="AU83" s="207"/>
      <c r="AV83" s="207"/>
      <c r="AW83" s="207" t="n">
        <f aca="false">SUM(AR83+AU83-AV83)</f>
        <v>3981.68425243878</v>
      </c>
      <c r="AX83" s="215" t="n">
        <v>3796.31</v>
      </c>
      <c r="AY83" s="180"/>
      <c r="AZ83" s="180"/>
      <c r="BA83" s="160" t="n">
        <f aca="false">SUM(AW83+AY83-AZ83)</f>
        <v>3981.68425243878</v>
      </c>
      <c r="BI83" s="3"/>
    </row>
    <row r="84" customFormat="false" ht="12.75" hidden="true" customHeight="false" outlineLevel="0" collapsed="false">
      <c r="A84" s="209"/>
      <c r="B84" s="205"/>
      <c r="C84" s="205"/>
      <c r="D84" s="205"/>
      <c r="E84" s="205"/>
      <c r="F84" s="205"/>
      <c r="G84" s="205"/>
      <c r="H84" s="205"/>
      <c r="I84" s="217" t="n">
        <v>32334</v>
      </c>
      <c r="J84" s="218" t="s">
        <v>232</v>
      </c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07"/>
      <c r="W84" s="219"/>
      <c r="X84" s="219"/>
      <c r="Y84" s="219"/>
      <c r="Z84" s="219" t="n">
        <v>8000</v>
      </c>
      <c r="AA84" s="219" t="n">
        <v>5000</v>
      </c>
      <c r="AB84" s="219" t="n">
        <v>3750</v>
      </c>
      <c r="AC84" s="219" t="n">
        <v>5000</v>
      </c>
      <c r="AD84" s="219" t="n">
        <v>10000</v>
      </c>
      <c r="AE84" s="219"/>
      <c r="AF84" s="219"/>
      <c r="AG84" s="221" t="n">
        <f aca="false">SUM(AD84+AE84-AF84)</f>
        <v>10000</v>
      </c>
      <c r="AH84" s="219" t="n">
        <v>4830.36</v>
      </c>
      <c r="AI84" s="219" t="n">
        <v>10000</v>
      </c>
      <c r="AJ84" s="180" t="n">
        <v>0</v>
      </c>
      <c r="AK84" s="219" t="n">
        <v>10000</v>
      </c>
      <c r="AL84" s="219"/>
      <c r="AM84" s="219"/>
      <c r="AN84" s="180" t="n">
        <f aca="false">SUM(AK84+AL84-AM84)</f>
        <v>10000</v>
      </c>
      <c r="AO84" s="207" t="n">
        <f aca="false">SUM(AN84/$AN$2)</f>
        <v>1327.22808414626</v>
      </c>
      <c r="AP84" s="180" t="n">
        <v>5000</v>
      </c>
      <c r="AQ84" s="180"/>
      <c r="AR84" s="207" t="n">
        <f aca="false">SUM(AP84/$AN$2)</f>
        <v>663.61404207313</v>
      </c>
      <c r="AS84" s="207"/>
      <c r="AT84" s="207"/>
      <c r="AU84" s="207"/>
      <c r="AV84" s="207"/>
      <c r="AW84" s="207" t="n">
        <f aca="false">SUM(AR84+AU84-AV84)</f>
        <v>663.61404207313</v>
      </c>
      <c r="AX84" s="215" t="n">
        <v>0</v>
      </c>
      <c r="AY84" s="180"/>
      <c r="AZ84" s="180"/>
      <c r="BA84" s="160" t="n">
        <f aca="false">SUM(AW84+AY84-AZ84)</f>
        <v>663.61404207313</v>
      </c>
      <c r="BI84" s="3"/>
    </row>
    <row r="85" customFormat="false" ht="12.75" hidden="true" customHeight="false" outlineLevel="0" collapsed="false">
      <c r="A85" s="209"/>
      <c r="B85" s="205"/>
      <c r="C85" s="205"/>
      <c r="D85" s="205"/>
      <c r="E85" s="205"/>
      <c r="F85" s="205"/>
      <c r="G85" s="205"/>
      <c r="H85" s="205"/>
      <c r="I85" s="217" t="n">
        <v>32331</v>
      </c>
      <c r="J85" s="218" t="s">
        <v>233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07"/>
      <c r="W85" s="219"/>
      <c r="X85" s="219" t="n">
        <v>8000</v>
      </c>
      <c r="Y85" s="219" t="n">
        <v>8000</v>
      </c>
      <c r="Z85" s="219" t="n">
        <v>8000</v>
      </c>
      <c r="AA85" s="219" t="n">
        <v>8000</v>
      </c>
      <c r="AB85" s="219"/>
      <c r="AC85" s="219" t="n">
        <v>8000</v>
      </c>
      <c r="AD85" s="219" t="n">
        <v>8000</v>
      </c>
      <c r="AE85" s="219"/>
      <c r="AF85" s="219"/>
      <c r="AG85" s="221" t="n">
        <f aca="false">SUM(AD85+AE85-AF85)</f>
        <v>8000</v>
      </c>
      <c r="AH85" s="219" t="n">
        <v>3200</v>
      </c>
      <c r="AI85" s="219" t="n">
        <v>6000</v>
      </c>
      <c r="AJ85" s="180" t="n">
        <v>0</v>
      </c>
      <c r="AK85" s="219" t="n">
        <v>6000</v>
      </c>
      <c r="AL85" s="219"/>
      <c r="AM85" s="219"/>
      <c r="AN85" s="180" t="n">
        <f aca="false">SUM(AK85+AL85-AM85)</f>
        <v>6000</v>
      </c>
      <c r="AO85" s="207" t="n">
        <f aca="false">SUM(AN85/$AN$2)</f>
        <v>796.336850487756</v>
      </c>
      <c r="AP85" s="180" t="n">
        <v>0</v>
      </c>
      <c r="AQ85" s="180"/>
      <c r="AR85" s="207" t="n">
        <f aca="false">SUM(AP85/$AN$2)</f>
        <v>0</v>
      </c>
      <c r="AS85" s="207"/>
      <c r="AT85" s="207"/>
      <c r="AU85" s="207"/>
      <c r="AV85" s="207"/>
      <c r="AW85" s="207" t="n">
        <f aca="false">SUM(AR85+AU85-AV85)</f>
        <v>0</v>
      </c>
      <c r="AX85" s="215"/>
      <c r="AY85" s="180"/>
      <c r="AZ85" s="180"/>
      <c r="BA85" s="160" t="n">
        <f aca="false">SUM(AW85+AY85-AZ85)</f>
        <v>0</v>
      </c>
      <c r="BI85" s="3"/>
    </row>
    <row r="86" customFormat="false" ht="12.75" hidden="true" customHeight="false" outlineLevel="0" collapsed="false">
      <c r="A86" s="209"/>
      <c r="B86" s="205"/>
      <c r="C86" s="205"/>
      <c r="D86" s="205"/>
      <c r="E86" s="205"/>
      <c r="F86" s="205"/>
      <c r="G86" s="205"/>
      <c r="H86" s="205"/>
      <c r="I86" s="217" t="n">
        <v>32342</v>
      </c>
      <c r="J86" s="218" t="s">
        <v>234</v>
      </c>
      <c r="K86" s="219" t="n">
        <v>151628.39</v>
      </c>
      <c r="L86" s="219" t="n">
        <v>5000</v>
      </c>
      <c r="M86" s="219" t="n">
        <v>5000</v>
      </c>
      <c r="N86" s="219" t="n">
        <v>5000</v>
      </c>
      <c r="O86" s="219" t="n">
        <v>5000</v>
      </c>
      <c r="P86" s="219" t="n">
        <v>5000</v>
      </c>
      <c r="Q86" s="219" t="n">
        <v>5000</v>
      </c>
      <c r="R86" s="219" t="n">
        <v>6000</v>
      </c>
      <c r="S86" s="219" t="n">
        <v>8000</v>
      </c>
      <c r="T86" s="219" t="n">
        <v>11250</v>
      </c>
      <c r="U86" s="219"/>
      <c r="V86" s="207" t="n">
        <f aca="false">S86/P86*100</f>
        <v>160</v>
      </c>
      <c r="W86" s="219" t="n">
        <v>15000</v>
      </c>
      <c r="X86" s="219" t="n">
        <v>15000</v>
      </c>
      <c r="Y86" s="219" t="n">
        <v>15000</v>
      </c>
      <c r="Z86" s="219" t="n">
        <v>65000</v>
      </c>
      <c r="AA86" s="219" t="n">
        <v>70000</v>
      </c>
      <c r="AB86" s="219" t="n">
        <v>15820</v>
      </c>
      <c r="AC86" s="219" t="n">
        <v>70000</v>
      </c>
      <c r="AD86" s="219" t="n">
        <v>50000</v>
      </c>
      <c r="AE86" s="219"/>
      <c r="AF86" s="219"/>
      <c r="AG86" s="221" t="n">
        <f aca="false">SUM(AD86+AE86-AF86)</f>
        <v>50000</v>
      </c>
      <c r="AH86" s="219" t="n">
        <v>40521.47</v>
      </c>
      <c r="AI86" s="219" t="n">
        <v>55000</v>
      </c>
      <c r="AJ86" s="180" t="n">
        <v>26754.62</v>
      </c>
      <c r="AK86" s="219" t="n">
        <v>55000</v>
      </c>
      <c r="AL86" s="219"/>
      <c r="AM86" s="219"/>
      <c r="AN86" s="180" t="n">
        <f aca="false">SUM(AK86+AL86-AM86)</f>
        <v>55000</v>
      </c>
      <c r="AO86" s="207" t="n">
        <f aca="false">SUM(AN86/$AN$2)</f>
        <v>7299.75446280443</v>
      </c>
      <c r="AP86" s="180" t="n">
        <v>40000</v>
      </c>
      <c r="AQ86" s="180"/>
      <c r="AR86" s="207" t="n">
        <f aca="false">SUM(AP86/$AN$2)</f>
        <v>5308.91233658504</v>
      </c>
      <c r="AS86" s="207" t="n">
        <v>1379.07</v>
      </c>
      <c r="AT86" s="207" t="n">
        <v>1379.07</v>
      </c>
      <c r="AU86" s="207"/>
      <c r="AV86" s="207" t="n">
        <v>1000</v>
      </c>
      <c r="AW86" s="207" t="n">
        <f aca="false">SUM(AR86+AU86-AV86)</f>
        <v>4308.91233658504</v>
      </c>
      <c r="AX86" s="215" t="n">
        <v>3421.31</v>
      </c>
      <c r="AY86" s="180"/>
      <c r="AZ86" s="180"/>
      <c r="BA86" s="160" t="n">
        <f aca="false">SUM(AW86+AY86-AZ86)</f>
        <v>4308.91233658504</v>
      </c>
      <c r="BI86" s="3"/>
    </row>
    <row r="87" customFormat="false" ht="12.75" hidden="true" customHeight="false" outlineLevel="0" collapsed="false">
      <c r="A87" s="209"/>
      <c r="B87" s="205"/>
      <c r="C87" s="205"/>
      <c r="D87" s="205"/>
      <c r="E87" s="205"/>
      <c r="F87" s="205"/>
      <c r="G87" s="205"/>
      <c r="H87" s="205"/>
      <c r="I87" s="217" t="n">
        <v>32341</v>
      </c>
      <c r="J87" s="218" t="s">
        <v>235</v>
      </c>
      <c r="K87" s="219" t="n">
        <v>5288.02</v>
      </c>
      <c r="L87" s="219" t="n">
        <v>8000</v>
      </c>
      <c r="M87" s="219" t="n">
        <v>8000</v>
      </c>
      <c r="N87" s="219" t="n">
        <v>4000</v>
      </c>
      <c r="O87" s="219" t="n">
        <v>4000</v>
      </c>
      <c r="P87" s="219" t="n">
        <v>4000</v>
      </c>
      <c r="Q87" s="219" t="n">
        <v>4000</v>
      </c>
      <c r="R87" s="219" t="n">
        <v>850.82</v>
      </c>
      <c r="S87" s="219" t="n">
        <v>4000</v>
      </c>
      <c r="T87" s="219" t="n">
        <v>1386.78</v>
      </c>
      <c r="U87" s="219"/>
      <c r="V87" s="207" t="n">
        <f aca="false">S87/P87*100</f>
        <v>100</v>
      </c>
      <c r="W87" s="219" t="n">
        <v>4000</v>
      </c>
      <c r="X87" s="219" t="n">
        <v>3000</v>
      </c>
      <c r="Y87" s="219" t="n">
        <v>3000</v>
      </c>
      <c r="Z87" s="219" t="n">
        <v>3000</v>
      </c>
      <c r="AA87" s="219" t="n">
        <v>3000</v>
      </c>
      <c r="AB87" s="219" t="n">
        <v>660.49</v>
      </c>
      <c r="AC87" s="219" t="n">
        <v>3000</v>
      </c>
      <c r="AD87" s="219" t="n">
        <v>3000</v>
      </c>
      <c r="AE87" s="219"/>
      <c r="AF87" s="219"/>
      <c r="AG87" s="221" t="n">
        <f aca="false">SUM(AD87+AE87-AF87)</f>
        <v>3000</v>
      </c>
      <c r="AH87" s="219" t="n">
        <v>1699.95</v>
      </c>
      <c r="AI87" s="219" t="n">
        <v>3000</v>
      </c>
      <c r="AJ87" s="180" t="n">
        <v>672.4</v>
      </c>
      <c r="AK87" s="219" t="n">
        <v>3000</v>
      </c>
      <c r="AL87" s="219"/>
      <c r="AM87" s="219"/>
      <c r="AN87" s="180" t="n">
        <f aca="false">SUM(AK87+AL87-AM87)</f>
        <v>3000</v>
      </c>
      <c r="AO87" s="207" t="n">
        <f aca="false">SUM(AN87/$AN$2)</f>
        <v>398.168425243878</v>
      </c>
      <c r="AP87" s="180" t="n">
        <v>3500</v>
      </c>
      <c r="AQ87" s="180"/>
      <c r="AR87" s="207" t="n">
        <f aca="false">SUM(AP87/$AN$2)</f>
        <v>464.529829451191</v>
      </c>
      <c r="AS87" s="207" t="n">
        <v>124.08</v>
      </c>
      <c r="AT87" s="207" t="n">
        <v>124.08</v>
      </c>
      <c r="AU87" s="207"/>
      <c r="AV87" s="207"/>
      <c r="AW87" s="207" t="n">
        <f aca="false">SUM(AR87+AU87-AV87)</f>
        <v>464.529829451191</v>
      </c>
      <c r="AX87" s="215" t="n">
        <v>236.2</v>
      </c>
      <c r="AY87" s="180"/>
      <c r="AZ87" s="180"/>
      <c r="BA87" s="160" t="n">
        <f aca="false">SUM(AW87+AY87-AZ87)</f>
        <v>464.529829451191</v>
      </c>
      <c r="BI87" s="3"/>
    </row>
    <row r="88" customFormat="false" ht="12.75" hidden="true" customHeight="false" outlineLevel="0" collapsed="false">
      <c r="A88" s="209"/>
      <c r="B88" s="205"/>
      <c r="C88" s="205"/>
      <c r="D88" s="205"/>
      <c r="E88" s="205"/>
      <c r="F88" s="205"/>
      <c r="G88" s="205"/>
      <c r="H88" s="205"/>
      <c r="I88" s="217" t="n">
        <v>32343</v>
      </c>
      <c r="J88" s="218" t="s">
        <v>236</v>
      </c>
      <c r="K88" s="219" t="n">
        <v>44650</v>
      </c>
      <c r="L88" s="219"/>
      <c r="M88" s="219" t="n">
        <v>0</v>
      </c>
      <c r="N88" s="219" t="n">
        <v>15000</v>
      </c>
      <c r="O88" s="219" t="n">
        <v>15000</v>
      </c>
      <c r="P88" s="219" t="n">
        <v>15000</v>
      </c>
      <c r="Q88" s="219" t="n">
        <v>15000</v>
      </c>
      <c r="R88" s="219" t="n">
        <v>218.75</v>
      </c>
      <c r="S88" s="219" t="n">
        <v>15000</v>
      </c>
      <c r="T88" s="219"/>
      <c r="U88" s="219"/>
      <c r="V88" s="207" t="n">
        <f aca="false">S88/P88*100</f>
        <v>100</v>
      </c>
      <c r="W88" s="219" t="n">
        <v>15000</v>
      </c>
      <c r="X88" s="219" t="n">
        <v>30000</v>
      </c>
      <c r="Y88" s="219" t="n">
        <v>30000</v>
      </c>
      <c r="Z88" s="219" t="n">
        <v>30000</v>
      </c>
      <c r="AA88" s="219" t="n">
        <v>35000</v>
      </c>
      <c r="AB88" s="219" t="n">
        <v>12993.75</v>
      </c>
      <c r="AC88" s="219" t="n">
        <v>35000</v>
      </c>
      <c r="AD88" s="219" t="n">
        <v>30000</v>
      </c>
      <c r="AE88" s="219"/>
      <c r="AF88" s="219"/>
      <c r="AG88" s="221" t="n">
        <f aca="false">SUM(AD88+AE88-AF88)</f>
        <v>30000</v>
      </c>
      <c r="AH88" s="219" t="n">
        <v>26433.75</v>
      </c>
      <c r="AI88" s="219" t="n">
        <v>30000</v>
      </c>
      <c r="AJ88" s="235" t="n">
        <v>36273.75</v>
      </c>
      <c r="AK88" s="219" t="n">
        <v>30000</v>
      </c>
      <c r="AL88" s="219"/>
      <c r="AM88" s="219"/>
      <c r="AN88" s="180" t="n">
        <f aca="false">SUM(AK88+AL88-AM88)</f>
        <v>30000</v>
      </c>
      <c r="AO88" s="207" t="n">
        <f aca="false">SUM(AN88/$AN$2)</f>
        <v>3981.68425243878</v>
      </c>
      <c r="AP88" s="180" t="n">
        <v>30000</v>
      </c>
      <c r="AQ88" s="180"/>
      <c r="AR88" s="207" t="n">
        <f aca="false">SUM(AP88/$AN$2)</f>
        <v>3981.68425243878</v>
      </c>
      <c r="AS88" s="207"/>
      <c r="AT88" s="207"/>
      <c r="AU88" s="207"/>
      <c r="AV88" s="207"/>
      <c r="AW88" s="207" t="n">
        <f aca="false">SUM(AR88+AU88-AV88)</f>
        <v>3981.68425243878</v>
      </c>
      <c r="AX88" s="215" t="n">
        <v>3500</v>
      </c>
      <c r="AY88" s="180"/>
      <c r="AZ88" s="180"/>
      <c r="BA88" s="160" t="n">
        <f aca="false">SUM(AW88+AY88-AZ88)</f>
        <v>3981.68425243878</v>
      </c>
      <c r="BI88" s="3"/>
    </row>
    <row r="89" customFormat="false" ht="12.75" hidden="true" customHeight="false" outlineLevel="0" collapsed="false">
      <c r="A89" s="209"/>
      <c r="B89" s="205"/>
      <c r="C89" s="205"/>
      <c r="D89" s="205"/>
      <c r="E89" s="205"/>
      <c r="F89" s="205"/>
      <c r="G89" s="205"/>
      <c r="H89" s="205"/>
      <c r="I89" s="217" t="n">
        <v>32343</v>
      </c>
      <c r="J89" s="218" t="s">
        <v>237</v>
      </c>
      <c r="K89" s="219"/>
      <c r="L89" s="219"/>
      <c r="M89" s="219"/>
      <c r="N89" s="219" t="n">
        <v>2000</v>
      </c>
      <c r="O89" s="219" t="n">
        <v>2000</v>
      </c>
      <c r="P89" s="219" t="n">
        <v>2000</v>
      </c>
      <c r="Q89" s="219" t="n">
        <v>2000</v>
      </c>
      <c r="R89" s="219"/>
      <c r="S89" s="219" t="n">
        <v>2000</v>
      </c>
      <c r="T89" s="219"/>
      <c r="U89" s="219"/>
      <c r="V89" s="207" t="n">
        <f aca="false">S89/P89*100</f>
        <v>100</v>
      </c>
      <c r="W89" s="219" t="n">
        <v>2000</v>
      </c>
      <c r="X89" s="219" t="n">
        <v>2000</v>
      </c>
      <c r="Y89" s="219" t="n">
        <v>0</v>
      </c>
      <c r="Z89" s="219" t="n">
        <v>30000</v>
      </c>
      <c r="AA89" s="219" t="n">
        <v>30000</v>
      </c>
      <c r="AB89" s="219"/>
      <c r="AC89" s="219" t="n">
        <v>30000</v>
      </c>
      <c r="AD89" s="219" t="n">
        <v>35000</v>
      </c>
      <c r="AE89" s="219"/>
      <c r="AF89" s="219"/>
      <c r="AG89" s="221" t="n">
        <f aca="false">SUM(AD89+AE89-AF89)</f>
        <v>35000</v>
      </c>
      <c r="AH89" s="219" t="n">
        <v>33925</v>
      </c>
      <c r="AI89" s="219" t="n">
        <v>35000</v>
      </c>
      <c r="AJ89" s="180" t="n">
        <v>0</v>
      </c>
      <c r="AK89" s="219" t="n">
        <v>45000</v>
      </c>
      <c r="AL89" s="219"/>
      <c r="AM89" s="219"/>
      <c r="AN89" s="180" t="n">
        <f aca="false">SUM(AK89+AL89-AM89)</f>
        <v>45000</v>
      </c>
      <c r="AO89" s="207" t="n">
        <f aca="false">SUM(AN89/$AN$2)</f>
        <v>5972.52637865817</v>
      </c>
      <c r="AP89" s="180" t="n">
        <v>45000</v>
      </c>
      <c r="AQ89" s="180"/>
      <c r="AR89" s="207" t="n">
        <f aca="false">SUM(AP89/$AN$2)</f>
        <v>5972.52637865817</v>
      </c>
      <c r="AS89" s="207" t="n">
        <v>5540</v>
      </c>
      <c r="AT89" s="207" t="n">
        <v>5540</v>
      </c>
      <c r="AU89" s="207"/>
      <c r="AV89" s="207"/>
      <c r="AW89" s="207" t="n">
        <f aca="false">SUM(AR89+AU89-AV89)</f>
        <v>5972.52637865817</v>
      </c>
      <c r="AX89" s="215" t="n">
        <v>4164</v>
      </c>
      <c r="AY89" s="180"/>
      <c r="AZ89" s="180"/>
      <c r="BA89" s="160" t="n">
        <f aca="false">SUM(AW89+AY89-AZ89)</f>
        <v>5972.52637865817</v>
      </c>
      <c r="BI89" s="3"/>
    </row>
    <row r="90" customFormat="false" ht="12.75" hidden="true" customHeight="false" outlineLevel="0" collapsed="false">
      <c r="A90" s="209"/>
      <c r="B90" s="205"/>
      <c r="C90" s="205"/>
      <c r="D90" s="205"/>
      <c r="E90" s="205"/>
      <c r="F90" s="205"/>
      <c r="G90" s="205"/>
      <c r="H90" s="205"/>
      <c r="I90" s="217" t="n">
        <v>32343</v>
      </c>
      <c r="J90" s="218" t="s">
        <v>238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07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21"/>
      <c r="AH90" s="219"/>
      <c r="AI90" s="219"/>
      <c r="AJ90" s="235" t="n">
        <v>1841.51</v>
      </c>
      <c r="AK90" s="219" t="n">
        <v>5000</v>
      </c>
      <c r="AL90" s="219" t="n">
        <v>5000</v>
      </c>
      <c r="AM90" s="219"/>
      <c r="AN90" s="180" t="n">
        <f aca="false">SUM(AK90+AL90-AM90)</f>
        <v>10000</v>
      </c>
      <c r="AO90" s="207" t="n">
        <f aca="false">SUM(AN90/$AN$2)</f>
        <v>1327.22808414626</v>
      </c>
      <c r="AP90" s="180" t="n">
        <v>10000</v>
      </c>
      <c r="AQ90" s="180"/>
      <c r="AR90" s="207" t="n">
        <f aca="false">SUM(AP90/$AN$2)</f>
        <v>1327.22808414626</v>
      </c>
      <c r="AS90" s="207" t="n">
        <v>794.38</v>
      </c>
      <c r="AT90" s="207" t="n">
        <v>794.38</v>
      </c>
      <c r="AU90" s="207"/>
      <c r="AV90" s="207"/>
      <c r="AW90" s="207" t="n">
        <f aca="false">SUM(AR90+AU90-AV90)</f>
        <v>1327.22808414626</v>
      </c>
      <c r="AX90" s="215" t="n">
        <v>844.38</v>
      </c>
      <c r="AY90" s="180"/>
      <c r="AZ90" s="180"/>
      <c r="BA90" s="160" t="n">
        <f aca="false">SUM(AW90+AY90-AZ90)</f>
        <v>1327.22808414626</v>
      </c>
      <c r="BI90" s="3"/>
    </row>
    <row r="91" customFormat="false" ht="12.75" hidden="true" customHeight="false" outlineLevel="0" collapsed="false">
      <c r="A91" s="209"/>
      <c r="B91" s="205"/>
      <c r="C91" s="205"/>
      <c r="D91" s="205"/>
      <c r="E91" s="205"/>
      <c r="F91" s="205"/>
      <c r="G91" s="205"/>
      <c r="H91" s="205"/>
      <c r="I91" s="217" t="n">
        <v>32353</v>
      </c>
      <c r="J91" s="218" t="s">
        <v>239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07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21"/>
      <c r="AH91" s="219"/>
      <c r="AI91" s="219"/>
      <c r="AJ91" s="180" t="n">
        <v>1320.79</v>
      </c>
      <c r="AK91" s="219" t="n">
        <v>3000</v>
      </c>
      <c r="AL91" s="219"/>
      <c r="AM91" s="219"/>
      <c r="AN91" s="180" t="n">
        <f aca="false">SUM(AK91+AL91-AM91)</f>
        <v>3000</v>
      </c>
      <c r="AO91" s="207" t="n">
        <f aca="false">SUM(AN91/$AN$2)</f>
        <v>398.168425243878</v>
      </c>
      <c r="AP91" s="180" t="n">
        <v>3000</v>
      </c>
      <c r="AQ91" s="180"/>
      <c r="AR91" s="207" t="n">
        <f aca="false">SUM(AP91/$AN$2)</f>
        <v>398.168425243878</v>
      </c>
      <c r="AS91" s="207"/>
      <c r="AT91" s="207"/>
      <c r="AU91" s="207"/>
      <c r="AV91" s="207"/>
      <c r="AW91" s="207" t="n">
        <f aca="false">SUM(AR91+AU91-AV91)</f>
        <v>398.168425243878</v>
      </c>
      <c r="AX91" s="215"/>
      <c r="AY91" s="180"/>
      <c r="AZ91" s="180" t="n">
        <v>398.17</v>
      </c>
      <c r="BA91" s="160" t="n">
        <f aca="false">SUM(AW91+AY91-AZ91)</f>
        <v>-0.00157475612189728</v>
      </c>
      <c r="BI91" s="3"/>
    </row>
    <row r="92" customFormat="false" ht="12.75" hidden="true" customHeight="false" outlineLevel="0" collapsed="false">
      <c r="A92" s="209"/>
      <c r="B92" s="205"/>
      <c r="C92" s="205"/>
      <c r="D92" s="205"/>
      <c r="E92" s="205"/>
      <c r="F92" s="205"/>
      <c r="G92" s="205"/>
      <c r="H92" s="205"/>
      <c r="I92" s="217" t="n">
        <v>32361</v>
      </c>
      <c r="J92" s="218" t="s">
        <v>240</v>
      </c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07"/>
      <c r="W92" s="219"/>
      <c r="X92" s="219" t="n">
        <v>4000</v>
      </c>
      <c r="Y92" s="219" t="n">
        <v>1000</v>
      </c>
      <c r="Z92" s="219" t="n">
        <v>0</v>
      </c>
      <c r="AA92" s="219" t="n">
        <v>5000</v>
      </c>
      <c r="AB92" s="219"/>
      <c r="AC92" s="219" t="n">
        <v>5000</v>
      </c>
      <c r="AD92" s="219" t="n">
        <v>5000</v>
      </c>
      <c r="AE92" s="219"/>
      <c r="AF92" s="219"/>
      <c r="AG92" s="221" t="n">
        <f aca="false">SUM(AD92+AE92-AF92)</f>
        <v>5000</v>
      </c>
      <c r="AH92" s="219" t="n">
        <v>110</v>
      </c>
      <c r="AI92" s="219" t="n">
        <v>5000</v>
      </c>
      <c r="AJ92" s="180" t="n">
        <v>310</v>
      </c>
      <c r="AK92" s="219" t="n">
        <v>5000</v>
      </c>
      <c r="AL92" s="219"/>
      <c r="AM92" s="219"/>
      <c r="AN92" s="180" t="n">
        <f aca="false">SUM(AK92+AL92-AM92)</f>
        <v>5000</v>
      </c>
      <c r="AO92" s="207" t="n">
        <f aca="false">SUM(AN92/$AN$2)</f>
        <v>663.61404207313</v>
      </c>
      <c r="AP92" s="180" t="n">
        <v>5000</v>
      </c>
      <c r="AQ92" s="180"/>
      <c r="AR92" s="207" t="n">
        <f aca="false">SUM(AP92/$AN$2)</f>
        <v>663.61404207313</v>
      </c>
      <c r="AS92" s="207"/>
      <c r="AT92" s="207"/>
      <c r="AU92" s="207"/>
      <c r="AV92" s="207"/>
      <c r="AW92" s="207" t="n">
        <f aca="false">SUM(AR92+AU92-AV92)</f>
        <v>663.61404207313</v>
      </c>
      <c r="AX92" s="215"/>
      <c r="AY92" s="180"/>
      <c r="AZ92" s="180" t="n">
        <v>663.61</v>
      </c>
      <c r="BA92" s="160" t="n">
        <f aca="false">SUM(AW92+AY92-AZ92)</f>
        <v>0.00404207313022198</v>
      </c>
      <c r="BI92" s="3"/>
    </row>
    <row r="93" customFormat="false" ht="12.75" hidden="true" customHeight="false" outlineLevel="0" collapsed="false">
      <c r="A93" s="209"/>
      <c r="B93" s="205"/>
      <c r="C93" s="205"/>
      <c r="D93" s="205"/>
      <c r="E93" s="205"/>
      <c r="F93" s="205"/>
      <c r="G93" s="205"/>
      <c r="H93" s="205"/>
      <c r="I93" s="217" t="n">
        <v>32369</v>
      </c>
      <c r="J93" s="218" t="s">
        <v>241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07"/>
      <c r="W93" s="219"/>
      <c r="X93" s="219"/>
      <c r="Y93" s="219" t="n">
        <v>10000</v>
      </c>
      <c r="Z93" s="219" t="n">
        <v>20000</v>
      </c>
      <c r="AA93" s="219" t="n">
        <v>20000</v>
      </c>
      <c r="AB93" s="219" t="n">
        <v>1518.13</v>
      </c>
      <c r="AC93" s="219" t="n">
        <v>20000</v>
      </c>
      <c r="AD93" s="219" t="n">
        <v>20000</v>
      </c>
      <c r="AE93" s="219"/>
      <c r="AF93" s="219"/>
      <c r="AG93" s="221" t="n">
        <f aca="false">SUM(AD93+AE93-AF93)</f>
        <v>20000</v>
      </c>
      <c r="AH93" s="219" t="n">
        <v>800</v>
      </c>
      <c r="AI93" s="219" t="n">
        <v>15000</v>
      </c>
      <c r="AJ93" s="180" t="n">
        <v>0</v>
      </c>
      <c r="AK93" s="219" t="n">
        <v>15000</v>
      </c>
      <c r="AL93" s="219"/>
      <c r="AM93" s="219"/>
      <c r="AN93" s="180" t="n">
        <f aca="false">SUM(AK93+AL93-AM93)</f>
        <v>15000</v>
      </c>
      <c r="AO93" s="207" t="n">
        <f aca="false">SUM(AN93/$AN$2)</f>
        <v>1990.84212621939</v>
      </c>
      <c r="AP93" s="180" t="n">
        <v>15000</v>
      </c>
      <c r="AQ93" s="180"/>
      <c r="AR93" s="207" t="n">
        <f aca="false">SUM(AP93/$AN$2)</f>
        <v>1990.84212621939</v>
      </c>
      <c r="AS93" s="207" t="n">
        <v>1805.65</v>
      </c>
      <c r="AT93" s="207" t="n">
        <v>1805.65</v>
      </c>
      <c r="AU93" s="207" t="n">
        <v>1200</v>
      </c>
      <c r="AV93" s="207"/>
      <c r="AW93" s="207" t="n">
        <f aca="false">SUM(AR93+AU93-AV93)</f>
        <v>3190.84212621939</v>
      </c>
      <c r="AX93" s="215" t="n">
        <v>2573.97</v>
      </c>
      <c r="AY93" s="180"/>
      <c r="AZ93" s="180"/>
      <c r="BA93" s="160" t="n">
        <f aca="false">SUM(AW93+AY93-AZ93)</f>
        <v>3190.84212621939</v>
      </c>
      <c r="BI93" s="3"/>
    </row>
    <row r="94" customFormat="false" ht="12.75" hidden="true" customHeight="false" outlineLevel="0" collapsed="false">
      <c r="A94" s="209"/>
      <c r="B94" s="205"/>
      <c r="C94" s="205"/>
      <c r="D94" s="205"/>
      <c r="E94" s="205"/>
      <c r="F94" s="205"/>
      <c r="G94" s="205"/>
      <c r="H94" s="205"/>
      <c r="I94" s="217" t="n">
        <v>32371</v>
      </c>
      <c r="J94" s="218" t="s">
        <v>242</v>
      </c>
      <c r="K94" s="219" t="n">
        <v>0</v>
      </c>
      <c r="L94" s="219" t="n">
        <v>5000</v>
      </c>
      <c r="M94" s="219" t="n">
        <v>5000</v>
      </c>
      <c r="N94" s="219" t="n">
        <v>33000</v>
      </c>
      <c r="O94" s="219" t="n">
        <v>33000</v>
      </c>
      <c r="P94" s="219" t="n">
        <v>30000</v>
      </c>
      <c r="Q94" s="219" t="n">
        <v>30000</v>
      </c>
      <c r="R94" s="219" t="n">
        <v>9974.45</v>
      </c>
      <c r="S94" s="219" t="n">
        <v>30000</v>
      </c>
      <c r="T94" s="219" t="n">
        <v>5279.5</v>
      </c>
      <c r="U94" s="219"/>
      <c r="V94" s="207" t="n">
        <f aca="false">S94/P94*100</f>
        <v>100</v>
      </c>
      <c r="W94" s="219" t="n">
        <v>20000</v>
      </c>
      <c r="X94" s="219" t="n">
        <v>20000</v>
      </c>
      <c r="Y94" s="219" t="n">
        <v>20000</v>
      </c>
      <c r="Z94" s="219" t="n">
        <v>30000</v>
      </c>
      <c r="AA94" s="219" t="n">
        <v>20000</v>
      </c>
      <c r="AB94" s="219" t="n">
        <v>11679.55</v>
      </c>
      <c r="AC94" s="219" t="n">
        <v>25000</v>
      </c>
      <c r="AD94" s="219" t="n">
        <v>40000</v>
      </c>
      <c r="AE94" s="219"/>
      <c r="AF94" s="219"/>
      <c r="AG94" s="221" t="n">
        <f aca="false">SUM(AD94+AE94-AF94)</f>
        <v>40000</v>
      </c>
      <c r="AH94" s="219" t="n">
        <v>49477.21</v>
      </c>
      <c r="AI94" s="219" t="n">
        <v>50000</v>
      </c>
      <c r="AJ94" s="180" t="n">
        <v>4479.17</v>
      </c>
      <c r="AK94" s="219" t="n">
        <v>50000</v>
      </c>
      <c r="AL94" s="219" t="n">
        <v>40000</v>
      </c>
      <c r="AM94" s="219"/>
      <c r="AN94" s="180" t="n">
        <f aca="false">SUM(AK94+AL94-AM94)</f>
        <v>90000</v>
      </c>
      <c r="AO94" s="207" t="n">
        <f aca="false">SUM(AN94/$AN$2)</f>
        <v>11945.0527573163</v>
      </c>
      <c r="AP94" s="180" t="n">
        <v>100000</v>
      </c>
      <c r="AQ94" s="180"/>
      <c r="AR94" s="207" t="n">
        <f aca="false">SUM(AP94/$AN$2)</f>
        <v>13272.2808414626</v>
      </c>
      <c r="AS94" s="207" t="n">
        <v>7368.8</v>
      </c>
      <c r="AT94" s="207" t="n">
        <v>7368.8</v>
      </c>
      <c r="AU94" s="207"/>
      <c r="AV94" s="207"/>
      <c r="AW94" s="207" t="n">
        <f aca="false">SUM(AR94+AU94-AV94)</f>
        <v>13272.2808414626</v>
      </c>
      <c r="AX94" s="215" t="n">
        <v>20061.09</v>
      </c>
      <c r="AY94" s="180" t="n">
        <v>7000</v>
      </c>
      <c r="AZ94" s="180"/>
      <c r="BA94" s="160" t="n">
        <f aca="false">SUM(AW94+AY94-AZ94)</f>
        <v>20272.2808414626</v>
      </c>
      <c r="BI94" s="3"/>
    </row>
    <row r="95" customFormat="false" ht="12.75" hidden="true" customHeight="false" outlineLevel="0" collapsed="false">
      <c r="A95" s="209"/>
      <c r="B95" s="205"/>
      <c r="C95" s="205"/>
      <c r="D95" s="205"/>
      <c r="E95" s="205"/>
      <c r="F95" s="205"/>
      <c r="G95" s="205"/>
      <c r="H95" s="205"/>
      <c r="I95" s="217" t="n">
        <v>32371</v>
      </c>
      <c r="J95" s="218" t="s">
        <v>243</v>
      </c>
      <c r="K95" s="219"/>
      <c r="L95" s="219"/>
      <c r="M95" s="219"/>
      <c r="N95" s="219"/>
      <c r="O95" s="219"/>
      <c r="P95" s="219"/>
      <c r="Q95" s="219"/>
      <c r="R95" s="219"/>
      <c r="S95" s="219" t="n">
        <v>20000</v>
      </c>
      <c r="T95" s="219"/>
      <c r="U95" s="219"/>
      <c r="V95" s="207" t="e">
        <f aca="false">S95/P95*100</f>
        <v>#DIV/0!</v>
      </c>
      <c r="W95" s="219" t="n">
        <v>50000</v>
      </c>
      <c r="X95" s="219" t="n">
        <v>54000</v>
      </c>
      <c r="Y95" s="219" t="n">
        <v>110000</v>
      </c>
      <c r="Z95" s="219" t="n">
        <v>110000</v>
      </c>
      <c r="AA95" s="219" t="n">
        <v>150000</v>
      </c>
      <c r="AB95" s="219"/>
      <c r="AC95" s="219" t="n">
        <v>150000</v>
      </c>
      <c r="AD95" s="219" t="n">
        <v>50000</v>
      </c>
      <c r="AE95" s="219"/>
      <c r="AF95" s="219"/>
      <c r="AG95" s="221" t="n">
        <f aca="false">SUM(AD95+AE95-AF95)</f>
        <v>50000</v>
      </c>
      <c r="AH95" s="219" t="n">
        <v>21750</v>
      </c>
      <c r="AI95" s="219" t="n">
        <v>100000</v>
      </c>
      <c r="AJ95" s="180" t="n">
        <v>2750</v>
      </c>
      <c r="AK95" s="219" t="n">
        <v>100000</v>
      </c>
      <c r="AL95" s="219"/>
      <c r="AM95" s="219"/>
      <c r="AN95" s="180" t="n">
        <f aca="false">SUM(AK95+AL95-AM95)</f>
        <v>100000</v>
      </c>
      <c r="AO95" s="207" t="n">
        <f aca="false">SUM(AN95/$AN$2)</f>
        <v>13272.2808414626</v>
      </c>
      <c r="AP95" s="180" t="n">
        <v>100000</v>
      </c>
      <c r="AQ95" s="180"/>
      <c r="AR95" s="207" t="n">
        <f aca="false">SUM(AP95/$AN$2)</f>
        <v>13272.2808414626</v>
      </c>
      <c r="AS95" s="207" t="n">
        <v>5149.13</v>
      </c>
      <c r="AT95" s="207" t="n">
        <v>5149.13</v>
      </c>
      <c r="AU95" s="207"/>
      <c r="AV95" s="207"/>
      <c r="AW95" s="207" t="n">
        <f aca="false">SUM(AR95+AU95-AV95)</f>
        <v>13272.2808414626</v>
      </c>
      <c r="AX95" s="215" t="n">
        <v>6824.13</v>
      </c>
      <c r="AY95" s="180"/>
      <c r="AZ95" s="180"/>
      <c r="BA95" s="160" t="n">
        <f aca="false">SUM(AW95+AY95-AZ95)</f>
        <v>13272.2808414626</v>
      </c>
      <c r="BI95" s="3"/>
    </row>
    <row r="96" customFormat="false" ht="12.75" hidden="true" customHeight="false" outlineLevel="0" collapsed="false">
      <c r="A96" s="209"/>
      <c r="B96" s="205"/>
      <c r="C96" s="205"/>
      <c r="D96" s="205"/>
      <c r="E96" s="205"/>
      <c r="F96" s="205"/>
      <c r="G96" s="205"/>
      <c r="H96" s="205"/>
      <c r="I96" s="217" t="n">
        <v>32371</v>
      </c>
      <c r="J96" s="218" t="s">
        <v>244</v>
      </c>
      <c r="K96" s="219"/>
      <c r="L96" s="219"/>
      <c r="M96" s="219"/>
      <c r="N96" s="219"/>
      <c r="O96" s="219"/>
      <c r="P96" s="219"/>
      <c r="Q96" s="219"/>
      <c r="R96" s="219"/>
      <c r="S96" s="219" t="n">
        <v>100000</v>
      </c>
      <c r="T96" s="219"/>
      <c r="U96" s="219"/>
      <c r="V96" s="207" t="e">
        <f aca="false">S96/P96*100</f>
        <v>#DIV/0!</v>
      </c>
      <c r="W96" s="219" t="n">
        <v>0</v>
      </c>
      <c r="X96" s="219" t="n">
        <v>11000</v>
      </c>
      <c r="Y96" s="219" t="n">
        <v>10000</v>
      </c>
      <c r="Z96" s="219" t="n">
        <v>12000</v>
      </c>
      <c r="AA96" s="219"/>
      <c r="AB96" s="219"/>
      <c r="AC96" s="219"/>
      <c r="AD96" s="219" t="n">
        <v>0</v>
      </c>
      <c r="AE96" s="219"/>
      <c r="AF96" s="219"/>
      <c r="AG96" s="221" t="n">
        <f aca="false">SUM(AD96+AE96-AF96)</f>
        <v>0</v>
      </c>
      <c r="AH96" s="219"/>
      <c r="AI96" s="219" t="n">
        <v>15000</v>
      </c>
      <c r="AJ96" s="180" t="n">
        <v>0</v>
      </c>
      <c r="AK96" s="219" t="n">
        <v>0</v>
      </c>
      <c r="AL96" s="219"/>
      <c r="AM96" s="219"/>
      <c r="AN96" s="180" t="n">
        <f aca="false">SUM(AK96+AL96-AM96)</f>
        <v>0</v>
      </c>
      <c r="AO96" s="207" t="n">
        <f aca="false">SUM(AN96/$AN$2)</f>
        <v>0</v>
      </c>
      <c r="AP96" s="180"/>
      <c r="AQ96" s="180"/>
      <c r="AR96" s="207" t="n">
        <f aca="false">SUM(AP96/$AN$2)</f>
        <v>0</v>
      </c>
      <c r="AS96" s="207"/>
      <c r="AT96" s="207"/>
      <c r="AU96" s="207"/>
      <c r="AV96" s="207"/>
      <c r="AW96" s="207" t="n">
        <f aca="false">SUM(AR96+AU96-AV96)</f>
        <v>0</v>
      </c>
      <c r="AX96" s="215"/>
      <c r="AY96" s="180"/>
      <c r="AZ96" s="180"/>
      <c r="BA96" s="160" t="n">
        <f aca="false">SUM(AW96+AY96-AZ96)</f>
        <v>0</v>
      </c>
      <c r="BI96" s="3"/>
    </row>
    <row r="97" customFormat="false" ht="12.75" hidden="true" customHeight="false" outlineLevel="0" collapsed="false">
      <c r="A97" s="209"/>
      <c r="B97" s="205"/>
      <c r="C97" s="205"/>
      <c r="D97" s="205"/>
      <c r="E97" s="205"/>
      <c r="F97" s="205"/>
      <c r="G97" s="205"/>
      <c r="H97" s="205"/>
      <c r="I97" s="217" t="n">
        <v>32371</v>
      </c>
      <c r="J97" s="218" t="s">
        <v>245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07"/>
      <c r="W97" s="219"/>
      <c r="X97" s="219"/>
      <c r="Y97" s="219"/>
      <c r="Z97" s="219" t="n">
        <v>16000</v>
      </c>
      <c r="AA97" s="219"/>
      <c r="AB97" s="219" t="n">
        <v>15625</v>
      </c>
      <c r="AC97" s="219"/>
      <c r="AD97" s="219" t="n">
        <v>0</v>
      </c>
      <c r="AE97" s="219"/>
      <c r="AF97" s="219"/>
      <c r="AG97" s="221" t="n">
        <f aca="false">SUM(AD97+AE97-AF97)</f>
        <v>0</v>
      </c>
      <c r="AH97" s="219"/>
      <c r="AI97" s="219" t="n">
        <v>0</v>
      </c>
      <c r="AJ97" s="180" t="n">
        <v>0</v>
      </c>
      <c r="AK97" s="219" t="n">
        <v>0</v>
      </c>
      <c r="AL97" s="219"/>
      <c r="AM97" s="219"/>
      <c r="AN97" s="180" t="n">
        <f aca="false">SUM(AK97+AL97-AM97)</f>
        <v>0</v>
      </c>
      <c r="AO97" s="207" t="n">
        <f aca="false">SUM(AN97/$AN$2)</f>
        <v>0</v>
      </c>
      <c r="AP97" s="180"/>
      <c r="AQ97" s="180"/>
      <c r="AR97" s="207" t="n">
        <f aca="false">SUM(AP97/$AN$2)</f>
        <v>0</v>
      </c>
      <c r="AS97" s="207"/>
      <c r="AT97" s="207"/>
      <c r="AU97" s="207"/>
      <c r="AV97" s="207"/>
      <c r="AW97" s="207" t="n">
        <f aca="false">SUM(AR97+AU97-AV97)</f>
        <v>0</v>
      </c>
      <c r="AX97" s="215"/>
      <c r="AY97" s="180"/>
      <c r="AZ97" s="180"/>
      <c r="BA97" s="160" t="n">
        <f aca="false">SUM(AW97+AY97-AZ97)</f>
        <v>0</v>
      </c>
      <c r="BI97" s="3"/>
    </row>
    <row r="98" customFormat="false" ht="12.75" hidden="true" customHeight="false" outlineLevel="0" collapsed="false">
      <c r="A98" s="209"/>
      <c r="B98" s="205"/>
      <c r="C98" s="205"/>
      <c r="D98" s="205"/>
      <c r="E98" s="205"/>
      <c r="F98" s="205"/>
      <c r="G98" s="205"/>
      <c r="H98" s="205"/>
      <c r="I98" s="217" t="n">
        <v>32371</v>
      </c>
      <c r="J98" s="218" t="s">
        <v>246</v>
      </c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07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21"/>
      <c r="AH98" s="219"/>
      <c r="AI98" s="219" t="n">
        <v>20000</v>
      </c>
      <c r="AJ98" s="180" t="n">
        <v>16675</v>
      </c>
      <c r="AK98" s="219" t="n">
        <v>0</v>
      </c>
      <c r="AL98" s="219"/>
      <c r="AM98" s="219"/>
      <c r="AN98" s="180" t="n">
        <f aca="false">SUM(AK98+AL98-AM98)</f>
        <v>0</v>
      </c>
      <c r="AO98" s="207" t="n">
        <f aca="false">SUM(AN98/$AN$2)</f>
        <v>0</v>
      </c>
      <c r="AP98" s="180"/>
      <c r="AQ98" s="180"/>
      <c r="AR98" s="207" t="n">
        <f aca="false">SUM(AP98/$AN$2)</f>
        <v>0</v>
      </c>
      <c r="AS98" s="207"/>
      <c r="AT98" s="207"/>
      <c r="AU98" s="207"/>
      <c r="AV98" s="207"/>
      <c r="AW98" s="207" t="n">
        <f aca="false">SUM(AR98+AU98-AV98)</f>
        <v>0</v>
      </c>
      <c r="AX98" s="215"/>
      <c r="AY98" s="180"/>
      <c r="AZ98" s="180"/>
      <c r="BA98" s="160" t="n">
        <f aca="false">SUM(AW98+AY98-AZ98)</f>
        <v>0</v>
      </c>
      <c r="BI98" s="3"/>
    </row>
    <row r="99" customFormat="false" ht="12.75" hidden="true" customHeight="false" outlineLevel="0" collapsed="false">
      <c r="A99" s="209"/>
      <c r="B99" s="205"/>
      <c r="C99" s="205"/>
      <c r="D99" s="205"/>
      <c r="E99" s="205"/>
      <c r="F99" s="205"/>
      <c r="G99" s="205"/>
      <c r="H99" s="205"/>
      <c r="I99" s="217" t="n">
        <v>32371</v>
      </c>
      <c r="J99" s="218" t="s">
        <v>247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07"/>
      <c r="W99" s="219"/>
      <c r="X99" s="219"/>
      <c r="Y99" s="219"/>
      <c r="Z99" s="219"/>
      <c r="AA99" s="219"/>
      <c r="AB99" s="219"/>
      <c r="AC99" s="219"/>
      <c r="AD99" s="219" t="n">
        <v>16000</v>
      </c>
      <c r="AE99" s="219"/>
      <c r="AF99" s="219"/>
      <c r="AG99" s="221" t="n">
        <f aca="false">SUM(AD99+AE99-AF99)</f>
        <v>16000</v>
      </c>
      <c r="AH99" s="219" t="n">
        <v>7875</v>
      </c>
      <c r="AI99" s="219" t="n">
        <v>16000</v>
      </c>
      <c r="AJ99" s="180" t="n">
        <v>0</v>
      </c>
      <c r="AK99" s="219" t="n">
        <v>0</v>
      </c>
      <c r="AL99" s="219"/>
      <c r="AM99" s="219"/>
      <c r="AN99" s="180" t="n">
        <f aca="false">SUM(AK99+AL99-AM99)</f>
        <v>0</v>
      </c>
      <c r="AO99" s="207" t="n">
        <f aca="false">SUM(AN99/$AN$2)</f>
        <v>0</v>
      </c>
      <c r="AP99" s="180"/>
      <c r="AQ99" s="180"/>
      <c r="AR99" s="207" t="n">
        <f aca="false">SUM(AP99/$AN$2)</f>
        <v>0</v>
      </c>
      <c r="AS99" s="207"/>
      <c r="AT99" s="207"/>
      <c r="AU99" s="207"/>
      <c r="AV99" s="207"/>
      <c r="AW99" s="207" t="n">
        <f aca="false">SUM(AR99+AU99-AV99)</f>
        <v>0</v>
      </c>
      <c r="AX99" s="215"/>
      <c r="AY99" s="180"/>
      <c r="AZ99" s="180"/>
      <c r="BA99" s="160" t="n">
        <f aca="false">SUM(AW99+AY99-AZ99)</f>
        <v>0</v>
      </c>
      <c r="BI99" s="3"/>
    </row>
    <row r="100" customFormat="false" ht="12.75" hidden="true" customHeight="false" outlineLevel="0" collapsed="false">
      <c r="A100" s="209"/>
      <c r="B100" s="205"/>
      <c r="C100" s="205"/>
      <c r="D100" s="205"/>
      <c r="E100" s="205"/>
      <c r="F100" s="205"/>
      <c r="G100" s="205"/>
      <c r="H100" s="205"/>
      <c r="I100" s="217" t="n">
        <v>32371</v>
      </c>
      <c r="J100" s="218" t="s">
        <v>248</v>
      </c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07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21"/>
      <c r="AH100" s="219"/>
      <c r="AI100" s="219"/>
      <c r="AJ100" s="180" t="n">
        <v>12500</v>
      </c>
      <c r="AK100" s="219" t="n">
        <v>0</v>
      </c>
      <c r="AL100" s="219"/>
      <c r="AM100" s="219"/>
      <c r="AN100" s="180" t="n">
        <f aca="false">SUM(AK100+AL100-AM100)</f>
        <v>0</v>
      </c>
      <c r="AO100" s="207" t="n">
        <f aca="false">SUM(AN100/$AN$2)</f>
        <v>0</v>
      </c>
      <c r="AP100" s="180"/>
      <c r="AQ100" s="180"/>
      <c r="AR100" s="207" t="n">
        <f aca="false">SUM(AP100/$AN$2)</f>
        <v>0</v>
      </c>
      <c r="AS100" s="207"/>
      <c r="AT100" s="207"/>
      <c r="AU100" s="207"/>
      <c r="AV100" s="207"/>
      <c r="AW100" s="207" t="n">
        <f aca="false">SUM(AR100+AU100-AV100)</f>
        <v>0</v>
      </c>
      <c r="AX100" s="215"/>
      <c r="AY100" s="180"/>
      <c r="AZ100" s="180"/>
      <c r="BA100" s="160" t="n">
        <f aca="false">SUM(AW100+AY100-AZ100)</f>
        <v>0</v>
      </c>
      <c r="BI100" s="3"/>
    </row>
    <row r="101" customFormat="false" ht="12.75" hidden="true" customHeight="false" outlineLevel="0" collapsed="false">
      <c r="A101" s="209"/>
      <c r="B101" s="205"/>
      <c r="C101" s="205"/>
      <c r="D101" s="205"/>
      <c r="E101" s="205"/>
      <c r="F101" s="205"/>
      <c r="G101" s="205"/>
      <c r="H101" s="205"/>
      <c r="I101" s="217" t="n">
        <v>32371</v>
      </c>
      <c r="J101" s="218" t="s">
        <v>249</v>
      </c>
      <c r="K101" s="219" t="n">
        <v>64384.46</v>
      </c>
      <c r="L101" s="219" t="n">
        <v>55000</v>
      </c>
      <c r="M101" s="219" t="n">
        <v>55000</v>
      </c>
      <c r="N101" s="219" t="n">
        <v>45000</v>
      </c>
      <c r="O101" s="219" t="n">
        <v>45000</v>
      </c>
      <c r="P101" s="219" t="n">
        <v>40000</v>
      </c>
      <c r="Q101" s="219" t="n">
        <v>40000</v>
      </c>
      <c r="R101" s="219" t="n">
        <v>10370</v>
      </c>
      <c r="S101" s="219" t="n">
        <v>40000</v>
      </c>
      <c r="T101" s="219" t="n">
        <v>10000</v>
      </c>
      <c r="U101" s="219"/>
      <c r="V101" s="207" t="n">
        <f aca="false">S101/P101*100</f>
        <v>100</v>
      </c>
      <c r="W101" s="219" t="n">
        <v>30000</v>
      </c>
      <c r="X101" s="219" t="n">
        <v>30000</v>
      </c>
      <c r="Y101" s="219" t="n">
        <v>30000</v>
      </c>
      <c r="Z101" s="219" t="n">
        <v>30000</v>
      </c>
      <c r="AA101" s="219" t="n">
        <v>50000</v>
      </c>
      <c r="AB101" s="219" t="n">
        <v>8250</v>
      </c>
      <c r="AC101" s="219" t="n">
        <v>45000</v>
      </c>
      <c r="AD101" s="219" t="n">
        <v>80000</v>
      </c>
      <c r="AE101" s="219"/>
      <c r="AF101" s="219"/>
      <c r="AG101" s="221" t="n">
        <v>85000</v>
      </c>
      <c r="AH101" s="219" t="n">
        <v>81442.44</v>
      </c>
      <c r="AI101" s="219" t="n">
        <v>90000</v>
      </c>
      <c r="AJ101" s="180" t="n">
        <v>15000</v>
      </c>
      <c r="AK101" s="219" t="n">
        <v>88000</v>
      </c>
      <c r="AL101" s="219"/>
      <c r="AM101" s="219"/>
      <c r="AN101" s="180" t="n">
        <f aca="false">SUM(AK101+AL101-AM101)</f>
        <v>88000</v>
      </c>
      <c r="AO101" s="207" t="n">
        <f aca="false">SUM(AN101/$AN$2)</f>
        <v>11679.6071404871</v>
      </c>
      <c r="AP101" s="180" t="n">
        <v>50000</v>
      </c>
      <c r="AQ101" s="180"/>
      <c r="AR101" s="207" t="n">
        <f aca="false">SUM(AP101/$AN$2)</f>
        <v>6636.1404207313</v>
      </c>
      <c r="AS101" s="207" t="n">
        <v>3019.45</v>
      </c>
      <c r="AT101" s="207" t="n">
        <v>3019.45</v>
      </c>
      <c r="AU101" s="207" t="n">
        <v>4000</v>
      </c>
      <c r="AV101" s="207"/>
      <c r="AW101" s="207" t="n">
        <f aca="false">SUM(AR101+AU101-AV101)</f>
        <v>10636.1404207313</v>
      </c>
      <c r="AX101" s="215" t="n">
        <v>5176.32</v>
      </c>
      <c r="AY101" s="180"/>
      <c r="AZ101" s="180"/>
      <c r="BA101" s="160" t="n">
        <f aca="false">SUM(AW101+AY101-AZ101)</f>
        <v>10636.1404207313</v>
      </c>
      <c r="BI101" s="3"/>
    </row>
    <row r="102" customFormat="false" ht="12.75" hidden="true" customHeight="false" outlineLevel="0" collapsed="false">
      <c r="A102" s="209"/>
      <c r="B102" s="205"/>
      <c r="C102" s="205"/>
      <c r="D102" s="205"/>
      <c r="E102" s="205"/>
      <c r="F102" s="205"/>
      <c r="G102" s="205"/>
      <c r="H102" s="205"/>
      <c r="I102" s="217" t="n">
        <v>32381</v>
      </c>
      <c r="J102" s="218" t="s">
        <v>250</v>
      </c>
      <c r="K102" s="219"/>
      <c r="L102" s="219"/>
      <c r="M102" s="219"/>
      <c r="N102" s="219" t="n">
        <v>2000</v>
      </c>
      <c r="O102" s="219" t="n">
        <v>2000</v>
      </c>
      <c r="P102" s="219" t="n">
        <v>4000</v>
      </c>
      <c r="Q102" s="219" t="n">
        <v>4000</v>
      </c>
      <c r="R102" s="219" t="n">
        <v>1875</v>
      </c>
      <c r="S102" s="219" t="n">
        <v>4000</v>
      </c>
      <c r="T102" s="219" t="n">
        <v>1875</v>
      </c>
      <c r="U102" s="219"/>
      <c r="V102" s="207" t="n">
        <f aca="false">S102/P102*100</f>
        <v>100</v>
      </c>
      <c r="W102" s="219" t="n">
        <v>4000</v>
      </c>
      <c r="X102" s="219" t="n">
        <v>4000</v>
      </c>
      <c r="Y102" s="219" t="n">
        <v>4000</v>
      </c>
      <c r="Z102" s="219" t="n">
        <v>4000</v>
      </c>
      <c r="AA102" s="219" t="n">
        <v>4000</v>
      </c>
      <c r="AB102" s="219" t="n">
        <v>1875</v>
      </c>
      <c r="AC102" s="219" t="n">
        <v>4000</v>
      </c>
      <c r="AD102" s="219" t="n">
        <v>4000</v>
      </c>
      <c r="AE102" s="219"/>
      <c r="AF102" s="219"/>
      <c r="AG102" s="221" t="n">
        <f aca="false">SUM(AD102+AE102-AF102)</f>
        <v>4000</v>
      </c>
      <c r="AH102" s="219" t="n">
        <v>3125</v>
      </c>
      <c r="AI102" s="219" t="n">
        <v>4000</v>
      </c>
      <c r="AJ102" s="180" t="n">
        <v>1875</v>
      </c>
      <c r="AK102" s="219" t="n">
        <v>4000</v>
      </c>
      <c r="AL102" s="219"/>
      <c r="AM102" s="219"/>
      <c r="AN102" s="180" t="n">
        <f aca="false">SUM(AK102+AL102-AM102)</f>
        <v>4000</v>
      </c>
      <c r="AO102" s="207" t="n">
        <f aca="false">SUM(AN102/$AN$2)</f>
        <v>530.891233658504</v>
      </c>
      <c r="AP102" s="180" t="n">
        <v>4000</v>
      </c>
      <c r="AQ102" s="180"/>
      <c r="AR102" s="207" t="n">
        <f aca="false">SUM(AP102/$AN$2)</f>
        <v>530.891233658504</v>
      </c>
      <c r="AS102" s="207" t="n">
        <v>359.1</v>
      </c>
      <c r="AT102" s="207" t="n">
        <v>359.1</v>
      </c>
      <c r="AU102" s="207"/>
      <c r="AV102" s="207"/>
      <c r="AW102" s="207" t="n">
        <f aca="false">SUM(AR102+AU102-AV102)</f>
        <v>530.891233658504</v>
      </c>
      <c r="AX102" s="215" t="n">
        <v>615.6</v>
      </c>
      <c r="AY102" s="180" t="n">
        <v>100</v>
      </c>
      <c r="AZ102" s="180"/>
      <c r="BA102" s="160" t="n">
        <f aca="false">SUM(AW102+AY102-AZ102)</f>
        <v>630.891233658504</v>
      </c>
      <c r="BI102" s="3"/>
    </row>
    <row r="103" customFormat="false" ht="12.75" hidden="true" customHeight="false" outlineLevel="0" collapsed="false">
      <c r="A103" s="209"/>
      <c r="B103" s="205"/>
      <c r="C103" s="205"/>
      <c r="D103" s="205"/>
      <c r="E103" s="205"/>
      <c r="F103" s="205"/>
      <c r="G103" s="205"/>
      <c r="H103" s="205"/>
      <c r="I103" s="217" t="n">
        <v>32382</v>
      </c>
      <c r="J103" s="218" t="s">
        <v>251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07"/>
      <c r="W103" s="219"/>
      <c r="X103" s="219"/>
      <c r="Y103" s="219"/>
      <c r="Z103" s="219"/>
      <c r="AA103" s="219"/>
      <c r="AB103" s="219"/>
      <c r="AC103" s="219"/>
      <c r="AD103" s="219" t="n">
        <v>15000</v>
      </c>
      <c r="AE103" s="219"/>
      <c r="AF103" s="219"/>
      <c r="AG103" s="221" t="n">
        <f aca="false">SUM(AD103+AE103-AF103)</f>
        <v>15000</v>
      </c>
      <c r="AH103" s="219" t="n">
        <v>9275</v>
      </c>
      <c r="AI103" s="219" t="n">
        <v>18000</v>
      </c>
      <c r="AJ103" s="180" t="n">
        <v>8512.5</v>
      </c>
      <c r="AK103" s="219" t="n">
        <v>30000</v>
      </c>
      <c r="AL103" s="219"/>
      <c r="AM103" s="219"/>
      <c r="AN103" s="180" t="n">
        <f aca="false">SUM(AK103+AL103-AM103)</f>
        <v>30000</v>
      </c>
      <c r="AO103" s="207" t="n">
        <f aca="false">SUM(AN103/$AN$2)</f>
        <v>3981.68425243878</v>
      </c>
      <c r="AP103" s="180" t="n">
        <v>10000</v>
      </c>
      <c r="AQ103" s="180"/>
      <c r="AR103" s="207" t="n">
        <f aca="false">SUM(AP103/$AN$2)</f>
        <v>1327.22808414626</v>
      </c>
      <c r="AS103" s="207" t="n">
        <v>4108.22</v>
      </c>
      <c r="AT103" s="207" t="n">
        <v>4108.22</v>
      </c>
      <c r="AU103" s="207" t="n">
        <v>6000</v>
      </c>
      <c r="AV103" s="207"/>
      <c r="AW103" s="207" t="n">
        <f aca="false">SUM(AR103+AU103-AV103)</f>
        <v>7327.22808414626</v>
      </c>
      <c r="AX103" s="215" t="n">
        <v>5439.54</v>
      </c>
      <c r="AY103" s="180"/>
      <c r="AZ103" s="180"/>
      <c r="BA103" s="160" t="n">
        <f aca="false">SUM(AW103+AY103-AZ103)</f>
        <v>7327.22808414626</v>
      </c>
      <c r="BI103" s="3"/>
    </row>
    <row r="104" customFormat="false" ht="12.75" hidden="true" customHeight="false" outlineLevel="0" collapsed="false">
      <c r="A104" s="209"/>
      <c r="B104" s="205"/>
      <c r="C104" s="205"/>
      <c r="D104" s="205"/>
      <c r="E104" s="205"/>
      <c r="F104" s="205"/>
      <c r="G104" s="205"/>
      <c r="H104" s="205"/>
      <c r="I104" s="217" t="n">
        <v>32391</v>
      </c>
      <c r="J104" s="218" t="s">
        <v>252</v>
      </c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07"/>
      <c r="W104" s="219"/>
      <c r="X104" s="219" t="n">
        <v>30000</v>
      </c>
      <c r="Y104" s="219" t="n">
        <v>30000</v>
      </c>
      <c r="Z104" s="219" t="n">
        <v>30000</v>
      </c>
      <c r="AA104" s="219" t="n">
        <v>35000</v>
      </c>
      <c r="AB104" s="219" t="n">
        <v>12991.63</v>
      </c>
      <c r="AC104" s="219" t="n">
        <v>35000</v>
      </c>
      <c r="AD104" s="219" t="n">
        <v>35000</v>
      </c>
      <c r="AE104" s="219"/>
      <c r="AF104" s="219"/>
      <c r="AG104" s="221" t="n">
        <f aca="false">SUM(AD104+AE104-AF104)</f>
        <v>35000</v>
      </c>
      <c r="AH104" s="219" t="n">
        <v>21496.96</v>
      </c>
      <c r="AI104" s="219" t="n">
        <v>35000</v>
      </c>
      <c r="AJ104" s="180" t="n">
        <v>4984.59</v>
      </c>
      <c r="AK104" s="219" t="n">
        <v>30000</v>
      </c>
      <c r="AL104" s="219"/>
      <c r="AM104" s="219"/>
      <c r="AN104" s="180" t="n">
        <f aca="false">SUM(AK104+AL104-AM104)</f>
        <v>30000</v>
      </c>
      <c r="AO104" s="207" t="n">
        <f aca="false">SUM(AN104/$AN$2)</f>
        <v>3981.68425243878</v>
      </c>
      <c r="AP104" s="180" t="n">
        <v>10000</v>
      </c>
      <c r="AQ104" s="180"/>
      <c r="AR104" s="207" t="n">
        <f aca="false">SUM(AP104/$AN$2)</f>
        <v>1327.22808414626</v>
      </c>
      <c r="AS104" s="207" t="n">
        <v>1031.59</v>
      </c>
      <c r="AT104" s="207" t="n">
        <v>1031.59</v>
      </c>
      <c r="AU104" s="207" t="n">
        <v>500</v>
      </c>
      <c r="AV104" s="207"/>
      <c r="AW104" s="207" t="n">
        <f aca="false">SUM(AR104+AU104-AV104)</f>
        <v>1827.22808414626</v>
      </c>
      <c r="AX104" s="215" t="n">
        <v>1554.51</v>
      </c>
      <c r="AY104" s="180"/>
      <c r="AZ104" s="180"/>
      <c r="BA104" s="160" t="n">
        <f aca="false">SUM(AW104+AY104-AZ104)</f>
        <v>1827.22808414626</v>
      </c>
      <c r="BI104" s="3"/>
    </row>
    <row r="105" customFormat="false" ht="12.75" hidden="true" customHeight="false" outlineLevel="0" collapsed="false">
      <c r="A105" s="209"/>
      <c r="B105" s="205"/>
      <c r="C105" s="205"/>
      <c r="D105" s="205"/>
      <c r="E105" s="205"/>
      <c r="F105" s="205"/>
      <c r="G105" s="205"/>
      <c r="H105" s="205"/>
      <c r="I105" s="217" t="n">
        <v>32391</v>
      </c>
      <c r="J105" s="218" t="s">
        <v>253</v>
      </c>
      <c r="K105" s="219" t="n">
        <v>0</v>
      </c>
      <c r="L105" s="219" t="n">
        <v>0</v>
      </c>
      <c r="M105" s="219" t="n">
        <v>0</v>
      </c>
      <c r="N105" s="219" t="n">
        <v>5000</v>
      </c>
      <c r="O105" s="219" t="n">
        <v>5000</v>
      </c>
      <c r="P105" s="219" t="n">
        <v>5000</v>
      </c>
      <c r="Q105" s="219" t="n">
        <v>5000</v>
      </c>
      <c r="R105" s="219"/>
      <c r="S105" s="219" t="n">
        <v>3000</v>
      </c>
      <c r="T105" s="219"/>
      <c r="U105" s="219"/>
      <c r="V105" s="207" t="n">
        <f aca="false">S105/P105*100</f>
        <v>60</v>
      </c>
      <c r="W105" s="219" t="n">
        <v>3000</v>
      </c>
      <c r="X105" s="219" t="n">
        <v>3000</v>
      </c>
      <c r="Y105" s="219" t="n">
        <v>5000</v>
      </c>
      <c r="Z105" s="219" t="n">
        <v>5000</v>
      </c>
      <c r="AA105" s="219" t="n">
        <v>5000</v>
      </c>
      <c r="AB105" s="219"/>
      <c r="AC105" s="219" t="n">
        <v>5000</v>
      </c>
      <c r="AD105" s="219" t="n">
        <v>5000</v>
      </c>
      <c r="AE105" s="219"/>
      <c r="AF105" s="219"/>
      <c r="AG105" s="221" t="n">
        <f aca="false">SUM(AD105+AE105-AF105)</f>
        <v>5000</v>
      </c>
      <c r="AH105" s="219"/>
      <c r="AI105" s="219" t="n">
        <v>5000</v>
      </c>
      <c r="AJ105" s="180" t="n">
        <v>0</v>
      </c>
      <c r="AK105" s="219" t="n">
        <v>5000</v>
      </c>
      <c r="AL105" s="219"/>
      <c r="AM105" s="219"/>
      <c r="AN105" s="180" t="n">
        <f aca="false">SUM(AK105+AL105-AM105)</f>
        <v>5000</v>
      </c>
      <c r="AO105" s="207" t="n">
        <f aca="false">SUM(AN105/$AN$2)</f>
        <v>663.61404207313</v>
      </c>
      <c r="AP105" s="180" t="n">
        <v>5000</v>
      </c>
      <c r="AQ105" s="180"/>
      <c r="AR105" s="207" t="n">
        <f aca="false">SUM(AP105/$AN$2)</f>
        <v>663.61404207313</v>
      </c>
      <c r="AS105" s="207"/>
      <c r="AT105" s="207"/>
      <c r="AU105" s="207"/>
      <c r="AV105" s="207"/>
      <c r="AW105" s="207" t="n">
        <f aca="false">SUM(AR105+AU105-AV105)</f>
        <v>663.61404207313</v>
      </c>
      <c r="AX105" s="215"/>
      <c r="AY105" s="180"/>
      <c r="AZ105" s="180"/>
      <c r="BA105" s="160" t="n">
        <f aca="false">SUM(AW105+AY105-AZ105)</f>
        <v>663.61404207313</v>
      </c>
      <c r="BI105" s="3"/>
    </row>
    <row r="106" customFormat="false" ht="12.75" hidden="true" customHeight="false" outlineLevel="0" collapsed="false">
      <c r="A106" s="209"/>
      <c r="B106" s="205"/>
      <c r="C106" s="205"/>
      <c r="D106" s="205"/>
      <c r="E106" s="205"/>
      <c r="F106" s="205"/>
      <c r="G106" s="205"/>
      <c r="H106" s="205"/>
      <c r="I106" s="217" t="n">
        <v>32394</v>
      </c>
      <c r="J106" s="218" t="s">
        <v>254</v>
      </c>
      <c r="K106" s="219"/>
      <c r="L106" s="219"/>
      <c r="M106" s="219"/>
      <c r="N106" s="219" t="n">
        <v>2000</v>
      </c>
      <c r="O106" s="219" t="n">
        <v>2000</v>
      </c>
      <c r="P106" s="219" t="n">
        <v>2000</v>
      </c>
      <c r="Q106" s="219" t="n">
        <v>2000</v>
      </c>
      <c r="R106" s="219"/>
      <c r="S106" s="219" t="n">
        <v>2000</v>
      </c>
      <c r="T106" s="219"/>
      <c r="U106" s="219"/>
      <c r="V106" s="207" t="n">
        <f aca="false">S106/P106*100</f>
        <v>100</v>
      </c>
      <c r="W106" s="219" t="n">
        <v>2000</v>
      </c>
      <c r="X106" s="219" t="n">
        <v>2000</v>
      </c>
      <c r="Y106" s="219" t="n">
        <v>2000</v>
      </c>
      <c r="Z106" s="219" t="n">
        <v>3000</v>
      </c>
      <c r="AA106" s="219" t="n">
        <v>2000</v>
      </c>
      <c r="AB106" s="219"/>
      <c r="AC106" s="219" t="n">
        <v>2000</v>
      </c>
      <c r="AD106" s="219" t="n">
        <v>2000</v>
      </c>
      <c r="AE106" s="219"/>
      <c r="AF106" s="219"/>
      <c r="AG106" s="221" t="n">
        <f aca="false">SUM(AD106+AE106-AF106)</f>
        <v>2000</v>
      </c>
      <c r="AH106" s="219"/>
      <c r="AI106" s="219" t="n">
        <v>2000</v>
      </c>
      <c r="AJ106" s="180" t="n">
        <v>0</v>
      </c>
      <c r="AK106" s="219" t="n">
        <v>3000</v>
      </c>
      <c r="AL106" s="219"/>
      <c r="AM106" s="219"/>
      <c r="AN106" s="180" t="n">
        <f aca="false">SUM(AK106+AL106-AM106)</f>
        <v>3000</v>
      </c>
      <c r="AO106" s="207" t="n">
        <f aca="false">SUM(AN106/$AN$2)</f>
        <v>398.168425243878</v>
      </c>
      <c r="AP106" s="180" t="n">
        <v>3000</v>
      </c>
      <c r="AQ106" s="180"/>
      <c r="AR106" s="207" t="n">
        <f aca="false">SUM(AP106/$AN$2)</f>
        <v>398.168425243878</v>
      </c>
      <c r="AS106" s="207" t="n">
        <v>120.69</v>
      </c>
      <c r="AT106" s="207" t="n">
        <v>120.69</v>
      </c>
      <c r="AU106" s="207"/>
      <c r="AV106" s="207"/>
      <c r="AW106" s="207" t="n">
        <f aca="false">SUM(AR106+AU106-AV106)</f>
        <v>398.168425243878</v>
      </c>
      <c r="AX106" s="215" t="n">
        <v>466.05</v>
      </c>
      <c r="AY106" s="180" t="n">
        <v>200</v>
      </c>
      <c r="AZ106" s="180"/>
      <c r="BA106" s="160" t="n">
        <f aca="false">SUM(AW106+AY106-AZ106)</f>
        <v>598.168425243878</v>
      </c>
      <c r="BI106" s="3"/>
    </row>
    <row r="107" customFormat="false" ht="12.75" hidden="true" customHeight="false" outlineLevel="0" collapsed="false">
      <c r="A107" s="209"/>
      <c r="B107" s="205"/>
      <c r="C107" s="205"/>
      <c r="D107" s="205"/>
      <c r="E107" s="205"/>
      <c r="F107" s="205"/>
      <c r="G107" s="205"/>
      <c r="H107" s="205"/>
      <c r="I107" s="217" t="n">
        <v>32399</v>
      </c>
      <c r="J107" s="218" t="s">
        <v>255</v>
      </c>
      <c r="K107" s="219"/>
      <c r="L107" s="219"/>
      <c r="M107" s="219"/>
      <c r="N107" s="219" t="n">
        <v>5000</v>
      </c>
      <c r="O107" s="219" t="n">
        <v>5000</v>
      </c>
      <c r="P107" s="219" t="n">
        <v>5000</v>
      </c>
      <c r="Q107" s="219" t="n">
        <v>5000</v>
      </c>
      <c r="R107" s="219" t="n">
        <v>6000</v>
      </c>
      <c r="S107" s="219" t="n">
        <v>6000</v>
      </c>
      <c r="T107" s="219"/>
      <c r="U107" s="219"/>
      <c r="V107" s="207" t="n">
        <f aca="false">S107/P107*100</f>
        <v>120</v>
      </c>
      <c r="W107" s="219" t="n">
        <v>6000</v>
      </c>
      <c r="X107" s="219" t="n">
        <v>0</v>
      </c>
      <c r="Y107" s="219" t="n">
        <v>10000</v>
      </c>
      <c r="Z107" s="219" t="n">
        <v>10000</v>
      </c>
      <c r="AA107" s="219" t="n">
        <v>10000</v>
      </c>
      <c r="AB107" s="219"/>
      <c r="AC107" s="219" t="n">
        <v>10000</v>
      </c>
      <c r="AD107" s="219" t="n">
        <v>10000</v>
      </c>
      <c r="AE107" s="219"/>
      <c r="AF107" s="219"/>
      <c r="AG107" s="221" t="n">
        <f aca="false">SUM(AD107+AE107-AF107)</f>
        <v>10000</v>
      </c>
      <c r="AH107" s="219"/>
      <c r="AI107" s="219" t="n">
        <v>10000</v>
      </c>
      <c r="AJ107" s="180" t="n">
        <v>0</v>
      </c>
      <c r="AK107" s="219" t="n">
        <v>10000</v>
      </c>
      <c r="AL107" s="219" t="n">
        <v>10000</v>
      </c>
      <c r="AM107" s="219"/>
      <c r="AN107" s="180" t="n">
        <f aca="false">SUM(AK107+AL107-AM107)</f>
        <v>20000</v>
      </c>
      <c r="AO107" s="207" t="n">
        <f aca="false">SUM(AN107/$AN$2)</f>
        <v>2654.45616829252</v>
      </c>
      <c r="AP107" s="180" t="n">
        <v>15000</v>
      </c>
      <c r="AQ107" s="180"/>
      <c r="AR107" s="207" t="n">
        <f aca="false">SUM(AP107/$AN$2)</f>
        <v>1990.84212621939</v>
      </c>
      <c r="AS107" s="207" t="n">
        <v>228.82</v>
      </c>
      <c r="AT107" s="207" t="n">
        <v>228.82</v>
      </c>
      <c r="AU107" s="207"/>
      <c r="AV107" s="207"/>
      <c r="AW107" s="207" t="n">
        <f aca="false">SUM(AR107+AU107-AV107)</f>
        <v>1990.84212621939</v>
      </c>
      <c r="AX107" s="215" t="n">
        <v>228.82</v>
      </c>
      <c r="AY107" s="180"/>
      <c r="AZ107" s="180"/>
      <c r="BA107" s="160" t="n">
        <f aca="false">SUM(AW107+AY107-AZ107)</f>
        <v>1990.84212621939</v>
      </c>
      <c r="BI107" s="3"/>
    </row>
    <row r="108" customFormat="false" ht="12.75" hidden="true" customHeight="false" outlineLevel="0" collapsed="false">
      <c r="A108" s="209"/>
      <c r="B108" s="205"/>
      <c r="C108" s="205"/>
      <c r="D108" s="205"/>
      <c r="E108" s="205"/>
      <c r="F108" s="205"/>
      <c r="G108" s="205"/>
      <c r="H108" s="205"/>
      <c r="I108" s="217" t="n">
        <v>329</v>
      </c>
      <c r="J108" s="218" t="s">
        <v>161</v>
      </c>
      <c r="K108" s="219" t="n">
        <f aca="false">SUM(K112:K112)</f>
        <v>247013.43</v>
      </c>
      <c r="L108" s="219" t="n">
        <f aca="false">SUM(L112:L112)</f>
        <v>44500</v>
      </c>
      <c r="M108" s="219" t="n">
        <f aca="false">SUM(M112:M112)</f>
        <v>44500</v>
      </c>
      <c r="N108" s="219" t="n">
        <f aca="false">SUM(N109:N113)</f>
        <v>21000</v>
      </c>
      <c r="O108" s="219" t="n">
        <f aca="false">SUM(O109:O113)</f>
        <v>21000</v>
      </c>
      <c r="P108" s="219" t="n">
        <f aca="false">SUM(P109:P113)</f>
        <v>21362</v>
      </c>
      <c r="Q108" s="219" t="n">
        <f aca="false">SUM(Q109:Q113)</f>
        <v>21362</v>
      </c>
      <c r="R108" s="219" t="n">
        <f aca="false">SUM(R109:R113)</f>
        <v>15900.84</v>
      </c>
      <c r="S108" s="219" t="n">
        <f aca="false">SUM(S109:S113)</f>
        <v>25000</v>
      </c>
      <c r="T108" s="219" t="n">
        <f aca="false">SUM(T109:T113)</f>
        <v>8027.64</v>
      </c>
      <c r="U108" s="219" t="n">
        <f aca="false">SUM(U109:U113)</f>
        <v>0</v>
      </c>
      <c r="V108" s="219" t="n">
        <f aca="false">SUM(V109:V113)</f>
        <v>257.183275699466</v>
      </c>
      <c r="W108" s="219" t="n">
        <f aca="false">SUM(W109:W113)</f>
        <v>44000</v>
      </c>
      <c r="X108" s="219" t="n">
        <f aca="false">SUM(X109:X113)</f>
        <v>95700</v>
      </c>
      <c r="Y108" s="219" t="n">
        <f aca="false">SUM(Y109:Y114)</f>
        <v>142296</v>
      </c>
      <c r="Z108" s="219" t="n">
        <f aca="false">SUM(Z109:Z114)</f>
        <v>1174004</v>
      </c>
      <c r="AA108" s="219" t="n">
        <f aca="false">SUM(AA109:AA114)</f>
        <v>163000</v>
      </c>
      <c r="AB108" s="219" t="n">
        <f aca="false">SUM(AB109:AB114)</f>
        <v>29492.02</v>
      </c>
      <c r="AC108" s="219" t="n">
        <f aca="false">SUM(AC109:AC114)</f>
        <v>233000</v>
      </c>
      <c r="AD108" s="219" t="n">
        <f aca="false">SUM(AD109:AD114)</f>
        <v>85500</v>
      </c>
      <c r="AE108" s="219" t="n">
        <f aca="false">SUM(AE109:AE114)</f>
        <v>0</v>
      </c>
      <c r="AF108" s="219" t="n">
        <f aca="false">SUM(AF109:AF114)</f>
        <v>0</v>
      </c>
      <c r="AG108" s="219" t="n">
        <f aca="false">SUM(AG109:AG114)</f>
        <v>85500</v>
      </c>
      <c r="AH108" s="219" t="n">
        <f aca="false">SUM(AH109:AH114)</f>
        <v>41781.32</v>
      </c>
      <c r="AI108" s="219" t="n">
        <f aca="false">SUM(AI109:AI114)</f>
        <v>229200</v>
      </c>
      <c r="AJ108" s="219" t="n">
        <f aca="false">SUM(AJ109:AJ114)</f>
        <v>19146.15</v>
      </c>
      <c r="AK108" s="219" t="n">
        <v>269691.6</v>
      </c>
      <c r="AL108" s="219" t="n">
        <f aca="false">SUM(AL109:AL114)</f>
        <v>15000</v>
      </c>
      <c r="AM108" s="219" t="n">
        <f aca="false">SUM(AM109:AM114)</f>
        <v>125500</v>
      </c>
      <c r="AN108" s="219" t="n">
        <f aca="false">SUM(AN109:AN114)</f>
        <v>164191.6</v>
      </c>
      <c r="AO108" s="207" t="n">
        <f aca="false">SUM(AN108/$AN$2)</f>
        <v>21791.9702700909</v>
      </c>
      <c r="AP108" s="219" t="n">
        <f aca="false">SUM(AP109:AP114)</f>
        <v>125000</v>
      </c>
      <c r="AQ108" s="219"/>
      <c r="AR108" s="207" t="n">
        <f aca="false">SUM(AP108/$AN$2)</f>
        <v>16590.3510518283</v>
      </c>
      <c r="AS108" s="207"/>
      <c r="AT108" s="207" t="n">
        <f aca="false">SUM(AT109:AT114)</f>
        <v>3342.81</v>
      </c>
      <c r="AU108" s="207" t="n">
        <f aca="false">SUM(AU109:AU114)</f>
        <v>71646.21</v>
      </c>
      <c r="AV108" s="207" t="n">
        <f aca="false">SUM(AV109:AV114)</f>
        <v>0</v>
      </c>
      <c r="AW108" s="207" t="n">
        <f aca="false">SUM(AR108+AU108-AV108)</f>
        <v>88236.5610518283</v>
      </c>
      <c r="AX108" s="215" t="n">
        <f aca="false">SUM(AX109:AX114)</f>
        <v>14439.23</v>
      </c>
      <c r="AY108" s="216" t="n">
        <f aca="false">SUM(AY109:AY114)</f>
        <v>5187.53</v>
      </c>
      <c r="AZ108" s="216" t="n">
        <f aca="false">SUM(AZ109:AZ114)</f>
        <v>53159.52</v>
      </c>
      <c r="BA108" s="216" t="n">
        <f aca="false">SUM(BA109:BA114)</f>
        <v>40264.5710518283</v>
      </c>
      <c r="BI108" s="3"/>
    </row>
    <row r="109" customFormat="false" ht="12.75" hidden="true" customHeight="false" outlineLevel="0" collapsed="false">
      <c r="A109" s="209"/>
      <c r="B109" s="205"/>
      <c r="C109" s="205"/>
      <c r="D109" s="205"/>
      <c r="E109" s="205"/>
      <c r="F109" s="205"/>
      <c r="G109" s="205"/>
      <c r="H109" s="205"/>
      <c r="I109" s="217" t="n">
        <v>32931</v>
      </c>
      <c r="J109" s="218" t="s">
        <v>256</v>
      </c>
      <c r="K109" s="219"/>
      <c r="L109" s="219"/>
      <c r="M109" s="219"/>
      <c r="N109" s="219" t="n">
        <v>15000</v>
      </c>
      <c r="O109" s="219" t="n">
        <v>15000</v>
      </c>
      <c r="P109" s="219" t="n">
        <v>15000</v>
      </c>
      <c r="Q109" s="219" t="n">
        <v>15000</v>
      </c>
      <c r="R109" s="219" t="n">
        <v>6124.59</v>
      </c>
      <c r="S109" s="219" t="n">
        <v>15000</v>
      </c>
      <c r="T109" s="219" t="n">
        <v>4490.14</v>
      </c>
      <c r="U109" s="219"/>
      <c r="V109" s="207" t="n">
        <f aca="false">S109/P109*100</f>
        <v>100</v>
      </c>
      <c r="W109" s="219" t="n">
        <v>15000</v>
      </c>
      <c r="X109" s="219" t="n">
        <v>35000</v>
      </c>
      <c r="Y109" s="219" t="n">
        <v>35000</v>
      </c>
      <c r="Z109" s="219" t="n">
        <v>40000</v>
      </c>
      <c r="AA109" s="219" t="n">
        <v>35000</v>
      </c>
      <c r="AB109" s="219" t="n">
        <v>8714.75</v>
      </c>
      <c r="AC109" s="219" t="n">
        <v>35000</v>
      </c>
      <c r="AD109" s="219" t="n">
        <v>35000</v>
      </c>
      <c r="AE109" s="219"/>
      <c r="AF109" s="219"/>
      <c r="AG109" s="221" t="n">
        <f aca="false">SUM(AD109+AE109-AF109)</f>
        <v>35000</v>
      </c>
      <c r="AH109" s="219" t="n">
        <v>17082.95</v>
      </c>
      <c r="AI109" s="219" t="n">
        <v>40000</v>
      </c>
      <c r="AJ109" s="180" t="n">
        <v>5090.41</v>
      </c>
      <c r="AK109" s="219" t="n">
        <v>40000</v>
      </c>
      <c r="AL109" s="219"/>
      <c r="AM109" s="219"/>
      <c r="AN109" s="180" t="n">
        <f aca="false">SUM(AK109+AL109-AM109)</f>
        <v>40000</v>
      </c>
      <c r="AO109" s="207" t="n">
        <f aca="false">SUM(AN109/$AN$2)</f>
        <v>5308.91233658504</v>
      </c>
      <c r="AP109" s="180" t="n">
        <v>40000</v>
      </c>
      <c r="AQ109" s="180"/>
      <c r="AR109" s="207" t="n">
        <f aca="false">SUM(AP109/$AN$2)</f>
        <v>5308.91233658504</v>
      </c>
      <c r="AS109" s="207" t="n">
        <v>1550.47</v>
      </c>
      <c r="AT109" s="207" t="n">
        <v>1550.47</v>
      </c>
      <c r="AU109" s="207"/>
      <c r="AV109" s="207"/>
      <c r="AW109" s="207" t="n">
        <f aca="false">SUM(AR109+AU109-AV109)</f>
        <v>5308.91233658504</v>
      </c>
      <c r="AX109" s="215" t="n">
        <v>5951.39</v>
      </c>
      <c r="AY109" s="180" t="n">
        <v>3000</v>
      </c>
      <c r="AZ109" s="180"/>
      <c r="BA109" s="160" t="n">
        <f aca="false">SUM(AW109+AY109-AZ109)</f>
        <v>8308.91233658504</v>
      </c>
      <c r="BI109" s="3"/>
    </row>
    <row r="110" customFormat="false" ht="12.75" hidden="true" customHeight="false" outlineLevel="0" collapsed="false">
      <c r="A110" s="209"/>
      <c r="B110" s="205"/>
      <c r="C110" s="205"/>
      <c r="D110" s="205"/>
      <c r="E110" s="205"/>
      <c r="F110" s="205"/>
      <c r="G110" s="205"/>
      <c r="H110" s="205"/>
      <c r="I110" s="217" t="n">
        <v>32955</v>
      </c>
      <c r="J110" s="218" t="s">
        <v>257</v>
      </c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07"/>
      <c r="W110" s="219"/>
      <c r="X110" s="219" t="n">
        <v>15000</v>
      </c>
      <c r="Y110" s="219" t="n">
        <v>15000</v>
      </c>
      <c r="Z110" s="219" t="n">
        <v>15100</v>
      </c>
      <c r="AA110" s="219" t="n">
        <v>15000</v>
      </c>
      <c r="AB110" s="219" t="n">
        <v>6673.33</v>
      </c>
      <c r="AC110" s="219" t="n">
        <v>15000</v>
      </c>
      <c r="AD110" s="219" t="n">
        <v>15000</v>
      </c>
      <c r="AE110" s="219"/>
      <c r="AF110" s="219"/>
      <c r="AG110" s="221" t="n">
        <f aca="false">SUM(AD110+AE110-AF110)</f>
        <v>15000</v>
      </c>
      <c r="AH110" s="219" t="n">
        <v>4781.25</v>
      </c>
      <c r="AI110" s="219" t="n">
        <v>10000</v>
      </c>
      <c r="AJ110" s="180" t="n">
        <v>4250</v>
      </c>
      <c r="AK110" s="219" t="n">
        <v>10000</v>
      </c>
      <c r="AL110" s="219"/>
      <c r="AM110" s="219"/>
      <c r="AN110" s="180" t="n">
        <f aca="false">SUM(AK110+AL110-AM110)</f>
        <v>10000</v>
      </c>
      <c r="AO110" s="207" t="n">
        <f aca="false">SUM(AN110/$AN$2)</f>
        <v>1327.22808414626</v>
      </c>
      <c r="AP110" s="180" t="n">
        <v>10000</v>
      </c>
      <c r="AQ110" s="180"/>
      <c r="AR110" s="207" t="n">
        <f aca="false">SUM(AP110/$AN$2)</f>
        <v>1327.22808414626</v>
      </c>
      <c r="AS110" s="207" t="n">
        <v>676.86</v>
      </c>
      <c r="AT110" s="207" t="n">
        <v>676.86</v>
      </c>
      <c r="AU110" s="207"/>
      <c r="AV110" s="207"/>
      <c r="AW110" s="207" t="n">
        <f aca="false">SUM(AR110+AU110-AV110)</f>
        <v>1327.22808414626</v>
      </c>
      <c r="AX110" s="215" t="n">
        <v>1128.1</v>
      </c>
      <c r="AY110" s="180"/>
      <c r="AZ110" s="180"/>
      <c r="BA110" s="160" t="n">
        <f aca="false">SUM(AW110+AY110-AZ110)</f>
        <v>1327.22808414626</v>
      </c>
      <c r="BI110" s="3"/>
    </row>
    <row r="111" customFormat="false" ht="12.75" hidden="true" customHeight="false" outlineLevel="0" collapsed="false">
      <c r="A111" s="209"/>
      <c r="B111" s="205"/>
      <c r="C111" s="205"/>
      <c r="D111" s="205"/>
      <c r="E111" s="205"/>
      <c r="F111" s="205"/>
      <c r="G111" s="205"/>
      <c r="H111" s="205"/>
      <c r="I111" s="217" t="n">
        <v>32959</v>
      </c>
      <c r="J111" s="218" t="s">
        <v>258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07"/>
      <c r="W111" s="219"/>
      <c r="X111" s="219"/>
      <c r="Y111" s="219"/>
      <c r="Z111" s="219" t="n">
        <v>5000</v>
      </c>
      <c r="AA111" s="219" t="n">
        <v>5000</v>
      </c>
      <c r="AB111" s="219" t="n">
        <v>3261.38</v>
      </c>
      <c r="AC111" s="219" t="n">
        <v>5000</v>
      </c>
      <c r="AD111" s="219" t="n">
        <v>5000</v>
      </c>
      <c r="AE111" s="219"/>
      <c r="AF111" s="219"/>
      <c r="AG111" s="221" t="n">
        <f aca="false">SUM(AD111+AE111-AF111)</f>
        <v>5000</v>
      </c>
      <c r="AH111" s="219" t="n">
        <v>5112.93</v>
      </c>
      <c r="AI111" s="219" t="n">
        <v>5000</v>
      </c>
      <c r="AJ111" s="180" t="n">
        <v>0</v>
      </c>
      <c r="AK111" s="219" t="n">
        <v>5000</v>
      </c>
      <c r="AL111" s="219" t="n">
        <v>15000</v>
      </c>
      <c r="AM111" s="219"/>
      <c r="AN111" s="180" t="n">
        <f aca="false">SUM(AK111+AL111-AM111)</f>
        <v>20000</v>
      </c>
      <c r="AO111" s="207" t="n">
        <f aca="false">SUM(AN111/$AN$2)</f>
        <v>2654.45616829252</v>
      </c>
      <c r="AP111" s="180" t="n">
        <v>20000</v>
      </c>
      <c r="AQ111" s="180"/>
      <c r="AR111" s="207" t="n">
        <f aca="false">SUM(AP111/$AN$2)</f>
        <v>2654.45616829252</v>
      </c>
      <c r="AS111" s="207" t="n">
        <v>0</v>
      </c>
      <c r="AT111" s="207" t="n">
        <v>0</v>
      </c>
      <c r="AU111" s="207"/>
      <c r="AV111" s="207"/>
      <c r="AW111" s="207" t="n">
        <f aca="false">SUM(AR111+AU111-AV111)</f>
        <v>2654.45616829252</v>
      </c>
      <c r="AX111" s="215" t="n">
        <v>2961.6</v>
      </c>
      <c r="AY111" s="180" t="n">
        <v>400</v>
      </c>
      <c r="AZ111" s="180"/>
      <c r="BA111" s="160" t="n">
        <f aca="false">SUM(AW111+AY111-AZ111)</f>
        <v>3054.45616829252</v>
      </c>
      <c r="BI111" s="3"/>
    </row>
    <row r="112" customFormat="false" ht="12.75" hidden="true" customHeight="false" outlineLevel="0" collapsed="false">
      <c r="A112" s="209"/>
      <c r="B112" s="205"/>
      <c r="C112" s="205"/>
      <c r="D112" s="205"/>
      <c r="E112" s="205"/>
      <c r="F112" s="205"/>
      <c r="G112" s="205"/>
      <c r="H112" s="205"/>
      <c r="I112" s="217" t="n">
        <v>32991</v>
      </c>
      <c r="J112" s="218" t="s">
        <v>161</v>
      </c>
      <c r="K112" s="219" t="n">
        <v>247013.43</v>
      </c>
      <c r="L112" s="219" t="n">
        <v>44500</v>
      </c>
      <c r="M112" s="219" t="n">
        <v>44500</v>
      </c>
      <c r="N112" s="219" t="n">
        <v>6000</v>
      </c>
      <c r="O112" s="219" t="n">
        <v>6000</v>
      </c>
      <c r="P112" s="219" t="n">
        <v>6362</v>
      </c>
      <c r="Q112" s="219" t="n">
        <v>6362</v>
      </c>
      <c r="R112" s="219" t="n">
        <v>9776.25</v>
      </c>
      <c r="S112" s="219" t="n">
        <v>10000</v>
      </c>
      <c r="T112" s="219" t="n">
        <v>3537.5</v>
      </c>
      <c r="U112" s="219"/>
      <c r="V112" s="207" t="n">
        <f aca="false">S112/P112*100</f>
        <v>157.183275699466</v>
      </c>
      <c r="W112" s="219" t="n">
        <v>29000</v>
      </c>
      <c r="X112" s="219" t="n">
        <v>45700</v>
      </c>
      <c r="Y112" s="219" t="n">
        <v>85296</v>
      </c>
      <c r="Z112" s="219" t="n">
        <v>85296</v>
      </c>
      <c r="AA112" s="219" t="n">
        <v>100000</v>
      </c>
      <c r="AB112" s="219" t="n">
        <v>8834.98</v>
      </c>
      <c r="AC112" s="219" t="n">
        <v>100000</v>
      </c>
      <c r="AD112" s="219" t="n">
        <v>22500</v>
      </c>
      <c r="AE112" s="219"/>
      <c r="AF112" s="219"/>
      <c r="AG112" s="221" t="n">
        <f aca="false">SUM(AD112+AE112-AF112)</f>
        <v>22500</v>
      </c>
      <c r="AH112" s="219" t="n">
        <v>11584.19</v>
      </c>
      <c r="AI112" s="219" t="n">
        <v>100000</v>
      </c>
      <c r="AJ112" s="180" t="n">
        <v>8569.45</v>
      </c>
      <c r="AK112" s="219" t="n">
        <v>50000</v>
      </c>
      <c r="AL112" s="219"/>
      <c r="AM112" s="219"/>
      <c r="AN112" s="180" t="n">
        <f aca="false">SUM(AK112+AL112-AM112)</f>
        <v>50000</v>
      </c>
      <c r="AO112" s="207" t="n">
        <f aca="false">SUM(AN112/$AN$2)</f>
        <v>6636.1404207313</v>
      </c>
      <c r="AP112" s="180" t="n">
        <v>50000</v>
      </c>
      <c r="AQ112" s="180"/>
      <c r="AR112" s="207" t="n">
        <f aca="false">SUM(AP112/$AN$2)</f>
        <v>6636.1404207313</v>
      </c>
      <c r="AS112" s="207" t="n">
        <v>946.48</v>
      </c>
      <c r="AT112" s="207" t="n">
        <v>946.48</v>
      </c>
      <c r="AU112" s="207"/>
      <c r="AV112" s="207"/>
      <c r="AW112" s="207" t="n">
        <f aca="false">SUM(AR112+AU112-AV112)</f>
        <v>6636.1404207313</v>
      </c>
      <c r="AX112" s="215" t="n">
        <v>4140.85</v>
      </c>
      <c r="AY112" s="180" t="n">
        <v>1787.53</v>
      </c>
      <c r="AZ112" s="180"/>
      <c r="BA112" s="160" t="n">
        <f aca="false">SUM(AW112+AY112-AZ112)</f>
        <v>8423.6704207313</v>
      </c>
      <c r="BI112" s="3"/>
    </row>
    <row r="113" customFormat="false" ht="12.75" hidden="true" customHeight="false" outlineLevel="0" collapsed="false">
      <c r="A113" s="209"/>
      <c r="B113" s="205"/>
      <c r="C113" s="205"/>
      <c r="D113" s="205"/>
      <c r="E113" s="205"/>
      <c r="F113" s="205"/>
      <c r="G113" s="205"/>
      <c r="H113" s="205"/>
      <c r="I113" s="217" t="n">
        <v>32991</v>
      </c>
      <c r="J113" s="218" t="s">
        <v>259</v>
      </c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07"/>
      <c r="W113" s="219"/>
      <c r="X113" s="219"/>
      <c r="Y113" s="219" t="n">
        <v>7000</v>
      </c>
      <c r="Z113" s="219" t="n">
        <v>7000</v>
      </c>
      <c r="AA113" s="219" t="n">
        <v>8000</v>
      </c>
      <c r="AB113" s="219" t="n">
        <v>2007.58</v>
      </c>
      <c r="AC113" s="219" t="n">
        <v>8000</v>
      </c>
      <c r="AD113" s="219" t="n">
        <v>8000</v>
      </c>
      <c r="AE113" s="219"/>
      <c r="AF113" s="219"/>
      <c r="AG113" s="221" t="n">
        <f aca="false">SUM(AD113+AE113-AF113)</f>
        <v>8000</v>
      </c>
      <c r="AH113" s="219" t="n">
        <v>3220</v>
      </c>
      <c r="AI113" s="219" t="n">
        <v>8000</v>
      </c>
      <c r="AJ113" s="180" t="n">
        <v>1236.29</v>
      </c>
      <c r="AK113" s="219" t="n">
        <v>8000</v>
      </c>
      <c r="AL113" s="219"/>
      <c r="AM113" s="219"/>
      <c r="AN113" s="180" t="n">
        <f aca="false">SUM(AK113+AL113-AM113)</f>
        <v>8000</v>
      </c>
      <c r="AO113" s="207" t="n">
        <f aca="false">SUM(AN113/$AN$2)</f>
        <v>1061.78246731701</v>
      </c>
      <c r="AP113" s="180" t="n">
        <v>5000</v>
      </c>
      <c r="AQ113" s="180"/>
      <c r="AR113" s="207" t="n">
        <f aca="false">SUM(AP113/$AN$2)</f>
        <v>663.61404207313</v>
      </c>
      <c r="AS113" s="207" t="n">
        <v>169</v>
      </c>
      <c r="AT113" s="207" t="n">
        <v>169</v>
      </c>
      <c r="AU113" s="207"/>
      <c r="AV113" s="207"/>
      <c r="AW113" s="207" t="n">
        <f aca="false">SUM(AR113+AU113-AV113)</f>
        <v>663.61404207313</v>
      </c>
      <c r="AX113" s="215" t="n">
        <v>257.29</v>
      </c>
      <c r="AY113" s="180"/>
      <c r="AZ113" s="180"/>
      <c r="BA113" s="160" t="n">
        <f aca="false">SUM(AW113+AY113-AZ113)</f>
        <v>663.61404207313</v>
      </c>
      <c r="BI113" s="3"/>
    </row>
    <row r="114" customFormat="false" ht="12.75" hidden="true" customHeight="false" outlineLevel="0" collapsed="false">
      <c r="A114" s="209"/>
      <c r="B114" s="205"/>
      <c r="C114" s="205"/>
      <c r="D114" s="205"/>
      <c r="E114" s="205"/>
      <c r="F114" s="205"/>
      <c r="G114" s="205"/>
      <c r="H114" s="205"/>
      <c r="I114" s="217" t="n">
        <v>32999</v>
      </c>
      <c r="J114" s="218" t="s">
        <v>260</v>
      </c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07"/>
      <c r="W114" s="219"/>
      <c r="X114" s="219"/>
      <c r="Y114" s="219"/>
      <c r="Z114" s="219" t="n">
        <v>1021608</v>
      </c>
      <c r="AA114" s="219" t="n">
        <v>0</v>
      </c>
      <c r="AB114" s="219"/>
      <c r="AC114" s="219" t="n">
        <v>70000</v>
      </c>
      <c r="AD114" s="219" t="n">
        <v>0</v>
      </c>
      <c r="AE114" s="219"/>
      <c r="AF114" s="219"/>
      <c r="AG114" s="221" t="n">
        <f aca="false">SUM(AD114+AE114-AF114)</f>
        <v>0</v>
      </c>
      <c r="AH114" s="219"/>
      <c r="AI114" s="219" t="n">
        <v>66200</v>
      </c>
      <c r="AJ114" s="180" t="n">
        <v>0</v>
      </c>
      <c r="AK114" s="219" t="n">
        <v>161691.6</v>
      </c>
      <c r="AL114" s="180"/>
      <c r="AM114" s="219" t="n">
        <v>125500</v>
      </c>
      <c r="AN114" s="180" t="n">
        <f aca="false">SUM(AK114+AL114-AM114)</f>
        <v>36191.6</v>
      </c>
      <c r="AO114" s="207" t="n">
        <f aca="false">SUM(AN114/$AN$2)</f>
        <v>4803.45079301878</v>
      </c>
      <c r="AP114" s="180"/>
      <c r="AQ114" s="180"/>
      <c r="AR114" s="207" t="n">
        <f aca="false">SUM(AP114/$AN$2)</f>
        <v>0</v>
      </c>
      <c r="AS114" s="207"/>
      <c r="AT114" s="207"/>
      <c r="AU114" s="207" t="n">
        <v>71646.21</v>
      </c>
      <c r="AV114" s="207"/>
      <c r="AW114" s="207" t="n">
        <f aca="false">SUM(AR114+AU114-AV114)</f>
        <v>71646.21</v>
      </c>
      <c r="AX114" s="215"/>
      <c r="AY114" s="215" t="n">
        <v>0</v>
      </c>
      <c r="AZ114" s="180" t="n">
        <v>53159.52</v>
      </c>
      <c r="BA114" s="160" t="n">
        <f aca="false">SUM(AW114+AY114-AZ114)</f>
        <v>18486.69</v>
      </c>
      <c r="BI114" s="3"/>
    </row>
    <row r="115" customFormat="false" ht="12.75" hidden="false" customHeight="false" outlineLevel="0" collapsed="false">
      <c r="A115" s="209" t="s">
        <v>261</v>
      </c>
      <c r="B115" s="205"/>
      <c r="C115" s="205"/>
      <c r="D115" s="205"/>
      <c r="E115" s="205"/>
      <c r="F115" s="205"/>
      <c r="G115" s="205"/>
      <c r="H115" s="205"/>
      <c r="I115" s="217" t="s">
        <v>155</v>
      </c>
      <c r="J115" s="218" t="s">
        <v>262</v>
      </c>
      <c r="K115" s="219" t="n">
        <f aca="false">SUM(K116)</f>
        <v>13210.38</v>
      </c>
      <c r="L115" s="219" t="n">
        <f aca="false">SUM(L116)</f>
        <v>11000</v>
      </c>
      <c r="M115" s="219" t="n">
        <f aca="false">SUM(M116)</f>
        <v>11000</v>
      </c>
      <c r="N115" s="219" t="n">
        <f aca="false">SUM(N116)</f>
        <v>13000</v>
      </c>
      <c r="O115" s="219" t="n">
        <f aca="false">SUM(O116)</f>
        <v>13000</v>
      </c>
      <c r="P115" s="219" t="n">
        <f aca="false">SUM(P116)</f>
        <v>10000</v>
      </c>
      <c r="Q115" s="219" t="n">
        <f aca="false">SUM(Q116)</f>
        <v>10000</v>
      </c>
      <c r="R115" s="219" t="n">
        <f aca="false">SUM(R116)</f>
        <v>4750.33</v>
      </c>
      <c r="S115" s="219" t="n">
        <f aca="false">SUM(S116)</f>
        <v>10000</v>
      </c>
      <c r="T115" s="219" t="n">
        <f aca="false">SUM(T116)</f>
        <v>4705.82</v>
      </c>
      <c r="U115" s="219" t="n">
        <f aca="false">SUM(U116)</f>
        <v>0</v>
      </c>
      <c r="V115" s="219" t="n">
        <f aca="false">SUM(V116)</f>
        <v>100</v>
      </c>
      <c r="W115" s="219" t="n">
        <f aca="false">SUM(W116)</f>
        <v>10000</v>
      </c>
      <c r="X115" s="219" t="n">
        <f aca="false">SUM(X116)</f>
        <v>20000</v>
      </c>
      <c r="Y115" s="219" t="n">
        <f aca="false">SUM(Y116)</f>
        <v>8000</v>
      </c>
      <c r="Z115" s="219" t="n">
        <f aca="false">SUM(Z116)</f>
        <v>11000</v>
      </c>
      <c r="AA115" s="219" t="n">
        <f aca="false">SUM(AA116)</f>
        <v>10000</v>
      </c>
      <c r="AB115" s="219" t="n">
        <f aca="false">SUM(AB116)</f>
        <v>6404.21</v>
      </c>
      <c r="AC115" s="219" t="n">
        <f aca="false">SUM(AC116)</f>
        <v>13000</v>
      </c>
      <c r="AD115" s="219" t="n">
        <f aca="false">SUM(AD116)</f>
        <v>20000</v>
      </c>
      <c r="AE115" s="219" t="n">
        <f aca="false">SUM(AE116)</f>
        <v>0</v>
      </c>
      <c r="AF115" s="219" t="n">
        <f aca="false">SUM(AF116)</f>
        <v>0</v>
      </c>
      <c r="AG115" s="219" t="n">
        <f aca="false">SUM(AG116)</f>
        <v>20000</v>
      </c>
      <c r="AH115" s="219" t="n">
        <f aca="false">SUM(AH116)</f>
        <v>15827.68</v>
      </c>
      <c r="AI115" s="219" t="n">
        <f aca="false">SUM(AI116)</f>
        <v>20000</v>
      </c>
      <c r="AJ115" s="219" t="n">
        <f aca="false">SUM(AJ116)</f>
        <v>8448.85</v>
      </c>
      <c r="AK115" s="219" t="n">
        <f aca="false">SUM(AK116)</f>
        <v>20000</v>
      </c>
      <c r="AL115" s="219" t="n">
        <f aca="false">SUM(AL116)</f>
        <v>0</v>
      </c>
      <c r="AM115" s="219" t="n">
        <f aca="false">SUM(AM116)</f>
        <v>0</v>
      </c>
      <c r="AN115" s="219" t="n">
        <f aca="false">SUM(AN116)</f>
        <v>20000</v>
      </c>
      <c r="AO115" s="207" t="n">
        <f aca="false">SUM(AN115/$AN$2)</f>
        <v>2654.45616829252</v>
      </c>
      <c r="AP115" s="219" t="n">
        <f aca="false">SUM(AP116)</f>
        <v>34000</v>
      </c>
      <c r="AQ115" s="219" t="n">
        <f aca="false">SUM(AQ116)</f>
        <v>0</v>
      </c>
      <c r="AR115" s="207" t="n">
        <f aca="false">SUM(AP115/$AN$2)</f>
        <v>4512.57548609729</v>
      </c>
      <c r="AS115" s="207"/>
      <c r="AT115" s="207" t="n">
        <f aca="false">SUM(AT116)</f>
        <v>2107.55</v>
      </c>
      <c r="AU115" s="207" t="n">
        <f aca="false">SUM(AU116)</f>
        <v>1000</v>
      </c>
      <c r="AV115" s="207" t="n">
        <f aca="false">SUM(AV116)</f>
        <v>0</v>
      </c>
      <c r="AW115" s="207" t="n">
        <f aca="false">SUM(AR115+AU115-AV115)</f>
        <v>5512.57548609729</v>
      </c>
      <c r="AX115" s="215" t="n">
        <f aca="false">SUM(AX119)</f>
        <v>3381.53</v>
      </c>
      <c r="AY115" s="216" t="n">
        <f aca="false">SUM(AY119)</f>
        <v>800</v>
      </c>
      <c r="AZ115" s="216" t="n">
        <f aca="false">SUM(AZ119)</f>
        <v>2000</v>
      </c>
      <c r="BA115" s="216" t="n">
        <f aca="false">SUM(BA119)</f>
        <v>4312.57548609729</v>
      </c>
      <c r="BI115" s="3"/>
    </row>
    <row r="116" customFormat="false" ht="12.75" hidden="false" customHeight="false" outlineLevel="0" collapsed="false">
      <c r="A116" s="209"/>
      <c r="B116" s="205"/>
      <c r="C116" s="205"/>
      <c r="D116" s="205"/>
      <c r="E116" s="205"/>
      <c r="F116" s="205"/>
      <c r="G116" s="205"/>
      <c r="H116" s="205"/>
      <c r="I116" s="217" t="s">
        <v>157</v>
      </c>
      <c r="J116" s="218"/>
      <c r="K116" s="219" t="n">
        <f aca="false">SUM(K119)</f>
        <v>13210.38</v>
      </c>
      <c r="L116" s="219" t="n">
        <f aca="false">SUM(L119)</f>
        <v>11000</v>
      </c>
      <c r="M116" s="219" t="n">
        <f aca="false">SUM(M119)</f>
        <v>11000</v>
      </c>
      <c r="N116" s="219" t="n">
        <f aca="false">SUM(N119)</f>
        <v>13000</v>
      </c>
      <c r="O116" s="219" t="n">
        <f aca="false">SUM(O119)</f>
        <v>13000</v>
      </c>
      <c r="P116" s="219" t="n">
        <f aca="false">SUM(P119)</f>
        <v>10000</v>
      </c>
      <c r="Q116" s="219" t="n">
        <f aca="false">SUM(Q119)</f>
        <v>10000</v>
      </c>
      <c r="R116" s="219" t="n">
        <f aca="false">SUM(R119)</f>
        <v>4750.33</v>
      </c>
      <c r="S116" s="219" t="n">
        <f aca="false">SUM(S119)</f>
        <v>10000</v>
      </c>
      <c r="T116" s="219" t="n">
        <f aca="false">SUM(T119)</f>
        <v>4705.82</v>
      </c>
      <c r="U116" s="219" t="n">
        <f aca="false">SUM(U119)</f>
        <v>0</v>
      </c>
      <c r="V116" s="219" t="n">
        <f aca="false">SUM(V119)</f>
        <v>100</v>
      </c>
      <c r="W116" s="219" t="n">
        <f aca="false">SUM(W119)</f>
        <v>10000</v>
      </c>
      <c r="X116" s="219" t="n">
        <f aca="false">SUM(X119)</f>
        <v>20000</v>
      </c>
      <c r="Y116" s="219" t="n">
        <f aca="false">SUM(Y119)</f>
        <v>8000</v>
      </c>
      <c r="Z116" s="219" t="n">
        <f aca="false">SUM(Z119)</f>
        <v>11000</v>
      </c>
      <c r="AA116" s="219" t="n">
        <f aca="false">SUM(AA119)</f>
        <v>10000</v>
      </c>
      <c r="AB116" s="219" t="n">
        <f aca="false">SUM(AB119)</f>
        <v>6404.21</v>
      </c>
      <c r="AC116" s="219" t="n">
        <f aca="false">SUM(AC119)</f>
        <v>13000</v>
      </c>
      <c r="AD116" s="219" t="n">
        <f aca="false">SUM(AD119)</f>
        <v>20000</v>
      </c>
      <c r="AE116" s="219" t="n">
        <f aca="false">SUM(AE119)</f>
        <v>0</v>
      </c>
      <c r="AF116" s="219" t="n">
        <f aca="false">SUM(AF119)</f>
        <v>0</v>
      </c>
      <c r="AG116" s="219" t="n">
        <f aca="false">SUM(AG119)</f>
        <v>20000</v>
      </c>
      <c r="AH116" s="219" t="n">
        <f aca="false">SUM(AH119)</f>
        <v>15827.68</v>
      </c>
      <c r="AI116" s="219" t="n">
        <f aca="false">SUM(AI119)</f>
        <v>20000</v>
      </c>
      <c r="AJ116" s="219" t="n">
        <f aca="false">SUM(AJ119)</f>
        <v>8448.85</v>
      </c>
      <c r="AK116" s="219" t="n">
        <f aca="false">SUM(AK119)</f>
        <v>20000</v>
      </c>
      <c r="AL116" s="219" t="n">
        <f aca="false">SUM(AL119)</f>
        <v>0</v>
      </c>
      <c r="AM116" s="219" t="n">
        <f aca="false">SUM(AM119)</f>
        <v>0</v>
      </c>
      <c r="AN116" s="219" t="n">
        <f aca="false">SUM(AN119)</f>
        <v>20000</v>
      </c>
      <c r="AO116" s="207" t="n">
        <f aca="false">SUM(AN116/$AN$2)</f>
        <v>2654.45616829252</v>
      </c>
      <c r="AP116" s="219" t="n">
        <f aca="false">SUM(AP119)</f>
        <v>34000</v>
      </c>
      <c r="AQ116" s="219" t="n">
        <f aca="false">SUM(AQ119)</f>
        <v>0</v>
      </c>
      <c r="AR116" s="207" t="n">
        <f aca="false">SUM(AP116/$AN$2)</f>
        <v>4512.57548609729</v>
      </c>
      <c r="AS116" s="207"/>
      <c r="AT116" s="207" t="n">
        <f aca="false">SUM(AT119)</f>
        <v>2107.55</v>
      </c>
      <c r="AU116" s="207" t="n">
        <f aca="false">SUM(AU119)</f>
        <v>1000</v>
      </c>
      <c r="AV116" s="207" t="n">
        <f aca="false">SUM(AV119)</f>
        <v>0</v>
      </c>
      <c r="AW116" s="207" t="n">
        <f aca="false">SUM(AR116+AU116-AV116)</f>
        <v>5512.57548609729</v>
      </c>
      <c r="AX116" s="215"/>
      <c r="AY116" s="180" t="n">
        <f aca="false">SUM(AY118)</f>
        <v>0</v>
      </c>
      <c r="AZ116" s="180" t="n">
        <f aca="false">SUM(AZ118)</f>
        <v>0</v>
      </c>
      <c r="BA116" s="160" t="n">
        <v>4312.58</v>
      </c>
      <c r="BI116" s="3"/>
    </row>
    <row r="117" customFormat="false" ht="12.75" hidden="false" customHeight="false" outlineLevel="0" collapsed="false">
      <c r="A117" s="209"/>
      <c r="B117" s="205" t="s">
        <v>158</v>
      </c>
      <c r="C117" s="205"/>
      <c r="D117" s="205"/>
      <c r="E117" s="205"/>
      <c r="F117" s="205"/>
      <c r="G117" s="205"/>
      <c r="H117" s="205"/>
      <c r="I117" s="217" t="s">
        <v>179</v>
      </c>
      <c r="J117" s="218" t="s">
        <v>28</v>
      </c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07"/>
      <c r="AP117" s="219"/>
      <c r="AQ117" s="219"/>
      <c r="AR117" s="207"/>
      <c r="AS117" s="207"/>
      <c r="AT117" s="207"/>
      <c r="AU117" s="207"/>
      <c r="AV117" s="207"/>
      <c r="AW117" s="207" t="n">
        <v>5512.58</v>
      </c>
      <c r="AX117" s="215"/>
      <c r="AY117" s="180"/>
      <c r="AZ117" s="180"/>
      <c r="BA117" s="160" t="n">
        <v>0</v>
      </c>
      <c r="BI117" s="3"/>
    </row>
    <row r="118" customFormat="false" ht="12.75" hidden="false" customHeight="false" outlineLevel="0" collapsed="false">
      <c r="A118" s="209"/>
      <c r="B118" s="205" t="s">
        <v>158</v>
      </c>
      <c r="C118" s="205"/>
      <c r="D118" s="205"/>
      <c r="E118" s="205"/>
      <c r="F118" s="205"/>
      <c r="G118" s="205"/>
      <c r="H118" s="205"/>
      <c r="I118" s="217" t="s">
        <v>159</v>
      </c>
      <c r="J118" s="218" t="s">
        <v>160</v>
      </c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07" t="n">
        <f aca="false">SUM(AN118/$AN$2)</f>
        <v>0</v>
      </c>
      <c r="AP118" s="219" t="n">
        <v>34000</v>
      </c>
      <c r="AQ118" s="219"/>
      <c r="AR118" s="207" t="n">
        <f aca="false">SUM(AP118/$AN$2)</f>
        <v>4512.57548609729</v>
      </c>
      <c r="AS118" s="207"/>
      <c r="AT118" s="207" t="n">
        <v>34000</v>
      </c>
      <c r="AU118" s="207"/>
      <c r="AV118" s="207"/>
      <c r="AW118" s="207" t="n">
        <v>0</v>
      </c>
      <c r="AX118" s="215"/>
      <c r="AY118" s="180"/>
      <c r="AZ118" s="180"/>
      <c r="BA118" s="160" t="n">
        <v>4312.58</v>
      </c>
      <c r="BI118" s="3"/>
    </row>
    <row r="119" customFormat="false" ht="12.75" hidden="false" customHeight="false" outlineLevel="0" collapsed="false">
      <c r="A119" s="214"/>
      <c r="B119" s="220"/>
      <c r="C119" s="220"/>
      <c r="D119" s="220"/>
      <c r="E119" s="220"/>
      <c r="F119" s="220"/>
      <c r="G119" s="220"/>
      <c r="H119" s="220"/>
      <c r="I119" s="206" t="n">
        <v>3</v>
      </c>
      <c r="J119" s="137" t="s">
        <v>71</v>
      </c>
      <c r="K119" s="207" t="n">
        <f aca="false">SUM(K120)</f>
        <v>13210.38</v>
      </c>
      <c r="L119" s="207" t="n">
        <f aca="false">SUM(L120)</f>
        <v>11000</v>
      </c>
      <c r="M119" s="207" t="n">
        <f aca="false">SUM(M120)</f>
        <v>11000</v>
      </c>
      <c r="N119" s="207" t="n">
        <f aca="false">SUM(N120)</f>
        <v>13000</v>
      </c>
      <c r="O119" s="207" t="n">
        <f aca="false">SUM(O120)</f>
        <v>13000</v>
      </c>
      <c r="P119" s="207" t="n">
        <f aca="false">SUM(P120)</f>
        <v>10000</v>
      </c>
      <c r="Q119" s="207" t="n">
        <f aca="false">SUM(Q120)</f>
        <v>10000</v>
      </c>
      <c r="R119" s="207" t="n">
        <f aca="false">SUM(R120)</f>
        <v>4750.33</v>
      </c>
      <c r="S119" s="207" t="n">
        <f aca="false">SUM(S120)</f>
        <v>10000</v>
      </c>
      <c r="T119" s="207" t="n">
        <f aca="false">SUM(T120)</f>
        <v>4705.82</v>
      </c>
      <c r="U119" s="207" t="n">
        <f aca="false">SUM(U120)</f>
        <v>0</v>
      </c>
      <c r="V119" s="207" t="n">
        <f aca="false">SUM(V120)</f>
        <v>100</v>
      </c>
      <c r="W119" s="207" t="n">
        <f aca="false">SUM(W120)</f>
        <v>10000</v>
      </c>
      <c r="X119" s="207" t="n">
        <f aca="false">SUM(X120)</f>
        <v>20000</v>
      </c>
      <c r="Y119" s="207" t="n">
        <f aca="false">SUM(Y120)</f>
        <v>8000</v>
      </c>
      <c r="Z119" s="207" t="n">
        <f aca="false">SUM(Z120)</f>
        <v>11000</v>
      </c>
      <c r="AA119" s="207" t="n">
        <f aca="false">SUM(AA120)</f>
        <v>10000</v>
      </c>
      <c r="AB119" s="207" t="n">
        <f aca="false">SUM(AB120)</f>
        <v>6404.21</v>
      </c>
      <c r="AC119" s="207" t="n">
        <f aca="false">SUM(AC120)</f>
        <v>13000</v>
      </c>
      <c r="AD119" s="207" t="n">
        <f aca="false">SUM(AD120)</f>
        <v>20000</v>
      </c>
      <c r="AE119" s="207" t="n">
        <f aca="false">SUM(AE120)</f>
        <v>0</v>
      </c>
      <c r="AF119" s="207" t="n">
        <f aca="false">SUM(AF120)</f>
        <v>0</v>
      </c>
      <c r="AG119" s="207" t="n">
        <f aca="false">SUM(AG120)</f>
        <v>20000</v>
      </c>
      <c r="AH119" s="207" t="n">
        <f aca="false">SUM(AH120)</f>
        <v>15827.68</v>
      </c>
      <c r="AI119" s="207" t="n">
        <f aca="false">SUM(AI120)</f>
        <v>20000</v>
      </c>
      <c r="AJ119" s="207" t="n">
        <f aca="false">SUM(AJ120)</f>
        <v>8448.85</v>
      </c>
      <c r="AK119" s="207" t="n">
        <f aca="false">SUM(AK120)</f>
        <v>20000</v>
      </c>
      <c r="AL119" s="207" t="n">
        <f aca="false">SUM(AL120)</f>
        <v>0</v>
      </c>
      <c r="AM119" s="207" t="n">
        <f aca="false">SUM(AM120)</f>
        <v>0</v>
      </c>
      <c r="AN119" s="207" t="n">
        <f aca="false">SUM(AN120)</f>
        <v>20000</v>
      </c>
      <c r="AO119" s="207" t="n">
        <f aca="false">SUM(AN119/$AN$2)</f>
        <v>2654.45616829252</v>
      </c>
      <c r="AP119" s="207" t="n">
        <f aca="false">SUM(AP120)</f>
        <v>34000</v>
      </c>
      <c r="AQ119" s="207" t="n">
        <f aca="false">SUM(AQ120)</f>
        <v>0</v>
      </c>
      <c r="AR119" s="207" t="n">
        <f aca="false">SUM(AP119/$AN$2)</f>
        <v>4512.57548609729</v>
      </c>
      <c r="AS119" s="207"/>
      <c r="AT119" s="207" t="n">
        <f aca="false">SUM(AT120)</f>
        <v>2107.55</v>
      </c>
      <c r="AU119" s="207" t="n">
        <f aca="false">SUM(AU120)</f>
        <v>1000</v>
      </c>
      <c r="AV119" s="207" t="n">
        <f aca="false">SUM(AV120)</f>
        <v>0</v>
      </c>
      <c r="AW119" s="207" t="n">
        <f aca="false">SUM(AR119+AU119-AV119)</f>
        <v>5512.57548609729</v>
      </c>
      <c r="AX119" s="215" t="n">
        <f aca="false">SUM(AX120)</f>
        <v>3381.53</v>
      </c>
      <c r="AY119" s="180" t="n">
        <f aca="false">SUM(AY120)</f>
        <v>800</v>
      </c>
      <c r="AZ119" s="180" t="n">
        <f aca="false">SUM(AZ120)</f>
        <v>2000</v>
      </c>
      <c r="BA119" s="160" t="n">
        <f aca="false">SUM(AW119+AY119-AZ119)</f>
        <v>4312.57548609729</v>
      </c>
      <c r="BI119" s="3"/>
    </row>
    <row r="120" customFormat="false" ht="12.75" hidden="false" customHeight="false" outlineLevel="0" collapsed="false">
      <c r="A120" s="214"/>
      <c r="B120" s="236" t="s">
        <v>179</v>
      </c>
      <c r="C120" s="220"/>
      <c r="D120" s="220"/>
      <c r="E120" s="220"/>
      <c r="F120" s="220"/>
      <c r="G120" s="220"/>
      <c r="H120" s="220"/>
      <c r="I120" s="206" t="n">
        <v>34</v>
      </c>
      <c r="J120" s="137" t="s">
        <v>74</v>
      </c>
      <c r="K120" s="207" t="n">
        <f aca="false">SUM(K121)</f>
        <v>13210.38</v>
      </c>
      <c r="L120" s="207" t="n">
        <f aca="false">SUM(L121)</f>
        <v>11000</v>
      </c>
      <c r="M120" s="207" t="n">
        <f aca="false">SUM(M121)</f>
        <v>11000</v>
      </c>
      <c r="N120" s="207" t="n">
        <f aca="false">SUM(N121)</f>
        <v>13000</v>
      </c>
      <c r="O120" s="207" t="n">
        <f aca="false">SUM(O121)</f>
        <v>13000</v>
      </c>
      <c r="P120" s="207" t="n">
        <f aca="false">SUM(P121)</f>
        <v>10000</v>
      </c>
      <c r="Q120" s="207" t="n">
        <f aca="false">SUM(Q121)</f>
        <v>10000</v>
      </c>
      <c r="R120" s="207" t="n">
        <f aca="false">SUM(R121)</f>
        <v>4750.33</v>
      </c>
      <c r="S120" s="207" t="n">
        <f aca="false">SUM(S121)</f>
        <v>10000</v>
      </c>
      <c r="T120" s="207" t="n">
        <f aca="false">SUM(T121)</f>
        <v>4705.82</v>
      </c>
      <c r="U120" s="207" t="n">
        <f aca="false">SUM(U121)</f>
        <v>0</v>
      </c>
      <c r="V120" s="207" t="n">
        <f aca="false">SUM(V121)</f>
        <v>100</v>
      </c>
      <c r="W120" s="207" t="n">
        <f aca="false">SUM(W121)</f>
        <v>10000</v>
      </c>
      <c r="X120" s="207" t="n">
        <f aca="false">SUM(X121)</f>
        <v>20000</v>
      </c>
      <c r="Y120" s="207" t="n">
        <f aca="false">SUM(Y121)</f>
        <v>8000</v>
      </c>
      <c r="Z120" s="207" t="n">
        <f aca="false">SUM(Z121)</f>
        <v>11000</v>
      </c>
      <c r="AA120" s="207" t="n">
        <f aca="false">SUM(AA121)</f>
        <v>10000</v>
      </c>
      <c r="AB120" s="207" t="n">
        <f aca="false">SUM(AB121)</f>
        <v>6404.21</v>
      </c>
      <c r="AC120" s="207" t="n">
        <f aca="false">SUM(AC121)</f>
        <v>13000</v>
      </c>
      <c r="AD120" s="207" t="n">
        <f aca="false">SUM(AD121)</f>
        <v>20000</v>
      </c>
      <c r="AE120" s="207" t="n">
        <f aca="false">SUM(AE121)</f>
        <v>0</v>
      </c>
      <c r="AF120" s="207" t="n">
        <f aca="false">SUM(AF121)</f>
        <v>0</v>
      </c>
      <c r="AG120" s="207" t="n">
        <f aca="false">SUM(AG121)</f>
        <v>20000</v>
      </c>
      <c r="AH120" s="207" t="n">
        <f aca="false">SUM(AH121)</f>
        <v>15827.68</v>
      </c>
      <c r="AI120" s="207" t="n">
        <f aca="false">SUM(AI121)</f>
        <v>20000</v>
      </c>
      <c r="AJ120" s="207" t="n">
        <f aca="false">SUM(AJ121)</f>
        <v>8448.85</v>
      </c>
      <c r="AK120" s="207" t="n">
        <f aca="false">SUM(AK121)</f>
        <v>20000</v>
      </c>
      <c r="AL120" s="207" t="n">
        <f aca="false">SUM(AL121)</f>
        <v>0</v>
      </c>
      <c r="AM120" s="207" t="n">
        <f aca="false">SUM(AM121)</f>
        <v>0</v>
      </c>
      <c r="AN120" s="207" t="n">
        <f aca="false">SUM(AN121)</f>
        <v>20000</v>
      </c>
      <c r="AO120" s="207" t="n">
        <f aca="false">SUM(AN120/$AN$2)</f>
        <v>2654.45616829252</v>
      </c>
      <c r="AP120" s="207" t="n">
        <f aca="false">SUM(AP121)</f>
        <v>34000</v>
      </c>
      <c r="AQ120" s="207"/>
      <c r="AR120" s="207" t="n">
        <f aca="false">SUM(AP120/$AN$2)</f>
        <v>4512.57548609729</v>
      </c>
      <c r="AS120" s="207"/>
      <c r="AT120" s="207" t="n">
        <f aca="false">SUM(AT121)</f>
        <v>2107.55</v>
      </c>
      <c r="AU120" s="207" t="n">
        <f aca="false">SUM(AU121)</f>
        <v>1000</v>
      </c>
      <c r="AV120" s="207" t="n">
        <f aca="false">SUM(AV121)</f>
        <v>0</v>
      </c>
      <c r="AW120" s="207" t="n">
        <f aca="false">SUM(AR120+AU120-AV120)</f>
        <v>5512.57548609729</v>
      </c>
      <c r="AX120" s="215" t="n">
        <f aca="false">SUM(AX121)</f>
        <v>3381.53</v>
      </c>
      <c r="AY120" s="216" t="n">
        <f aca="false">SUM(AY121)</f>
        <v>800</v>
      </c>
      <c r="AZ120" s="216" t="n">
        <f aca="false">SUM(AZ121)</f>
        <v>2000</v>
      </c>
      <c r="BA120" s="216" t="n">
        <f aca="false">SUM(BA121)</f>
        <v>4312.57548609729</v>
      </c>
      <c r="BI120" s="3"/>
    </row>
    <row r="121" customFormat="false" ht="12.75" hidden="true" customHeight="false" outlineLevel="0" collapsed="false">
      <c r="A121" s="209"/>
      <c r="B121" s="205"/>
      <c r="C121" s="205"/>
      <c r="D121" s="205"/>
      <c r="E121" s="205"/>
      <c r="F121" s="205"/>
      <c r="G121" s="205"/>
      <c r="H121" s="205"/>
      <c r="I121" s="217" t="n">
        <v>343</v>
      </c>
      <c r="J121" s="218" t="s">
        <v>263</v>
      </c>
      <c r="K121" s="219" t="n">
        <f aca="false">SUM(K122)</f>
        <v>13210.38</v>
      </c>
      <c r="L121" s="219" t="n">
        <f aca="false">SUM(L122)</f>
        <v>11000</v>
      </c>
      <c r="M121" s="219" t="n">
        <f aca="false">SUM(M122)</f>
        <v>11000</v>
      </c>
      <c r="N121" s="219" t="n">
        <f aca="false">SUM(N122:N122)</f>
        <v>13000</v>
      </c>
      <c r="O121" s="219" t="n">
        <f aca="false">SUM(O122:O122)</f>
        <v>13000</v>
      </c>
      <c r="P121" s="219" t="n">
        <f aca="false">SUM(P122:P122)</f>
        <v>10000</v>
      </c>
      <c r="Q121" s="219" t="n">
        <f aca="false">SUM(Q122:Q122)</f>
        <v>10000</v>
      </c>
      <c r="R121" s="219" t="n">
        <f aca="false">SUM(R122:R122)</f>
        <v>4750.33</v>
      </c>
      <c r="S121" s="219" t="n">
        <f aca="false">SUM(S122:S122)</f>
        <v>10000</v>
      </c>
      <c r="T121" s="219" t="n">
        <f aca="false">SUM(T122:T122)</f>
        <v>4705.82</v>
      </c>
      <c r="U121" s="219" t="n">
        <f aca="false">SUM(U122:U122)</f>
        <v>0</v>
      </c>
      <c r="V121" s="219" t="n">
        <f aca="false">SUM(V122:V122)</f>
        <v>100</v>
      </c>
      <c r="W121" s="219" t="n">
        <f aca="false">SUM(W122:W122)</f>
        <v>10000</v>
      </c>
      <c r="X121" s="219" t="n">
        <f aca="false">SUM(X122:X122)</f>
        <v>20000</v>
      </c>
      <c r="Y121" s="219" t="n">
        <f aca="false">SUM(Y122:Y122)</f>
        <v>8000</v>
      </c>
      <c r="Z121" s="219" t="n">
        <f aca="false">SUM(Z122:Z122)</f>
        <v>11000</v>
      </c>
      <c r="AA121" s="219" t="n">
        <f aca="false">SUM(AA122:AA122)</f>
        <v>10000</v>
      </c>
      <c r="AB121" s="219" t="n">
        <f aca="false">SUM(AB122:AB122)</f>
        <v>6404.21</v>
      </c>
      <c r="AC121" s="219" t="n">
        <f aca="false">SUM(AC122:AC122)</f>
        <v>13000</v>
      </c>
      <c r="AD121" s="219" t="n">
        <f aca="false">SUM(AD122:AD122)</f>
        <v>20000</v>
      </c>
      <c r="AE121" s="219" t="n">
        <f aca="false">SUM(AE122:AE122)</f>
        <v>0</v>
      </c>
      <c r="AF121" s="219" t="n">
        <f aca="false">SUM(AF122:AF122)</f>
        <v>0</v>
      </c>
      <c r="AG121" s="219" t="n">
        <f aca="false">SUM(AG122:AG122)</f>
        <v>20000</v>
      </c>
      <c r="AH121" s="219" t="n">
        <f aca="false">SUM(AH122:AH122)</f>
        <v>15827.68</v>
      </c>
      <c r="AI121" s="219" t="n">
        <f aca="false">SUM(AI122:AI122)</f>
        <v>20000</v>
      </c>
      <c r="AJ121" s="219" t="n">
        <f aca="false">SUM(AJ122:AJ122)</f>
        <v>8448.85</v>
      </c>
      <c r="AK121" s="219" t="n">
        <f aca="false">SUM(AK122:AK124)</f>
        <v>20000</v>
      </c>
      <c r="AL121" s="219" t="n">
        <f aca="false">SUM(AL122:AL124)</f>
        <v>0</v>
      </c>
      <c r="AM121" s="219" t="n">
        <f aca="false">SUM(AM122:AM124)</f>
        <v>0</v>
      </c>
      <c r="AN121" s="219" t="n">
        <f aca="false">SUM(AN122:AN124)</f>
        <v>20000</v>
      </c>
      <c r="AO121" s="207" t="n">
        <f aca="false">SUM(AN121/$AN$2)</f>
        <v>2654.45616829252</v>
      </c>
      <c r="AP121" s="219" t="n">
        <f aca="false">SUM(AP122:AP124)</f>
        <v>34000</v>
      </c>
      <c r="AQ121" s="219"/>
      <c r="AR121" s="207" t="n">
        <f aca="false">SUM(AP121/$AN$2)</f>
        <v>4512.57548609729</v>
      </c>
      <c r="AS121" s="207"/>
      <c r="AT121" s="207" t="n">
        <f aca="false">SUM(AT122:AT124)</f>
        <v>2107.55</v>
      </c>
      <c r="AU121" s="207" t="n">
        <f aca="false">SUM(AU122:AU124)</f>
        <v>1000</v>
      </c>
      <c r="AV121" s="207" t="n">
        <f aca="false">SUM(AV122:AV124)</f>
        <v>0</v>
      </c>
      <c r="AW121" s="207" t="n">
        <f aca="false">SUM(AR121+AU121-AV121)</f>
        <v>5512.57548609729</v>
      </c>
      <c r="AX121" s="215" t="n">
        <f aca="false">SUM(AX122:AX124)</f>
        <v>3381.53</v>
      </c>
      <c r="AY121" s="216" t="n">
        <f aca="false">SUM(AY122:AY124)</f>
        <v>800</v>
      </c>
      <c r="AZ121" s="216" t="n">
        <f aca="false">SUM(AZ122:AZ124)</f>
        <v>2000</v>
      </c>
      <c r="BA121" s="216" t="n">
        <f aca="false">SUM(BA122:BA124)</f>
        <v>4312.57548609729</v>
      </c>
      <c r="BB121" s="3" t="n">
        <v>4312.58</v>
      </c>
      <c r="BI121" s="3"/>
    </row>
    <row r="122" customFormat="false" ht="12.75" hidden="true" customHeight="false" outlineLevel="0" collapsed="false">
      <c r="A122" s="209"/>
      <c r="B122" s="205"/>
      <c r="C122" s="205"/>
      <c r="D122" s="205"/>
      <c r="E122" s="205"/>
      <c r="F122" s="205"/>
      <c r="G122" s="205"/>
      <c r="H122" s="205"/>
      <c r="I122" s="217" t="n">
        <v>34311</v>
      </c>
      <c r="J122" s="218" t="s">
        <v>264</v>
      </c>
      <c r="K122" s="219" t="n">
        <v>13210.38</v>
      </c>
      <c r="L122" s="219" t="n">
        <v>11000</v>
      </c>
      <c r="M122" s="219" t="n">
        <v>11000</v>
      </c>
      <c r="N122" s="219" t="n">
        <v>13000</v>
      </c>
      <c r="O122" s="219" t="n">
        <v>13000</v>
      </c>
      <c r="P122" s="219" t="n">
        <v>10000</v>
      </c>
      <c r="Q122" s="219" t="n">
        <v>10000</v>
      </c>
      <c r="R122" s="219" t="n">
        <v>4750.33</v>
      </c>
      <c r="S122" s="219" t="n">
        <v>10000</v>
      </c>
      <c r="T122" s="219" t="n">
        <v>4705.82</v>
      </c>
      <c r="U122" s="219"/>
      <c r="V122" s="207" t="n">
        <f aca="false">S122/P122*100</f>
        <v>100</v>
      </c>
      <c r="W122" s="219" t="n">
        <v>10000</v>
      </c>
      <c r="X122" s="219" t="n">
        <v>20000</v>
      </c>
      <c r="Y122" s="219" t="n">
        <v>8000</v>
      </c>
      <c r="Z122" s="219" t="n">
        <v>11000</v>
      </c>
      <c r="AA122" s="219" t="n">
        <v>10000</v>
      </c>
      <c r="AB122" s="219" t="n">
        <v>6404.21</v>
      </c>
      <c r="AC122" s="219" t="n">
        <v>13000</v>
      </c>
      <c r="AD122" s="219" t="n">
        <v>20000</v>
      </c>
      <c r="AE122" s="219"/>
      <c r="AF122" s="219"/>
      <c r="AG122" s="221" t="n">
        <f aca="false">SUM(AD122+AE122-AF122)</f>
        <v>20000</v>
      </c>
      <c r="AH122" s="219" t="n">
        <v>15827.68</v>
      </c>
      <c r="AI122" s="219" t="n">
        <v>20000</v>
      </c>
      <c r="AJ122" s="180" t="n">
        <v>8448.85</v>
      </c>
      <c r="AK122" s="219" t="n">
        <v>20000</v>
      </c>
      <c r="AL122" s="219"/>
      <c r="AM122" s="219"/>
      <c r="AN122" s="180" t="n">
        <f aca="false">SUM(AK122+AL122-AM122)</f>
        <v>20000</v>
      </c>
      <c r="AO122" s="207" t="n">
        <f aca="false">SUM(AN122/$AN$2)</f>
        <v>2654.45616829252</v>
      </c>
      <c r="AP122" s="180" t="n">
        <v>15000</v>
      </c>
      <c r="AQ122" s="180"/>
      <c r="AR122" s="207" t="n">
        <f aca="false">SUM(AP122/$AN$2)</f>
        <v>1990.84212621939</v>
      </c>
      <c r="AS122" s="207" t="n">
        <v>1936.27</v>
      </c>
      <c r="AT122" s="207" t="n">
        <v>1936.27</v>
      </c>
      <c r="AU122" s="207" t="n">
        <v>1000</v>
      </c>
      <c r="AV122" s="207"/>
      <c r="AW122" s="207" t="n">
        <f aca="false">SUM(AR122+AU122-AV122)</f>
        <v>2990.84212621939</v>
      </c>
      <c r="AX122" s="215" t="n">
        <v>3133.04</v>
      </c>
      <c r="AY122" s="180" t="n">
        <v>800</v>
      </c>
      <c r="AZ122" s="180"/>
      <c r="BA122" s="160" t="n">
        <f aca="false">SUM(AW122+AY122-AZ122)</f>
        <v>3790.84212621939</v>
      </c>
      <c r="BI122" s="3"/>
    </row>
    <row r="123" customFormat="false" ht="12.75" hidden="true" customHeight="false" outlineLevel="0" collapsed="false">
      <c r="A123" s="209"/>
      <c r="B123" s="205"/>
      <c r="C123" s="205"/>
      <c r="D123" s="205"/>
      <c r="E123" s="205"/>
      <c r="F123" s="205"/>
      <c r="G123" s="205"/>
      <c r="H123" s="205"/>
      <c r="I123" s="217" t="n">
        <v>34312</v>
      </c>
      <c r="J123" s="218" t="s">
        <v>265</v>
      </c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07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21"/>
      <c r="AH123" s="219"/>
      <c r="AI123" s="219"/>
      <c r="AJ123" s="180"/>
      <c r="AK123" s="219"/>
      <c r="AL123" s="219"/>
      <c r="AM123" s="219"/>
      <c r="AN123" s="180"/>
      <c r="AO123" s="207" t="n">
        <f aca="false">SUM(AN123/$AN$2)</f>
        <v>0</v>
      </c>
      <c r="AP123" s="180" t="n">
        <v>18000</v>
      </c>
      <c r="AQ123" s="180"/>
      <c r="AR123" s="207" t="n">
        <f aca="false">SUM(AP123/$AN$2)</f>
        <v>2389.01055146327</v>
      </c>
      <c r="AS123" s="207" t="n">
        <v>146.74</v>
      </c>
      <c r="AT123" s="207" t="n">
        <v>146.74</v>
      </c>
      <c r="AU123" s="207"/>
      <c r="AV123" s="207"/>
      <c r="AW123" s="207" t="n">
        <f aca="false">SUM(AR123+AU123-AV123)</f>
        <v>2389.01055146327</v>
      </c>
      <c r="AX123" s="215" t="n">
        <v>195.86</v>
      </c>
      <c r="AY123" s="180"/>
      <c r="AZ123" s="180" t="n">
        <v>2000</v>
      </c>
      <c r="BA123" s="160" t="n">
        <f aca="false">SUM(AW123+AY123-AZ123)</f>
        <v>389.010551463269</v>
      </c>
      <c r="BI123" s="3"/>
    </row>
    <row r="124" customFormat="false" ht="12.75" hidden="true" customHeight="false" outlineLevel="0" collapsed="false">
      <c r="A124" s="209"/>
      <c r="B124" s="205"/>
      <c r="C124" s="205"/>
      <c r="D124" s="205"/>
      <c r="E124" s="205"/>
      <c r="F124" s="205"/>
      <c r="G124" s="205"/>
      <c r="H124" s="205"/>
      <c r="I124" s="217" t="n">
        <v>34315</v>
      </c>
      <c r="J124" s="218" t="s">
        <v>266</v>
      </c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07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21"/>
      <c r="AH124" s="219"/>
      <c r="AI124" s="219"/>
      <c r="AJ124" s="180"/>
      <c r="AK124" s="219"/>
      <c r="AL124" s="219"/>
      <c r="AM124" s="219"/>
      <c r="AN124" s="180"/>
      <c r="AO124" s="207" t="n">
        <f aca="false">SUM(AN124/$AN$2)</f>
        <v>0</v>
      </c>
      <c r="AP124" s="180" t="n">
        <v>1000</v>
      </c>
      <c r="AQ124" s="180"/>
      <c r="AR124" s="207" t="n">
        <f aca="false">SUM(AP124/$AN$2)</f>
        <v>132.722808414626</v>
      </c>
      <c r="AS124" s="207" t="n">
        <v>24.54</v>
      </c>
      <c r="AT124" s="207" t="n">
        <v>24.54</v>
      </c>
      <c r="AU124" s="207"/>
      <c r="AV124" s="207"/>
      <c r="AW124" s="207" t="n">
        <f aca="false">SUM(AR124+AU124-AV124)</f>
        <v>132.722808414626</v>
      </c>
      <c r="AX124" s="215" t="n">
        <v>52.63</v>
      </c>
      <c r="AY124" s="180"/>
      <c r="AZ124" s="180"/>
      <c r="BA124" s="160" t="n">
        <f aca="false">SUM(AW124+AY124-AZ124)</f>
        <v>132.722808414626</v>
      </c>
      <c r="BI124" s="3"/>
    </row>
    <row r="125" customFormat="false" ht="12.75" hidden="false" customHeight="false" outlineLevel="0" collapsed="false">
      <c r="A125" s="209" t="s">
        <v>267</v>
      </c>
      <c r="B125" s="205"/>
      <c r="C125" s="205"/>
      <c r="D125" s="205"/>
      <c r="E125" s="205"/>
      <c r="F125" s="205"/>
      <c r="G125" s="205"/>
      <c r="H125" s="205"/>
      <c r="I125" s="217" t="s">
        <v>268</v>
      </c>
      <c r="J125" s="218" t="s">
        <v>269</v>
      </c>
      <c r="K125" s="219" t="n">
        <f aca="false">SUM(K126)</f>
        <v>17615</v>
      </c>
      <c r="L125" s="219" t="n">
        <f aca="false">SUM(L126)</f>
        <v>0</v>
      </c>
      <c r="M125" s="219" t="n">
        <f aca="false">SUM(M126)</f>
        <v>0</v>
      </c>
      <c r="N125" s="219" t="n">
        <f aca="false">SUM(N126)</f>
        <v>36000</v>
      </c>
      <c r="O125" s="219" t="n">
        <f aca="false">SUM(O126)</f>
        <v>36000</v>
      </c>
      <c r="P125" s="219" t="n">
        <f aca="false">SUM(P126)</f>
        <v>55000</v>
      </c>
      <c r="Q125" s="219" t="n">
        <f aca="false">SUM(Q126)</f>
        <v>55000</v>
      </c>
      <c r="R125" s="219" t="n">
        <f aca="false">SUM(R126)</f>
        <v>15657</v>
      </c>
      <c r="S125" s="219" t="e">
        <f aca="false">SUM(S126)</f>
        <v>#REF!</v>
      </c>
      <c r="T125" s="219" t="e">
        <f aca="false">SUM(T126)</f>
        <v>#REF!</v>
      </c>
      <c r="U125" s="219" t="e">
        <f aca="false">SUM(U126)</f>
        <v>#REF!</v>
      </c>
      <c r="V125" s="219" t="e">
        <f aca="false">SUM(V126)</f>
        <v>#DIV/0!</v>
      </c>
      <c r="W125" s="219" t="n">
        <f aca="false">SUM(W126)</f>
        <v>110020</v>
      </c>
      <c r="X125" s="219" t="n">
        <f aca="false">SUM(X126)</f>
        <v>230000</v>
      </c>
      <c r="Y125" s="219" t="n">
        <f aca="false">SUM(Y126)</f>
        <v>375000</v>
      </c>
      <c r="Z125" s="219" t="n">
        <f aca="false">SUM(Z126)</f>
        <v>415000</v>
      </c>
      <c r="AA125" s="219" t="n">
        <f aca="false">SUM(AA126)</f>
        <v>282000</v>
      </c>
      <c r="AB125" s="219" t="n">
        <f aca="false">SUM(AB126)</f>
        <v>82653.65</v>
      </c>
      <c r="AC125" s="219" t="n">
        <f aca="false">SUM(AC126)</f>
        <v>590000</v>
      </c>
      <c r="AD125" s="219" t="n">
        <f aca="false">SUM(AD126)</f>
        <v>390000</v>
      </c>
      <c r="AE125" s="219" t="n">
        <f aca="false">SUM(AE126)</f>
        <v>0</v>
      </c>
      <c r="AF125" s="219" t="n">
        <f aca="false">SUM(AF126)</f>
        <v>0</v>
      </c>
      <c r="AG125" s="219" t="n">
        <f aca="false">SUM(AG126)</f>
        <v>390000</v>
      </c>
      <c r="AH125" s="219" t="n">
        <f aca="false">SUM(AH126)</f>
        <v>154491.43</v>
      </c>
      <c r="AI125" s="219" t="n">
        <f aca="false">SUM(AI126)</f>
        <v>207000</v>
      </c>
      <c r="AJ125" s="219" t="n">
        <f aca="false">SUM(AJ126)</f>
        <v>14429.98</v>
      </c>
      <c r="AK125" s="219" t="n">
        <f aca="false">SUM(AK126)</f>
        <v>315000</v>
      </c>
      <c r="AL125" s="219" t="n">
        <f aca="false">SUM(AL126)</f>
        <v>75000</v>
      </c>
      <c r="AM125" s="219" t="n">
        <f aca="false">SUM(AM126)</f>
        <v>200000</v>
      </c>
      <c r="AN125" s="219" t="n">
        <f aca="false">SUM(AN126)</f>
        <v>190000</v>
      </c>
      <c r="AO125" s="207" t="n">
        <f aca="false">SUM(AN125/$AN$2)</f>
        <v>25217.333598779</v>
      </c>
      <c r="AP125" s="219" t="n">
        <f aca="false">SUM(AP126)</f>
        <v>315000</v>
      </c>
      <c r="AQ125" s="219" t="n">
        <f aca="false">SUM(AQ126)</f>
        <v>0</v>
      </c>
      <c r="AR125" s="207" t="n">
        <f aca="false">SUM(AP125/$AN$2)</f>
        <v>41807.6846506072</v>
      </c>
      <c r="AS125" s="207"/>
      <c r="AT125" s="207" t="n">
        <f aca="false">SUM(AT126)</f>
        <v>24750.01</v>
      </c>
      <c r="AU125" s="207" t="n">
        <f aca="false">SUM(AU126)</f>
        <v>17200</v>
      </c>
      <c r="AV125" s="207" t="n">
        <f aca="false">SUM(AV126)</f>
        <v>0</v>
      </c>
      <c r="AW125" s="207" t="n">
        <f aca="false">SUM(AR125+AU125-AV125)</f>
        <v>59007.6846506072</v>
      </c>
      <c r="AX125" s="215" t="n">
        <f aca="false">SUM(AX132)</f>
        <v>54766.81</v>
      </c>
      <c r="AY125" s="216" t="n">
        <f aca="false">SUM(AY132)</f>
        <v>37000</v>
      </c>
      <c r="AZ125" s="216" t="n">
        <f aca="false">SUM(AZ132)</f>
        <v>39853.48</v>
      </c>
      <c r="BA125" s="216" t="n">
        <f aca="false">SUM(BA132)</f>
        <v>56154.2046506072</v>
      </c>
      <c r="BI125" s="3"/>
    </row>
    <row r="126" customFormat="false" ht="12.75" hidden="false" customHeight="false" outlineLevel="0" collapsed="false">
      <c r="A126" s="209"/>
      <c r="B126" s="205"/>
      <c r="C126" s="205"/>
      <c r="D126" s="205"/>
      <c r="E126" s="205"/>
      <c r="F126" s="205"/>
      <c r="G126" s="205"/>
      <c r="H126" s="205"/>
      <c r="I126" s="217" t="s">
        <v>157</v>
      </c>
      <c r="J126" s="218"/>
      <c r="K126" s="219" t="n">
        <f aca="false">SUM(K132)</f>
        <v>17615</v>
      </c>
      <c r="L126" s="219" t="n">
        <f aca="false">SUM(L132)</f>
        <v>0</v>
      </c>
      <c r="M126" s="219" t="n">
        <f aca="false">SUM(M132)</f>
        <v>0</v>
      </c>
      <c r="N126" s="219" t="n">
        <f aca="false">SUM(N132)</f>
        <v>36000</v>
      </c>
      <c r="O126" s="219" t="n">
        <f aca="false">SUM(O132)</f>
        <v>36000</v>
      </c>
      <c r="P126" s="219" t="n">
        <f aca="false">SUM(P132)</f>
        <v>55000</v>
      </c>
      <c r="Q126" s="219" t="n">
        <f aca="false">SUM(Q132)</f>
        <v>55000</v>
      </c>
      <c r="R126" s="219" t="n">
        <f aca="false">SUM(R132)</f>
        <v>15657</v>
      </c>
      <c r="S126" s="219" t="e">
        <f aca="false">SUM(S132)</f>
        <v>#REF!</v>
      </c>
      <c r="T126" s="219" t="e">
        <f aca="false">SUM(T132)</f>
        <v>#REF!</v>
      </c>
      <c r="U126" s="219" t="e">
        <f aca="false">SUM(U132)</f>
        <v>#REF!</v>
      </c>
      <c r="V126" s="219" t="e">
        <f aca="false">SUM(V132)</f>
        <v>#DIV/0!</v>
      </c>
      <c r="W126" s="219" t="n">
        <f aca="false">SUM(W132)</f>
        <v>110020</v>
      </c>
      <c r="X126" s="219" t="n">
        <f aca="false">SUM(X132)</f>
        <v>230000</v>
      </c>
      <c r="Y126" s="219" t="n">
        <f aca="false">SUM(Y132)</f>
        <v>375000</v>
      </c>
      <c r="Z126" s="219" t="n">
        <f aca="false">SUM(Z132)</f>
        <v>415000</v>
      </c>
      <c r="AA126" s="219" t="n">
        <f aca="false">SUM(AA132)</f>
        <v>282000</v>
      </c>
      <c r="AB126" s="219" t="n">
        <f aca="false">SUM(AB132)</f>
        <v>82653.65</v>
      </c>
      <c r="AC126" s="219" t="n">
        <f aca="false">SUM(AC132)</f>
        <v>590000</v>
      </c>
      <c r="AD126" s="219" t="n">
        <f aca="false">SUM(AD132)</f>
        <v>390000</v>
      </c>
      <c r="AE126" s="219" t="n">
        <f aca="false">SUM(AE132)</f>
        <v>0</v>
      </c>
      <c r="AF126" s="219" t="n">
        <f aca="false">SUM(AF132)</f>
        <v>0</v>
      </c>
      <c r="AG126" s="219" t="n">
        <f aca="false">SUM(AG132)</f>
        <v>390000</v>
      </c>
      <c r="AH126" s="219" t="n">
        <f aca="false">SUM(AH132)</f>
        <v>154491.43</v>
      </c>
      <c r="AI126" s="219" t="n">
        <f aca="false">SUM(AI132)</f>
        <v>207000</v>
      </c>
      <c r="AJ126" s="219" t="n">
        <f aca="false">SUM(AJ132)</f>
        <v>14429.98</v>
      </c>
      <c r="AK126" s="219" t="n">
        <f aca="false">SUM(AK132)</f>
        <v>315000</v>
      </c>
      <c r="AL126" s="219" t="n">
        <f aca="false">SUM(AL132)</f>
        <v>75000</v>
      </c>
      <c r="AM126" s="219" t="n">
        <f aca="false">SUM(AM132)</f>
        <v>200000</v>
      </c>
      <c r="AN126" s="219" t="n">
        <f aca="false">SUM(AN132)</f>
        <v>190000</v>
      </c>
      <c r="AO126" s="207" t="n">
        <f aca="false">SUM(AN126/$AN$2)</f>
        <v>25217.333598779</v>
      </c>
      <c r="AP126" s="219" t="n">
        <f aca="false">SUM(AP132)</f>
        <v>315000</v>
      </c>
      <c r="AQ126" s="219" t="n">
        <f aca="false">SUM(AQ132)</f>
        <v>0</v>
      </c>
      <c r="AR126" s="207" t="n">
        <f aca="false">SUM(AP126/$AN$2)</f>
        <v>41807.6846506072</v>
      </c>
      <c r="AS126" s="207"/>
      <c r="AT126" s="207" t="n">
        <f aca="false">SUM(AT132)</f>
        <v>24750.01</v>
      </c>
      <c r="AU126" s="207" t="n">
        <f aca="false">SUM(AU132)</f>
        <v>17200</v>
      </c>
      <c r="AV126" s="207" t="n">
        <f aca="false">SUM(AV132)</f>
        <v>0</v>
      </c>
      <c r="AW126" s="207" t="n">
        <f aca="false">SUM(AR126+AU126-AV126)</f>
        <v>59007.6846506072</v>
      </c>
      <c r="AX126" s="215"/>
      <c r="AY126" s="180" t="n">
        <f aca="false">SUM(AY127:AY129)</f>
        <v>0</v>
      </c>
      <c r="AZ126" s="180" t="n">
        <f aca="false">SUM(AZ127:AZ129)</f>
        <v>0</v>
      </c>
      <c r="BA126" s="160" t="n">
        <f aca="false">SUM(BA125)</f>
        <v>56154.2046506072</v>
      </c>
      <c r="BI126" s="3"/>
    </row>
    <row r="127" customFormat="false" ht="12.75" hidden="false" customHeight="false" outlineLevel="0" collapsed="false">
      <c r="A127" s="209"/>
      <c r="B127" s="205" t="s">
        <v>178</v>
      </c>
      <c r="C127" s="205"/>
      <c r="D127" s="205"/>
      <c r="E127" s="205"/>
      <c r="F127" s="205"/>
      <c r="G127" s="205"/>
      <c r="H127" s="205"/>
      <c r="I127" s="234" t="s">
        <v>179</v>
      </c>
      <c r="J127" s="218" t="s">
        <v>28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07" t="n">
        <f aca="false">SUM(AN127/$AN$2)</f>
        <v>0</v>
      </c>
      <c r="AP127" s="219" t="e">
        <f aca="false">SUM(#REF!)</f>
        <v>#REF!</v>
      </c>
      <c r="AQ127" s="219"/>
      <c r="AR127" s="207" t="e">
        <f aca="false">SUM(AP127/$AN$2)</f>
        <v>#REF!</v>
      </c>
      <c r="AS127" s="207"/>
      <c r="AT127" s="207" t="e">
        <f aca="false">SUM(#REF!)</f>
        <v>#REF!</v>
      </c>
      <c r="AU127" s="207"/>
      <c r="AV127" s="207" t="n">
        <f aca="false">SUM(AX137:AX151)</f>
        <v>109533.62</v>
      </c>
      <c r="AW127" s="207" t="n">
        <v>40369.74</v>
      </c>
      <c r="AX127" s="215"/>
      <c r="AY127" s="180"/>
      <c r="AZ127" s="180"/>
      <c r="BA127" s="160" t="n">
        <v>17000</v>
      </c>
      <c r="BI127" s="3"/>
    </row>
    <row r="128" customFormat="false" ht="12.75" hidden="false" customHeight="false" outlineLevel="0" collapsed="false">
      <c r="A128" s="209"/>
      <c r="B128" s="205" t="s">
        <v>178</v>
      </c>
      <c r="C128" s="205"/>
      <c r="D128" s="205"/>
      <c r="E128" s="205"/>
      <c r="F128" s="205"/>
      <c r="G128" s="205"/>
      <c r="H128" s="205"/>
      <c r="I128" s="234" t="s">
        <v>182</v>
      </c>
      <c r="J128" s="218" t="s">
        <v>183</v>
      </c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07" t="n">
        <f aca="false">SUM(AN128/$AN$2)</f>
        <v>0</v>
      </c>
      <c r="AP128" s="219" t="e">
        <f aca="false">SUM(#REF!)</f>
        <v>#REF!</v>
      </c>
      <c r="AQ128" s="219"/>
      <c r="AR128" s="207" t="e">
        <f aca="false">SUM(AP128/$AN$2)</f>
        <v>#REF!</v>
      </c>
      <c r="AS128" s="207"/>
      <c r="AT128" s="207" t="n">
        <f aca="false">SUM(AX138:AX143)</f>
        <v>33657.04</v>
      </c>
      <c r="AU128" s="207" t="n">
        <f aca="false">SUM(AY138:AY143)</f>
        <v>33000</v>
      </c>
      <c r="AV128" s="207" t="n">
        <f aca="false">SUM(AZ138:AZ143)</f>
        <v>5308.92</v>
      </c>
      <c r="AW128" s="207" t="n">
        <v>0</v>
      </c>
      <c r="AX128" s="215"/>
      <c r="AY128" s="180"/>
      <c r="AZ128" s="180"/>
      <c r="BA128" s="160" t="n">
        <v>1954.21</v>
      </c>
      <c r="BI128" s="3"/>
    </row>
    <row r="129" customFormat="false" ht="12.75" hidden="false" customHeight="false" outlineLevel="0" collapsed="false">
      <c r="A129" s="209"/>
      <c r="B129" s="205" t="s">
        <v>178</v>
      </c>
      <c r="C129" s="205"/>
      <c r="D129" s="205"/>
      <c r="E129" s="205"/>
      <c r="F129" s="205"/>
      <c r="G129" s="205"/>
      <c r="H129" s="205"/>
      <c r="I129" s="234" t="s">
        <v>180</v>
      </c>
      <c r="J129" s="218" t="s">
        <v>181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07"/>
      <c r="AP129" s="219"/>
      <c r="AQ129" s="219"/>
      <c r="AR129" s="207"/>
      <c r="AS129" s="207"/>
      <c r="AT129" s="207"/>
      <c r="AU129" s="207"/>
      <c r="AV129" s="207"/>
      <c r="AW129" s="207" t="n">
        <v>6636.15</v>
      </c>
      <c r="AX129" s="215"/>
      <c r="AY129" s="180"/>
      <c r="AZ129" s="180"/>
      <c r="BA129" s="160" t="n">
        <v>0</v>
      </c>
      <c r="BI129" s="3"/>
    </row>
    <row r="130" customFormat="false" ht="12.75" hidden="false" customHeight="false" outlineLevel="0" collapsed="false">
      <c r="A130" s="209"/>
      <c r="B130" s="205" t="s">
        <v>178</v>
      </c>
      <c r="C130" s="205"/>
      <c r="D130" s="205"/>
      <c r="E130" s="205"/>
      <c r="F130" s="205"/>
      <c r="G130" s="205"/>
      <c r="H130" s="205"/>
      <c r="I130" s="234" t="s">
        <v>184</v>
      </c>
      <c r="J130" s="218" t="s">
        <v>270</v>
      </c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07"/>
      <c r="AP130" s="219"/>
      <c r="AQ130" s="219"/>
      <c r="AR130" s="207"/>
      <c r="AS130" s="207"/>
      <c r="AT130" s="207"/>
      <c r="AU130" s="207"/>
      <c r="AV130" s="207"/>
      <c r="AW130" s="207" t="n">
        <v>201.35</v>
      </c>
      <c r="AX130" s="215"/>
      <c r="AY130" s="180"/>
      <c r="AZ130" s="180"/>
      <c r="BA130" s="160" t="n">
        <v>30528.7</v>
      </c>
      <c r="BI130" s="3"/>
    </row>
    <row r="131" customFormat="false" ht="12.75" hidden="false" customHeight="false" outlineLevel="0" collapsed="false">
      <c r="A131" s="209"/>
      <c r="B131" s="205" t="s">
        <v>178</v>
      </c>
      <c r="C131" s="205"/>
      <c r="D131" s="205"/>
      <c r="E131" s="205"/>
      <c r="F131" s="205"/>
      <c r="G131" s="205"/>
      <c r="H131" s="205"/>
      <c r="I131" s="234" t="s">
        <v>271</v>
      </c>
      <c r="J131" s="218" t="s">
        <v>37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07"/>
      <c r="AP131" s="219"/>
      <c r="AQ131" s="219"/>
      <c r="AR131" s="207"/>
      <c r="AS131" s="207"/>
      <c r="AT131" s="207"/>
      <c r="AU131" s="207"/>
      <c r="AV131" s="207"/>
      <c r="AW131" s="207" t="n">
        <v>11800.45</v>
      </c>
      <c r="AX131" s="215"/>
      <c r="AY131" s="180"/>
      <c r="AZ131" s="180"/>
      <c r="BA131" s="160" t="n">
        <v>6671.3</v>
      </c>
      <c r="BI131" s="3"/>
    </row>
    <row r="132" customFormat="false" ht="12.75" hidden="false" customHeight="false" outlineLevel="0" collapsed="false">
      <c r="A132" s="214"/>
      <c r="B132" s="220"/>
      <c r="C132" s="220"/>
      <c r="D132" s="220"/>
      <c r="E132" s="220"/>
      <c r="F132" s="220"/>
      <c r="G132" s="220"/>
      <c r="H132" s="220"/>
      <c r="I132" s="206" t="n">
        <v>4</v>
      </c>
      <c r="J132" s="137" t="s">
        <v>78</v>
      </c>
      <c r="K132" s="207" t="n">
        <f aca="false">SUM(K136)</f>
        <v>17615</v>
      </c>
      <c r="L132" s="207" t="n">
        <f aca="false">SUM(L136)</f>
        <v>0</v>
      </c>
      <c r="M132" s="207" t="n">
        <f aca="false">SUM(M136)</f>
        <v>0</v>
      </c>
      <c r="N132" s="207" t="n">
        <f aca="false">SUM(N136)</f>
        <v>36000</v>
      </c>
      <c r="O132" s="207" t="n">
        <f aca="false">SUM(O136)</f>
        <v>36000</v>
      </c>
      <c r="P132" s="207" t="n">
        <f aca="false">SUM(P136)</f>
        <v>55000</v>
      </c>
      <c r="Q132" s="207" t="n">
        <f aca="false">SUM(Q136)</f>
        <v>55000</v>
      </c>
      <c r="R132" s="207" t="n">
        <f aca="false">SUM(R136)</f>
        <v>15657</v>
      </c>
      <c r="S132" s="207" t="e">
        <f aca="false">SUM(S136)</f>
        <v>#REF!</v>
      </c>
      <c r="T132" s="207" t="e">
        <f aca="false">SUM(T136)</f>
        <v>#REF!</v>
      </c>
      <c r="U132" s="207" t="e">
        <f aca="false">SUM(U136)</f>
        <v>#REF!</v>
      </c>
      <c r="V132" s="207" t="e">
        <f aca="false">SUM(V136)</f>
        <v>#DIV/0!</v>
      </c>
      <c r="W132" s="207" t="n">
        <f aca="false">SUM(W136+W133)</f>
        <v>110020</v>
      </c>
      <c r="X132" s="207" t="n">
        <f aca="false">SUM(X136+X133)</f>
        <v>230000</v>
      </c>
      <c r="Y132" s="207" t="n">
        <f aca="false">SUM(Y136+Y133)</f>
        <v>375000</v>
      </c>
      <c r="Z132" s="207" t="n">
        <f aca="false">SUM(Z136+Z133)</f>
        <v>415000</v>
      </c>
      <c r="AA132" s="207" t="n">
        <f aca="false">SUM(AA136+AA133)</f>
        <v>282000</v>
      </c>
      <c r="AB132" s="207" t="n">
        <f aca="false">SUM(AB136+AB133)</f>
        <v>82653.65</v>
      </c>
      <c r="AC132" s="207" t="n">
        <f aca="false">SUM(AC136+AC133)</f>
        <v>590000</v>
      </c>
      <c r="AD132" s="207" t="n">
        <f aca="false">SUM(AD136+AD133)</f>
        <v>390000</v>
      </c>
      <c r="AE132" s="207" t="n">
        <f aca="false">SUM(AE136+AE133)</f>
        <v>0</v>
      </c>
      <c r="AF132" s="207" t="n">
        <f aca="false">SUM(AF136+AF133)</f>
        <v>0</v>
      </c>
      <c r="AG132" s="207" t="n">
        <f aca="false">SUM(AG136+AG133)</f>
        <v>390000</v>
      </c>
      <c r="AH132" s="207" t="n">
        <f aca="false">SUM(AH136+AH133)</f>
        <v>154491.43</v>
      </c>
      <c r="AI132" s="207" t="n">
        <f aca="false">SUM(AI136+AI133)</f>
        <v>207000</v>
      </c>
      <c r="AJ132" s="207" t="n">
        <f aca="false">SUM(AJ136+AJ133)</f>
        <v>14429.98</v>
      </c>
      <c r="AK132" s="207" t="n">
        <f aca="false">SUM(AK136+AK133)</f>
        <v>315000</v>
      </c>
      <c r="AL132" s="207" t="n">
        <f aca="false">SUM(AL136+AL133)</f>
        <v>75000</v>
      </c>
      <c r="AM132" s="207" t="n">
        <f aca="false">SUM(AM136+AM133)</f>
        <v>200000</v>
      </c>
      <c r="AN132" s="207" t="n">
        <f aca="false">SUM(AN136+AN133)</f>
        <v>190000</v>
      </c>
      <c r="AO132" s="207" t="n">
        <f aca="false">SUM(AN132/$AN$2)</f>
        <v>25217.333598779</v>
      </c>
      <c r="AP132" s="207" t="n">
        <f aca="false">SUM(AP136+AP133)</f>
        <v>315000</v>
      </c>
      <c r="AQ132" s="207" t="n">
        <f aca="false">SUM(AQ136+AQ133)</f>
        <v>0</v>
      </c>
      <c r="AR132" s="207" t="n">
        <f aca="false">SUM(AP132/$AN$2)</f>
        <v>41807.6846506072</v>
      </c>
      <c r="AS132" s="207"/>
      <c r="AT132" s="207" t="n">
        <f aca="false">SUM(AT136+AT133)</f>
        <v>24750.01</v>
      </c>
      <c r="AU132" s="207" t="n">
        <f aca="false">SUM(AU136+AU133)</f>
        <v>17200</v>
      </c>
      <c r="AV132" s="207" t="n">
        <f aca="false">SUM(AV136+AV133)</f>
        <v>0</v>
      </c>
      <c r="AW132" s="207" t="n">
        <f aca="false">SUM(AR132+AU132-AV132)</f>
        <v>59007.6846506072</v>
      </c>
      <c r="AX132" s="215" t="n">
        <f aca="false">SUM(AX136)</f>
        <v>54766.81</v>
      </c>
      <c r="AY132" s="180" t="n">
        <f aca="false">SUM(AY133+AY136)</f>
        <v>37000</v>
      </c>
      <c r="AZ132" s="180" t="n">
        <f aca="false">SUM(AZ136)</f>
        <v>39853.48</v>
      </c>
      <c r="BA132" s="160" t="n">
        <f aca="false">SUM(AW132+AY132-AZ132)</f>
        <v>56154.2046506072</v>
      </c>
      <c r="BI132" s="3"/>
    </row>
    <row r="133" customFormat="false" ht="12.75" hidden="false" customHeight="false" outlineLevel="0" collapsed="false">
      <c r="A133" s="214"/>
      <c r="B133" s="220"/>
      <c r="C133" s="220"/>
      <c r="D133" s="220"/>
      <c r="E133" s="220"/>
      <c r="F133" s="220"/>
      <c r="G133" s="220"/>
      <c r="H133" s="220"/>
      <c r="I133" s="206" t="n">
        <v>41</v>
      </c>
      <c r="J133" s="137" t="s">
        <v>272</v>
      </c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 t="n">
        <f aca="false">SUM(W134)</f>
        <v>60020</v>
      </c>
      <c r="X133" s="207" t="n">
        <f aca="false">SUM(X134)</f>
        <v>100000</v>
      </c>
      <c r="Y133" s="207" t="n">
        <f aca="false">SUM(Y134)</f>
        <v>200000</v>
      </c>
      <c r="Z133" s="207" t="n">
        <f aca="false">SUM(Z134)</f>
        <v>200000</v>
      </c>
      <c r="AA133" s="207" t="n">
        <f aca="false">SUM(AA134)</f>
        <v>200000</v>
      </c>
      <c r="AB133" s="207" t="n">
        <f aca="false">SUM(AB134)</f>
        <v>0</v>
      </c>
      <c r="AC133" s="207" t="n">
        <f aca="false">SUM(AC134)</f>
        <v>200000</v>
      </c>
      <c r="AD133" s="207" t="n">
        <f aca="false">SUM(AD134)</f>
        <v>0</v>
      </c>
      <c r="AE133" s="207" t="n">
        <f aca="false">SUM(AE134)</f>
        <v>0</v>
      </c>
      <c r="AF133" s="207" t="n">
        <f aca="false">SUM(AF134)</f>
        <v>0</v>
      </c>
      <c r="AG133" s="207" t="n">
        <f aca="false">SUM(AG134)</f>
        <v>0</v>
      </c>
      <c r="AH133" s="207" t="n">
        <f aca="false">SUM(AH134)</f>
        <v>0</v>
      </c>
      <c r="AI133" s="207" t="n">
        <f aca="false">SUM(AI134)</f>
        <v>100000</v>
      </c>
      <c r="AJ133" s="207" t="n">
        <f aca="false">SUM(AJ134)</f>
        <v>0</v>
      </c>
      <c r="AK133" s="207" t="n">
        <f aca="false">SUM(AK134)</f>
        <v>0</v>
      </c>
      <c r="AL133" s="207" t="n">
        <f aca="false">SUM(AL134)</f>
        <v>0</v>
      </c>
      <c r="AM133" s="207" t="n">
        <f aca="false">SUM(AM134)</f>
        <v>0</v>
      </c>
      <c r="AN133" s="207" t="n">
        <f aca="false">SUM(AN134)</f>
        <v>0</v>
      </c>
      <c r="AO133" s="207" t="n">
        <f aca="false">SUM(AN133/$AN$2)</f>
        <v>0</v>
      </c>
      <c r="AP133" s="180"/>
      <c r="AQ133" s="180"/>
      <c r="AR133" s="207" t="n">
        <f aca="false">SUM(AP133/$AN$2)</f>
        <v>0</v>
      </c>
      <c r="AS133" s="207"/>
      <c r="AT133" s="207"/>
      <c r="AU133" s="207"/>
      <c r="AV133" s="207"/>
      <c r="AW133" s="207" t="n">
        <f aca="false">SUM(AR133+AU133-AV133)</f>
        <v>0</v>
      </c>
      <c r="AX133" s="215"/>
      <c r="AY133" s="180" t="n">
        <f aca="false">SUM(AY134)</f>
        <v>0</v>
      </c>
      <c r="AZ133" s="180"/>
      <c r="BA133" s="160" t="n">
        <f aca="false">SUM(AW133+AY133-AZ133)</f>
        <v>0</v>
      </c>
      <c r="BI133" s="3"/>
    </row>
    <row r="134" customFormat="false" ht="12.75" hidden="true" customHeight="false" outlineLevel="0" collapsed="false">
      <c r="A134" s="209"/>
      <c r="B134" s="205" t="s">
        <v>273</v>
      </c>
      <c r="C134" s="205"/>
      <c r="D134" s="205"/>
      <c r="E134" s="205"/>
      <c r="F134" s="205"/>
      <c r="G134" s="205"/>
      <c r="H134" s="205"/>
      <c r="I134" s="217" t="n">
        <v>411</v>
      </c>
      <c r="J134" s="218" t="s">
        <v>79</v>
      </c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 t="n">
        <f aca="false">SUM(W135:W135)</f>
        <v>60020</v>
      </c>
      <c r="X134" s="219" t="n">
        <f aca="false">SUM(X135:X135)</f>
        <v>100000</v>
      </c>
      <c r="Y134" s="219" t="n">
        <f aca="false">SUM(Y135:Y135)</f>
        <v>200000</v>
      </c>
      <c r="Z134" s="219" t="n">
        <f aca="false">SUM(Z135:Z135)</f>
        <v>200000</v>
      </c>
      <c r="AA134" s="219" t="n">
        <f aca="false">SUM(AA135:AA135)</f>
        <v>200000</v>
      </c>
      <c r="AB134" s="219" t="n">
        <f aca="false">SUM(AB135:AB135)</f>
        <v>0</v>
      </c>
      <c r="AC134" s="219" t="n">
        <f aca="false">SUM(AC135:AC135)</f>
        <v>200000</v>
      </c>
      <c r="AD134" s="219" t="n">
        <f aca="false">SUM(AD135:AD135)</f>
        <v>0</v>
      </c>
      <c r="AE134" s="219" t="n">
        <f aca="false">SUM(AE135:AE135)</f>
        <v>0</v>
      </c>
      <c r="AF134" s="219" t="n">
        <f aca="false">SUM(AF135:AF135)</f>
        <v>0</v>
      </c>
      <c r="AG134" s="219" t="n">
        <f aca="false">SUM(AG135:AG135)</f>
        <v>0</v>
      </c>
      <c r="AH134" s="219" t="n">
        <f aca="false">SUM(AH135:AH135)</f>
        <v>0</v>
      </c>
      <c r="AI134" s="219" t="n">
        <f aca="false">SUM(AI135:AI135)</f>
        <v>100000</v>
      </c>
      <c r="AJ134" s="219" t="n">
        <f aca="false">SUM(AJ135:AJ135)</f>
        <v>0</v>
      </c>
      <c r="AK134" s="219" t="n">
        <f aca="false">SUM(AK135:AK135)</f>
        <v>0</v>
      </c>
      <c r="AL134" s="219" t="n">
        <f aca="false">SUM(AL135:AL135)</f>
        <v>0</v>
      </c>
      <c r="AM134" s="219" t="n">
        <f aca="false">SUM(AM135:AM135)</f>
        <v>0</v>
      </c>
      <c r="AN134" s="219" t="n">
        <f aca="false">SUM(AN135:AN135)</f>
        <v>0</v>
      </c>
      <c r="AO134" s="207" t="n">
        <f aca="false">SUM(AN134/$AN$2)</f>
        <v>0</v>
      </c>
      <c r="AP134" s="180"/>
      <c r="AQ134" s="180"/>
      <c r="AR134" s="207" t="n">
        <f aca="false">SUM(AP134/$AN$2)</f>
        <v>0</v>
      </c>
      <c r="AS134" s="207"/>
      <c r="AT134" s="207"/>
      <c r="AU134" s="207"/>
      <c r="AV134" s="207"/>
      <c r="AW134" s="207" t="n">
        <f aca="false">SUM(AR134+AU134-AV134)</f>
        <v>0</v>
      </c>
      <c r="AX134" s="215"/>
      <c r="AY134" s="180" t="n">
        <f aca="false">SUM(AY135)</f>
        <v>0</v>
      </c>
      <c r="AZ134" s="180"/>
      <c r="BA134" s="160" t="n">
        <f aca="false">SUM(AW134+AY134-AZ134)</f>
        <v>0</v>
      </c>
      <c r="BI134" s="3"/>
    </row>
    <row r="135" customFormat="false" ht="12.75" hidden="true" customHeight="false" outlineLevel="0" collapsed="false">
      <c r="A135" s="209"/>
      <c r="B135" s="205"/>
      <c r="C135" s="205"/>
      <c r="D135" s="205"/>
      <c r="E135" s="205"/>
      <c r="F135" s="205"/>
      <c r="G135" s="205"/>
      <c r="H135" s="205"/>
      <c r="I135" s="217" t="n">
        <v>41111</v>
      </c>
      <c r="J135" s="218" t="s">
        <v>274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 t="n">
        <v>60020</v>
      </c>
      <c r="X135" s="219" t="n">
        <v>100000</v>
      </c>
      <c r="Y135" s="219" t="n">
        <v>200000</v>
      </c>
      <c r="Z135" s="219" t="n">
        <v>200000</v>
      </c>
      <c r="AA135" s="219" t="n">
        <v>200000</v>
      </c>
      <c r="AB135" s="219"/>
      <c r="AC135" s="219" t="n">
        <v>200000</v>
      </c>
      <c r="AD135" s="219" t="n">
        <v>0</v>
      </c>
      <c r="AE135" s="219"/>
      <c r="AF135" s="219"/>
      <c r="AG135" s="221" t="n">
        <f aca="false">SUM(AD135+AE135-AF135)</f>
        <v>0</v>
      </c>
      <c r="AH135" s="219"/>
      <c r="AI135" s="219" t="n">
        <v>100000</v>
      </c>
      <c r="AJ135" s="180" t="n">
        <v>0</v>
      </c>
      <c r="AK135" s="219" t="n">
        <v>0</v>
      </c>
      <c r="AL135" s="219"/>
      <c r="AM135" s="219"/>
      <c r="AN135" s="180" t="n">
        <f aca="false">SUM(AK135+AL135-AM135)</f>
        <v>0</v>
      </c>
      <c r="AO135" s="207" t="n">
        <f aca="false">SUM(AN135/$AN$2)</f>
        <v>0</v>
      </c>
      <c r="AP135" s="180"/>
      <c r="AQ135" s="180"/>
      <c r="AR135" s="207" t="n">
        <f aca="false">SUM(AP135/$AN$2)</f>
        <v>0</v>
      </c>
      <c r="AS135" s="207"/>
      <c r="AT135" s="207"/>
      <c r="AU135" s="207"/>
      <c r="AV135" s="207"/>
      <c r="AW135" s="207" t="n">
        <f aca="false">SUM(AR135+AU135-AV135)</f>
        <v>0</v>
      </c>
      <c r="AX135" s="215"/>
      <c r="AY135" s="180" t="n">
        <v>0</v>
      </c>
      <c r="AZ135" s="180"/>
      <c r="BA135" s="160" t="n">
        <f aca="false">SUM(AW135+AY135-AZ135)</f>
        <v>0</v>
      </c>
      <c r="BI135" s="3"/>
    </row>
    <row r="136" customFormat="false" ht="12.75" hidden="false" customHeight="false" outlineLevel="0" collapsed="false">
      <c r="A136" s="214"/>
      <c r="B136" s="220" t="s">
        <v>275</v>
      </c>
      <c r="C136" s="220"/>
      <c r="D136" s="220"/>
      <c r="E136" s="220"/>
      <c r="F136" s="220"/>
      <c r="G136" s="220"/>
      <c r="H136" s="220"/>
      <c r="I136" s="206" t="n">
        <v>42</v>
      </c>
      <c r="J136" s="137" t="s">
        <v>80</v>
      </c>
      <c r="K136" s="207" t="n">
        <f aca="false">SUM(K137)</f>
        <v>17615</v>
      </c>
      <c r="L136" s="207" t="n">
        <f aca="false">SUM(L137)</f>
        <v>0</v>
      </c>
      <c r="M136" s="207" t="n">
        <f aca="false">SUM(M137)</f>
        <v>0</v>
      </c>
      <c r="N136" s="207" t="n">
        <f aca="false">SUM(N137)</f>
        <v>36000</v>
      </c>
      <c r="O136" s="207" t="n">
        <f aca="false">SUM(O137)</f>
        <v>36000</v>
      </c>
      <c r="P136" s="207" t="n">
        <f aca="false">SUM(P137)</f>
        <v>55000</v>
      </c>
      <c r="Q136" s="207" t="n">
        <f aca="false">SUM(Q137)</f>
        <v>55000</v>
      </c>
      <c r="R136" s="207" t="n">
        <f aca="false">SUM(R137)</f>
        <v>15657</v>
      </c>
      <c r="S136" s="207" t="e">
        <f aca="false">SUM(S137+#REF!)</f>
        <v>#REF!</v>
      </c>
      <c r="T136" s="207" t="e">
        <f aca="false">SUM(T137+#REF!)</f>
        <v>#REF!</v>
      </c>
      <c r="U136" s="207" t="e">
        <f aca="false">SUM(U137+#REF!)</f>
        <v>#REF!</v>
      </c>
      <c r="V136" s="207" t="e">
        <f aca="false">SUM(V137+#REF!)</f>
        <v>#DIV/0!</v>
      </c>
      <c r="W136" s="207" t="n">
        <f aca="false">SUM(W137)</f>
        <v>50000</v>
      </c>
      <c r="X136" s="207" t="n">
        <f aca="false">SUM(X137+X148)</f>
        <v>130000</v>
      </c>
      <c r="Y136" s="207" t="n">
        <f aca="false">SUM(Y137+Y148)</f>
        <v>175000</v>
      </c>
      <c r="Z136" s="207" t="n">
        <f aca="false">SUM(Z137+Z148)</f>
        <v>215000</v>
      </c>
      <c r="AA136" s="207" t="n">
        <f aca="false">SUM(AA137+AA148)</f>
        <v>82000</v>
      </c>
      <c r="AB136" s="207" t="n">
        <f aca="false">SUM(AB137+AB148)</f>
        <v>82653.65</v>
      </c>
      <c r="AC136" s="207" t="n">
        <f aca="false">SUM(AC137+AC148)</f>
        <v>390000</v>
      </c>
      <c r="AD136" s="207" t="n">
        <f aca="false">SUM(AD137+AD148)</f>
        <v>390000</v>
      </c>
      <c r="AE136" s="207" t="n">
        <f aca="false">SUM(AE137+AE148)</f>
        <v>0</v>
      </c>
      <c r="AF136" s="207" t="n">
        <f aca="false">SUM(AF137+AF148)</f>
        <v>0</v>
      </c>
      <c r="AG136" s="207" t="n">
        <f aca="false">SUM(AG137+AG148)</f>
        <v>390000</v>
      </c>
      <c r="AH136" s="207" t="n">
        <f aca="false">SUM(AH137+AH148)</f>
        <v>154491.43</v>
      </c>
      <c r="AI136" s="207" t="n">
        <f aca="false">SUM(AI137+AI148)</f>
        <v>107000</v>
      </c>
      <c r="AJ136" s="207" t="n">
        <f aca="false">SUM(AJ137+AJ148)</f>
        <v>14429.98</v>
      </c>
      <c r="AK136" s="207" t="n">
        <f aca="false">SUM(AK137+AK148)</f>
        <v>315000</v>
      </c>
      <c r="AL136" s="207" t="n">
        <f aca="false">SUM(AL137+AL148)</f>
        <v>75000</v>
      </c>
      <c r="AM136" s="207" t="n">
        <f aca="false">SUM(AM137+AM148)</f>
        <v>200000</v>
      </c>
      <c r="AN136" s="207" t="n">
        <f aca="false">SUM(AN137+AN148)</f>
        <v>190000</v>
      </c>
      <c r="AO136" s="207" t="n">
        <f aca="false">SUM(AN136/$AN$2)</f>
        <v>25217.333598779</v>
      </c>
      <c r="AP136" s="207" t="n">
        <f aca="false">SUM(AP137+AP148)</f>
        <v>315000</v>
      </c>
      <c r="AQ136" s="207" t="n">
        <f aca="false">SUM(AQ137+AQ148)</f>
        <v>0</v>
      </c>
      <c r="AR136" s="207" t="n">
        <f aca="false">SUM(AP136/$AN$2)</f>
        <v>41807.6846506072</v>
      </c>
      <c r="AS136" s="207"/>
      <c r="AT136" s="207" t="n">
        <f aca="false">SUM(AT137+AT148)</f>
        <v>24750.01</v>
      </c>
      <c r="AU136" s="207" t="n">
        <f aca="false">SUM(AU137+AU148)</f>
        <v>17200</v>
      </c>
      <c r="AV136" s="207" t="n">
        <f aca="false">SUM(AV137+AV148)</f>
        <v>0</v>
      </c>
      <c r="AW136" s="207" t="n">
        <f aca="false">SUM(AR136+AU136-AV136)</f>
        <v>59007.6846506072</v>
      </c>
      <c r="AX136" s="215" t="n">
        <f aca="false">SUM(AX137+AX148)</f>
        <v>54766.81</v>
      </c>
      <c r="AY136" s="215" t="n">
        <f aca="false">SUM(AY137+AY148)</f>
        <v>37000</v>
      </c>
      <c r="AZ136" s="215" t="n">
        <f aca="false">SUM(AZ137+AZ148)</f>
        <v>39853.48</v>
      </c>
      <c r="BA136" s="215" t="n">
        <f aca="false">SUM(BA137+BA148)</f>
        <v>56154.2046506072</v>
      </c>
      <c r="BB136" s="183"/>
      <c r="BC136" s="183"/>
      <c r="BD136" s="183"/>
      <c r="BE136" s="183"/>
      <c r="BF136" s="183"/>
      <c r="BG136" s="183"/>
      <c r="BH136" s="183"/>
      <c r="BI136" s="3"/>
    </row>
    <row r="137" customFormat="false" ht="12.75" hidden="true" customHeight="false" outlineLevel="0" collapsed="false">
      <c r="A137" s="209"/>
      <c r="B137" s="205"/>
      <c r="C137" s="205"/>
      <c r="D137" s="205"/>
      <c r="E137" s="205"/>
      <c r="F137" s="205"/>
      <c r="G137" s="205"/>
      <c r="H137" s="205"/>
      <c r="I137" s="217" t="n">
        <v>422</v>
      </c>
      <c r="J137" s="218" t="s">
        <v>276</v>
      </c>
      <c r="K137" s="219" t="n">
        <f aca="false">SUM(K138:K144)</f>
        <v>17615</v>
      </c>
      <c r="L137" s="219" t="n">
        <f aca="false">SUM(L138:L144)</f>
        <v>0</v>
      </c>
      <c r="M137" s="219" t="n">
        <f aca="false">SUM(M138:M144)</f>
        <v>0</v>
      </c>
      <c r="N137" s="219" t="n">
        <f aca="false">SUM(N138:N144)</f>
        <v>36000</v>
      </c>
      <c r="O137" s="219" t="n">
        <f aca="false">SUM(O138:O144)</f>
        <v>36000</v>
      </c>
      <c r="P137" s="219" t="n">
        <f aca="false">SUM(P138:P144)</f>
        <v>55000</v>
      </c>
      <c r="Q137" s="219" t="n">
        <f aca="false">SUM(Q138:Q144)</f>
        <v>55000</v>
      </c>
      <c r="R137" s="219" t="n">
        <f aca="false">SUM(R138:R144)</f>
        <v>15657</v>
      </c>
      <c r="S137" s="219" t="n">
        <f aca="false">SUM(S138:S144)</f>
        <v>50000</v>
      </c>
      <c r="T137" s="219" t="n">
        <f aca="false">SUM(T138:T144)</f>
        <v>2654.1</v>
      </c>
      <c r="U137" s="219" t="n">
        <f aca="false">SUM(U138:U144)</f>
        <v>0</v>
      </c>
      <c r="V137" s="219" t="e">
        <f aca="false">SUM(V138:V144)</f>
        <v>#DIV/0!</v>
      </c>
      <c r="W137" s="219" t="n">
        <f aca="false">SUM(W138:W144)</f>
        <v>50000</v>
      </c>
      <c r="X137" s="219" t="n">
        <f aca="false">SUM(X138:X144)</f>
        <v>30000</v>
      </c>
      <c r="Y137" s="219" t="n">
        <f aca="false">SUM(Y138:Y144)</f>
        <v>60000</v>
      </c>
      <c r="Z137" s="219" t="n">
        <f aca="false">SUM(Z138:Z144)</f>
        <v>100000</v>
      </c>
      <c r="AA137" s="219" t="n">
        <f aca="false">SUM(AA138:AA144)</f>
        <v>67000</v>
      </c>
      <c r="AB137" s="219" t="n">
        <f aca="false">SUM(AB138:AB144)</f>
        <v>1653.65</v>
      </c>
      <c r="AC137" s="219" t="n">
        <f aca="false">SUM(AC138:AC147)</f>
        <v>375000</v>
      </c>
      <c r="AD137" s="219" t="n">
        <f aca="false">SUM(AD138:AD147)</f>
        <v>375000</v>
      </c>
      <c r="AE137" s="219" t="n">
        <f aca="false">SUM(AE138:AE147)</f>
        <v>0</v>
      </c>
      <c r="AF137" s="219" t="n">
        <f aca="false">SUM(AF138:AF147)</f>
        <v>0</v>
      </c>
      <c r="AG137" s="219" t="n">
        <f aca="false">SUM(AG138:AG147)</f>
        <v>375000</v>
      </c>
      <c r="AH137" s="219" t="n">
        <f aca="false">SUM(AH138:AH147)</f>
        <v>154491.43</v>
      </c>
      <c r="AI137" s="219" t="n">
        <f aca="false">SUM(AI138:AI147)</f>
        <v>107000</v>
      </c>
      <c r="AJ137" s="219" t="n">
        <f aca="false">SUM(AJ138:AJ147)</f>
        <v>14429.98</v>
      </c>
      <c r="AK137" s="219" t="n">
        <f aca="false">SUM(AK138:AK147)</f>
        <v>315000</v>
      </c>
      <c r="AL137" s="219" t="n">
        <f aca="false">SUM(AL138:AL147)</f>
        <v>75000</v>
      </c>
      <c r="AM137" s="219" t="n">
        <f aca="false">SUM(AM138:AM147)</f>
        <v>200000</v>
      </c>
      <c r="AN137" s="219" t="n">
        <f aca="false">SUM(AN138:AN147)</f>
        <v>190000</v>
      </c>
      <c r="AO137" s="207" t="n">
        <f aca="false">SUM(AN137/$AN$2)</f>
        <v>25217.333598779</v>
      </c>
      <c r="AP137" s="219" t="n">
        <f aca="false">SUM(AP138:AP147)</f>
        <v>315000</v>
      </c>
      <c r="AQ137" s="219"/>
      <c r="AR137" s="207" t="n">
        <f aca="false">SUM(AP137/$AN$2)</f>
        <v>41807.6846506072</v>
      </c>
      <c r="AS137" s="207"/>
      <c r="AT137" s="207" t="n">
        <f aca="false">SUM(AT138:AT147)</f>
        <v>24750.01</v>
      </c>
      <c r="AU137" s="207" t="n">
        <f aca="false">SUM(AU138:AU147)</f>
        <v>17200</v>
      </c>
      <c r="AV137" s="207" t="n">
        <f aca="false">SUM(AV138:AV147)</f>
        <v>0</v>
      </c>
      <c r="AW137" s="207" t="n">
        <f aca="false">SUM(AR137+AU137-AV137)</f>
        <v>59007.6846506072</v>
      </c>
      <c r="AX137" s="215" t="n">
        <f aca="false">SUM(AX138:AX147)</f>
        <v>52138.33</v>
      </c>
      <c r="AY137" s="216" t="n">
        <f aca="false">SUM(AY138:AY147)</f>
        <v>34000</v>
      </c>
      <c r="AZ137" s="216" t="n">
        <f aca="false">SUM(AZ138:AZ147)</f>
        <v>39853.48</v>
      </c>
      <c r="BA137" s="216" t="n">
        <f aca="false">SUM(BA138:BA147)</f>
        <v>53154.2046506072</v>
      </c>
      <c r="BI137" s="3"/>
    </row>
    <row r="138" customFormat="false" ht="12.75" hidden="true" customHeight="false" outlineLevel="0" collapsed="false">
      <c r="A138" s="209"/>
      <c r="B138" s="205"/>
      <c r="C138" s="205"/>
      <c r="D138" s="205"/>
      <c r="E138" s="205"/>
      <c r="F138" s="205"/>
      <c r="G138" s="205"/>
      <c r="H138" s="205"/>
      <c r="I138" s="217" t="n">
        <v>42211</v>
      </c>
      <c r="J138" s="218" t="s">
        <v>277</v>
      </c>
      <c r="K138" s="219" t="n">
        <v>17615</v>
      </c>
      <c r="L138" s="219" t="n">
        <v>0</v>
      </c>
      <c r="M138" s="219" t="n">
        <v>0</v>
      </c>
      <c r="N138" s="219" t="n">
        <v>6000</v>
      </c>
      <c r="O138" s="219" t="n">
        <v>6000</v>
      </c>
      <c r="P138" s="219" t="n">
        <v>5000</v>
      </c>
      <c r="Q138" s="219" t="n">
        <v>5000</v>
      </c>
      <c r="R138" s="219" t="n">
        <v>1257</v>
      </c>
      <c r="S138" s="219" t="n">
        <v>5000</v>
      </c>
      <c r="T138" s="219"/>
      <c r="U138" s="219"/>
      <c r="V138" s="207" t="n">
        <f aca="false">S138/P138*100</f>
        <v>100</v>
      </c>
      <c r="W138" s="219" t="n">
        <v>5000</v>
      </c>
      <c r="X138" s="219" t="n">
        <v>10000</v>
      </c>
      <c r="Y138" s="219" t="n">
        <v>10000</v>
      </c>
      <c r="Z138" s="219" t="n">
        <v>10000</v>
      </c>
      <c r="AA138" s="219" t="n">
        <v>12000</v>
      </c>
      <c r="AB138" s="219"/>
      <c r="AC138" s="219" t="n">
        <v>150000</v>
      </c>
      <c r="AD138" s="219" t="n">
        <v>150000</v>
      </c>
      <c r="AE138" s="219"/>
      <c r="AF138" s="219"/>
      <c r="AG138" s="221" t="n">
        <f aca="false">SUM(AD138+AE138-AF138)</f>
        <v>150000</v>
      </c>
      <c r="AH138" s="219"/>
      <c r="AI138" s="219" t="n">
        <v>25000</v>
      </c>
      <c r="AJ138" s="180" t="n">
        <v>0</v>
      </c>
      <c r="AK138" s="219" t="n">
        <v>25000</v>
      </c>
      <c r="AL138" s="219"/>
      <c r="AM138" s="219"/>
      <c r="AN138" s="219" t="n">
        <v>25000</v>
      </c>
      <c r="AO138" s="207" t="n">
        <f aca="false">SUM(AN138/$AN$2)</f>
        <v>3318.07021036565</v>
      </c>
      <c r="AP138" s="180" t="n">
        <v>10000</v>
      </c>
      <c r="AQ138" s="180"/>
      <c r="AR138" s="207" t="n">
        <f aca="false">SUM(AP138/$AN$2)</f>
        <v>1327.22808414626</v>
      </c>
      <c r="AS138" s="207"/>
      <c r="AT138" s="207"/>
      <c r="AU138" s="207"/>
      <c r="AV138" s="207"/>
      <c r="AW138" s="207" t="n">
        <f aca="false">SUM(AR138+AU138-AV138)</f>
        <v>1327.22808414626</v>
      </c>
      <c r="AX138" s="215"/>
      <c r="AY138" s="180"/>
      <c r="AZ138" s="180" t="n">
        <v>1327.23</v>
      </c>
      <c r="BA138" s="160" t="n">
        <f aca="false">SUM(AW138+AY138-AZ138)</f>
        <v>-0.00191585373954695</v>
      </c>
      <c r="BI138" s="3"/>
    </row>
    <row r="139" customFormat="false" ht="12.75" hidden="true" customHeight="false" outlineLevel="0" collapsed="false">
      <c r="A139" s="209"/>
      <c r="B139" s="205"/>
      <c r="C139" s="205"/>
      <c r="D139" s="205"/>
      <c r="E139" s="205"/>
      <c r="F139" s="205"/>
      <c r="G139" s="205"/>
      <c r="H139" s="205"/>
      <c r="I139" s="217" t="n">
        <v>42212</v>
      </c>
      <c r="J139" s="218" t="s">
        <v>278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07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21"/>
      <c r="AH139" s="219"/>
      <c r="AI139" s="219"/>
      <c r="AJ139" s="235" t="n">
        <v>4420.77</v>
      </c>
      <c r="AK139" s="219" t="n">
        <v>10000</v>
      </c>
      <c r="AL139" s="219"/>
      <c r="AM139" s="219"/>
      <c r="AN139" s="180" t="n">
        <f aca="false">SUM(AK139+AL139-AM139)</f>
        <v>10000</v>
      </c>
      <c r="AO139" s="207" t="n">
        <f aca="false">SUM(AN139/$AN$2)</f>
        <v>1327.22808414626</v>
      </c>
      <c r="AP139" s="180" t="n">
        <v>10000</v>
      </c>
      <c r="AQ139" s="180"/>
      <c r="AR139" s="207" t="n">
        <f aca="false">SUM(AP139/$AN$2)</f>
        <v>1327.22808414626</v>
      </c>
      <c r="AS139" s="207" t="n">
        <v>693.56</v>
      </c>
      <c r="AT139" s="207" t="n">
        <v>693.56</v>
      </c>
      <c r="AU139" s="207"/>
      <c r="AV139" s="207"/>
      <c r="AW139" s="207" t="n">
        <f aca="false">SUM(AR139+AU139-AV139)</f>
        <v>1327.22808414626</v>
      </c>
      <c r="AX139" s="215" t="n">
        <v>693.56</v>
      </c>
      <c r="AY139" s="180"/>
      <c r="AZ139" s="180"/>
      <c r="BA139" s="160" t="n">
        <f aca="false">SUM(AW139+AY139-AZ139)</f>
        <v>1327.22808414626</v>
      </c>
      <c r="BC139" s="3" t="n">
        <v>1327.23</v>
      </c>
      <c r="BI139" s="3"/>
    </row>
    <row r="140" customFormat="false" ht="12.75" hidden="true" customHeight="false" outlineLevel="0" collapsed="false">
      <c r="A140" s="209"/>
      <c r="B140" s="205"/>
      <c r="C140" s="205"/>
      <c r="D140" s="205"/>
      <c r="E140" s="205"/>
      <c r="F140" s="205"/>
      <c r="G140" s="205"/>
      <c r="H140" s="205"/>
      <c r="I140" s="217" t="n">
        <v>42219</v>
      </c>
      <c r="J140" s="218" t="s">
        <v>279</v>
      </c>
      <c r="K140" s="219"/>
      <c r="L140" s="219"/>
      <c r="M140" s="219"/>
      <c r="N140" s="219"/>
      <c r="O140" s="219"/>
      <c r="P140" s="219"/>
      <c r="Q140" s="219"/>
      <c r="R140" s="219" t="n">
        <v>14400</v>
      </c>
      <c r="S140" s="219" t="n">
        <v>15000</v>
      </c>
      <c r="T140" s="219" t="n">
        <v>2654.1</v>
      </c>
      <c r="U140" s="219"/>
      <c r="V140" s="207" t="e">
        <f aca="false">S140/P140*100</f>
        <v>#DIV/0!</v>
      </c>
      <c r="W140" s="219" t="n">
        <v>15000</v>
      </c>
      <c r="X140" s="219" t="n">
        <v>20000</v>
      </c>
      <c r="Y140" s="219" t="n">
        <v>20000</v>
      </c>
      <c r="Z140" s="219" t="n">
        <v>20000</v>
      </c>
      <c r="AA140" s="219" t="n">
        <v>20000</v>
      </c>
      <c r="AB140" s="219" t="n">
        <v>1653.65</v>
      </c>
      <c r="AC140" s="219" t="n">
        <v>20000</v>
      </c>
      <c r="AD140" s="219" t="n">
        <v>20000</v>
      </c>
      <c r="AE140" s="219"/>
      <c r="AF140" s="219"/>
      <c r="AG140" s="221" t="n">
        <f aca="false">SUM(AD140+AE140-AF140)</f>
        <v>20000</v>
      </c>
      <c r="AH140" s="219"/>
      <c r="AI140" s="219" t="n">
        <v>20000</v>
      </c>
      <c r="AJ140" s="180" t="n">
        <v>0</v>
      </c>
      <c r="AK140" s="219" t="n">
        <v>20000</v>
      </c>
      <c r="AL140" s="219"/>
      <c r="AM140" s="219"/>
      <c r="AN140" s="180" t="n">
        <f aca="false">SUM(AK140+AL140-AM140)</f>
        <v>20000</v>
      </c>
      <c r="AO140" s="207" t="n">
        <f aca="false">SUM(AN140/$AN$2)</f>
        <v>2654.45616829252</v>
      </c>
      <c r="AP140" s="180" t="n">
        <v>20000</v>
      </c>
      <c r="AQ140" s="180"/>
      <c r="AR140" s="207" t="n">
        <f aca="false">SUM(AP140/$AN$2)</f>
        <v>2654.45616829252</v>
      </c>
      <c r="AS140" s="207"/>
      <c r="AT140" s="207"/>
      <c r="AU140" s="207"/>
      <c r="AV140" s="207"/>
      <c r="AW140" s="207" t="n">
        <f aca="false">SUM(AR140+AU140-AV140)</f>
        <v>2654.45616829252</v>
      </c>
      <c r="AX140" s="215" t="n">
        <v>0</v>
      </c>
      <c r="AY140" s="180"/>
      <c r="AZ140" s="180" t="n">
        <v>2654.46</v>
      </c>
      <c r="BA140" s="160" t="n">
        <f aca="false">SUM(AW140+AY140-AZ140)</f>
        <v>-0.00383170747909389</v>
      </c>
      <c r="BI140" s="3"/>
    </row>
    <row r="141" customFormat="false" ht="12.75" hidden="true" customHeight="false" outlineLevel="0" collapsed="false">
      <c r="A141" s="209"/>
      <c r="B141" s="205"/>
      <c r="C141" s="205"/>
      <c r="D141" s="205"/>
      <c r="E141" s="205"/>
      <c r="F141" s="205"/>
      <c r="G141" s="205"/>
      <c r="H141" s="205"/>
      <c r="I141" s="217" t="n">
        <v>42221</v>
      </c>
      <c r="J141" s="218" t="s">
        <v>280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07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21"/>
      <c r="AH141" s="219"/>
      <c r="AI141" s="219"/>
      <c r="AJ141" s="180"/>
      <c r="AK141" s="219"/>
      <c r="AL141" s="219"/>
      <c r="AM141" s="219"/>
      <c r="AN141" s="180"/>
      <c r="AO141" s="207" t="n">
        <f aca="false">SUM(AN141/$AN$2)</f>
        <v>0</v>
      </c>
      <c r="AP141" s="180" t="n">
        <v>0</v>
      </c>
      <c r="AQ141" s="180"/>
      <c r="AR141" s="207" t="n">
        <f aca="false">SUM(AP141/$AN$2)</f>
        <v>0</v>
      </c>
      <c r="AS141" s="207"/>
      <c r="AT141" s="207"/>
      <c r="AU141" s="207"/>
      <c r="AV141" s="207"/>
      <c r="AW141" s="207" t="n">
        <f aca="false">SUM(AR141+AU141-AV141)</f>
        <v>0</v>
      </c>
      <c r="AX141" s="215"/>
      <c r="AY141" s="180"/>
      <c r="AZ141" s="180"/>
      <c r="BA141" s="160" t="n">
        <f aca="false">SUM(AW141+AY141-AZ141)</f>
        <v>0</v>
      </c>
      <c r="BI141" s="3"/>
    </row>
    <row r="142" customFormat="false" ht="12.75" hidden="true" customHeight="false" outlineLevel="0" collapsed="false">
      <c r="A142" s="209"/>
      <c r="B142" s="205"/>
      <c r="C142" s="205"/>
      <c r="D142" s="205"/>
      <c r="E142" s="205"/>
      <c r="F142" s="205"/>
      <c r="G142" s="205"/>
      <c r="H142" s="205"/>
      <c r="I142" s="217" t="n">
        <v>42231</v>
      </c>
      <c r="J142" s="218" t="s">
        <v>281</v>
      </c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07"/>
      <c r="W142" s="219"/>
      <c r="X142" s="219"/>
      <c r="Y142" s="219"/>
      <c r="Z142" s="219"/>
      <c r="AA142" s="219"/>
      <c r="AB142" s="219"/>
      <c r="AC142" s="219" t="n">
        <v>150000</v>
      </c>
      <c r="AD142" s="219" t="n">
        <v>150000</v>
      </c>
      <c r="AE142" s="219"/>
      <c r="AF142" s="219"/>
      <c r="AG142" s="221" t="n">
        <f aca="false">SUM(AD142+AE142-AF142)</f>
        <v>150000</v>
      </c>
      <c r="AH142" s="219" t="n">
        <v>133963.93</v>
      </c>
      <c r="AI142" s="219" t="n">
        <v>0</v>
      </c>
      <c r="AJ142" s="180" t="n">
        <v>0</v>
      </c>
      <c r="AK142" s="219" t="n">
        <v>20000</v>
      </c>
      <c r="AL142" s="219"/>
      <c r="AM142" s="219"/>
      <c r="AN142" s="180" t="n">
        <f aca="false">SUM(AK142+AL142-AM142)</f>
        <v>20000</v>
      </c>
      <c r="AO142" s="207" t="n">
        <f aca="false">SUM(AN142/$AN$2)</f>
        <v>2654.45616829252</v>
      </c>
      <c r="AP142" s="180" t="n">
        <v>10000</v>
      </c>
      <c r="AQ142" s="180"/>
      <c r="AR142" s="207" t="n">
        <f aca="false">SUM(AP142/$AN$2)</f>
        <v>1327.22808414626</v>
      </c>
      <c r="AS142" s="207"/>
      <c r="AT142" s="207"/>
      <c r="AU142" s="207"/>
      <c r="AV142" s="207"/>
      <c r="AW142" s="207" t="n">
        <f aca="false">SUM(AR142+AU142-AV142)</f>
        <v>1327.22808414626</v>
      </c>
      <c r="AX142" s="215"/>
      <c r="AY142" s="180"/>
      <c r="AZ142" s="180" t="n">
        <v>1327.23</v>
      </c>
      <c r="BA142" s="160" t="n">
        <f aca="false">SUM(AW142+AY142-AZ142)</f>
        <v>-0.00191585373954695</v>
      </c>
      <c r="BI142" s="3"/>
    </row>
    <row r="143" customFormat="false" ht="12.75" hidden="true" customHeight="false" outlineLevel="0" collapsed="false">
      <c r="A143" s="209"/>
      <c r="B143" s="205"/>
      <c r="C143" s="205"/>
      <c r="D143" s="205"/>
      <c r="E143" s="205"/>
      <c r="F143" s="205"/>
      <c r="G143" s="205"/>
      <c r="H143" s="205"/>
      <c r="I143" s="217" t="n">
        <v>42261</v>
      </c>
      <c r="J143" s="218" t="s">
        <v>282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07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21"/>
      <c r="AH143" s="219"/>
      <c r="AI143" s="219"/>
      <c r="AJ143" s="180"/>
      <c r="AK143" s="219"/>
      <c r="AL143" s="219"/>
      <c r="AM143" s="219"/>
      <c r="AN143" s="180"/>
      <c r="AO143" s="207" t="n">
        <f aca="false">SUM(AN143/$AN$2)</f>
        <v>0</v>
      </c>
      <c r="AP143" s="180" t="n">
        <v>0</v>
      </c>
      <c r="AQ143" s="180"/>
      <c r="AR143" s="207" t="n">
        <f aca="false">SUM(AP143/$AN$2)</f>
        <v>0</v>
      </c>
      <c r="AS143" s="207" t="n">
        <v>32963.48</v>
      </c>
      <c r="AT143" s="207"/>
      <c r="AU143" s="207"/>
      <c r="AV143" s="207"/>
      <c r="AW143" s="207" t="n">
        <f aca="false">SUM(AR143+AU143-AV143)</f>
        <v>0</v>
      </c>
      <c r="AX143" s="215" t="n">
        <v>32963.48</v>
      </c>
      <c r="AY143" s="180" t="n">
        <v>33000</v>
      </c>
      <c r="AZ143" s="180"/>
      <c r="BA143" s="160" t="n">
        <f aca="false">SUM(AW143+AY143-AZ143)</f>
        <v>33000</v>
      </c>
      <c r="BF143" s="3" t="n">
        <v>30528.7</v>
      </c>
      <c r="BG143" s="3" t="n">
        <v>2471.3</v>
      </c>
      <c r="BI143" s="3"/>
    </row>
    <row r="144" customFormat="false" ht="12.75" hidden="true" customHeight="false" outlineLevel="0" collapsed="false">
      <c r="A144" s="209"/>
      <c r="B144" s="205"/>
      <c r="C144" s="205"/>
      <c r="D144" s="205"/>
      <c r="E144" s="205"/>
      <c r="F144" s="205"/>
      <c r="G144" s="205"/>
      <c r="H144" s="205"/>
      <c r="I144" s="217" t="n">
        <v>42273</v>
      </c>
      <c r="J144" s="218" t="s">
        <v>283</v>
      </c>
      <c r="K144" s="219" t="n">
        <v>0</v>
      </c>
      <c r="L144" s="219" t="n">
        <v>0</v>
      </c>
      <c r="M144" s="219" t="n">
        <v>0</v>
      </c>
      <c r="N144" s="219" t="n">
        <v>30000</v>
      </c>
      <c r="O144" s="219" t="n">
        <v>30000</v>
      </c>
      <c r="P144" s="219" t="n">
        <v>50000</v>
      </c>
      <c r="Q144" s="219" t="n">
        <v>50000</v>
      </c>
      <c r="R144" s="219"/>
      <c r="S144" s="219" t="n">
        <v>30000</v>
      </c>
      <c r="T144" s="219"/>
      <c r="U144" s="219"/>
      <c r="V144" s="207" t="n">
        <f aca="false">S144/P144*100</f>
        <v>60</v>
      </c>
      <c r="W144" s="219" t="n">
        <v>30000</v>
      </c>
      <c r="X144" s="219" t="n">
        <v>0</v>
      </c>
      <c r="Y144" s="219" t="n">
        <v>30000</v>
      </c>
      <c r="Z144" s="219" t="n">
        <v>70000</v>
      </c>
      <c r="AA144" s="219" t="n">
        <v>35000</v>
      </c>
      <c r="AB144" s="219"/>
      <c r="AC144" s="219" t="n">
        <v>35000</v>
      </c>
      <c r="AD144" s="219" t="n">
        <v>35000</v>
      </c>
      <c r="AE144" s="219"/>
      <c r="AF144" s="219"/>
      <c r="AG144" s="221" t="n">
        <f aca="false">SUM(AD144+AE144-AF144)</f>
        <v>35000</v>
      </c>
      <c r="AH144" s="219"/>
      <c r="AI144" s="219" t="n">
        <v>30000</v>
      </c>
      <c r="AJ144" s="180" t="n">
        <v>0</v>
      </c>
      <c r="AK144" s="219" t="n">
        <v>200000</v>
      </c>
      <c r="AL144" s="219"/>
      <c r="AM144" s="219" t="n">
        <v>200000</v>
      </c>
      <c r="AN144" s="180" t="n">
        <f aca="false">SUM(AK144+AL144-AM144)</f>
        <v>0</v>
      </c>
      <c r="AO144" s="207" t="n">
        <f aca="false">SUM(AN144/$AN$2)</f>
        <v>0</v>
      </c>
      <c r="AP144" s="180"/>
      <c r="AQ144" s="180"/>
      <c r="AR144" s="207" t="n">
        <f aca="false">SUM(AP144/$AN$2)</f>
        <v>0</v>
      </c>
      <c r="AS144" s="207"/>
      <c r="AT144" s="207"/>
      <c r="AU144" s="207" t="n">
        <v>17200</v>
      </c>
      <c r="AV144" s="207"/>
      <c r="AW144" s="207" t="n">
        <f aca="false">SUM(AR144+AU144-AV144)</f>
        <v>17200</v>
      </c>
      <c r="AX144" s="215" t="n">
        <v>18121.29</v>
      </c>
      <c r="AY144" s="180" t="n">
        <v>1000</v>
      </c>
      <c r="AZ144" s="180"/>
      <c r="BA144" s="160" t="n">
        <f aca="false">SUM(AW144+AY144-AZ144)</f>
        <v>18200</v>
      </c>
      <c r="BD144" s="3" t="n">
        <v>14000</v>
      </c>
      <c r="BG144" s="3" t="n">
        <v>4200</v>
      </c>
      <c r="BI144" s="3"/>
    </row>
    <row r="145" customFormat="false" ht="12.75" hidden="true" customHeight="false" outlineLevel="0" collapsed="false">
      <c r="A145" s="209"/>
      <c r="B145" s="205"/>
      <c r="C145" s="205"/>
      <c r="D145" s="205"/>
      <c r="E145" s="205"/>
      <c r="F145" s="205"/>
      <c r="G145" s="205"/>
      <c r="H145" s="205"/>
      <c r="I145" s="217" t="n">
        <v>42271</v>
      </c>
      <c r="J145" s="218" t="s">
        <v>284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07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21"/>
      <c r="AH145" s="219"/>
      <c r="AI145" s="219"/>
      <c r="AJ145" s="180" t="n">
        <v>2036.03</v>
      </c>
      <c r="AK145" s="219" t="n">
        <v>10000</v>
      </c>
      <c r="AL145" s="219" t="n">
        <v>55000</v>
      </c>
      <c r="AM145" s="219"/>
      <c r="AN145" s="180" t="n">
        <f aca="false">SUM(AK145+AL145-AM145)</f>
        <v>65000</v>
      </c>
      <c r="AO145" s="207" t="n">
        <f aca="false">SUM(AN145/$AN$2)</f>
        <v>8626.98254695069</v>
      </c>
      <c r="AP145" s="180" t="n">
        <v>65000</v>
      </c>
      <c r="AQ145" s="180"/>
      <c r="AR145" s="207" t="n">
        <f aca="false">SUM(AP145/$AN$2)</f>
        <v>8626.98254695069</v>
      </c>
      <c r="AS145" s="207"/>
      <c r="AT145" s="207"/>
      <c r="AU145" s="207"/>
      <c r="AV145" s="207"/>
      <c r="AW145" s="207" t="n">
        <f aca="false">SUM(AR145+AU145-AV145)</f>
        <v>8626.98254695069</v>
      </c>
      <c r="AX145" s="215" t="n">
        <v>360</v>
      </c>
      <c r="AY145" s="180"/>
      <c r="AZ145" s="180" t="n">
        <v>8000</v>
      </c>
      <c r="BA145" s="160" t="n">
        <f aca="false">SUM(AW145+AY145-AZ145)</f>
        <v>626.982546950692</v>
      </c>
      <c r="BC145" s="3" t="n">
        <v>626.98</v>
      </c>
      <c r="BI145" s="3"/>
    </row>
    <row r="146" customFormat="false" ht="12.75" hidden="true" customHeight="false" outlineLevel="0" collapsed="false">
      <c r="A146" s="209"/>
      <c r="B146" s="205"/>
      <c r="C146" s="205"/>
      <c r="D146" s="205"/>
      <c r="E146" s="205"/>
      <c r="F146" s="205"/>
      <c r="G146" s="205"/>
      <c r="H146" s="205"/>
      <c r="I146" s="217" t="n">
        <v>42273</v>
      </c>
      <c r="J146" s="218" t="s">
        <v>285</v>
      </c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07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21"/>
      <c r="AH146" s="219"/>
      <c r="AI146" s="219"/>
      <c r="AJ146" s="180"/>
      <c r="AK146" s="219"/>
      <c r="AL146" s="219"/>
      <c r="AM146" s="219"/>
      <c r="AN146" s="180"/>
      <c r="AO146" s="207" t="n">
        <f aca="false">SUM(AN146/$AN$2)</f>
        <v>0</v>
      </c>
      <c r="AP146" s="180" t="n">
        <v>150000</v>
      </c>
      <c r="AQ146" s="180"/>
      <c r="AR146" s="207" t="n">
        <f aca="false">SUM(AP146/$AN$2)</f>
        <v>19908.4212621939</v>
      </c>
      <c r="AS146" s="207"/>
      <c r="AT146" s="207"/>
      <c r="AU146" s="207"/>
      <c r="AV146" s="207"/>
      <c r="AW146" s="207" t="n">
        <f aca="false">SUM(AR146+AU146-AV146)</f>
        <v>19908.4212621939</v>
      </c>
      <c r="AX146" s="215"/>
      <c r="AY146" s="180"/>
      <c r="AZ146" s="180" t="n">
        <v>19908.42</v>
      </c>
      <c r="BA146" s="160" t="n">
        <f aca="false">SUM(AW146+AY146-AZ146)</f>
        <v>0.001262193909497</v>
      </c>
      <c r="BC146" s="183"/>
      <c r="BI146" s="3"/>
    </row>
    <row r="147" customFormat="false" ht="12.75" hidden="true" customHeight="false" outlineLevel="0" collapsed="false">
      <c r="A147" s="209"/>
      <c r="B147" s="205"/>
      <c r="C147" s="205"/>
      <c r="D147" s="205"/>
      <c r="E147" s="205"/>
      <c r="F147" s="205"/>
      <c r="G147" s="205"/>
      <c r="H147" s="205"/>
      <c r="I147" s="217" t="n">
        <v>42274</v>
      </c>
      <c r="J147" s="218" t="s">
        <v>286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07"/>
      <c r="W147" s="219"/>
      <c r="X147" s="219"/>
      <c r="Y147" s="219"/>
      <c r="Z147" s="219"/>
      <c r="AA147" s="219"/>
      <c r="AB147" s="219"/>
      <c r="AC147" s="219" t="n">
        <v>20000</v>
      </c>
      <c r="AD147" s="219" t="n">
        <v>20000</v>
      </c>
      <c r="AE147" s="219"/>
      <c r="AF147" s="219"/>
      <c r="AG147" s="221" t="n">
        <f aca="false">SUM(AD147+AE147-AF147)</f>
        <v>20000</v>
      </c>
      <c r="AH147" s="219" t="n">
        <v>20527.5</v>
      </c>
      <c r="AI147" s="219" t="n">
        <v>32000</v>
      </c>
      <c r="AJ147" s="180" t="n">
        <v>7973.18</v>
      </c>
      <c r="AK147" s="219" t="n">
        <v>30000</v>
      </c>
      <c r="AL147" s="219" t="n">
        <v>20000</v>
      </c>
      <c r="AM147" s="219"/>
      <c r="AN147" s="180" t="n">
        <f aca="false">SUM(AK147+AL147-AM147)</f>
        <v>50000</v>
      </c>
      <c r="AO147" s="207" t="n">
        <f aca="false">SUM(AN147/$AN$2)</f>
        <v>6636.1404207313</v>
      </c>
      <c r="AP147" s="180" t="n">
        <v>50000</v>
      </c>
      <c r="AQ147" s="180"/>
      <c r="AR147" s="207" t="n">
        <f aca="false">SUM(AP147/$AN$2)</f>
        <v>6636.1404207313</v>
      </c>
      <c r="AS147" s="207" t="n">
        <v>24056.45</v>
      </c>
      <c r="AT147" s="207" t="n">
        <v>24056.45</v>
      </c>
      <c r="AU147" s="207"/>
      <c r="AV147" s="207"/>
      <c r="AW147" s="207" t="n">
        <f aca="false">SUM(AR147+AU147-AV147)</f>
        <v>6636.1404207313</v>
      </c>
      <c r="AX147" s="215"/>
      <c r="AY147" s="180"/>
      <c r="AZ147" s="180" t="n">
        <v>6636.14</v>
      </c>
      <c r="BA147" s="160" t="n">
        <f aca="false">SUM(AW147+AY147-AZ147)</f>
        <v>0.000420731302256172</v>
      </c>
      <c r="BI147" s="3"/>
    </row>
    <row r="148" customFormat="false" ht="12.75" hidden="true" customHeight="false" outlineLevel="0" collapsed="false">
      <c r="A148" s="209"/>
      <c r="B148" s="205" t="s">
        <v>273</v>
      </c>
      <c r="C148" s="205"/>
      <c r="D148" s="205"/>
      <c r="E148" s="205"/>
      <c r="F148" s="205"/>
      <c r="G148" s="205"/>
      <c r="H148" s="205"/>
      <c r="I148" s="217" t="n">
        <v>426</v>
      </c>
      <c r="J148" s="218" t="s">
        <v>287</v>
      </c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07"/>
      <c r="W148" s="219"/>
      <c r="X148" s="219" t="n">
        <f aca="false">SUM(X149:X151)</f>
        <v>100000</v>
      </c>
      <c r="Y148" s="219" t="n">
        <f aca="false">SUM(Y149:Y151)</f>
        <v>115000</v>
      </c>
      <c r="Z148" s="219" t="n">
        <f aca="false">SUM(Z149:Z151)</f>
        <v>115000</v>
      </c>
      <c r="AA148" s="219" t="n">
        <f aca="false">SUM(AA149:AA151)</f>
        <v>15000</v>
      </c>
      <c r="AB148" s="219" t="n">
        <f aca="false">SUM(AB149:AB151)</f>
        <v>81000</v>
      </c>
      <c r="AC148" s="219" t="n">
        <f aca="false">SUM(AC149:AC151)</f>
        <v>15000</v>
      </c>
      <c r="AD148" s="219" t="n">
        <f aca="false">SUM(AD149:AD151)</f>
        <v>15000</v>
      </c>
      <c r="AE148" s="219" t="n">
        <f aca="false">SUM(AE149:AE151)</f>
        <v>0</v>
      </c>
      <c r="AF148" s="219" t="n">
        <f aca="false">SUM(AF149:AF151)</f>
        <v>0</v>
      </c>
      <c r="AG148" s="219" t="n">
        <f aca="false">SUM(AG149:AG151)</f>
        <v>15000</v>
      </c>
      <c r="AH148" s="219" t="n">
        <f aca="false">SUM(AH149:AH151)</f>
        <v>0</v>
      </c>
      <c r="AI148" s="219" t="n">
        <f aca="false">SUM(AI149:AI151)</f>
        <v>0</v>
      </c>
      <c r="AJ148" s="180" t="n">
        <v>0</v>
      </c>
      <c r="AK148" s="219" t="n">
        <v>0</v>
      </c>
      <c r="AL148" s="219"/>
      <c r="AM148" s="219"/>
      <c r="AN148" s="180" t="n">
        <f aca="false">SUM(AK148+AL148-AM148)</f>
        <v>0</v>
      </c>
      <c r="AO148" s="207" t="n">
        <f aca="false">SUM(AN148/$AN$2)</f>
        <v>0</v>
      </c>
      <c r="AP148" s="180"/>
      <c r="AQ148" s="180"/>
      <c r="AR148" s="207" t="n">
        <f aca="false">SUM(AP148/$AN$2)</f>
        <v>0</v>
      </c>
      <c r="AS148" s="207"/>
      <c r="AT148" s="207"/>
      <c r="AU148" s="207"/>
      <c r="AV148" s="207"/>
      <c r="AW148" s="207" t="n">
        <f aca="false">SUM(AR148+AU148-AV148)</f>
        <v>0</v>
      </c>
      <c r="AX148" s="215" t="n">
        <f aca="false">SUM(AX149)</f>
        <v>2628.48</v>
      </c>
      <c r="AY148" s="237" t="n">
        <f aca="false">SUM(AY149)</f>
        <v>3000</v>
      </c>
      <c r="AZ148" s="237" t="n">
        <f aca="false">SUM(AZ149)</f>
        <v>0</v>
      </c>
      <c r="BA148" s="237" t="n">
        <f aca="false">SUM(BA149)</f>
        <v>3000</v>
      </c>
      <c r="BD148" s="3" t="n">
        <v>3000</v>
      </c>
      <c r="BI148" s="3"/>
    </row>
    <row r="149" customFormat="false" ht="12.75" hidden="true" customHeight="false" outlineLevel="0" collapsed="false">
      <c r="A149" s="209"/>
      <c r="B149" s="205"/>
      <c r="C149" s="205"/>
      <c r="D149" s="205"/>
      <c r="E149" s="205"/>
      <c r="F149" s="205"/>
      <c r="G149" s="205"/>
      <c r="H149" s="205"/>
      <c r="I149" s="217" t="n">
        <v>42621</v>
      </c>
      <c r="J149" s="218" t="s">
        <v>288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07"/>
      <c r="W149" s="219"/>
      <c r="X149" s="219"/>
      <c r="Y149" s="219" t="n">
        <v>15000</v>
      </c>
      <c r="Z149" s="219" t="n">
        <v>15000</v>
      </c>
      <c r="AA149" s="219" t="n">
        <v>15000</v>
      </c>
      <c r="AB149" s="219" t="n">
        <v>6000</v>
      </c>
      <c r="AC149" s="219" t="n">
        <v>15000</v>
      </c>
      <c r="AD149" s="219" t="n">
        <v>15000</v>
      </c>
      <c r="AE149" s="219"/>
      <c r="AF149" s="219"/>
      <c r="AG149" s="221" t="n">
        <f aca="false">SUM(AC149+AE149-AF149)</f>
        <v>15000</v>
      </c>
      <c r="AH149" s="219"/>
      <c r="AI149" s="219" t="n">
        <v>0</v>
      </c>
      <c r="AJ149" s="180" t="n">
        <v>0</v>
      </c>
      <c r="AK149" s="219"/>
      <c r="AL149" s="219"/>
      <c r="AM149" s="219"/>
      <c r="AN149" s="180" t="n">
        <f aca="false">SUM(AK149+AL149-AM149)</f>
        <v>0</v>
      </c>
      <c r="AO149" s="207" t="n">
        <f aca="false">SUM(AN149/$AN$2)</f>
        <v>0</v>
      </c>
      <c r="AP149" s="180"/>
      <c r="AQ149" s="180"/>
      <c r="AR149" s="207" t="n">
        <f aca="false">SUM(AP149/$AN$2)</f>
        <v>0</v>
      </c>
      <c r="AS149" s="207"/>
      <c r="AT149" s="207"/>
      <c r="AU149" s="207"/>
      <c r="AV149" s="207"/>
      <c r="AW149" s="207" t="n">
        <f aca="false">SUM(AR149+AU149-AV149)</f>
        <v>0</v>
      </c>
      <c r="AX149" s="215" t="n">
        <v>2628.48</v>
      </c>
      <c r="AY149" s="180" t="n">
        <v>3000</v>
      </c>
      <c r="AZ149" s="180"/>
      <c r="BA149" s="160" t="n">
        <f aca="false">SUM(AW149+AY149-AZ149)</f>
        <v>3000</v>
      </c>
      <c r="BI149" s="3"/>
    </row>
    <row r="150" customFormat="false" ht="12.75" hidden="true" customHeight="false" outlineLevel="0" collapsed="false">
      <c r="A150" s="209"/>
      <c r="B150" s="205"/>
      <c r="C150" s="205"/>
      <c r="D150" s="205"/>
      <c r="E150" s="205"/>
      <c r="F150" s="205"/>
      <c r="G150" s="205"/>
      <c r="H150" s="205"/>
      <c r="I150" s="217" t="n">
        <v>42639</v>
      </c>
      <c r="J150" s="218" t="s">
        <v>289</v>
      </c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07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21" t="n">
        <f aca="false">SUM(AC150+AE150-AF150)</f>
        <v>0</v>
      </c>
      <c r="AH150" s="219"/>
      <c r="AI150" s="219"/>
      <c r="AJ150" s="180"/>
      <c r="AK150" s="219"/>
      <c r="AL150" s="219"/>
      <c r="AM150" s="219"/>
      <c r="AN150" s="180" t="n">
        <f aca="false">SUM(AK150+AL150-AM150)</f>
        <v>0</v>
      </c>
      <c r="AO150" s="207" t="n">
        <f aca="false">SUM(AN150/$AN$2)</f>
        <v>0</v>
      </c>
      <c r="AP150" s="180"/>
      <c r="AQ150" s="180"/>
      <c r="AR150" s="207" t="n">
        <f aca="false">SUM(AP150/$AN$2)</f>
        <v>0</v>
      </c>
      <c r="AS150" s="207"/>
      <c r="AT150" s="207"/>
      <c r="AU150" s="207"/>
      <c r="AV150" s="207"/>
      <c r="AW150" s="207" t="n">
        <f aca="false">SUM(AR150+AU150-AV150)</f>
        <v>0</v>
      </c>
      <c r="AX150" s="215"/>
      <c r="AY150" s="180"/>
      <c r="AZ150" s="180"/>
      <c r="BA150" s="160" t="n">
        <f aca="false">SUM(AW150+AY150-AZ150)</f>
        <v>0</v>
      </c>
      <c r="BI150" s="3"/>
    </row>
    <row r="151" customFormat="false" ht="12.75" hidden="true" customHeight="false" outlineLevel="0" collapsed="false">
      <c r="A151" s="209"/>
      <c r="B151" s="205"/>
      <c r="C151" s="205"/>
      <c r="D151" s="205"/>
      <c r="E151" s="205"/>
      <c r="F151" s="205"/>
      <c r="G151" s="205"/>
      <c r="H151" s="205"/>
      <c r="I151" s="217" t="n">
        <v>42637</v>
      </c>
      <c r="J151" s="218" t="s">
        <v>290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07"/>
      <c r="W151" s="219"/>
      <c r="X151" s="219" t="n">
        <v>100000</v>
      </c>
      <c r="Y151" s="219" t="n">
        <v>100000</v>
      </c>
      <c r="Z151" s="219" t="n">
        <v>100000</v>
      </c>
      <c r="AA151" s="219"/>
      <c r="AB151" s="219" t="n">
        <v>75000</v>
      </c>
      <c r="AC151" s="219"/>
      <c r="AD151" s="219"/>
      <c r="AE151" s="219"/>
      <c r="AF151" s="219"/>
      <c r="AG151" s="221" t="n">
        <f aca="false">SUM(AC151+AE151-AF151)</f>
        <v>0</v>
      </c>
      <c r="AH151" s="219"/>
      <c r="AI151" s="219"/>
      <c r="AJ151" s="180"/>
      <c r="AK151" s="219"/>
      <c r="AL151" s="219"/>
      <c r="AM151" s="219"/>
      <c r="AN151" s="180" t="n">
        <f aca="false">SUM(AK151+AL151-AM151)</f>
        <v>0</v>
      </c>
      <c r="AO151" s="207" t="n">
        <f aca="false">SUM(AN151/$AN$2)</f>
        <v>0</v>
      </c>
      <c r="AP151" s="180"/>
      <c r="AQ151" s="180"/>
      <c r="AR151" s="207" t="n">
        <f aca="false">SUM(AP151/$AN$2)</f>
        <v>0</v>
      </c>
      <c r="AS151" s="207"/>
      <c r="AT151" s="207"/>
      <c r="AU151" s="207"/>
      <c r="AV151" s="207"/>
      <c r="AW151" s="207" t="n">
        <f aca="false">SUM(AR151+AU151-AV151)</f>
        <v>0</v>
      </c>
      <c r="AX151" s="215"/>
      <c r="AY151" s="180"/>
      <c r="AZ151" s="180"/>
      <c r="BA151" s="160" t="n">
        <f aca="false">SUM(AW151+AY151-AZ151)</f>
        <v>0</v>
      </c>
      <c r="BI151" s="3"/>
    </row>
    <row r="152" customFormat="false" ht="12.75" hidden="false" customHeight="false" outlineLevel="0" collapsed="false">
      <c r="A152" s="214" t="s">
        <v>291</v>
      </c>
      <c r="B152" s="220"/>
      <c r="C152" s="220"/>
      <c r="D152" s="220"/>
      <c r="E152" s="220"/>
      <c r="F152" s="220"/>
      <c r="G152" s="220"/>
      <c r="H152" s="220"/>
      <c r="I152" s="206" t="s">
        <v>292</v>
      </c>
      <c r="J152" s="137" t="s">
        <v>293</v>
      </c>
      <c r="K152" s="207" t="e">
        <f aca="false">SUM(K153+K160+#REF!)</f>
        <v>#REF!</v>
      </c>
      <c r="L152" s="207" t="e">
        <f aca="false">SUM(L153+L160+#REF!)</f>
        <v>#REF!</v>
      </c>
      <c r="M152" s="207" t="e">
        <f aca="false">SUM(M153+M160+#REF!)</f>
        <v>#REF!</v>
      </c>
      <c r="N152" s="207" t="n">
        <f aca="false">SUM(N153+N160)</f>
        <v>43000</v>
      </c>
      <c r="O152" s="207" t="n">
        <f aca="false">SUM(O153+O160)</f>
        <v>43000</v>
      </c>
      <c r="P152" s="207" t="n">
        <f aca="false">SUM(P153+P160)</f>
        <v>31000</v>
      </c>
      <c r="Q152" s="207" t="n">
        <f aca="false">SUM(Q153+Q160)</f>
        <v>31000</v>
      </c>
      <c r="R152" s="207" t="n">
        <f aca="false">SUM(R153+R160)</f>
        <v>0</v>
      </c>
      <c r="S152" s="207" t="n">
        <f aca="false">SUM(S153+S160)</f>
        <v>31000</v>
      </c>
      <c r="T152" s="207" t="n">
        <f aca="false">SUM(T153+T160)</f>
        <v>0</v>
      </c>
      <c r="U152" s="207" t="n">
        <f aca="false">SUM(U153+U160)</f>
        <v>0</v>
      </c>
      <c r="V152" s="207" t="n">
        <f aca="false">SUM(V153+V160)</f>
        <v>200</v>
      </c>
      <c r="W152" s="207" t="n">
        <f aca="false">SUM(W153+W160)</f>
        <v>31000</v>
      </c>
      <c r="X152" s="207" t="n">
        <f aca="false">SUM(X153+X160)</f>
        <v>88000</v>
      </c>
      <c r="Y152" s="207" t="n">
        <f aca="false">SUM(Y153+Y160)</f>
        <v>88000</v>
      </c>
      <c r="Z152" s="207" t="n">
        <f aca="false">SUM(Z153+Z160)</f>
        <v>88000</v>
      </c>
      <c r="AA152" s="207" t="n">
        <f aca="false">SUM(AA153+AA160)</f>
        <v>93000</v>
      </c>
      <c r="AB152" s="207" t="n">
        <f aca="false">SUM(AB153+AB160)</f>
        <v>0</v>
      </c>
      <c r="AC152" s="207" t="n">
        <f aca="false">SUM(AC153+AC160)</f>
        <v>115000</v>
      </c>
      <c r="AD152" s="207" t="n">
        <f aca="false">SUM(AD153+AD160)</f>
        <v>95000</v>
      </c>
      <c r="AE152" s="207" t="n">
        <f aca="false">SUM(AE153+AE160)</f>
        <v>0</v>
      </c>
      <c r="AF152" s="207" t="n">
        <f aca="false">SUM(AF153+AF160)</f>
        <v>0</v>
      </c>
      <c r="AG152" s="207" t="n">
        <f aca="false">SUM(AG153+AG160)</f>
        <v>95000</v>
      </c>
      <c r="AH152" s="207" t="n">
        <f aca="false">SUM(AH153+AH160)</f>
        <v>4997.09</v>
      </c>
      <c r="AI152" s="207" t="n">
        <f aca="false">SUM(AI153+AI160)</f>
        <v>60000</v>
      </c>
      <c r="AJ152" s="207" t="n">
        <f aca="false">SUM(AJ153+AJ160)</f>
        <v>0</v>
      </c>
      <c r="AK152" s="207" t="n">
        <f aca="false">SUM(AK153+AK160)</f>
        <v>60000</v>
      </c>
      <c r="AL152" s="207" t="n">
        <f aca="false">SUM(AL153+AL160)</f>
        <v>0</v>
      </c>
      <c r="AM152" s="207" t="n">
        <f aca="false">SUM(AM153+AM160)</f>
        <v>0</v>
      </c>
      <c r="AN152" s="207" t="n">
        <f aca="false">SUM(AN153+AN160)</f>
        <v>60000</v>
      </c>
      <c r="AO152" s="207" t="n">
        <f aca="false">SUM(AN152/$AN$2)</f>
        <v>7963.36850487756</v>
      </c>
      <c r="AP152" s="207" t="n">
        <f aca="false">SUM(AP153+AP160)</f>
        <v>60000</v>
      </c>
      <c r="AQ152" s="207" t="n">
        <f aca="false">SUM(AQ153+AQ160)</f>
        <v>0</v>
      </c>
      <c r="AR152" s="207" t="n">
        <f aca="false">SUM(AP152/$AN$2)</f>
        <v>7963.36850487756</v>
      </c>
      <c r="AS152" s="207"/>
      <c r="AT152" s="207" t="n">
        <f aca="false">SUM(AT153+AT160)</f>
        <v>0</v>
      </c>
      <c r="AU152" s="207" t="n">
        <f aca="false">SUM(AU153+AU160)</f>
        <v>0</v>
      </c>
      <c r="AV152" s="207" t="n">
        <f aca="false">SUM(AV153+AV160)</f>
        <v>0</v>
      </c>
      <c r="AW152" s="207" t="n">
        <f aca="false">SUM(AR152+AU152-AV152)</f>
        <v>7963.36850487756</v>
      </c>
      <c r="AX152" s="215" t="n">
        <f aca="false">SUM(AX153+AX160)</f>
        <v>6637</v>
      </c>
      <c r="AY152" s="216" t="n">
        <f aca="false">SUM(AY153+AY160)</f>
        <v>1</v>
      </c>
      <c r="AZ152" s="216" t="n">
        <f aca="false">SUM(AZ153+AZ160)</f>
        <v>0</v>
      </c>
      <c r="BA152" s="216" t="n">
        <f aca="false">SUM(BA153+BA160)</f>
        <v>7964.36850487756</v>
      </c>
      <c r="BI152" s="3"/>
    </row>
    <row r="153" customFormat="false" ht="12.75" hidden="false" customHeight="false" outlineLevel="0" collapsed="false">
      <c r="A153" s="209" t="s">
        <v>294</v>
      </c>
      <c r="B153" s="205"/>
      <c r="C153" s="205"/>
      <c r="D153" s="205"/>
      <c r="E153" s="205"/>
      <c r="F153" s="205"/>
      <c r="G153" s="205"/>
      <c r="H153" s="205"/>
      <c r="I153" s="217" t="s">
        <v>155</v>
      </c>
      <c r="J153" s="218" t="s">
        <v>295</v>
      </c>
      <c r="K153" s="219" t="e">
        <f aca="false">SUM(K154)</f>
        <v>#REF!</v>
      </c>
      <c r="L153" s="219" t="e">
        <f aca="false">SUM(L154)</f>
        <v>#REF!</v>
      </c>
      <c r="M153" s="219" t="e">
        <f aca="false">SUM(M154)</f>
        <v>#REF!</v>
      </c>
      <c r="N153" s="219" t="n">
        <f aca="false">SUM(N154)</f>
        <v>40000</v>
      </c>
      <c r="O153" s="219" t="n">
        <f aca="false">SUM(O154)</f>
        <v>40000</v>
      </c>
      <c r="P153" s="219" t="n">
        <f aca="false">SUM(P154)</f>
        <v>28000</v>
      </c>
      <c r="Q153" s="219" t="n">
        <f aca="false">SUM(Q154)</f>
        <v>28000</v>
      </c>
      <c r="R153" s="219" t="n">
        <f aca="false">SUM(R154)</f>
        <v>0</v>
      </c>
      <c r="S153" s="219" t="n">
        <f aca="false">SUM(S154)</f>
        <v>28000</v>
      </c>
      <c r="T153" s="219" t="n">
        <f aca="false">SUM(T154)</f>
        <v>0</v>
      </c>
      <c r="U153" s="219" t="n">
        <f aca="false">SUM(U154)</f>
        <v>0</v>
      </c>
      <c r="V153" s="219" t="n">
        <f aca="false">SUM(V154)</f>
        <v>100</v>
      </c>
      <c r="W153" s="219" t="n">
        <f aca="false">SUM(W154)</f>
        <v>28000</v>
      </c>
      <c r="X153" s="219" t="n">
        <f aca="false">SUM(X154)</f>
        <v>85000</v>
      </c>
      <c r="Y153" s="219" t="n">
        <f aca="false">SUM(Y154)</f>
        <v>85000</v>
      </c>
      <c r="Z153" s="219" t="n">
        <f aca="false">SUM(Z154)</f>
        <v>85000</v>
      </c>
      <c r="AA153" s="219" t="n">
        <f aca="false">SUM(AA154)</f>
        <v>85000</v>
      </c>
      <c r="AB153" s="219" t="n">
        <f aca="false">SUM(AB154)</f>
        <v>0</v>
      </c>
      <c r="AC153" s="219" t="n">
        <f aca="false">SUM(AC154)</f>
        <v>85000</v>
      </c>
      <c r="AD153" s="219" t="n">
        <f aca="false">SUM(AD154)</f>
        <v>85000</v>
      </c>
      <c r="AE153" s="219" t="n">
        <f aca="false">SUM(AE154)</f>
        <v>0</v>
      </c>
      <c r="AF153" s="219" t="n">
        <f aca="false">SUM(AF154)</f>
        <v>0</v>
      </c>
      <c r="AG153" s="219" t="n">
        <f aca="false">SUM(AG154)</f>
        <v>85000</v>
      </c>
      <c r="AH153" s="219" t="n">
        <f aca="false">SUM(AH154)</f>
        <v>0</v>
      </c>
      <c r="AI153" s="219" t="n">
        <f aca="false">SUM(AI154)</f>
        <v>50000</v>
      </c>
      <c r="AJ153" s="219" t="n">
        <f aca="false">SUM(AJ154)</f>
        <v>0</v>
      </c>
      <c r="AK153" s="219" t="n">
        <f aca="false">SUM(AK154)</f>
        <v>50000</v>
      </c>
      <c r="AL153" s="219" t="n">
        <f aca="false">SUM(AL154)</f>
        <v>0</v>
      </c>
      <c r="AM153" s="219" t="n">
        <f aca="false">SUM(AM154)</f>
        <v>0</v>
      </c>
      <c r="AN153" s="219" t="n">
        <f aca="false">SUM(AN154)</f>
        <v>50000</v>
      </c>
      <c r="AO153" s="207" t="n">
        <f aca="false">SUM(AN153/$AN$2)</f>
        <v>6636.1404207313</v>
      </c>
      <c r="AP153" s="219" t="n">
        <f aca="false">SUM(AP154)</f>
        <v>50000</v>
      </c>
      <c r="AQ153" s="219" t="n">
        <f aca="false">SUM(AQ154)</f>
        <v>0</v>
      </c>
      <c r="AR153" s="207" t="n">
        <f aca="false">SUM(AP153/$AN$2)</f>
        <v>6636.1404207313</v>
      </c>
      <c r="AS153" s="207"/>
      <c r="AT153" s="207" t="n">
        <f aca="false">SUM(AT154)</f>
        <v>0</v>
      </c>
      <c r="AU153" s="207" t="n">
        <f aca="false">SUM(AU154)</f>
        <v>0</v>
      </c>
      <c r="AV153" s="207" t="n">
        <f aca="false">SUM(AV154)</f>
        <v>0</v>
      </c>
      <c r="AW153" s="207" t="n">
        <f aca="false">SUM(AR153+AU153-AV153)</f>
        <v>6636.1404207313</v>
      </c>
      <c r="AX153" s="215" t="n">
        <f aca="false">SUM(AX156)</f>
        <v>6637</v>
      </c>
      <c r="AY153" s="216" t="n">
        <f aca="false">SUM(AY156)</f>
        <v>1</v>
      </c>
      <c r="AZ153" s="216" t="n">
        <f aca="false">SUM(AZ156)</f>
        <v>0</v>
      </c>
      <c r="BA153" s="216" t="n">
        <f aca="false">SUM(BA156)</f>
        <v>6637.1404207313</v>
      </c>
      <c r="BI153" s="3"/>
    </row>
    <row r="154" customFormat="false" ht="12.75" hidden="false" customHeight="false" outlineLevel="0" collapsed="false">
      <c r="A154" s="209"/>
      <c r="B154" s="205"/>
      <c r="C154" s="205"/>
      <c r="D154" s="205"/>
      <c r="E154" s="205"/>
      <c r="F154" s="205"/>
      <c r="G154" s="205"/>
      <c r="H154" s="205"/>
      <c r="I154" s="217" t="s">
        <v>296</v>
      </c>
      <c r="J154" s="218"/>
      <c r="K154" s="219" t="e">
        <f aca="false">SUM(K156)</f>
        <v>#REF!</v>
      </c>
      <c r="L154" s="219" t="e">
        <f aca="false">SUM(L156)</f>
        <v>#REF!</v>
      </c>
      <c r="M154" s="219" t="e">
        <f aca="false">SUM(M156)</f>
        <v>#REF!</v>
      </c>
      <c r="N154" s="219" t="n">
        <f aca="false">SUM(N156)</f>
        <v>40000</v>
      </c>
      <c r="O154" s="219" t="n">
        <f aca="false">SUM(O156)</f>
        <v>40000</v>
      </c>
      <c r="P154" s="219" t="n">
        <f aca="false">SUM(P156)</f>
        <v>28000</v>
      </c>
      <c r="Q154" s="219" t="n">
        <f aca="false">SUM(Q156)</f>
        <v>28000</v>
      </c>
      <c r="R154" s="219" t="n">
        <f aca="false">SUM(R156)</f>
        <v>0</v>
      </c>
      <c r="S154" s="219" t="n">
        <f aca="false">SUM(S156)</f>
        <v>28000</v>
      </c>
      <c r="T154" s="219" t="n">
        <f aca="false">SUM(T156)</f>
        <v>0</v>
      </c>
      <c r="U154" s="219" t="n">
        <f aca="false">SUM(U156)</f>
        <v>0</v>
      </c>
      <c r="V154" s="219" t="n">
        <f aca="false">SUM(V156)</f>
        <v>100</v>
      </c>
      <c r="W154" s="219" t="n">
        <f aca="false">SUM(W156)</f>
        <v>28000</v>
      </c>
      <c r="X154" s="219" t="n">
        <f aca="false">SUM(X156)</f>
        <v>85000</v>
      </c>
      <c r="Y154" s="219" t="n">
        <f aca="false">SUM(Y156)</f>
        <v>85000</v>
      </c>
      <c r="Z154" s="219" t="n">
        <f aca="false">SUM(Z156)</f>
        <v>85000</v>
      </c>
      <c r="AA154" s="219" t="n">
        <f aca="false">SUM(AA156)</f>
        <v>85000</v>
      </c>
      <c r="AB154" s="219" t="n">
        <f aca="false">SUM(AB156)</f>
        <v>0</v>
      </c>
      <c r="AC154" s="219" t="n">
        <f aca="false">SUM(AC156)</f>
        <v>85000</v>
      </c>
      <c r="AD154" s="219" t="n">
        <f aca="false">SUM(AD156)</f>
        <v>85000</v>
      </c>
      <c r="AE154" s="219" t="n">
        <f aca="false">SUM(AE156)</f>
        <v>0</v>
      </c>
      <c r="AF154" s="219" t="n">
        <f aca="false">SUM(AF156)</f>
        <v>0</v>
      </c>
      <c r="AG154" s="219" t="n">
        <f aca="false">SUM(AG156)</f>
        <v>85000</v>
      </c>
      <c r="AH154" s="219" t="n">
        <f aca="false">SUM(AH156)</f>
        <v>0</v>
      </c>
      <c r="AI154" s="219" t="n">
        <f aca="false">SUM(AI156)</f>
        <v>50000</v>
      </c>
      <c r="AJ154" s="219" t="n">
        <f aca="false">SUM(AJ156)</f>
        <v>0</v>
      </c>
      <c r="AK154" s="219" t="n">
        <f aca="false">SUM(AK156)</f>
        <v>50000</v>
      </c>
      <c r="AL154" s="219" t="n">
        <f aca="false">SUM(AL156)</f>
        <v>0</v>
      </c>
      <c r="AM154" s="219" t="n">
        <f aca="false">SUM(AM156)</f>
        <v>0</v>
      </c>
      <c r="AN154" s="219" t="n">
        <f aca="false">SUM(AN156)</f>
        <v>50000</v>
      </c>
      <c r="AO154" s="207" t="n">
        <f aca="false">SUM(AN154/$AN$2)</f>
        <v>6636.1404207313</v>
      </c>
      <c r="AP154" s="219" t="n">
        <f aca="false">SUM(AP156)</f>
        <v>50000</v>
      </c>
      <c r="AQ154" s="219" t="n">
        <f aca="false">SUM(AQ156)</f>
        <v>0</v>
      </c>
      <c r="AR154" s="207" t="n">
        <f aca="false">SUM(AP154/$AN$2)</f>
        <v>6636.1404207313</v>
      </c>
      <c r="AS154" s="207"/>
      <c r="AT154" s="207" t="n">
        <f aca="false">SUM(AT156)</f>
        <v>0</v>
      </c>
      <c r="AU154" s="207" t="n">
        <f aca="false">SUM(AU156)</f>
        <v>0</v>
      </c>
      <c r="AV154" s="207" t="n">
        <f aca="false">SUM(AV156)</f>
        <v>0</v>
      </c>
      <c r="AW154" s="207" t="n">
        <f aca="false">SUM(AR154+AU154-AV154)</f>
        <v>6636.1404207313</v>
      </c>
      <c r="AX154" s="215" t="n">
        <f aca="false">SUM(AX156)</f>
        <v>6637</v>
      </c>
      <c r="AY154" s="180"/>
      <c r="AZ154" s="180" t="n">
        <f aca="false">SUM(AZ157)</f>
        <v>0</v>
      </c>
      <c r="BA154" s="160" t="n">
        <f aca="false">SUM(AW154+AY154-AZ154)</f>
        <v>6636.1404207313</v>
      </c>
      <c r="BI154" s="3"/>
    </row>
    <row r="155" customFormat="false" ht="12.75" hidden="false" customHeight="false" outlineLevel="0" collapsed="false">
      <c r="A155" s="209"/>
      <c r="B155" s="205" t="s">
        <v>158</v>
      </c>
      <c r="C155" s="205"/>
      <c r="D155" s="205"/>
      <c r="E155" s="205"/>
      <c r="F155" s="205"/>
      <c r="G155" s="205"/>
      <c r="H155" s="205"/>
      <c r="I155" s="217" t="s">
        <v>159</v>
      </c>
      <c r="J155" s="218" t="s">
        <v>160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07" t="n">
        <f aca="false">SUM(AN155/$AN$2)</f>
        <v>0</v>
      </c>
      <c r="AP155" s="219" t="n">
        <v>50000</v>
      </c>
      <c r="AQ155" s="219" t="n">
        <v>50000</v>
      </c>
      <c r="AR155" s="207" t="n">
        <f aca="false">SUM(AP155/$AN$2)</f>
        <v>6636.1404207313</v>
      </c>
      <c r="AS155" s="207"/>
      <c r="AT155" s="207" t="n">
        <v>50000</v>
      </c>
      <c r="AU155" s="207"/>
      <c r="AV155" s="207"/>
      <c r="AW155" s="207" t="n">
        <f aca="false">SUM(AR155+AU155-AV155)</f>
        <v>6636.1404207313</v>
      </c>
      <c r="AX155" s="215"/>
      <c r="AY155" s="180"/>
      <c r="AZ155" s="180"/>
      <c r="BA155" s="160" t="n">
        <f aca="false">SUM(AW155+AY155-AZ155)</f>
        <v>6636.1404207313</v>
      </c>
      <c r="BI155" s="3"/>
    </row>
    <row r="156" customFormat="false" ht="12.75" hidden="false" customHeight="false" outlineLevel="0" collapsed="false">
      <c r="A156" s="214"/>
      <c r="B156" s="220"/>
      <c r="C156" s="220"/>
      <c r="D156" s="220"/>
      <c r="E156" s="220"/>
      <c r="F156" s="220"/>
      <c r="G156" s="220"/>
      <c r="H156" s="220"/>
      <c r="I156" s="206" t="n">
        <v>3</v>
      </c>
      <c r="J156" s="137" t="s">
        <v>71</v>
      </c>
      <c r="K156" s="207" t="e">
        <f aca="false">SUM(K157)</f>
        <v>#REF!</v>
      </c>
      <c r="L156" s="207" t="e">
        <f aca="false">SUM(L157)</f>
        <v>#REF!</v>
      </c>
      <c r="M156" s="207" t="e">
        <f aca="false">SUM(M157)</f>
        <v>#REF!</v>
      </c>
      <c r="N156" s="207" t="n">
        <f aca="false">SUM(N157)</f>
        <v>40000</v>
      </c>
      <c r="O156" s="207" t="n">
        <f aca="false">SUM(O157)</f>
        <v>40000</v>
      </c>
      <c r="P156" s="207" t="n">
        <f aca="false">SUM(P157)</f>
        <v>28000</v>
      </c>
      <c r="Q156" s="207" t="n">
        <f aca="false">SUM(Q157)</f>
        <v>28000</v>
      </c>
      <c r="R156" s="207" t="n">
        <f aca="false">SUM(R157)</f>
        <v>0</v>
      </c>
      <c r="S156" s="207" t="n">
        <f aca="false">SUM(S157)</f>
        <v>28000</v>
      </c>
      <c r="T156" s="207" t="n">
        <f aca="false">SUM(T157)</f>
        <v>0</v>
      </c>
      <c r="U156" s="207" t="n">
        <f aca="false">SUM(U157)</f>
        <v>0</v>
      </c>
      <c r="V156" s="207" t="n">
        <f aca="false">SUM(V157)</f>
        <v>100</v>
      </c>
      <c r="W156" s="207" t="n">
        <f aca="false">SUM(W157)</f>
        <v>28000</v>
      </c>
      <c r="X156" s="207" t="n">
        <f aca="false">SUM(X157)</f>
        <v>85000</v>
      </c>
      <c r="Y156" s="207" t="n">
        <f aca="false">SUM(Y157)</f>
        <v>85000</v>
      </c>
      <c r="Z156" s="207" t="n">
        <f aca="false">SUM(Z157)</f>
        <v>85000</v>
      </c>
      <c r="AA156" s="207" t="n">
        <f aca="false">SUM(AA157)</f>
        <v>85000</v>
      </c>
      <c r="AB156" s="207" t="n">
        <f aca="false">SUM(AB157)</f>
        <v>0</v>
      </c>
      <c r="AC156" s="207" t="n">
        <f aca="false">SUM(AC157)</f>
        <v>85000</v>
      </c>
      <c r="AD156" s="207" t="n">
        <f aca="false">SUM(AD157)</f>
        <v>85000</v>
      </c>
      <c r="AE156" s="207" t="n">
        <f aca="false">SUM(AE157)</f>
        <v>0</v>
      </c>
      <c r="AF156" s="207" t="n">
        <f aca="false">SUM(AF157)</f>
        <v>0</v>
      </c>
      <c r="AG156" s="207" t="n">
        <f aca="false">SUM(AG157)</f>
        <v>85000</v>
      </c>
      <c r="AH156" s="207" t="n">
        <f aca="false">SUM(AH157)</f>
        <v>0</v>
      </c>
      <c r="AI156" s="207" t="n">
        <f aca="false">SUM(AI157)</f>
        <v>50000</v>
      </c>
      <c r="AJ156" s="207" t="n">
        <f aca="false">SUM(AJ157)</f>
        <v>0</v>
      </c>
      <c r="AK156" s="207" t="n">
        <f aca="false">SUM(AK157)</f>
        <v>50000</v>
      </c>
      <c r="AL156" s="207" t="n">
        <f aca="false">SUM(AL157)</f>
        <v>0</v>
      </c>
      <c r="AM156" s="207" t="n">
        <f aca="false">SUM(AM157)</f>
        <v>0</v>
      </c>
      <c r="AN156" s="207" t="n">
        <f aca="false">SUM(AN157)</f>
        <v>50000</v>
      </c>
      <c r="AO156" s="207" t="n">
        <f aca="false">SUM(AN156/$AN$2)</f>
        <v>6636.1404207313</v>
      </c>
      <c r="AP156" s="207" t="n">
        <f aca="false">SUM(AP157)</f>
        <v>50000</v>
      </c>
      <c r="AQ156" s="207" t="n">
        <f aca="false">SUM(AQ157)</f>
        <v>0</v>
      </c>
      <c r="AR156" s="207" t="n">
        <f aca="false">SUM(AP156/$AN$2)</f>
        <v>6636.1404207313</v>
      </c>
      <c r="AS156" s="207"/>
      <c r="AT156" s="207" t="n">
        <f aca="false">SUM(AT157)</f>
        <v>0</v>
      </c>
      <c r="AU156" s="207" t="n">
        <f aca="false">SUM(AU157)</f>
        <v>0</v>
      </c>
      <c r="AV156" s="207" t="n">
        <f aca="false">SUM(AV157)</f>
        <v>0</v>
      </c>
      <c r="AW156" s="207" t="n">
        <f aca="false">SUM(AR156+AU156-AV156)</f>
        <v>6636.1404207313</v>
      </c>
      <c r="AX156" s="215" t="n">
        <f aca="false">SUM(AX157)</f>
        <v>6637</v>
      </c>
      <c r="AY156" s="216" t="n">
        <f aca="false">SUM(AY157)</f>
        <v>1</v>
      </c>
      <c r="AZ156" s="216" t="n">
        <f aca="false">SUM(AZ157)</f>
        <v>0</v>
      </c>
      <c r="BA156" s="216" t="n">
        <f aca="false">SUM(BA157)</f>
        <v>6637.1404207313</v>
      </c>
      <c r="BI156" s="3"/>
    </row>
    <row r="157" customFormat="false" ht="12.75" hidden="false" customHeight="false" outlineLevel="0" collapsed="false">
      <c r="A157" s="214"/>
      <c r="B157" s="220" t="s">
        <v>159</v>
      </c>
      <c r="C157" s="220"/>
      <c r="D157" s="220"/>
      <c r="E157" s="220"/>
      <c r="F157" s="220"/>
      <c r="G157" s="220"/>
      <c r="H157" s="220"/>
      <c r="I157" s="206" t="n">
        <v>38</v>
      </c>
      <c r="J157" s="137" t="s">
        <v>168</v>
      </c>
      <c r="K157" s="207" t="e">
        <f aca="false">SUM(K158)</f>
        <v>#REF!</v>
      </c>
      <c r="L157" s="207" t="e">
        <f aca="false">SUM(L158)</f>
        <v>#REF!</v>
      </c>
      <c r="M157" s="207" t="e">
        <f aca="false">SUM(M158)</f>
        <v>#REF!</v>
      </c>
      <c r="N157" s="207" t="n">
        <f aca="false">SUM(N158)</f>
        <v>40000</v>
      </c>
      <c r="O157" s="207" t="n">
        <f aca="false">SUM(O158)</f>
        <v>40000</v>
      </c>
      <c r="P157" s="207" t="n">
        <f aca="false">SUM(P158)</f>
        <v>28000</v>
      </c>
      <c r="Q157" s="207" t="n">
        <f aca="false">SUM(Q158)</f>
        <v>28000</v>
      </c>
      <c r="R157" s="207" t="n">
        <f aca="false">SUM(R158)</f>
        <v>0</v>
      </c>
      <c r="S157" s="207" t="n">
        <f aca="false">SUM(S158)</f>
        <v>28000</v>
      </c>
      <c r="T157" s="207" t="n">
        <f aca="false">SUM(T158)</f>
        <v>0</v>
      </c>
      <c r="U157" s="207" t="n">
        <f aca="false">SUM(U158)</f>
        <v>0</v>
      </c>
      <c r="V157" s="207" t="n">
        <f aca="false">SUM(V158)</f>
        <v>100</v>
      </c>
      <c r="W157" s="207" t="n">
        <f aca="false">SUM(W158)</f>
        <v>28000</v>
      </c>
      <c r="X157" s="207" t="n">
        <f aca="false">SUM(X158)</f>
        <v>85000</v>
      </c>
      <c r="Y157" s="207" t="n">
        <f aca="false">SUM(Y158)</f>
        <v>85000</v>
      </c>
      <c r="Z157" s="207" t="n">
        <f aca="false">SUM(Z158)</f>
        <v>85000</v>
      </c>
      <c r="AA157" s="207" t="n">
        <f aca="false">SUM(AA158)</f>
        <v>85000</v>
      </c>
      <c r="AB157" s="207" t="n">
        <f aca="false">SUM(AB158)</f>
        <v>0</v>
      </c>
      <c r="AC157" s="207" t="n">
        <f aca="false">SUM(AC158)</f>
        <v>85000</v>
      </c>
      <c r="AD157" s="207" t="n">
        <f aca="false">SUM(AD158)</f>
        <v>85000</v>
      </c>
      <c r="AE157" s="207" t="n">
        <f aca="false">SUM(AE158)</f>
        <v>0</v>
      </c>
      <c r="AF157" s="207" t="n">
        <f aca="false">SUM(AF158)</f>
        <v>0</v>
      </c>
      <c r="AG157" s="207" t="n">
        <f aca="false">SUM(AG158)</f>
        <v>85000</v>
      </c>
      <c r="AH157" s="207" t="n">
        <f aca="false">SUM(AH158)</f>
        <v>0</v>
      </c>
      <c r="AI157" s="207" t="n">
        <f aca="false">SUM(AI158)</f>
        <v>50000</v>
      </c>
      <c r="AJ157" s="207" t="n">
        <f aca="false">SUM(AJ158)</f>
        <v>0</v>
      </c>
      <c r="AK157" s="207" t="n">
        <f aca="false">SUM(AK158)</f>
        <v>50000</v>
      </c>
      <c r="AL157" s="207" t="n">
        <f aca="false">SUM(AL158)</f>
        <v>0</v>
      </c>
      <c r="AM157" s="207" t="n">
        <f aca="false">SUM(AM158)</f>
        <v>0</v>
      </c>
      <c r="AN157" s="207" t="n">
        <f aca="false">SUM(AN158)</f>
        <v>50000</v>
      </c>
      <c r="AO157" s="207" t="n">
        <f aca="false">SUM(AN157/$AN$2)</f>
        <v>6636.1404207313</v>
      </c>
      <c r="AP157" s="207" t="n">
        <f aca="false">SUM(AP158)</f>
        <v>50000</v>
      </c>
      <c r="AQ157" s="207"/>
      <c r="AR157" s="207" t="n">
        <f aca="false">SUM(AP157/$AN$2)</f>
        <v>6636.1404207313</v>
      </c>
      <c r="AS157" s="207"/>
      <c r="AT157" s="207" t="n">
        <f aca="false">SUM(AT158)</f>
        <v>0</v>
      </c>
      <c r="AU157" s="207" t="n">
        <f aca="false">SUM(AU158)</f>
        <v>0</v>
      </c>
      <c r="AV157" s="207" t="n">
        <f aca="false">SUM(AV158)</f>
        <v>0</v>
      </c>
      <c r="AW157" s="207" t="n">
        <f aca="false">SUM(AW158)</f>
        <v>6636.1404207313</v>
      </c>
      <c r="AX157" s="208" t="n">
        <f aca="false">SUM(AX158)</f>
        <v>6637</v>
      </c>
      <c r="AY157" s="207" t="n">
        <f aca="false">SUM(AY158)</f>
        <v>1</v>
      </c>
      <c r="AZ157" s="207" t="n">
        <f aca="false">SUM(AZ158)</f>
        <v>0</v>
      </c>
      <c r="BA157" s="160" t="n">
        <f aca="false">SUM(AW157+AY157-AZ157)</f>
        <v>6637.1404207313</v>
      </c>
      <c r="BB157" s="3" t="n">
        <v>6637.14</v>
      </c>
      <c r="BI157" s="3"/>
    </row>
    <row r="158" customFormat="false" ht="12.75" hidden="true" customHeight="false" outlineLevel="0" collapsed="false">
      <c r="A158" s="209"/>
      <c r="B158" s="205"/>
      <c r="C158" s="205"/>
      <c r="D158" s="205"/>
      <c r="E158" s="205"/>
      <c r="F158" s="205"/>
      <c r="G158" s="205"/>
      <c r="H158" s="205"/>
      <c r="I158" s="217" t="n">
        <v>381</v>
      </c>
      <c r="J158" s="218" t="s">
        <v>169</v>
      </c>
      <c r="K158" s="219" t="e">
        <f aca="false">SUM(#REF!)</f>
        <v>#REF!</v>
      </c>
      <c r="L158" s="219" t="e">
        <f aca="false">SUM(#REF!)</f>
        <v>#REF!</v>
      </c>
      <c r="M158" s="219" t="e">
        <f aca="false">SUM(#REF!)</f>
        <v>#REF!</v>
      </c>
      <c r="N158" s="219" t="n">
        <f aca="false">SUM(N159:N159)</f>
        <v>40000</v>
      </c>
      <c r="O158" s="219" t="n">
        <f aca="false">SUM(O159:O159)</f>
        <v>40000</v>
      </c>
      <c r="P158" s="219" t="n">
        <f aca="false">SUM(P159:P159)</f>
        <v>28000</v>
      </c>
      <c r="Q158" s="219" t="n">
        <f aca="false">SUM(Q159:Q159)</f>
        <v>28000</v>
      </c>
      <c r="R158" s="219" t="n">
        <f aca="false">SUM(R159:R159)</f>
        <v>0</v>
      </c>
      <c r="S158" s="219" t="n">
        <f aca="false">SUM(S159:S159)</f>
        <v>28000</v>
      </c>
      <c r="T158" s="219" t="n">
        <f aca="false">SUM(T159:T159)</f>
        <v>0</v>
      </c>
      <c r="U158" s="219" t="n">
        <f aca="false">SUM(U159:U159)</f>
        <v>0</v>
      </c>
      <c r="V158" s="219" t="n">
        <f aca="false">SUM(V159:V159)</f>
        <v>100</v>
      </c>
      <c r="W158" s="219" t="n">
        <f aca="false">SUM(W159:W159)</f>
        <v>28000</v>
      </c>
      <c r="X158" s="219" t="n">
        <f aca="false">SUM(X159:X159)</f>
        <v>85000</v>
      </c>
      <c r="Y158" s="219" t="n">
        <f aca="false">SUM(Y159:Y159)</f>
        <v>85000</v>
      </c>
      <c r="Z158" s="219" t="n">
        <f aca="false">SUM(Z159:Z159)</f>
        <v>85000</v>
      </c>
      <c r="AA158" s="219" t="n">
        <f aca="false">SUM(AA159:AA159)</f>
        <v>85000</v>
      </c>
      <c r="AB158" s="219" t="n">
        <f aca="false">SUM(AB159:AB159)</f>
        <v>0</v>
      </c>
      <c r="AC158" s="219" t="n">
        <f aca="false">SUM(AC159:AC159)</f>
        <v>85000</v>
      </c>
      <c r="AD158" s="219" t="n">
        <f aca="false">SUM(AD159:AD159)</f>
        <v>85000</v>
      </c>
      <c r="AE158" s="219" t="n">
        <f aca="false">SUM(AE159:AE159)</f>
        <v>0</v>
      </c>
      <c r="AF158" s="219" t="n">
        <f aca="false">SUM(AF159:AF159)</f>
        <v>0</v>
      </c>
      <c r="AG158" s="219" t="n">
        <f aca="false">SUM(AG159:AG159)</f>
        <v>85000</v>
      </c>
      <c r="AH158" s="219" t="n">
        <f aca="false">SUM(AH159:AH159)</f>
        <v>0</v>
      </c>
      <c r="AI158" s="219" t="n">
        <f aca="false">SUM(AI159:AI159)</f>
        <v>50000</v>
      </c>
      <c r="AJ158" s="219" t="n">
        <f aca="false">SUM(AJ159:AJ159)</f>
        <v>0</v>
      </c>
      <c r="AK158" s="219" t="n">
        <f aca="false">SUM(AK159:AK159)</f>
        <v>50000</v>
      </c>
      <c r="AL158" s="219" t="n">
        <f aca="false">SUM(AL159:AL159)</f>
        <v>0</v>
      </c>
      <c r="AM158" s="219" t="n">
        <f aca="false">SUM(AM159:AM159)</f>
        <v>0</v>
      </c>
      <c r="AN158" s="219" t="n">
        <f aca="false">SUM(AN159:AN159)</f>
        <v>50000</v>
      </c>
      <c r="AO158" s="207" t="n">
        <f aca="false">SUM(AN158/$AN$2)</f>
        <v>6636.1404207313</v>
      </c>
      <c r="AP158" s="219" t="n">
        <f aca="false">SUM(AP159:AP159)</f>
        <v>50000</v>
      </c>
      <c r="AQ158" s="219"/>
      <c r="AR158" s="207" t="n">
        <f aca="false">SUM(AP158/$AN$2)</f>
        <v>6636.1404207313</v>
      </c>
      <c r="AS158" s="207"/>
      <c r="AT158" s="207" t="n">
        <f aca="false">SUM(AT159:AT159)</f>
        <v>0</v>
      </c>
      <c r="AU158" s="207" t="n">
        <f aca="false">SUM(AU159:AU159)</f>
        <v>0</v>
      </c>
      <c r="AV158" s="207" t="n">
        <f aca="false">SUM(AV159:AV159)</f>
        <v>0</v>
      </c>
      <c r="AW158" s="207" t="n">
        <f aca="false">SUM(AW159)</f>
        <v>6636.1404207313</v>
      </c>
      <c r="AX158" s="208" t="n">
        <f aca="false">SUM(AX159)</f>
        <v>6637</v>
      </c>
      <c r="AY158" s="238" t="n">
        <f aca="false">SUM(AY159)</f>
        <v>1</v>
      </c>
      <c r="AZ158" s="238" t="n">
        <f aca="false">SUM(AZ159)</f>
        <v>0</v>
      </c>
      <c r="BA158" s="160" t="n">
        <f aca="false">SUM(AW158+AY158-AZ158)</f>
        <v>6637.1404207313</v>
      </c>
      <c r="BI158" s="3"/>
    </row>
    <row r="159" customFormat="false" ht="12.75" hidden="true" customHeight="false" outlineLevel="0" collapsed="false">
      <c r="A159" s="209"/>
      <c r="B159" s="205"/>
      <c r="C159" s="205"/>
      <c r="D159" s="205"/>
      <c r="E159" s="205"/>
      <c r="F159" s="205"/>
      <c r="G159" s="205"/>
      <c r="H159" s="205"/>
      <c r="I159" s="217" t="n">
        <v>38111</v>
      </c>
      <c r="J159" s="218" t="s">
        <v>295</v>
      </c>
      <c r="K159" s="219"/>
      <c r="L159" s="219"/>
      <c r="M159" s="219"/>
      <c r="N159" s="219" t="n">
        <v>40000</v>
      </c>
      <c r="O159" s="219" t="n">
        <v>40000</v>
      </c>
      <c r="P159" s="219" t="n">
        <v>28000</v>
      </c>
      <c r="Q159" s="219" t="n">
        <v>28000</v>
      </c>
      <c r="R159" s="219"/>
      <c r="S159" s="219" t="n">
        <v>28000</v>
      </c>
      <c r="T159" s="219"/>
      <c r="U159" s="219"/>
      <c r="V159" s="207" t="n">
        <f aca="false">S159/P159*100</f>
        <v>100</v>
      </c>
      <c r="W159" s="219" t="n">
        <v>28000</v>
      </c>
      <c r="X159" s="219" t="n">
        <v>85000</v>
      </c>
      <c r="Y159" s="219" t="n">
        <v>85000</v>
      </c>
      <c r="Z159" s="219" t="n">
        <v>85000</v>
      </c>
      <c r="AA159" s="219" t="n">
        <v>85000</v>
      </c>
      <c r="AB159" s="219"/>
      <c r="AC159" s="219" t="n">
        <v>85000</v>
      </c>
      <c r="AD159" s="219" t="n">
        <v>85000</v>
      </c>
      <c r="AE159" s="219"/>
      <c r="AF159" s="219"/>
      <c r="AG159" s="221" t="n">
        <f aca="false">SUM(AC159+AE159-AF159)</f>
        <v>85000</v>
      </c>
      <c r="AH159" s="219"/>
      <c r="AI159" s="219" t="n">
        <v>50000</v>
      </c>
      <c r="AJ159" s="180" t="n">
        <v>0</v>
      </c>
      <c r="AK159" s="219" t="n">
        <v>50000</v>
      </c>
      <c r="AL159" s="219"/>
      <c r="AM159" s="219"/>
      <c r="AN159" s="180" t="n">
        <f aca="false">SUM(AK159+AL159-AM159)</f>
        <v>50000</v>
      </c>
      <c r="AO159" s="207" t="n">
        <f aca="false">SUM(AN159/$AN$2)</f>
        <v>6636.1404207313</v>
      </c>
      <c r="AP159" s="180" t="n">
        <v>50000</v>
      </c>
      <c r="AQ159" s="180"/>
      <c r="AR159" s="207" t="n">
        <f aca="false">SUM(AP159/$AN$2)</f>
        <v>6636.1404207313</v>
      </c>
      <c r="AS159" s="207"/>
      <c r="AT159" s="207"/>
      <c r="AU159" s="207"/>
      <c r="AV159" s="207"/>
      <c r="AW159" s="207" t="n">
        <f aca="false">SUM(AR159+AU159-AV159)</f>
        <v>6636.1404207313</v>
      </c>
      <c r="AX159" s="215" t="n">
        <v>6637</v>
      </c>
      <c r="AY159" s="180" t="n">
        <v>1</v>
      </c>
      <c r="AZ159" s="180"/>
      <c r="BA159" s="160" t="n">
        <f aca="false">SUM(AW159+AY159-AZ159)</f>
        <v>6637.1404207313</v>
      </c>
      <c r="BI159" s="3"/>
    </row>
    <row r="160" customFormat="false" ht="12.75" hidden="false" customHeight="false" outlineLevel="0" collapsed="false">
      <c r="A160" s="209" t="s">
        <v>297</v>
      </c>
      <c r="B160" s="205"/>
      <c r="C160" s="205"/>
      <c r="D160" s="205"/>
      <c r="E160" s="205"/>
      <c r="F160" s="205"/>
      <c r="G160" s="205"/>
      <c r="H160" s="205"/>
      <c r="I160" s="217" t="s">
        <v>155</v>
      </c>
      <c r="J160" s="218" t="s">
        <v>298</v>
      </c>
      <c r="K160" s="219" t="n">
        <f aca="false">SUM(K161)</f>
        <v>0</v>
      </c>
      <c r="L160" s="219" t="n">
        <f aca="false">SUM(L161)</f>
        <v>3000</v>
      </c>
      <c r="M160" s="219" t="n">
        <f aca="false">SUM(M161)</f>
        <v>3000</v>
      </c>
      <c r="N160" s="219" t="n">
        <f aca="false">SUM(N161)</f>
        <v>3000</v>
      </c>
      <c r="O160" s="219" t="n">
        <f aca="false">SUM(O161)</f>
        <v>3000</v>
      </c>
      <c r="P160" s="219" t="n">
        <f aca="false">SUM(P161)</f>
        <v>3000</v>
      </c>
      <c r="Q160" s="219" t="n">
        <f aca="false">SUM(Q161)</f>
        <v>3000</v>
      </c>
      <c r="R160" s="219" t="n">
        <f aca="false">SUM(R161)</f>
        <v>0</v>
      </c>
      <c r="S160" s="219" t="n">
        <f aca="false">SUM(S161)</f>
        <v>3000</v>
      </c>
      <c r="T160" s="219" t="n">
        <f aca="false">SUM(T161)</f>
        <v>0</v>
      </c>
      <c r="U160" s="219" t="n">
        <f aca="false">SUM(U161)</f>
        <v>0</v>
      </c>
      <c r="V160" s="219" t="n">
        <f aca="false">SUM(V161)</f>
        <v>100</v>
      </c>
      <c r="W160" s="219" t="n">
        <f aca="false">SUM(W161)</f>
        <v>3000</v>
      </c>
      <c r="X160" s="219" t="n">
        <f aca="false">SUM(X161)</f>
        <v>3000</v>
      </c>
      <c r="Y160" s="219" t="n">
        <f aca="false">SUM(Y161)</f>
        <v>3000</v>
      </c>
      <c r="Z160" s="219" t="n">
        <f aca="false">SUM(Z161)</f>
        <v>3000</v>
      </c>
      <c r="AA160" s="219" t="n">
        <f aca="false">SUM(AA161)</f>
        <v>8000</v>
      </c>
      <c r="AB160" s="219" t="n">
        <f aca="false">SUM(AB161)</f>
        <v>0</v>
      </c>
      <c r="AC160" s="219" t="n">
        <f aca="false">SUM(AC161)</f>
        <v>30000</v>
      </c>
      <c r="AD160" s="219" t="n">
        <f aca="false">SUM(AD161)</f>
        <v>10000</v>
      </c>
      <c r="AE160" s="219" t="n">
        <f aca="false">SUM(AE161)</f>
        <v>0</v>
      </c>
      <c r="AF160" s="219" t="n">
        <f aca="false">SUM(AF161)</f>
        <v>0</v>
      </c>
      <c r="AG160" s="219" t="n">
        <f aca="false">SUM(AG161)</f>
        <v>10000</v>
      </c>
      <c r="AH160" s="219" t="n">
        <f aca="false">SUM(AH161)</f>
        <v>4997.09</v>
      </c>
      <c r="AI160" s="219" t="n">
        <f aca="false">SUM(AI161)</f>
        <v>10000</v>
      </c>
      <c r="AJ160" s="219" t="n">
        <f aca="false">SUM(AJ161)</f>
        <v>0</v>
      </c>
      <c r="AK160" s="219" t="n">
        <f aca="false">SUM(AK161)</f>
        <v>10000</v>
      </c>
      <c r="AL160" s="219" t="n">
        <f aca="false">SUM(AL161)</f>
        <v>0</v>
      </c>
      <c r="AM160" s="219" t="n">
        <f aca="false">SUM(AM161)</f>
        <v>0</v>
      </c>
      <c r="AN160" s="219" t="n">
        <f aca="false">SUM(AN161)</f>
        <v>10000</v>
      </c>
      <c r="AO160" s="207" t="n">
        <f aca="false">SUM(AN160/$AN$2)</f>
        <v>1327.22808414626</v>
      </c>
      <c r="AP160" s="219" t="n">
        <f aca="false">SUM(AP161)</f>
        <v>10000</v>
      </c>
      <c r="AQ160" s="219" t="n">
        <f aca="false">SUM(AQ161)</f>
        <v>0</v>
      </c>
      <c r="AR160" s="207" t="n">
        <f aca="false">SUM(AP160/$AN$2)</f>
        <v>1327.22808414626</v>
      </c>
      <c r="AS160" s="207"/>
      <c r="AT160" s="207" t="n">
        <f aca="false">SUM(AT161)</f>
        <v>0</v>
      </c>
      <c r="AU160" s="207" t="n">
        <f aca="false">SUM(AU161)</f>
        <v>0</v>
      </c>
      <c r="AV160" s="207" t="n">
        <f aca="false">SUM(AV161)</f>
        <v>0</v>
      </c>
      <c r="AW160" s="207" t="n">
        <f aca="false">SUM(AR160+AU160-AV160)</f>
        <v>1327.22808414626</v>
      </c>
      <c r="AX160" s="215"/>
      <c r="AY160" s="216" t="n">
        <f aca="false">SUM(AY164)</f>
        <v>0</v>
      </c>
      <c r="AZ160" s="216"/>
      <c r="BA160" s="160" t="n">
        <f aca="false">SUM(AW160+AY160-AZ160)</f>
        <v>1327.22808414626</v>
      </c>
      <c r="BI160" s="3"/>
    </row>
    <row r="161" customFormat="false" ht="12.75" hidden="false" customHeight="false" outlineLevel="0" collapsed="false">
      <c r="A161" s="209"/>
      <c r="B161" s="205"/>
      <c r="C161" s="205"/>
      <c r="D161" s="205"/>
      <c r="E161" s="205"/>
      <c r="F161" s="205"/>
      <c r="G161" s="205"/>
      <c r="H161" s="205"/>
      <c r="I161" s="217" t="s">
        <v>299</v>
      </c>
      <c r="J161" s="218"/>
      <c r="K161" s="219" t="n">
        <f aca="false">SUM(K164)</f>
        <v>0</v>
      </c>
      <c r="L161" s="219" t="n">
        <f aca="false">SUM(L164)</f>
        <v>3000</v>
      </c>
      <c r="M161" s="219" t="n">
        <f aca="false">SUM(M164)</f>
        <v>3000</v>
      </c>
      <c r="N161" s="219" t="n">
        <f aca="false">SUM(N164)</f>
        <v>3000</v>
      </c>
      <c r="O161" s="219" t="n">
        <f aca="false">SUM(O164)</f>
        <v>3000</v>
      </c>
      <c r="P161" s="219" t="n">
        <f aca="false">SUM(P164)</f>
        <v>3000</v>
      </c>
      <c r="Q161" s="219" t="n">
        <f aca="false">SUM(Q164)</f>
        <v>3000</v>
      </c>
      <c r="R161" s="219" t="n">
        <f aca="false">SUM(R164)</f>
        <v>0</v>
      </c>
      <c r="S161" s="219" t="n">
        <f aca="false">SUM(S164)</f>
        <v>3000</v>
      </c>
      <c r="T161" s="219" t="n">
        <f aca="false">SUM(T164)</f>
        <v>0</v>
      </c>
      <c r="U161" s="219" t="n">
        <f aca="false">SUM(U164)</f>
        <v>0</v>
      </c>
      <c r="V161" s="219" t="n">
        <f aca="false">SUM(V164)</f>
        <v>100</v>
      </c>
      <c r="W161" s="219" t="n">
        <f aca="false">SUM(W164)</f>
        <v>3000</v>
      </c>
      <c r="X161" s="219" t="n">
        <f aca="false">SUM(X164)</f>
        <v>3000</v>
      </c>
      <c r="Y161" s="219" t="n">
        <f aca="false">SUM(Y164)</f>
        <v>3000</v>
      </c>
      <c r="Z161" s="219" t="n">
        <f aca="false">SUM(Z164)</f>
        <v>3000</v>
      </c>
      <c r="AA161" s="219" t="n">
        <f aca="false">SUM(AA164)</f>
        <v>8000</v>
      </c>
      <c r="AB161" s="219" t="n">
        <f aca="false">SUM(AB164)</f>
        <v>0</v>
      </c>
      <c r="AC161" s="219" t="n">
        <f aca="false">SUM(AC164)</f>
        <v>30000</v>
      </c>
      <c r="AD161" s="219" t="n">
        <f aca="false">SUM(AD164)</f>
        <v>10000</v>
      </c>
      <c r="AE161" s="219" t="n">
        <f aca="false">SUM(AE164)</f>
        <v>0</v>
      </c>
      <c r="AF161" s="219" t="n">
        <f aca="false">SUM(AF164)</f>
        <v>0</v>
      </c>
      <c r="AG161" s="219" t="n">
        <f aca="false">SUM(AG164)</f>
        <v>10000</v>
      </c>
      <c r="AH161" s="219" t="n">
        <f aca="false">SUM(AH164)</f>
        <v>4997.09</v>
      </c>
      <c r="AI161" s="219" t="n">
        <f aca="false">SUM(AI164)</f>
        <v>10000</v>
      </c>
      <c r="AJ161" s="219" t="n">
        <f aca="false">SUM(AJ164)</f>
        <v>0</v>
      </c>
      <c r="AK161" s="219" t="n">
        <f aca="false">SUM(AK164)</f>
        <v>10000</v>
      </c>
      <c r="AL161" s="219" t="n">
        <f aca="false">SUM(AL164)</f>
        <v>0</v>
      </c>
      <c r="AM161" s="219" t="n">
        <f aca="false">SUM(AM164)</f>
        <v>0</v>
      </c>
      <c r="AN161" s="219" t="n">
        <f aca="false">SUM(AN164)</f>
        <v>10000</v>
      </c>
      <c r="AO161" s="207" t="n">
        <f aca="false">SUM(AN161/$AN$2)</f>
        <v>1327.22808414626</v>
      </c>
      <c r="AP161" s="219" t="n">
        <f aca="false">SUM(AP164)</f>
        <v>10000</v>
      </c>
      <c r="AQ161" s="219" t="n">
        <f aca="false">SUM(AQ164)</f>
        <v>0</v>
      </c>
      <c r="AR161" s="207" t="n">
        <f aca="false">SUM(AP161/$AN$2)</f>
        <v>1327.22808414626</v>
      </c>
      <c r="AS161" s="207"/>
      <c r="AT161" s="207" t="n">
        <f aca="false">SUM(AT164)</f>
        <v>0</v>
      </c>
      <c r="AU161" s="207" t="n">
        <f aca="false">SUM(AU164)</f>
        <v>0</v>
      </c>
      <c r="AV161" s="207" t="n">
        <f aca="false">SUM(AV164)</f>
        <v>0</v>
      </c>
      <c r="AW161" s="207" t="n">
        <f aca="false">SUM(AR161+AU161-AV161)</f>
        <v>1327.22808414626</v>
      </c>
      <c r="AX161" s="215"/>
      <c r="AY161" s="180" t="n">
        <f aca="false">SUM(AY160)</f>
        <v>0</v>
      </c>
      <c r="AZ161" s="180" t="n">
        <f aca="false">SUM(AZ160)</f>
        <v>0</v>
      </c>
      <c r="BA161" s="160" t="n">
        <f aca="false">SUM(AW161+AY161-AZ161)</f>
        <v>1327.22808414626</v>
      </c>
      <c r="BI161" s="3"/>
    </row>
    <row r="162" customFormat="false" ht="12.75" hidden="false" customHeight="false" outlineLevel="0" collapsed="false">
      <c r="A162" s="209"/>
      <c r="B162" s="205" t="s">
        <v>178</v>
      </c>
      <c r="C162" s="205"/>
      <c r="D162" s="205"/>
      <c r="E162" s="205"/>
      <c r="F162" s="205"/>
      <c r="G162" s="205"/>
      <c r="H162" s="205"/>
      <c r="I162" s="234" t="s">
        <v>179</v>
      </c>
      <c r="J162" s="218" t="s">
        <v>28</v>
      </c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07" t="n">
        <f aca="false">SUM(AN162/$AN$2)</f>
        <v>0</v>
      </c>
      <c r="AP162" s="219" t="n">
        <v>10000</v>
      </c>
      <c r="AQ162" s="219"/>
      <c r="AR162" s="207" t="n">
        <f aca="false">SUM(AP162/$AN$2)</f>
        <v>1327.22808414626</v>
      </c>
      <c r="AS162" s="207"/>
      <c r="AT162" s="207" t="n">
        <v>10000</v>
      </c>
      <c r="AU162" s="207"/>
      <c r="AV162" s="207"/>
      <c r="AW162" s="207" t="n">
        <v>0</v>
      </c>
      <c r="AX162" s="215"/>
      <c r="AY162" s="180"/>
      <c r="AZ162" s="180"/>
      <c r="BA162" s="160" t="n">
        <f aca="false">SUM(AW162+AY162-AZ162)</f>
        <v>0</v>
      </c>
      <c r="BI162" s="3"/>
    </row>
    <row r="163" customFormat="false" ht="12.75" hidden="false" customHeight="false" outlineLevel="0" collapsed="false">
      <c r="A163" s="209"/>
      <c r="B163" s="205" t="s">
        <v>178</v>
      </c>
      <c r="C163" s="205"/>
      <c r="D163" s="205"/>
      <c r="E163" s="205"/>
      <c r="F163" s="205"/>
      <c r="G163" s="205"/>
      <c r="H163" s="205"/>
      <c r="I163" s="234" t="s">
        <v>182</v>
      </c>
      <c r="J163" s="218" t="s">
        <v>300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07"/>
      <c r="AP163" s="219"/>
      <c r="AQ163" s="219"/>
      <c r="AR163" s="207"/>
      <c r="AS163" s="207"/>
      <c r="AT163" s="207"/>
      <c r="AU163" s="207"/>
      <c r="AV163" s="207"/>
      <c r="AW163" s="207" t="n">
        <v>1327.23</v>
      </c>
      <c r="AX163" s="215"/>
      <c r="AY163" s="180"/>
      <c r="AZ163" s="180"/>
      <c r="BA163" s="160"/>
      <c r="BI163" s="3"/>
    </row>
    <row r="164" customFormat="false" ht="12.75" hidden="false" customHeight="false" outlineLevel="0" collapsed="false">
      <c r="A164" s="214"/>
      <c r="B164" s="220"/>
      <c r="C164" s="220"/>
      <c r="D164" s="220"/>
      <c r="E164" s="220"/>
      <c r="F164" s="220"/>
      <c r="G164" s="220"/>
      <c r="H164" s="220"/>
      <c r="I164" s="239" t="n">
        <v>3</v>
      </c>
      <c r="J164" s="137" t="s">
        <v>71</v>
      </c>
      <c r="K164" s="207" t="n">
        <f aca="false">SUM(K165)</f>
        <v>0</v>
      </c>
      <c r="L164" s="207" t="n">
        <f aca="false">SUM(L165)</f>
        <v>3000</v>
      </c>
      <c r="M164" s="207" t="n">
        <f aca="false">SUM(M165)</f>
        <v>3000</v>
      </c>
      <c r="N164" s="207" t="n">
        <f aca="false">SUM(N165)</f>
        <v>3000</v>
      </c>
      <c r="O164" s="207" t="n">
        <f aca="false">SUM(O165)</f>
        <v>3000</v>
      </c>
      <c r="P164" s="207" t="n">
        <f aca="false">SUM(P165)</f>
        <v>3000</v>
      </c>
      <c r="Q164" s="207" t="n">
        <f aca="false">SUM(Q165)</f>
        <v>3000</v>
      </c>
      <c r="R164" s="207" t="n">
        <f aca="false">SUM(R165)</f>
        <v>0</v>
      </c>
      <c r="S164" s="207" t="n">
        <f aca="false">SUM(S165)</f>
        <v>3000</v>
      </c>
      <c r="T164" s="207" t="n">
        <f aca="false">SUM(T165)</f>
        <v>0</v>
      </c>
      <c r="U164" s="207" t="n">
        <f aca="false">SUM(U165)</f>
        <v>0</v>
      </c>
      <c r="V164" s="207" t="n">
        <f aca="false">SUM(V165)</f>
        <v>100</v>
      </c>
      <c r="W164" s="207" t="n">
        <f aca="false">SUM(W165)</f>
        <v>3000</v>
      </c>
      <c r="X164" s="207" t="n">
        <f aca="false">SUM(X165)</f>
        <v>3000</v>
      </c>
      <c r="Y164" s="207" t="n">
        <f aca="false">SUM(Y165)</f>
        <v>3000</v>
      </c>
      <c r="Z164" s="207" t="n">
        <f aca="false">SUM(Z165)</f>
        <v>3000</v>
      </c>
      <c r="AA164" s="207" t="n">
        <f aca="false">SUM(AA165)</f>
        <v>8000</v>
      </c>
      <c r="AB164" s="207" t="n">
        <f aca="false">SUM(AB165)</f>
        <v>0</v>
      </c>
      <c r="AC164" s="207" t="n">
        <f aca="false">SUM(AC165)</f>
        <v>30000</v>
      </c>
      <c r="AD164" s="207" t="n">
        <f aca="false">SUM(AD165)</f>
        <v>10000</v>
      </c>
      <c r="AE164" s="207" t="n">
        <f aca="false">SUM(AE165)</f>
        <v>0</v>
      </c>
      <c r="AF164" s="207" t="n">
        <f aca="false">SUM(AF165)</f>
        <v>0</v>
      </c>
      <c r="AG164" s="207" t="n">
        <f aca="false">SUM(AG165)</f>
        <v>10000</v>
      </c>
      <c r="AH164" s="207" t="n">
        <f aca="false">SUM(AH165)</f>
        <v>4997.09</v>
      </c>
      <c r="AI164" s="207" t="n">
        <f aca="false">SUM(AI165)</f>
        <v>10000</v>
      </c>
      <c r="AJ164" s="207" t="n">
        <f aca="false">SUM(AJ165)</f>
        <v>0</v>
      </c>
      <c r="AK164" s="207" t="n">
        <f aca="false">SUM(AK165)</f>
        <v>10000</v>
      </c>
      <c r="AL164" s="207" t="n">
        <f aca="false">SUM(AL165)</f>
        <v>0</v>
      </c>
      <c r="AM164" s="207" t="n">
        <f aca="false">SUM(AM165)</f>
        <v>0</v>
      </c>
      <c r="AN164" s="207" t="n">
        <f aca="false">SUM(AN165)</f>
        <v>10000</v>
      </c>
      <c r="AO164" s="207" t="n">
        <f aca="false">SUM(AN164/$AN$2)</f>
        <v>1327.22808414626</v>
      </c>
      <c r="AP164" s="207" t="n">
        <f aca="false">SUM(AP165)</f>
        <v>10000</v>
      </c>
      <c r="AQ164" s="207" t="n">
        <f aca="false">SUM(AQ165)</f>
        <v>0</v>
      </c>
      <c r="AR164" s="207" t="n">
        <f aca="false">SUM(AP164/$AN$2)</f>
        <v>1327.22808414626</v>
      </c>
      <c r="AS164" s="207"/>
      <c r="AT164" s="207" t="n">
        <f aca="false">SUM(AT165)</f>
        <v>0</v>
      </c>
      <c r="AU164" s="207" t="n">
        <f aca="false">SUM(AU165)</f>
        <v>0</v>
      </c>
      <c r="AV164" s="207" t="n">
        <f aca="false">SUM(AV165)</f>
        <v>0</v>
      </c>
      <c r="AW164" s="207" t="n">
        <f aca="false">SUM(AR164+AU164-AV164)</f>
        <v>1327.22808414626</v>
      </c>
      <c r="AX164" s="215" t="n">
        <f aca="false">SUM(AX165)</f>
        <v>1001.18</v>
      </c>
      <c r="AY164" s="180" t="n">
        <f aca="false">SUM(AY165)</f>
        <v>0</v>
      </c>
      <c r="AZ164" s="180" t="n">
        <f aca="false">SUM(AZ165)</f>
        <v>0</v>
      </c>
      <c r="BA164" s="160" t="n">
        <f aca="false">SUM(AW164+AY164-AZ164)</f>
        <v>1327.22808414626</v>
      </c>
      <c r="BI164" s="3"/>
    </row>
    <row r="165" customFormat="false" ht="12.75" hidden="false" customHeight="false" outlineLevel="0" collapsed="false">
      <c r="A165" s="214"/>
      <c r="B165" s="220" t="s">
        <v>179</v>
      </c>
      <c r="C165" s="220"/>
      <c r="D165" s="220"/>
      <c r="E165" s="220"/>
      <c r="F165" s="220"/>
      <c r="G165" s="220"/>
      <c r="H165" s="220"/>
      <c r="I165" s="206" t="n">
        <v>38</v>
      </c>
      <c r="J165" s="137" t="s">
        <v>168</v>
      </c>
      <c r="K165" s="207" t="n">
        <f aca="false">SUM(K166)</f>
        <v>0</v>
      </c>
      <c r="L165" s="207" t="n">
        <f aca="false">SUM(L166)</f>
        <v>3000</v>
      </c>
      <c r="M165" s="207" t="n">
        <f aca="false">SUM(M166)</f>
        <v>3000</v>
      </c>
      <c r="N165" s="207" t="n">
        <f aca="false">SUM(N166)</f>
        <v>3000</v>
      </c>
      <c r="O165" s="207" t="n">
        <f aca="false">SUM(O166)</f>
        <v>3000</v>
      </c>
      <c r="P165" s="207" t="n">
        <f aca="false">SUM(P166)</f>
        <v>3000</v>
      </c>
      <c r="Q165" s="207" t="n">
        <f aca="false">SUM(Q166)</f>
        <v>3000</v>
      </c>
      <c r="R165" s="207" t="n">
        <f aca="false">SUM(R166)</f>
        <v>0</v>
      </c>
      <c r="S165" s="207" t="n">
        <f aca="false">SUM(S166)</f>
        <v>3000</v>
      </c>
      <c r="T165" s="207" t="n">
        <f aca="false">SUM(T166)</f>
        <v>0</v>
      </c>
      <c r="U165" s="207" t="n">
        <f aca="false">SUM(U166)</f>
        <v>0</v>
      </c>
      <c r="V165" s="207" t="n">
        <f aca="false">SUM(V166)</f>
        <v>100</v>
      </c>
      <c r="W165" s="207" t="n">
        <f aca="false">SUM(W166)</f>
        <v>3000</v>
      </c>
      <c r="X165" s="207" t="n">
        <f aca="false">SUM(X166)</f>
        <v>3000</v>
      </c>
      <c r="Y165" s="207" t="n">
        <f aca="false">SUM(Y166)</f>
        <v>3000</v>
      </c>
      <c r="Z165" s="207" t="n">
        <f aca="false">SUM(Z166)</f>
        <v>3000</v>
      </c>
      <c r="AA165" s="207" t="n">
        <f aca="false">SUM(AA166)</f>
        <v>8000</v>
      </c>
      <c r="AB165" s="207" t="n">
        <f aca="false">SUM(AB166)</f>
        <v>0</v>
      </c>
      <c r="AC165" s="207" t="n">
        <f aca="false">SUM(AC166)</f>
        <v>30000</v>
      </c>
      <c r="AD165" s="207" t="n">
        <f aca="false">SUM(AD166)</f>
        <v>10000</v>
      </c>
      <c r="AE165" s="207" t="n">
        <f aca="false">SUM(AE166)</f>
        <v>0</v>
      </c>
      <c r="AF165" s="207" t="n">
        <f aca="false">SUM(AF166)</f>
        <v>0</v>
      </c>
      <c r="AG165" s="207" t="n">
        <f aca="false">SUM(AG166)</f>
        <v>10000</v>
      </c>
      <c r="AH165" s="207" t="n">
        <f aca="false">SUM(AH166)</f>
        <v>4997.09</v>
      </c>
      <c r="AI165" s="207" t="n">
        <f aca="false">SUM(AI166)</f>
        <v>10000</v>
      </c>
      <c r="AJ165" s="207" t="n">
        <f aca="false">SUM(AJ166)</f>
        <v>0</v>
      </c>
      <c r="AK165" s="207" t="n">
        <f aca="false">SUM(AK166)</f>
        <v>10000</v>
      </c>
      <c r="AL165" s="207" t="n">
        <f aca="false">SUM(AL166)</f>
        <v>0</v>
      </c>
      <c r="AM165" s="207" t="n">
        <f aca="false">SUM(AM166)</f>
        <v>0</v>
      </c>
      <c r="AN165" s="207" t="n">
        <f aca="false">SUM(AN166)</f>
        <v>10000</v>
      </c>
      <c r="AO165" s="207" t="n">
        <f aca="false">SUM(AN165/$AN$2)</f>
        <v>1327.22808414626</v>
      </c>
      <c r="AP165" s="207" t="n">
        <f aca="false">SUM(AP166)</f>
        <v>10000</v>
      </c>
      <c r="AQ165" s="207"/>
      <c r="AR165" s="207" t="n">
        <f aca="false">SUM(AP165/$AN$2)</f>
        <v>1327.22808414626</v>
      </c>
      <c r="AS165" s="207"/>
      <c r="AT165" s="207" t="n">
        <f aca="false">SUM(AT166)</f>
        <v>0</v>
      </c>
      <c r="AU165" s="207" t="n">
        <f aca="false">SUM(AU166)</f>
        <v>0</v>
      </c>
      <c r="AV165" s="207" t="n">
        <f aca="false">SUM(AV166)</f>
        <v>0</v>
      </c>
      <c r="AW165" s="207" t="n">
        <f aca="false">SUM(AR165+AU165-AV165)</f>
        <v>1327.22808414626</v>
      </c>
      <c r="AX165" s="215" t="n">
        <f aca="false">SUM(AX166)</f>
        <v>1001.18</v>
      </c>
      <c r="AY165" s="216" t="n">
        <f aca="false">SUM(AY166)</f>
        <v>0</v>
      </c>
      <c r="AZ165" s="216" t="n">
        <f aca="false">SUM(AZ166)</f>
        <v>0</v>
      </c>
      <c r="BA165" s="160" t="n">
        <f aca="false">SUM(AW165+AY165-AZ165)</f>
        <v>1327.22808414626</v>
      </c>
      <c r="BI165" s="3"/>
    </row>
    <row r="166" customFormat="false" ht="12.75" hidden="true" customHeight="false" outlineLevel="0" collapsed="false">
      <c r="A166" s="209"/>
      <c r="B166" s="205"/>
      <c r="C166" s="205"/>
      <c r="D166" s="205"/>
      <c r="E166" s="205"/>
      <c r="F166" s="205"/>
      <c r="G166" s="205"/>
      <c r="H166" s="205"/>
      <c r="I166" s="217" t="n">
        <v>381</v>
      </c>
      <c r="J166" s="218" t="s">
        <v>169</v>
      </c>
      <c r="K166" s="219" t="n">
        <f aca="false">SUM(K167)</f>
        <v>0</v>
      </c>
      <c r="L166" s="219" t="n">
        <f aca="false">SUM(L167)</f>
        <v>3000</v>
      </c>
      <c r="M166" s="219" t="n">
        <f aca="false">SUM(M167)</f>
        <v>3000</v>
      </c>
      <c r="N166" s="219" t="n">
        <f aca="false">SUM(N167)</f>
        <v>3000</v>
      </c>
      <c r="O166" s="219" t="n">
        <f aca="false">SUM(O167)</f>
        <v>3000</v>
      </c>
      <c r="P166" s="219" t="n">
        <f aca="false">SUM(P167)</f>
        <v>3000</v>
      </c>
      <c r="Q166" s="219" t="n">
        <f aca="false">SUM(Q167)</f>
        <v>3000</v>
      </c>
      <c r="R166" s="219" t="n">
        <f aca="false">SUM(R167)</f>
        <v>0</v>
      </c>
      <c r="S166" s="219" t="n">
        <f aca="false">SUM(S167)</f>
        <v>3000</v>
      </c>
      <c r="T166" s="219" t="n">
        <f aca="false">SUM(T167)</f>
        <v>0</v>
      </c>
      <c r="U166" s="219" t="n">
        <f aca="false">SUM(U167)</f>
        <v>0</v>
      </c>
      <c r="V166" s="219" t="n">
        <f aca="false">SUM(V167)</f>
        <v>100</v>
      </c>
      <c r="W166" s="219" t="n">
        <f aca="false">SUM(W167)</f>
        <v>3000</v>
      </c>
      <c r="X166" s="219" t="n">
        <f aca="false">SUM(X167)</f>
        <v>3000</v>
      </c>
      <c r="Y166" s="219" t="n">
        <f aca="false">SUM(Y167)</f>
        <v>3000</v>
      </c>
      <c r="Z166" s="219" t="n">
        <f aca="false">SUM(Z167)</f>
        <v>3000</v>
      </c>
      <c r="AA166" s="219" t="n">
        <f aca="false">SUM(AA167)</f>
        <v>8000</v>
      </c>
      <c r="AB166" s="219" t="n">
        <f aca="false">SUM(AB167)</f>
        <v>0</v>
      </c>
      <c r="AC166" s="219" t="n">
        <f aca="false">SUM(AC167)</f>
        <v>30000</v>
      </c>
      <c r="AD166" s="219" t="n">
        <f aca="false">SUM(AD167)</f>
        <v>10000</v>
      </c>
      <c r="AE166" s="219" t="n">
        <f aca="false">SUM(AE167)</f>
        <v>0</v>
      </c>
      <c r="AF166" s="219" t="n">
        <f aca="false">SUM(AF167)</f>
        <v>0</v>
      </c>
      <c r="AG166" s="219" t="n">
        <f aca="false">SUM(AG167)</f>
        <v>10000</v>
      </c>
      <c r="AH166" s="219" t="n">
        <f aca="false">SUM(AH167)</f>
        <v>4997.09</v>
      </c>
      <c r="AI166" s="219" t="n">
        <f aca="false">SUM(AI167)</f>
        <v>10000</v>
      </c>
      <c r="AJ166" s="219" t="n">
        <f aca="false">SUM(AJ167)</f>
        <v>0</v>
      </c>
      <c r="AK166" s="219" t="n">
        <f aca="false">SUM(AK167)</f>
        <v>10000</v>
      </c>
      <c r="AL166" s="219" t="n">
        <f aca="false">SUM(AL167)</f>
        <v>0</v>
      </c>
      <c r="AM166" s="219" t="n">
        <f aca="false">SUM(AM167)</f>
        <v>0</v>
      </c>
      <c r="AN166" s="219" t="n">
        <f aca="false">SUM(AN167)</f>
        <v>10000</v>
      </c>
      <c r="AO166" s="207" t="n">
        <f aca="false">SUM(AN166/$AN$2)</f>
        <v>1327.22808414626</v>
      </c>
      <c r="AP166" s="219" t="n">
        <f aca="false">SUM(AP167)</f>
        <v>10000</v>
      </c>
      <c r="AQ166" s="219"/>
      <c r="AR166" s="207" t="n">
        <f aca="false">SUM(AP166/$AN$2)</f>
        <v>1327.22808414626</v>
      </c>
      <c r="AS166" s="207"/>
      <c r="AT166" s="207" t="n">
        <f aca="false">SUM(AT167)</f>
        <v>0</v>
      </c>
      <c r="AU166" s="207" t="n">
        <f aca="false">SUM(AU167)</f>
        <v>0</v>
      </c>
      <c r="AV166" s="207" t="n">
        <f aca="false">SUM(AV167)</f>
        <v>0</v>
      </c>
      <c r="AW166" s="207" t="n">
        <f aca="false">SUM(AR166+AU166-AV166)</f>
        <v>1327.22808414626</v>
      </c>
      <c r="AX166" s="215" t="n">
        <f aca="false">SUM(AX167)</f>
        <v>1001.18</v>
      </c>
      <c r="AY166" s="180" t="n">
        <f aca="false">SUM(AY167)</f>
        <v>0</v>
      </c>
      <c r="AZ166" s="180" t="n">
        <f aca="false">SUM(AZ167)</f>
        <v>0</v>
      </c>
      <c r="BA166" s="160" t="n">
        <f aca="false">SUM(AW166+AY166-AZ166)</f>
        <v>1327.22808414626</v>
      </c>
      <c r="BI166" s="3"/>
    </row>
    <row r="167" customFormat="false" ht="12.75" hidden="true" customHeight="false" outlineLevel="0" collapsed="false">
      <c r="A167" s="209"/>
      <c r="B167" s="205"/>
      <c r="C167" s="205"/>
      <c r="D167" s="205"/>
      <c r="E167" s="205"/>
      <c r="F167" s="205"/>
      <c r="G167" s="205"/>
      <c r="H167" s="205"/>
      <c r="I167" s="217" t="n">
        <v>38111</v>
      </c>
      <c r="J167" s="218" t="s">
        <v>298</v>
      </c>
      <c r="K167" s="219" t="n">
        <v>0</v>
      </c>
      <c r="L167" s="219" t="n">
        <v>3000</v>
      </c>
      <c r="M167" s="219" t="n">
        <v>3000</v>
      </c>
      <c r="N167" s="219" t="n">
        <v>3000</v>
      </c>
      <c r="O167" s="219" t="n">
        <v>3000</v>
      </c>
      <c r="P167" s="219" t="n">
        <v>3000</v>
      </c>
      <c r="Q167" s="219" t="n">
        <v>3000</v>
      </c>
      <c r="R167" s="219"/>
      <c r="S167" s="219" t="n">
        <v>3000</v>
      </c>
      <c r="T167" s="219"/>
      <c r="U167" s="219"/>
      <c r="V167" s="207" t="n">
        <f aca="false">S167/P167*100</f>
        <v>100</v>
      </c>
      <c r="W167" s="219" t="n">
        <v>3000</v>
      </c>
      <c r="X167" s="219" t="n">
        <v>3000</v>
      </c>
      <c r="Y167" s="219" t="n">
        <v>3000</v>
      </c>
      <c r="Z167" s="219" t="n">
        <v>3000</v>
      </c>
      <c r="AA167" s="219" t="n">
        <v>8000</v>
      </c>
      <c r="AB167" s="219"/>
      <c r="AC167" s="219" t="n">
        <v>30000</v>
      </c>
      <c r="AD167" s="219" t="n">
        <v>10000</v>
      </c>
      <c r="AE167" s="219"/>
      <c r="AF167" s="219"/>
      <c r="AG167" s="221" t="n">
        <v>10000</v>
      </c>
      <c r="AH167" s="219" t="n">
        <v>4997.09</v>
      </c>
      <c r="AI167" s="219" t="n">
        <v>10000</v>
      </c>
      <c r="AJ167" s="180" t="n">
        <v>0</v>
      </c>
      <c r="AK167" s="219" t="n">
        <v>10000</v>
      </c>
      <c r="AL167" s="219"/>
      <c r="AM167" s="219"/>
      <c r="AN167" s="180" t="n">
        <f aca="false">SUM(AK167+AL167-AM167)</f>
        <v>10000</v>
      </c>
      <c r="AO167" s="207" t="n">
        <f aca="false">SUM(AN167/$AN$2)</f>
        <v>1327.22808414626</v>
      </c>
      <c r="AP167" s="180" t="n">
        <v>10000</v>
      </c>
      <c r="AQ167" s="180"/>
      <c r="AR167" s="207" t="n">
        <f aca="false">SUM(AP167/$AN$2)</f>
        <v>1327.22808414626</v>
      </c>
      <c r="AS167" s="207"/>
      <c r="AT167" s="207"/>
      <c r="AU167" s="207"/>
      <c r="AV167" s="207"/>
      <c r="AW167" s="207" t="n">
        <f aca="false">SUM(AR167+AU167-AV167)</f>
        <v>1327.22808414626</v>
      </c>
      <c r="AX167" s="215" t="n">
        <v>1001.18</v>
      </c>
      <c r="AY167" s="180"/>
      <c r="AZ167" s="180"/>
      <c r="BA167" s="160" t="n">
        <f aca="false">SUM(AW167+AY167-AZ167)</f>
        <v>1327.22808414626</v>
      </c>
      <c r="BG167" s="3" t="n">
        <v>1327.23</v>
      </c>
      <c r="BI167" s="3"/>
    </row>
    <row r="168" customFormat="false" ht="12.75" hidden="false" customHeight="false" outlineLevel="0" collapsed="false">
      <c r="A168" s="214" t="s">
        <v>301</v>
      </c>
      <c r="B168" s="220"/>
      <c r="C168" s="220"/>
      <c r="D168" s="220"/>
      <c r="E168" s="220"/>
      <c r="F168" s="220"/>
      <c r="G168" s="220"/>
      <c r="H168" s="220"/>
      <c r="I168" s="206" t="s">
        <v>302</v>
      </c>
      <c r="J168" s="137" t="s">
        <v>303</v>
      </c>
      <c r="K168" s="207" t="n">
        <f aca="false">SUM(K169+K181)</f>
        <v>82578.36</v>
      </c>
      <c r="L168" s="207" t="n">
        <f aca="false">SUM(L169+L181)</f>
        <v>25000</v>
      </c>
      <c r="M168" s="207" t="n">
        <f aca="false">SUM(M169+M181)</f>
        <v>25000</v>
      </c>
      <c r="N168" s="207" t="n">
        <f aca="false">SUM(N169+N181)</f>
        <v>122000</v>
      </c>
      <c r="O168" s="207" t="n">
        <f aca="false">SUM(O169+O181)</f>
        <v>122000</v>
      </c>
      <c r="P168" s="207" t="n">
        <f aca="false">SUM(P169+P181)</f>
        <v>129000</v>
      </c>
      <c r="Q168" s="207" t="n">
        <f aca="false">SUM(Q169+Q181)</f>
        <v>129000</v>
      </c>
      <c r="R168" s="207" t="n">
        <f aca="false">SUM(R169+R181)</f>
        <v>42556.25</v>
      </c>
      <c r="S168" s="207" t="n">
        <f aca="false">SUM(S169+S181+S189)</f>
        <v>110000</v>
      </c>
      <c r="T168" s="207" t="n">
        <f aca="false">SUM(T169+T181+T189)</f>
        <v>51240.19</v>
      </c>
      <c r="U168" s="207" t="n">
        <f aca="false">SUM(U169+U181+U189)</f>
        <v>0</v>
      </c>
      <c r="V168" s="207" t="n">
        <f aca="false">SUM(V169+V181+V189)</f>
        <v>161.390762843799</v>
      </c>
      <c r="W168" s="207" t="n">
        <f aca="false">SUM(W169+W181+W189)</f>
        <v>160000</v>
      </c>
      <c r="X168" s="207" t="n">
        <f aca="false">SUM(X169+X181+X189)</f>
        <v>191000</v>
      </c>
      <c r="Y168" s="207" t="n">
        <f aca="false">SUM(Y169+Y181+Y189)</f>
        <v>199500</v>
      </c>
      <c r="Z168" s="207" t="n">
        <f aca="false">SUM(Z169+Z181+Z189)</f>
        <v>199500</v>
      </c>
      <c r="AA168" s="207" t="n">
        <f aca="false">SUM(AA169+AA181+AA189)</f>
        <v>220000</v>
      </c>
      <c r="AB168" s="207" t="n">
        <f aca="false">SUM(AB169+AB181+AB189)</f>
        <v>110744.73</v>
      </c>
      <c r="AC168" s="207" t="n">
        <f aca="false">SUM(AC169+AC181+AC189)</f>
        <v>220000</v>
      </c>
      <c r="AD168" s="207" t="n">
        <f aca="false">SUM(AD169+AD181+AD189)</f>
        <v>208000</v>
      </c>
      <c r="AE168" s="207" t="n">
        <f aca="false">SUM(AE169+AE181+AE189)</f>
        <v>0</v>
      </c>
      <c r="AF168" s="207" t="n">
        <f aca="false">SUM(AF169+AF181+AF189)</f>
        <v>0</v>
      </c>
      <c r="AG168" s="207" t="n">
        <f aca="false">SUM(AG169+AG181+AG189)</f>
        <v>224000</v>
      </c>
      <c r="AH168" s="207" t="n">
        <f aca="false">SUM(AH169+AH181+AH189)</f>
        <v>135922.87</v>
      </c>
      <c r="AI168" s="207" t="n">
        <f aca="false">SUM(AI169+AI181+AI189)</f>
        <v>223000</v>
      </c>
      <c r="AJ168" s="207" t="n">
        <f aca="false">SUM(AJ169+AJ181+AJ189)</f>
        <v>64888.98</v>
      </c>
      <c r="AK168" s="207" t="n">
        <f aca="false">SUM(AK169+AK181+AK189)</f>
        <v>271000</v>
      </c>
      <c r="AL168" s="207" t="n">
        <f aca="false">SUM(AL169+AL181+AL189)</f>
        <v>33500</v>
      </c>
      <c r="AM168" s="207" t="n">
        <f aca="false">SUM(AM169+AM181+AM189)</f>
        <v>0</v>
      </c>
      <c r="AN168" s="207" t="n">
        <f aca="false">SUM(AN169+AN181+AN189)</f>
        <v>304500</v>
      </c>
      <c r="AO168" s="207" t="n">
        <f aca="false">SUM(AN168/$AN$2)</f>
        <v>40414.0951622536</v>
      </c>
      <c r="AP168" s="207" t="n">
        <f aca="false">SUM(AP169+AP181+AP189)</f>
        <v>300500</v>
      </c>
      <c r="AQ168" s="207" t="n">
        <f aca="false">SUM(AQ169+AQ181+AQ189)</f>
        <v>0</v>
      </c>
      <c r="AR168" s="207" t="n">
        <f aca="false">SUM(AP168/$AN$2)</f>
        <v>39883.2039285951</v>
      </c>
      <c r="AS168" s="207"/>
      <c r="AT168" s="207" t="n">
        <f aca="false">SUM(AT169+AT181+AT189)</f>
        <v>21432.65</v>
      </c>
      <c r="AU168" s="207" t="n">
        <f aca="false">SUM(AU169+AU181+AU189)</f>
        <v>2000</v>
      </c>
      <c r="AV168" s="207" t="n">
        <f aca="false">SUM(AV169+AV181+AV189)</f>
        <v>0</v>
      </c>
      <c r="AW168" s="207" t="n">
        <f aca="false">SUM(AR168+AU168-AV168)</f>
        <v>41883.2039285951</v>
      </c>
      <c r="AX168" s="215" t="n">
        <f aca="false">SUM(AX169+AX181+AX189)</f>
        <v>36950.14</v>
      </c>
      <c r="AY168" s="216" t="n">
        <f aca="false">SUM(AY169+AY181+AY189)</f>
        <v>6300</v>
      </c>
      <c r="AZ168" s="216" t="n">
        <f aca="false">SUM(AZ169+AZ181+AZ189)</f>
        <v>7918.98</v>
      </c>
      <c r="BA168" s="216" t="n">
        <f aca="false">SUM(BA169+BA181+BA189)</f>
        <v>40264.2239285951</v>
      </c>
      <c r="BI168" s="3"/>
    </row>
    <row r="169" customFormat="false" ht="12.75" hidden="false" customHeight="false" outlineLevel="0" collapsed="false">
      <c r="A169" s="209" t="s">
        <v>304</v>
      </c>
      <c r="B169" s="205"/>
      <c r="C169" s="205"/>
      <c r="D169" s="205"/>
      <c r="E169" s="205"/>
      <c r="F169" s="205"/>
      <c r="G169" s="205"/>
      <c r="H169" s="205"/>
      <c r="I169" s="217" t="s">
        <v>155</v>
      </c>
      <c r="J169" s="218" t="s">
        <v>305</v>
      </c>
      <c r="K169" s="219" t="n">
        <f aca="false">SUM(K170)</f>
        <v>8000</v>
      </c>
      <c r="L169" s="219" t="n">
        <f aca="false">SUM(L170)</f>
        <v>10000</v>
      </c>
      <c r="M169" s="219" t="n">
        <f aca="false">SUM(M170)</f>
        <v>10000</v>
      </c>
      <c r="N169" s="219" t="n">
        <f aca="false">SUM(N170)</f>
        <v>82000</v>
      </c>
      <c r="O169" s="219" t="n">
        <f aca="false">SUM(O170)</f>
        <v>82000</v>
      </c>
      <c r="P169" s="219" t="n">
        <f aca="false">SUM(P170)</f>
        <v>82000</v>
      </c>
      <c r="Q169" s="219" t="n">
        <f aca="false">SUM(Q170)</f>
        <v>82000</v>
      </c>
      <c r="R169" s="219" t="n">
        <f aca="false">SUM(R170)</f>
        <v>37145.75</v>
      </c>
      <c r="S169" s="219" t="n">
        <f aca="false">SUM(S170)</f>
        <v>80000</v>
      </c>
      <c r="T169" s="219" t="n">
        <f aca="false">SUM(T170)</f>
        <v>29334.9</v>
      </c>
      <c r="U169" s="219" t="n">
        <f aca="false">SUM(U170)</f>
        <v>0</v>
      </c>
      <c r="V169" s="219" t="n">
        <f aca="false">SUM(V170)</f>
        <v>97.5609756097561</v>
      </c>
      <c r="W169" s="219" t="n">
        <f aca="false">SUM(W170)</f>
        <v>100000</v>
      </c>
      <c r="X169" s="219" t="n">
        <f aca="false">SUM(X170)</f>
        <v>100000</v>
      </c>
      <c r="Y169" s="219" t="n">
        <f aca="false">SUM(Y170)</f>
        <v>100000</v>
      </c>
      <c r="Z169" s="219" t="n">
        <f aca="false">SUM(Z170)</f>
        <v>100000</v>
      </c>
      <c r="AA169" s="219" t="n">
        <f aca="false">SUM(AA170)</f>
        <v>116000</v>
      </c>
      <c r="AB169" s="219" t="n">
        <f aca="false">SUM(AB170)</f>
        <v>63895.98</v>
      </c>
      <c r="AC169" s="219" t="n">
        <f aca="false">SUM(AC170)</f>
        <v>116000</v>
      </c>
      <c r="AD169" s="219" t="n">
        <f aca="false">SUM(AD170)</f>
        <v>116000</v>
      </c>
      <c r="AE169" s="219" t="n">
        <f aca="false">SUM(AE170)</f>
        <v>0</v>
      </c>
      <c r="AF169" s="219" t="n">
        <f aca="false">SUM(AF170)</f>
        <v>0</v>
      </c>
      <c r="AG169" s="219" t="n">
        <f aca="false">SUM(AG170)</f>
        <v>116000</v>
      </c>
      <c r="AH169" s="219" t="n">
        <f aca="false">SUM(AH170)</f>
        <v>80602.94</v>
      </c>
      <c r="AI169" s="219" t="n">
        <f aca="false">SUM(AI170)</f>
        <v>116000</v>
      </c>
      <c r="AJ169" s="219" t="n">
        <f aca="false">SUM(AJ170)</f>
        <v>51267.74</v>
      </c>
      <c r="AK169" s="219" t="n">
        <f aca="false">SUM(AK170)</f>
        <v>136000</v>
      </c>
      <c r="AL169" s="219" t="n">
        <f aca="false">SUM(AL170)</f>
        <v>5000</v>
      </c>
      <c r="AM169" s="219" t="n">
        <f aca="false">SUM(AM170)</f>
        <v>0</v>
      </c>
      <c r="AN169" s="219" t="n">
        <f aca="false">SUM(AN170)</f>
        <v>141000</v>
      </c>
      <c r="AO169" s="207" t="n">
        <f aca="false">SUM(AN169/$AN$2)</f>
        <v>18713.9159864623</v>
      </c>
      <c r="AP169" s="219" t="n">
        <f aca="false">SUM(AP170)</f>
        <v>142000</v>
      </c>
      <c r="AQ169" s="219" t="n">
        <f aca="false">SUM(AQ170)</f>
        <v>0</v>
      </c>
      <c r="AR169" s="207" t="n">
        <f aca="false">SUM(AP169/$AN$2)</f>
        <v>18846.6387948769</v>
      </c>
      <c r="AS169" s="207"/>
      <c r="AT169" s="207" t="n">
        <f aca="false">SUM(AT170)</f>
        <v>10906.46</v>
      </c>
      <c r="AU169" s="207" t="n">
        <f aca="false">SUM(AU170)</f>
        <v>0</v>
      </c>
      <c r="AV169" s="207" t="n">
        <f aca="false">SUM(AV170)</f>
        <v>0</v>
      </c>
      <c r="AW169" s="207" t="n">
        <f aca="false">SUM(AR169+AU169-AV169)</f>
        <v>18846.6387948769</v>
      </c>
      <c r="AX169" s="215" t="n">
        <f aca="false">SUM(AX173)</f>
        <v>17379.63</v>
      </c>
      <c r="AY169" s="216" t="n">
        <f aca="false">SUM(AY173)</f>
        <v>1200</v>
      </c>
      <c r="AZ169" s="216" t="n">
        <f aca="false">SUM(AZ173)</f>
        <v>663.61</v>
      </c>
      <c r="BA169" s="216" t="n">
        <f aca="false">SUM(BA173)</f>
        <v>19383.0287948769</v>
      </c>
      <c r="BI169" s="3"/>
    </row>
    <row r="170" customFormat="false" ht="12.75" hidden="false" customHeight="false" outlineLevel="0" collapsed="false">
      <c r="A170" s="209"/>
      <c r="B170" s="205"/>
      <c r="C170" s="205"/>
      <c r="D170" s="205"/>
      <c r="E170" s="205"/>
      <c r="F170" s="205"/>
      <c r="G170" s="205"/>
      <c r="H170" s="205"/>
      <c r="I170" s="217" t="s">
        <v>306</v>
      </c>
      <c r="J170" s="218"/>
      <c r="K170" s="219" t="n">
        <f aca="false">SUM(K173)</f>
        <v>8000</v>
      </c>
      <c r="L170" s="219" t="n">
        <f aca="false">SUM(L173)</f>
        <v>10000</v>
      </c>
      <c r="M170" s="219" t="n">
        <f aca="false">SUM(M173)</f>
        <v>10000</v>
      </c>
      <c r="N170" s="219" t="n">
        <f aca="false">SUM(N173)</f>
        <v>82000</v>
      </c>
      <c r="O170" s="219" t="n">
        <f aca="false">SUM(O173)</f>
        <v>82000</v>
      </c>
      <c r="P170" s="219" t="n">
        <f aca="false">SUM(P173)</f>
        <v>82000</v>
      </c>
      <c r="Q170" s="219" t="n">
        <f aca="false">SUM(Q173)</f>
        <v>82000</v>
      </c>
      <c r="R170" s="219" t="n">
        <f aca="false">SUM(R173)</f>
        <v>37145.75</v>
      </c>
      <c r="S170" s="219" t="n">
        <f aca="false">SUM(S173)</f>
        <v>80000</v>
      </c>
      <c r="T170" s="219" t="n">
        <f aca="false">SUM(T173)</f>
        <v>29334.9</v>
      </c>
      <c r="U170" s="219" t="n">
        <f aca="false">SUM(U173)</f>
        <v>0</v>
      </c>
      <c r="V170" s="219" t="n">
        <f aca="false">SUM(V173)</f>
        <v>97.5609756097561</v>
      </c>
      <c r="W170" s="219" t="n">
        <f aca="false">SUM(W173)</f>
        <v>100000</v>
      </c>
      <c r="X170" s="219" t="n">
        <f aca="false">SUM(X173)</f>
        <v>100000</v>
      </c>
      <c r="Y170" s="219" t="n">
        <f aca="false">SUM(Y173)</f>
        <v>100000</v>
      </c>
      <c r="Z170" s="219" t="n">
        <f aca="false">SUM(Z173)</f>
        <v>100000</v>
      </c>
      <c r="AA170" s="219" t="n">
        <f aca="false">SUM(AA173)</f>
        <v>116000</v>
      </c>
      <c r="AB170" s="219" t="n">
        <f aca="false">SUM(AB173)</f>
        <v>63895.98</v>
      </c>
      <c r="AC170" s="219" t="n">
        <f aca="false">SUM(AC173)</f>
        <v>116000</v>
      </c>
      <c r="AD170" s="219" t="n">
        <f aca="false">SUM(AD173)</f>
        <v>116000</v>
      </c>
      <c r="AE170" s="219" t="n">
        <f aca="false">SUM(AE173)</f>
        <v>0</v>
      </c>
      <c r="AF170" s="219" t="n">
        <f aca="false">SUM(AF173)</f>
        <v>0</v>
      </c>
      <c r="AG170" s="219" t="n">
        <f aca="false">SUM(AG173)</f>
        <v>116000</v>
      </c>
      <c r="AH170" s="219" t="n">
        <f aca="false">SUM(AH173)</f>
        <v>80602.94</v>
      </c>
      <c r="AI170" s="219" t="n">
        <f aca="false">SUM(AI173)</f>
        <v>116000</v>
      </c>
      <c r="AJ170" s="219" t="n">
        <f aca="false">SUM(AJ173)</f>
        <v>51267.74</v>
      </c>
      <c r="AK170" s="219" t="n">
        <f aca="false">SUM(AK173)</f>
        <v>136000</v>
      </c>
      <c r="AL170" s="219" t="n">
        <f aca="false">SUM(AL173)</f>
        <v>5000</v>
      </c>
      <c r="AM170" s="219" t="n">
        <f aca="false">SUM(AM173)</f>
        <v>0</v>
      </c>
      <c r="AN170" s="219" t="n">
        <f aca="false">SUM(AN173)</f>
        <v>141000</v>
      </c>
      <c r="AO170" s="207" t="n">
        <f aca="false">SUM(AN170/$AN$2)</f>
        <v>18713.9159864623</v>
      </c>
      <c r="AP170" s="219" t="n">
        <f aca="false">SUM(AP173)</f>
        <v>142000</v>
      </c>
      <c r="AQ170" s="219" t="n">
        <f aca="false">SUM(AQ173)</f>
        <v>0</v>
      </c>
      <c r="AR170" s="207" t="n">
        <f aca="false">SUM(AP170/$AN$2)</f>
        <v>18846.6387948769</v>
      </c>
      <c r="AS170" s="207"/>
      <c r="AT170" s="207" t="n">
        <f aca="false">SUM(AT173)</f>
        <v>10906.46</v>
      </c>
      <c r="AU170" s="207" t="n">
        <f aca="false">SUM(AU173)</f>
        <v>0</v>
      </c>
      <c r="AV170" s="207" t="n">
        <f aca="false">SUM(AV173)</f>
        <v>0</v>
      </c>
      <c r="AW170" s="207" t="n">
        <f aca="false">SUM(AR170+AU170-AV170)</f>
        <v>18846.6387948769</v>
      </c>
      <c r="AX170" s="215"/>
      <c r="AY170" s="180"/>
      <c r="AZ170" s="180"/>
      <c r="BA170" s="160" t="n">
        <v>19383.03</v>
      </c>
      <c r="BI170" s="3"/>
    </row>
    <row r="171" customFormat="false" ht="12.75" hidden="false" customHeight="false" outlineLevel="0" collapsed="false">
      <c r="A171" s="209"/>
      <c r="B171" s="205" t="s">
        <v>158</v>
      </c>
      <c r="C171" s="205"/>
      <c r="D171" s="205"/>
      <c r="E171" s="205"/>
      <c r="F171" s="205"/>
      <c r="G171" s="205"/>
      <c r="H171" s="205"/>
      <c r="I171" s="217" t="s">
        <v>184</v>
      </c>
      <c r="J171" s="218" t="s">
        <v>307</v>
      </c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07"/>
      <c r="AP171" s="219"/>
      <c r="AQ171" s="219"/>
      <c r="AR171" s="207"/>
      <c r="AS171" s="207"/>
      <c r="AT171" s="207"/>
      <c r="AU171" s="207"/>
      <c r="AV171" s="207"/>
      <c r="AW171" s="207"/>
      <c r="AX171" s="215"/>
      <c r="AY171" s="180"/>
      <c r="AZ171" s="180"/>
      <c r="BA171" s="160" t="n">
        <v>235</v>
      </c>
      <c r="BI171" s="3"/>
    </row>
    <row r="172" customFormat="false" ht="12.75" hidden="false" customHeight="false" outlineLevel="0" collapsed="false">
      <c r="A172" s="209"/>
      <c r="B172" s="205" t="s">
        <v>178</v>
      </c>
      <c r="C172" s="205"/>
      <c r="D172" s="205"/>
      <c r="E172" s="205"/>
      <c r="F172" s="205"/>
      <c r="G172" s="205"/>
      <c r="H172" s="205"/>
      <c r="I172" s="234" t="s">
        <v>179</v>
      </c>
      <c r="J172" s="218" t="s">
        <v>28</v>
      </c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07" t="n">
        <f aca="false">SUM(AN172/$AN$2)</f>
        <v>0</v>
      </c>
      <c r="AP172" s="219" t="n">
        <v>142000</v>
      </c>
      <c r="AQ172" s="219"/>
      <c r="AR172" s="207" t="n">
        <f aca="false">SUM(AP172/$AN$2)</f>
        <v>18846.6387948769</v>
      </c>
      <c r="AS172" s="207"/>
      <c r="AT172" s="207" t="n">
        <v>142000</v>
      </c>
      <c r="AU172" s="207"/>
      <c r="AV172" s="207"/>
      <c r="AW172" s="207" t="n">
        <f aca="false">SUM(AR172+AU172-AV172)</f>
        <v>18846.6387948769</v>
      </c>
      <c r="AX172" s="215"/>
      <c r="AY172" s="180"/>
      <c r="AZ172" s="180"/>
      <c r="BA172" s="160" t="n">
        <v>19148.03</v>
      </c>
      <c r="BI172" s="3"/>
    </row>
    <row r="173" customFormat="false" ht="12.75" hidden="false" customHeight="false" outlineLevel="0" collapsed="false">
      <c r="A173" s="214"/>
      <c r="B173" s="220"/>
      <c r="C173" s="220"/>
      <c r="D173" s="220"/>
      <c r="E173" s="220"/>
      <c r="F173" s="220"/>
      <c r="G173" s="220"/>
      <c r="H173" s="220"/>
      <c r="I173" s="206" t="n">
        <v>3</v>
      </c>
      <c r="J173" s="137" t="s">
        <v>71</v>
      </c>
      <c r="K173" s="207" t="n">
        <f aca="false">SUM(K174)</f>
        <v>8000</v>
      </c>
      <c r="L173" s="207" t="n">
        <f aca="false">SUM(L174)</f>
        <v>10000</v>
      </c>
      <c r="M173" s="207" t="n">
        <f aca="false">SUM(M174)</f>
        <v>10000</v>
      </c>
      <c r="N173" s="207" t="n">
        <f aca="false">SUM(N174)</f>
        <v>82000</v>
      </c>
      <c r="O173" s="207" t="n">
        <f aca="false">SUM(O174)</f>
        <v>82000</v>
      </c>
      <c r="P173" s="207" t="n">
        <f aca="false">SUM(P174)</f>
        <v>82000</v>
      </c>
      <c r="Q173" s="207" t="n">
        <f aca="false">SUM(Q174)</f>
        <v>82000</v>
      </c>
      <c r="R173" s="207" t="n">
        <f aca="false">SUM(R174)</f>
        <v>37145.75</v>
      </c>
      <c r="S173" s="207" t="n">
        <f aca="false">SUM(S174)</f>
        <v>80000</v>
      </c>
      <c r="T173" s="207" t="n">
        <f aca="false">SUM(T174)</f>
        <v>29334.9</v>
      </c>
      <c r="U173" s="207" t="n">
        <f aca="false">SUM(U174)</f>
        <v>0</v>
      </c>
      <c r="V173" s="207" t="n">
        <f aca="false">SUM(V174)</f>
        <v>97.5609756097561</v>
      </c>
      <c r="W173" s="207" t="n">
        <f aca="false">SUM(W174)</f>
        <v>100000</v>
      </c>
      <c r="X173" s="207" t="n">
        <f aca="false">SUM(X174)</f>
        <v>100000</v>
      </c>
      <c r="Y173" s="207" t="n">
        <f aca="false">SUM(Y174)</f>
        <v>100000</v>
      </c>
      <c r="Z173" s="207" t="n">
        <f aca="false">SUM(Z174)</f>
        <v>100000</v>
      </c>
      <c r="AA173" s="207" t="n">
        <f aca="false">SUM(AA174)</f>
        <v>116000</v>
      </c>
      <c r="AB173" s="207" t="n">
        <f aca="false">SUM(AB174)</f>
        <v>63895.98</v>
      </c>
      <c r="AC173" s="207" t="n">
        <f aca="false">SUM(AC174)</f>
        <v>116000</v>
      </c>
      <c r="AD173" s="207" t="n">
        <f aca="false">SUM(AD174)</f>
        <v>116000</v>
      </c>
      <c r="AE173" s="207" t="n">
        <f aca="false">SUM(AE174)</f>
        <v>0</v>
      </c>
      <c r="AF173" s="207" t="n">
        <f aca="false">SUM(AF174)</f>
        <v>0</v>
      </c>
      <c r="AG173" s="207" t="n">
        <f aca="false">SUM(AG174)</f>
        <v>116000</v>
      </c>
      <c r="AH173" s="207" t="n">
        <f aca="false">SUM(AH174)</f>
        <v>80602.94</v>
      </c>
      <c r="AI173" s="207" t="n">
        <f aca="false">SUM(AI174)</f>
        <v>116000</v>
      </c>
      <c r="AJ173" s="207" t="n">
        <f aca="false">SUM(AJ174)</f>
        <v>51267.74</v>
      </c>
      <c r="AK173" s="207" t="n">
        <f aca="false">SUM(AK174)</f>
        <v>136000</v>
      </c>
      <c r="AL173" s="207" t="n">
        <f aca="false">SUM(AL174)</f>
        <v>5000</v>
      </c>
      <c r="AM173" s="207" t="n">
        <f aca="false">SUM(AM174)</f>
        <v>0</v>
      </c>
      <c r="AN173" s="207" t="n">
        <f aca="false">SUM(AN174)</f>
        <v>141000</v>
      </c>
      <c r="AO173" s="207" t="n">
        <f aca="false">SUM(AN173/$AN$2)</f>
        <v>18713.9159864623</v>
      </c>
      <c r="AP173" s="207" t="n">
        <f aca="false">SUM(AP174)</f>
        <v>142000</v>
      </c>
      <c r="AQ173" s="207" t="n">
        <f aca="false">SUM(AQ174)</f>
        <v>0</v>
      </c>
      <c r="AR173" s="207" t="n">
        <f aca="false">SUM(AP173/$AN$2)</f>
        <v>18846.6387948769</v>
      </c>
      <c r="AS173" s="207"/>
      <c r="AT173" s="207" t="n">
        <f aca="false">SUM(AT174)</f>
        <v>10906.46</v>
      </c>
      <c r="AU173" s="207" t="n">
        <f aca="false">SUM(AU174)</f>
        <v>0</v>
      </c>
      <c r="AV173" s="207" t="n">
        <f aca="false">SUM(AV174)</f>
        <v>0</v>
      </c>
      <c r="AW173" s="207" t="n">
        <f aca="false">SUM(AR173+AU173-AV173)</f>
        <v>18846.6387948769</v>
      </c>
      <c r="AX173" s="215" t="n">
        <f aca="false">SUM(AX174)</f>
        <v>17379.63</v>
      </c>
      <c r="AY173" s="216" t="n">
        <f aca="false">SUM(AY174)</f>
        <v>1200</v>
      </c>
      <c r="AZ173" s="216" t="n">
        <f aca="false">SUM(AZ174)</f>
        <v>663.61</v>
      </c>
      <c r="BA173" s="216" t="n">
        <f aca="false">SUM(BA174)</f>
        <v>19383.0287948769</v>
      </c>
      <c r="BI173" s="3"/>
    </row>
    <row r="174" customFormat="false" ht="12.75" hidden="false" customHeight="false" outlineLevel="0" collapsed="false">
      <c r="A174" s="214"/>
      <c r="B174" s="220" t="s">
        <v>179</v>
      </c>
      <c r="C174" s="220"/>
      <c r="D174" s="220"/>
      <c r="E174" s="220"/>
      <c r="F174" s="220"/>
      <c r="G174" s="220"/>
      <c r="H174" s="220"/>
      <c r="I174" s="206" t="n">
        <v>36</v>
      </c>
      <c r="J174" s="137" t="s">
        <v>77</v>
      </c>
      <c r="K174" s="207" t="n">
        <f aca="false">SUM(K175)</f>
        <v>8000</v>
      </c>
      <c r="L174" s="207" t="n">
        <f aca="false">SUM(L175)</f>
        <v>10000</v>
      </c>
      <c r="M174" s="207" t="n">
        <f aca="false">SUM(M175)</f>
        <v>10000</v>
      </c>
      <c r="N174" s="207" t="n">
        <f aca="false">SUM(N175)</f>
        <v>82000</v>
      </c>
      <c r="O174" s="207" t="n">
        <f aca="false">SUM(O175)</f>
        <v>82000</v>
      </c>
      <c r="P174" s="207" t="n">
        <f aca="false">SUM(P175)</f>
        <v>82000</v>
      </c>
      <c r="Q174" s="207" t="n">
        <f aca="false">SUM(Q175)</f>
        <v>82000</v>
      </c>
      <c r="R174" s="207" t="n">
        <f aca="false">SUM(R175)</f>
        <v>37145.75</v>
      </c>
      <c r="S174" s="207" t="n">
        <f aca="false">SUM(S175)</f>
        <v>80000</v>
      </c>
      <c r="T174" s="207" t="n">
        <f aca="false">SUM(T175)</f>
        <v>29334.9</v>
      </c>
      <c r="U174" s="207" t="n">
        <f aca="false">SUM(U175)</f>
        <v>0</v>
      </c>
      <c r="V174" s="207" t="n">
        <f aca="false">SUM(V175)</f>
        <v>97.5609756097561</v>
      </c>
      <c r="W174" s="207" t="n">
        <f aca="false">SUM(W175)</f>
        <v>100000</v>
      </c>
      <c r="X174" s="207" t="n">
        <f aca="false">SUM(X175)</f>
        <v>100000</v>
      </c>
      <c r="Y174" s="207" t="n">
        <v>100000</v>
      </c>
      <c r="Z174" s="207" t="n">
        <v>100000</v>
      </c>
      <c r="AA174" s="207" t="n">
        <f aca="false">SUM(AA175)</f>
        <v>116000</v>
      </c>
      <c r="AB174" s="207" t="n">
        <f aca="false">SUM(AB175)</f>
        <v>63895.98</v>
      </c>
      <c r="AC174" s="207" t="n">
        <f aca="false">SUM(AC175)</f>
        <v>116000</v>
      </c>
      <c r="AD174" s="207" t="n">
        <f aca="false">SUM(AD175)</f>
        <v>116000</v>
      </c>
      <c r="AE174" s="207" t="n">
        <f aca="false">SUM(AE175)</f>
        <v>0</v>
      </c>
      <c r="AF174" s="207" t="n">
        <f aca="false">SUM(AF175)</f>
        <v>0</v>
      </c>
      <c r="AG174" s="207" t="n">
        <f aca="false">SUM(AG175)</f>
        <v>116000</v>
      </c>
      <c r="AH174" s="207" t="n">
        <f aca="false">SUM(AH175)</f>
        <v>80602.94</v>
      </c>
      <c r="AI174" s="207" t="n">
        <f aca="false">SUM(AI175)</f>
        <v>116000</v>
      </c>
      <c r="AJ174" s="207" t="n">
        <f aca="false">SUM(AJ175)</f>
        <v>51267.74</v>
      </c>
      <c r="AK174" s="207" t="n">
        <f aca="false">SUM(AK175)</f>
        <v>136000</v>
      </c>
      <c r="AL174" s="207" t="n">
        <f aca="false">SUM(AL175)</f>
        <v>5000</v>
      </c>
      <c r="AM174" s="207" t="n">
        <f aca="false">SUM(AM175)</f>
        <v>0</v>
      </c>
      <c r="AN174" s="207" t="n">
        <f aca="false">SUM(AN175)</f>
        <v>141000</v>
      </c>
      <c r="AO174" s="207" t="n">
        <f aca="false">SUM(AN174/$AN$2)</f>
        <v>18713.9159864623</v>
      </c>
      <c r="AP174" s="207" t="n">
        <f aca="false">SUM(AP175)</f>
        <v>142000</v>
      </c>
      <c r="AQ174" s="207"/>
      <c r="AR174" s="207" t="n">
        <f aca="false">SUM(AP174/$AN$2)</f>
        <v>18846.6387948769</v>
      </c>
      <c r="AS174" s="207"/>
      <c r="AT174" s="207" t="n">
        <f aca="false">SUM(AT175)</f>
        <v>10906.46</v>
      </c>
      <c r="AU174" s="207" t="n">
        <f aca="false">SUM(AU175)</f>
        <v>0</v>
      </c>
      <c r="AV174" s="207" t="n">
        <f aca="false">SUM(AV175)</f>
        <v>0</v>
      </c>
      <c r="AW174" s="207" t="n">
        <f aca="false">SUM(AR174+AU174-AV174)</f>
        <v>18846.6387948769</v>
      </c>
      <c r="AX174" s="215" t="n">
        <f aca="false">SUM(AX175)</f>
        <v>17379.63</v>
      </c>
      <c r="AY174" s="216" t="n">
        <f aca="false">SUM(AY175)</f>
        <v>1200</v>
      </c>
      <c r="AZ174" s="216" t="n">
        <f aca="false">SUM(AZ175)</f>
        <v>663.61</v>
      </c>
      <c r="BA174" s="216" t="n">
        <f aca="false">SUM(BA175)</f>
        <v>19383.0287948769</v>
      </c>
      <c r="BI174" s="3"/>
    </row>
    <row r="175" customFormat="false" ht="12.75" hidden="true" customHeight="false" outlineLevel="0" collapsed="false">
      <c r="A175" s="209"/>
      <c r="B175" s="205"/>
      <c r="C175" s="205"/>
      <c r="D175" s="205"/>
      <c r="E175" s="205"/>
      <c r="F175" s="205"/>
      <c r="G175" s="205"/>
      <c r="H175" s="205"/>
      <c r="I175" s="217" t="n">
        <v>361</v>
      </c>
      <c r="J175" s="218" t="s">
        <v>169</v>
      </c>
      <c r="K175" s="219" t="n">
        <f aca="false">SUM(K177)</f>
        <v>8000</v>
      </c>
      <c r="L175" s="219" t="n">
        <f aca="false">SUM(L177)</f>
        <v>10000</v>
      </c>
      <c r="M175" s="219" t="n">
        <f aca="false">SUM(M177)</f>
        <v>10000</v>
      </c>
      <c r="N175" s="219" t="n">
        <f aca="false">SUM(N177)</f>
        <v>82000</v>
      </c>
      <c r="O175" s="219" t="n">
        <f aca="false">SUM(O177)</f>
        <v>82000</v>
      </c>
      <c r="P175" s="219" t="n">
        <f aca="false">SUM(P177)</f>
        <v>82000</v>
      </c>
      <c r="Q175" s="219" t="n">
        <f aca="false">SUM(Q177)</f>
        <v>82000</v>
      </c>
      <c r="R175" s="219" t="n">
        <f aca="false">SUM(R177)</f>
        <v>37145.75</v>
      </c>
      <c r="S175" s="219" t="n">
        <f aca="false">SUM(S177)</f>
        <v>80000</v>
      </c>
      <c r="T175" s="219" t="n">
        <f aca="false">SUM(T177)</f>
        <v>29334.9</v>
      </c>
      <c r="U175" s="219" t="n">
        <f aca="false">SUM(U177)</f>
        <v>0</v>
      </c>
      <c r="V175" s="219" t="n">
        <f aca="false">SUM(V177)</f>
        <v>97.5609756097561</v>
      </c>
      <c r="W175" s="219" t="n">
        <f aca="false">SUM(W177)</f>
        <v>100000</v>
      </c>
      <c r="X175" s="219" t="n">
        <f aca="false">SUM(X177)</f>
        <v>100000</v>
      </c>
      <c r="Y175" s="219" t="n">
        <v>100000</v>
      </c>
      <c r="Z175" s="219" t="n">
        <v>100000</v>
      </c>
      <c r="AA175" s="219" t="n">
        <f aca="false">SUM(AA177:AA180)</f>
        <v>116000</v>
      </c>
      <c r="AB175" s="219" t="n">
        <f aca="false">SUM(AB177:AB180)</f>
        <v>63895.98</v>
      </c>
      <c r="AC175" s="219" t="n">
        <f aca="false">SUM(AC177:AC180)</f>
        <v>116000</v>
      </c>
      <c r="AD175" s="219" t="n">
        <f aca="false">SUM(AD177:AD180)</f>
        <v>116000</v>
      </c>
      <c r="AE175" s="219" t="n">
        <f aca="false">SUM(AE177:AE180)</f>
        <v>0</v>
      </c>
      <c r="AF175" s="219" t="n">
        <f aca="false">SUM(AF177:AF180)</f>
        <v>0</v>
      </c>
      <c r="AG175" s="219" t="n">
        <f aca="false">SUM(AG177:AG180)</f>
        <v>116000</v>
      </c>
      <c r="AH175" s="219" t="n">
        <f aca="false">SUM(AH177:AH180)</f>
        <v>80602.94</v>
      </c>
      <c r="AI175" s="219" t="n">
        <f aca="false">SUM(AI177:AI180)</f>
        <v>116000</v>
      </c>
      <c r="AJ175" s="219" t="n">
        <f aca="false">SUM(AJ177:AJ180)</f>
        <v>51267.74</v>
      </c>
      <c r="AK175" s="219" t="n">
        <f aca="false">SUM(AK177:AK180)</f>
        <v>136000</v>
      </c>
      <c r="AL175" s="219" t="n">
        <f aca="false">SUM(AL177:AL180)</f>
        <v>5000</v>
      </c>
      <c r="AM175" s="219" t="n">
        <f aca="false">SUM(AM177:AM180)</f>
        <v>0</v>
      </c>
      <c r="AN175" s="219" t="n">
        <f aca="false">SUM(AN177:AN180)</f>
        <v>141000</v>
      </c>
      <c r="AO175" s="207" t="n">
        <f aca="false">SUM(AN175/$AN$2)</f>
        <v>18713.9159864623</v>
      </c>
      <c r="AP175" s="219" t="n">
        <f aca="false">SUM(AP177:AP180)</f>
        <v>142000</v>
      </c>
      <c r="AQ175" s="219"/>
      <c r="AR175" s="207" t="n">
        <f aca="false">SUM(AP175/$AN$2)</f>
        <v>18846.6387948769</v>
      </c>
      <c r="AS175" s="207"/>
      <c r="AT175" s="207" t="n">
        <f aca="false">SUM(AT177:AT180)</f>
        <v>10906.46</v>
      </c>
      <c r="AU175" s="207" t="n">
        <f aca="false">SUM(AU177:AU180)</f>
        <v>0</v>
      </c>
      <c r="AV175" s="207" t="n">
        <f aca="false">SUM(AV177:AV180)</f>
        <v>0</v>
      </c>
      <c r="AW175" s="207" t="n">
        <f aca="false">SUM(AR175+AU175-AV175)</f>
        <v>18846.6387948769</v>
      </c>
      <c r="AX175" s="215" t="n">
        <f aca="false">SUM(AX176:AX180)</f>
        <v>17379.63</v>
      </c>
      <c r="AY175" s="180" t="n">
        <f aca="false">SUM(AY176:AY180)</f>
        <v>1200</v>
      </c>
      <c r="AZ175" s="180" t="n">
        <f aca="false">SUM(AZ176:AZ180)</f>
        <v>663.61</v>
      </c>
      <c r="BA175" s="160" t="n">
        <f aca="false">SUM(AW175+AY175-AZ175)</f>
        <v>19383.0287948769</v>
      </c>
      <c r="BI175" s="3"/>
    </row>
    <row r="176" customFormat="false" ht="12.75" hidden="true" customHeight="false" outlineLevel="0" collapsed="false">
      <c r="A176" s="209"/>
      <c r="B176" s="205"/>
      <c r="C176" s="205"/>
      <c r="D176" s="205"/>
      <c r="E176" s="205"/>
      <c r="F176" s="205"/>
      <c r="G176" s="205"/>
      <c r="H176" s="205"/>
      <c r="I176" s="217" t="n">
        <v>36612</v>
      </c>
      <c r="J176" s="218" t="s">
        <v>308</v>
      </c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07"/>
      <c r="AP176" s="219"/>
      <c r="AQ176" s="219"/>
      <c r="AR176" s="207"/>
      <c r="AS176" s="207"/>
      <c r="AT176" s="207"/>
      <c r="AU176" s="207"/>
      <c r="AV176" s="207"/>
      <c r="AW176" s="207"/>
      <c r="AX176" s="215" t="n">
        <v>60</v>
      </c>
      <c r="AY176" s="180" t="n">
        <v>200</v>
      </c>
      <c r="AZ176" s="180"/>
      <c r="BA176" s="160" t="n">
        <f aca="false">SUM(AW176+AY176-AZ176)</f>
        <v>200</v>
      </c>
      <c r="BD176" s="3" t="n">
        <v>200</v>
      </c>
      <c r="BI176" s="3"/>
    </row>
    <row r="177" customFormat="false" ht="12.75" hidden="true" customHeight="false" outlineLevel="0" collapsed="false">
      <c r="A177" s="209"/>
      <c r="B177" s="205"/>
      <c r="C177" s="205"/>
      <c r="D177" s="205"/>
      <c r="E177" s="205"/>
      <c r="F177" s="205"/>
      <c r="G177" s="205"/>
      <c r="H177" s="205"/>
      <c r="I177" s="231" t="n">
        <v>36612</v>
      </c>
      <c r="J177" s="218" t="s">
        <v>309</v>
      </c>
      <c r="K177" s="219" t="n">
        <v>8000</v>
      </c>
      <c r="L177" s="219" t="n">
        <v>10000</v>
      </c>
      <c r="M177" s="219" t="n">
        <v>10000</v>
      </c>
      <c r="N177" s="219" t="n">
        <v>82000</v>
      </c>
      <c r="O177" s="219" t="n">
        <v>82000</v>
      </c>
      <c r="P177" s="219" t="n">
        <v>82000</v>
      </c>
      <c r="Q177" s="219" t="n">
        <v>82000</v>
      </c>
      <c r="R177" s="219" t="n">
        <v>37145.75</v>
      </c>
      <c r="S177" s="219" t="n">
        <v>80000</v>
      </c>
      <c r="T177" s="219" t="n">
        <v>29334.9</v>
      </c>
      <c r="U177" s="219"/>
      <c r="V177" s="207" t="n">
        <f aca="false">S177/P177*100</f>
        <v>97.5609756097561</v>
      </c>
      <c r="W177" s="219" t="n">
        <v>100000</v>
      </c>
      <c r="X177" s="219" t="n">
        <v>100000</v>
      </c>
      <c r="Y177" s="219" t="n">
        <v>100000</v>
      </c>
      <c r="Z177" s="219" t="n">
        <v>100000</v>
      </c>
      <c r="AA177" s="219" t="n">
        <v>96000</v>
      </c>
      <c r="AB177" s="219" t="n">
        <v>31947.99</v>
      </c>
      <c r="AC177" s="219" t="n">
        <v>96000</v>
      </c>
      <c r="AD177" s="219" t="n">
        <v>92000</v>
      </c>
      <c r="AE177" s="219"/>
      <c r="AF177" s="219"/>
      <c r="AG177" s="221" t="n">
        <f aca="false">SUM(AD177+AE177-AF177)</f>
        <v>92000</v>
      </c>
      <c r="AH177" s="219" t="n">
        <v>80602.94</v>
      </c>
      <c r="AI177" s="219" t="n">
        <v>97000</v>
      </c>
      <c r="AJ177" s="180" t="n">
        <v>45465.24</v>
      </c>
      <c r="AK177" s="219" t="n">
        <v>117000</v>
      </c>
      <c r="AL177" s="219"/>
      <c r="AM177" s="219"/>
      <c r="AN177" s="180" t="n">
        <f aca="false">SUM(AK177+AL177-AM177)</f>
        <v>117000</v>
      </c>
      <c r="AO177" s="207" t="n">
        <f aca="false">SUM(AN177/$AN$2)</f>
        <v>15528.5685845112</v>
      </c>
      <c r="AP177" s="180" t="n">
        <v>117000</v>
      </c>
      <c r="AQ177" s="180"/>
      <c r="AR177" s="207" t="n">
        <f aca="false">SUM(AP177/$AN$2)</f>
        <v>15528.5685845112</v>
      </c>
      <c r="AS177" s="207" t="n">
        <v>9118.94</v>
      </c>
      <c r="AT177" s="207" t="n">
        <v>9118.94</v>
      </c>
      <c r="AU177" s="207"/>
      <c r="AV177" s="207"/>
      <c r="AW177" s="207" t="n">
        <f aca="false">SUM(AR177+AU177-AV177)</f>
        <v>15528.5685845112</v>
      </c>
      <c r="AX177" s="215" t="n">
        <v>13893.55</v>
      </c>
      <c r="AY177" s="180"/>
      <c r="AZ177" s="180"/>
      <c r="BA177" s="160" t="n">
        <f aca="false">SUM(AW177+AY177-AZ177)</f>
        <v>15528.5685845112</v>
      </c>
      <c r="BD177" s="3" t="n">
        <v>15293.57</v>
      </c>
      <c r="BF177" s="3" t="n">
        <v>235</v>
      </c>
      <c r="BI177" s="3"/>
    </row>
    <row r="178" customFormat="false" ht="12.75" hidden="true" customHeight="false" outlineLevel="0" collapsed="false">
      <c r="A178" s="209"/>
      <c r="B178" s="205"/>
      <c r="C178" s="205"/>
      <c r="D178" s="205"/>
      <c r="E178" s="205"/>
      <c r="F178" s="205"/>
      <c r="G178" s="205"/>
      <c r="H178" s="205"/>
      <c r="I178" s="217" t="n">
        <v>36612</v>
      </c>
      <c r="J178" s="218" t="s">
        <v>310</v>
      </c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07"/>
      <c r="W178" s="219"/>
      <c r="X178" s="219"/>
      <c r="Y178" s="219"/>
      <c r="Z178" s="219"/>
      <c r="AA178" s="219"/>
      <c r="AB178" s="219"/>
      <c r="AC178" s="219"/>
      <c r="AD178" s="219" t="n">
        <v>4000</v>
      </c>
      <c r="AE178" s="219"/>
      <c r="AF178" s="219"/>
      <c r="AG178" s="221" t="n">
        <f aca="false">SUM(AD178+AE178-AF178)</f>
        <v>4000</v>
      </c>
      <c r="AH178" s="219"/>
      <c r="AI178" s="219" t="n">
        <v>4000</v>
      </c>
      <c r="AJ178" s="180" t="n">
        <v>0</v>
      </c>
      <c r="AK178" s="219" t="n">
        <v>4000</v>
      </c>
      <c r="AL178" s="219"/>
      <c r="AM178" s="219"/>
      <c r="AN178" s="180" t="n">
        <f aca="false">SUM(AK178+AL178-AM178)</f>
        <v>4000</v>
      </c>
      <c r="AO178" s="207" t="n">
        <f aca="false">SUM(AN178/$AN$2)</f>
        <v>530.891233658504</v>
      </c>
      <c r="AP178" s="180" t="n">
        <v>0</v>
      </c>
      <c r="AQ178" s="180"/>
      <c r="AR178" s="207" t="n">
        <f aca="false">SUM(AP178/$AN$2)</f>
        <v>0</v>
      </c>
      <c r="AS178" s="207"/>
      <c r="AT178" s="207"/>
      <c r="AU178" s="207"/>
      <c r="AV178" s="207"/>
      <c r="AW178" s="207" t="n">
        <f aca="false">SUM(AR178+AU178-AV178)</f>
        <v>0</v>
      </c>
      <c r="AX178" s="215"/>
      <c r="AY178" s="180"/>
      <c r="AZ178" s="180"/>
      <c r="BA178" s="160" t="n">
        <f aca="false">SUM(AW178+AY178-AZ178)</f>
        <v>0</v>
      </c>
      <c r="BI178" s="3"/>
    </row>
    <row r="179" customFormat="false" ht="12.75" hidden="true" customHeight="false" outlineLevel="0" collapsed="false">
      <c r="A179" s="209"/>
      <c r="B179" s="205"/>
      <c r="C179" s="205"/>
      <c r="D179" s="205"/>
      <c r="E179" s="205"/>
      <c r="F179" s="205"/>
      <c r="G179" s="205"/>
      <c r="H179" s="205"/>
      <c r="I179" s="217" t="n">
        <v>36612</v>
      </c>
      <c r="J179" s="218" t="s">
        <v>311</v>
      </c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07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21"/>
      <c r="AH179" s="219"/>
      <c r="AI179" s="219"/>
      <c r="AJ179" s="180"/>
      <c r="AK179" s="219"/>
      <c r="AL179" s="219"/>
      <c r="AM179" s="219"/>
      <c r="AN179" s="180"/>
      <c r="AO179" s="207" t="n">
        <f aca="false">SUM(AN179/$AN$2)</f>
        <v>0</v>
      </c>
      <c r="AP179" s="180" t="n">
        <v>5000</v>
      </c>
      <c r="AQ179" s="180"/>
      <c r="AR179" s="207" t="n">
        <f aca="false">SUM(AP179/$AN$2)</f>
        <v>663.61404207313</v>
      </c>
      <c r="AS179" s="207"/>
      <c r="AT179" s="207"/>
      <c r="AU179" s="207"/>
      <c r="AV179" s="207"/>
      <c r="AW179" s="207" t="n">
        <f aca="false">SUM(AR179+AU179-AV179)</f>
        <v>663.61404207313</v>
      </c>
      <c r="AX179" s="215"/>
      <c r="AY179" s="180"/>
      <c r="AZ179" s="180" t="n">
        <v>663.61</v>
      </c>
      <c r="BA179" s="160" t="n">
        <f aca="false">SUM(AW179+AY179-AZ179)</f>
        <v>0.00404207313022198</v>
      </c>
      <c r="BI179" s="3"/>
    </row>
    <row r="180" customFormat="false" ht="12.75" hidden="true" customHeight="false" outlineLevel="0" collapsed="false">
      <c r="A180" s="209"/>
      <c r="B180" s="205"/>
      <c r="C180" s="205"/>
      <c r="D180" s="205"/>
      <c r="E180" s="205"/>
      <c r="F180" s="205"/>
      <c r="G180" s="205"/>
      <c r="H180" s="205"/>
      <c r="I180" s="231" t="n">
        <v>36612</v>
      </c>
      <c r="J180" s="218" t="s">
        <v>312</v>
      </c>
      <c r="K180" s="219" t="n">
        <v>8000</v>
      </c>
      <c r="L180" s="219" t="n">
        <v>10000</v>
      </c>
      <c r="M180" s="219" t="n">
        <v>10000</v>
      </c>
      <c r="N180" s="219" t="n">
        <v>82000</v>
      </c>
      <c r="O180" s="219" t="n">
        <v>82000</v>
      </c>
      <c r="P180" s="219" t="n">
        <v>82000</v>
      </c>
      <c r="Q180" s="219" t="n">
        <v>82000</v>
      </c>
      <c r="R180" s="219" t="n">
        <v>37145.75</v>
      </c>
      <c r="S180" s="219" t="n">
        <v>80000</v>
      </c>
      <c r="T180" s="219" t="n">
        <v>29334.9</v>
      </c>
      <c r="U180" s="219"/>
      <c r="V180" s="207" t="n">
        <f aca="false">S180/P180*100</f>
        <v>97.5609756097561</v>
      </c>
      <c r="W180" s="219" t="n">
        <v>100000</v>
      </c>
      <c r="X180" s="219" t="n">
        <v>100000</v>
      </c>
      <c r="Y180" s="219"/>
      <c r="Z180" s="219"/>
      <c r="AA180" s="219" t="n">
        <v>20000</v>
      </c>
      <c r="AB180" s="219" t="n">
        <v>31947.99</v>
      </c>
      <c r="AC180" s="219" t="n">
        <v>20000</v>
      </c>
      <c r="AD180" s="219" t="n">
        <v>20000</v>
      </c>
      <c r="AE180" s="219"/>
      <c r="AF180" s="219"/>
      <c r="AG180" s="221" t="n">
        <f aca="false">SUM(AD180+AE180-AF180)</f>
        <v>20000</v>
      </c>
      <c r="AH180" s="219"/>
      <c r="AI180" s="219" t="n">
        <v>15000</v>
      </c>
      <c r="AJ180" s="180" t="n">
        <v>5802.5</v>
      </c>
      <c r="AK180" s="219" t="n">
        <v>15000</v>
      </c>
      <c r="AL180" s="219" t="n">
        <v>5000</v>
      </c>
      <c r="AM180" s="219"/>
      <c r="AN180" s="180" t="n">
        <f aca="false">SUM(AK180+AL180-AM180)</f>
        <v>20000</v>
      </c>
      <c r="AO180" s="207" t="n">
        <f aca="false">SUM(AN180/$AN$2)</f>
        <v>2654.45616829252</v>
      </c>
      <c r="AP180" s="180" t="n">
        <v>20000</v>
      </c>
      <c r="AQ180" s="180"/>
      <c r="AR180" s="207" t="n">
        <f aca="false">SUM(AP180/$AN$2)</f>
        <v>2654.45616829252</v>
      </c>
      <c r="AS180" s="207" t="n">
        <v>1787.52</v>
      </c>
      <c r="AT180" s="207" t="n">
        <v>1787.52</v>
      </c>
      <c r="AU180" s="207"/>
      <c r="AV180" s="207"/>
      <c r="AW180" s="207" t="n">
        <f aca="false">SUM(AR180+AU180-AV180)</f>
        <v>2654.45616829252</v>
      </c>
      <c r="AX180" s="215" t="n">
        <v>3426.08</v>
      </c>
      <c r="AY180" s="180" t="n">
        <v>1000</v>
      </c>
      <c r="AZ180" s="180"/>
      <c r="BA180" s="160" t="n">
        <f aca="false">SUM(AW180+AY180-AZ180)</f>
        <v>3654.45616829252</v>
      </c>
      <c r="BD180" s="3" t="n">
        <v>3654.46</v>
      </c>
      <c r="BI180" s="3"/>
    </row>
    <row r="181" customFormat="false" ht="12.75" hidden="false" customHeight="false" outlineLevel="0" collapsed="false">
      <c r="A181" s="209" t="s">
        <v>313</v>
      </c>
      <c r="B181" s="205"/>
      <c r="C181" s="205"/>
      <c r="D181" s="205"/>
      <c r="E181" s="205"/>
      <c r="F181" s="205"/>
      <c r="G181" s="205"/>
      <c r="H181" s="205"/>
      <c r="I181" s="231" t="s">
        <v>155</v>
      </c>
      <c r="J181" s="218" t="s">
        <v>314</v>
      </c>
      <c r="K181" s="219" t="n">
        <f aca="false">SUM(K182)</f>
        <v>74578.36</v>
      </c>
      <c r="L181" s="219" t="n">
        <f aca="false">SUM(L182)</f>
        <v>15000</v>
      </c>
      <c r="M181" s="219" t="n">
        <f aca="false">SUM(M182)</f>
        <v>15000</v>
      </c>
      <c r="N181" s="219" t="n">
        <f aca="false">SUM(N182)</f>
        <v>40000</v>
      </c>
      <c r="O181" s="219" t="n">
        <f aca="false">SUM(O182)</f>
        <v>40000</v>
      </c>
      <c r="P181" s="219" t="n">
        <f aca="false">SUM(P182)</f>
        <v>47000</v>
      </c>
      <c r="Q181" s="219" t="n">
        <f aca="false">SUM(Q182)</f>
        <v>47000</v>
      </c>
      <c r="R181" s="219" t="n">
        <f aca="false">SUM(R182)</f>
        <v>5410.5</v>
      </c>
      <c r="S181" s="219" t="n">
        <f aca="false">SUM(S182)</f>
        <v>30000</v>
      </c>
      <c r="T181" s="219" t="n">
        <f aca="false">SUM(T182)</f>
        <v>8352</v>
      </c>
      <c r="U181" s="219" t="n">
        <f aca="false">SUM(U182)</f>
        <v>0</v>
      </c>
      <c r="V181" s="219" t="n">
        <f aca="false">SUM(V182)</f>
        <v>63.8297872340426</v>
      </c>
      <c r="W181" s="219" t="n">
        <f aca="false">SUM(W182)</f>
        <v>30000</v>
      </c>
      <c r="X181" s="219" t="n">
        <f aca="false">SUM(X182)</f>
        <v>15000</v>
      </c>
      <c r="Y181" s="219" t="n">
        <f aca="false">SUM(Y182)</f>
        <v>30000</v>
      </c>
      <c r="Z181" s="219" t="n">
        <f aca="false">SUM(Z182)</f>
        <v>30000</v>
      </c>
      <c r="AA181" s="219" t="n">
        <f aca="false">SUM(AA182)</f>
        <v>35000</v>
      </c>
      <c r="AB181" s="219" t="n">
        <f aca="false">SUM(AB182)</f>
        <v>6735.11</v>
      </c>
      <c r="AC181" s="219" t="n">
        <f aca="false">SUM(AC182)</f>
        <v>35000</v>
      </c>
      <c r="AD181" s="219" t="n">
        <f aca="false">SUM(AD182)</f>
        <v>35000</v>
      </c>
      <c r="AE181" s="219" t="n">
        <f aca="false">SUM(AE182)</f>
        <v>0</v>
      </c>
      <c r="AF181" s="219" t="n">
        <f aca="false">SUM(AF182)</f>
        <v>0</v>
      </c>
      <c r="AG181" s="219" t="n">
        <f aca="false">SUM(AG182)</f>
        <v>35000</v>
      </c>
      <c r="AH181" s="219" t="n">
        <f aca="false">SUM(AH182)</f>
        <v>6097.03</v>
      </c>
      <c r="AI181" s="219" t="n">
        <f aca="false">SUM(AI182)</f>
        <v>35000</v>
      </c>
      <c r="AJ181" s="219" t="n">
        <f aca="false">SUM(AJ182)</f>
        <v>5570.24</v>
      </c>
      <c r="AK181" s="219" t="n">
        <f aca="false">SUM(AK182)</f>
        <v>35000</v>
      </c>
      <c r="AL181" s="219" t="n">
        <f aca="false">SUM(AL182)</f>
        <v>0</v>
      </c>
      <c r="AM181" s="219" t="n">
        <f aca="false">SUM(AM182)</f>
        <v>0</v>
      </c>
      <c r="AN181" s="219" t="n">
        <f aca="false">SUM(AN182)</f>
        <v>35000</v>
      </c>
      <c r="AO181" s="207" t="n">
        <f aca="false">SUM(AN181/$AN$2)</f>
        <v>4645.29829451191</v>
      </c>
      <c r="AP181" s="219" t="n">
        <f aca="false">SUM(AP182)</f>
        <v>25000</v>
      </c>
      <c r="AQ181" s="219" t="n">
        <f aca="false">SUM(AQ182)</f>
        <v>0</v>
      </c>
      <c r="AR181" s="207" t="n">
        <f aca="false">SUM(AP181/$AN$2)</f>
        <v>3318.07021036565</v>
      </c>
      <c r="AS181" s="207"/>
      <c r="AT181" s="207" t="n">
        <f aca="false">SUM(AT182)</f>
        <v>1668.75</v>
      </c>
      <c r="AU181" s="207" t="n">
        <f aca="false">SUM(AU182)</f>
        <v>0</v>
      </c>
      <c r="AV181" s="207" t="n">
        <f aca="false">SUM(AV182)</f>
        <v>0</v>
      </c>
      <c r="AW181" s="207" t="n">
        <f aca="false">SUM(AR181+AU181-AV181)</f>
        <v>3318.07021036565</v>
      </c>
      <c r="AX181" s="215" t="n">
        <f aca="false">SUM(AX185)</f>
        <v>3246.71</v>
      </c>
      <c r="AY181" s="216" t="n">
        <f aca="false">SUM(AY185)</f>
        <v>0</v>
      </c>
      <c r="AZ181" s="216" t="n">
        <f aca="false">SUM(AZ185)</f>
        <v>0</v>
      </c>
      <c r="BA181" s="216" t="n">
        <f aca="false">SUM(BA185)</f>
        <v>3318.07021036565</v>
      </c>
      <c r="BI181" s="3"/>
    </row>
    <row r="182" customFormat="false" ht="12.75" hidden="false" customHeight="false" outlineLevel="0" collapsed="false">
      <c r="A182" s="209"/>
      <c r="B182" s="205"/>
      <c r="C182" s="205"/>
      <c r="D182" s="205"/>
      <c r="E182" s="205"/>
      <c r="F182" s="205"/>
      <c r="G182" s="205"/>
      <c r="H182" s="205"/>
      <c r="I182" s="217" t="s">
        <v>315</v>
      </c>
      <c r="J182" s="218"/>
      <c r="K182" s="219" t="n">
        <f aca="false">SUM(K185)</f>
        <v>74578.36</v>
      </c>
      <c r="L182" s="219" t="n">
        <f aca="false">SUM(L185)</f>
        <v>15000</v>
      </c>
      <c r="M182" s="219" t="n">
        <f aca="false">SUM(M185)</f>
        <v>15000</v>
      </c>
      <c r="N182" s="219" t="n">
        <f aca="false">SUM(N185)</f>
        <v>40000</v>
      </c>
      <c r="O182" s="219" t="n">
        <f aca="false">SUM(O185)</f>
        <v>40000</v>
      </c>
      <c r="P182" s="219" t="n">
        <f aca="false">SUM(P185)</f>
        <v>47000</v>
      </c>
      <c r="Q182" s="219" t="n">
        <f aca="false">SUM(Q185)</f>
        <v>47000</v>
      </c>
      <c r="R182" s="219" t="n">
        <f aca="false">SUM(R185)</f>
        <v>5410.5</v>
      </c>
      <c r="S182" s="219" t="n">
        <f aca="false">SUM(S185)</f>
        <v>30000</v>
      </c>
      <c r="T182" s="219" t="n">
        <f aca="false">SUM(T185)</f>
        <v>8352</v>
      </c>
      <c r="U182" s="219" t="n">
        <f aca="false">SUM(U185)</f>
        <v>0</v>
      </c>
      <c r="V182" s="219" t="n">
        <f aca="false">SUM(V185)</f>
        <v>63.8297872340426</v>
      </c>
      <c r="W182" s="219" t="n">
        <f aca="false">SUM(W185)</f>
        <v>30000</v>
      </c>
      <c r="X182" s="219" t="n">
        <f aca="false">SUM(X185)</f>
        <v>15000</v>
      </c>
      <c r="Y182" s="219" t="n">
        <f aca="false">SUM(Y185)</f>
        <v>30000</v>
      </c>
      <c r="Z182" s="219" t="n">
        <f aca="false">SUM(Z185)</f>
        <v>30000</v>
      </c>
      <c r="AA182" s="219" t="n">
        <f aca="false">SUM(AA185)</f>
        <v>35000</v>
      </c>
      <c r="AB182" s="219" t="n">
        <f aca="false">SUM(AB185)</f>
        <v>6735.11</v>
      </c>
      <c r="AC182" s="219" t="n">
        <f aca="false">SUM(AC185)</f>
        <v>35000</v>
      </c>
      <c r="AD182" s="219" t="n">
        <f aca="false">SUM(AD185)</f>
        <v>35000</v>
      </c>
      <c r="AE182" s="219" t="n">
        <f aca="false">SUM(AE185)</f>
        <v>0</v>
      </c>
      <c r="AF182" s="219" t="n">
        <f aca="false">SUM(AF185)</f>
        <v>0</v>
      </c>
      <c r="AG182" s="219" t="n">
        <f aca="false">SUM(AG185)</f>
        <v>35000</v>
      </c>
      <c r="AH182" s="219" t="n">
        <f aca="false">SUM(AH185)</f>
        <v>6097.03</v>
      </c>
      <c r="AI182" s="219" t="n">
        <f aca="false">SUM(AI185)</f>
        <v>35000</v>
      </c>
      <c r="AJ182" s="219" t="n">
        <f aca="false">SUM(AJ185)</f>
        <v>5570.24</v>
      </c>
      <c r="AK182" s="219" t="n">
        <f aca="false">SUM(AK185)</f>
        <v>35000</v>
      </c>
      <c r="AL182" s="219" t="n">
        <f aca="false">SUM(AL185)</f>
        <v>0</v>
      </c>
      <c r="AM182" s="219" t="n">
        <f aca="false">SUM(AM185)</f>
        <v>0</v>
      </c>
      <c r="AN182" s="219" t="n">
        <f aca="false">SUM(AN185)</f>
        <v>35000</v>
      </c>
      <c r="AO182" s="207" t="n">
        <f aca="false">SUM(AN182/$AN$2)</f>
        <v>4645.29829451191</v>
      </c>
      <c r="AP182" s="219" t="n">
        <f aca="false">SUM(AP185)</f>
        <v>25000</v>
      </c>
      <c r="AQ182" s="219" t="n">
        <f aca="false">SUM(AQ185)</f>
        <v>0</v>
      </c>
      <c r="AR182" s="207" t="n">
        <f aca="false">SUM(AP182/$AN$2)</f>
        <v>3318.07021036565</v>
      </c>
      <c r="AS182" s="207"/>
      <c r="AT182" s="207" t="n">
        <f aca="false">SUM(AT185)</f>
        <v>1668.75</v>
      </c>
      <c r="AU182" s="207" t="n">
        <f aca="false">SUM(AU185)</f>
        <v>0</v>
      </c>
      <c r="AV182" s="207" t="n">
        <f aca="false">SUM(AV185)</f>
        <v>0</v>
      </c>
      <c r="AW182" s="207" t="n">
        <f aca="false">SUM(AR182+AU182-AV182)</f>
        <v>3318.07021036565</v>
      </c>
      <c r="AX182" s="215"/>
      <c r="AY182" s="180" t="n">
        <f aca="false">SUM(AY183)</f>
        <v>0</v>
      </c>
      <c r="AZ182" s="180" t="n">
        <f aca="false">SUM(AZ183)</f>
        <v>0</v>
      </c>
      <c r="BA182" s="160" t="n">
        <f aca="false">SUM(AW182+AY182-AZ182)</f>
        <v>3318.07021036565</v>
      </c>
      <c r="BI182" s="3"/>
    </row>
    <row r="183" customFormat="false" ht="12.75" hidden="false" customHeight="false" outlineLevel="0" collapsed="false">
      <c r="A183" s="209"/>
      <c r="B183" s="205" t="s">
        <v>158</v>
      </c>
      <c r="C183" s="205"/>
      <c r="D183" s="205"/>
      <c r="E183" s="205"/>
      <c r="F183" s="205"/>
      <c r="G183" s="205"/>
      <c r="H183" s="205"/>
      <c r="I183" s="217" t="s">
        <v>159</v>
      </c>
      <c r="J183" s="218" t="s">
        <v>160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  <c r="AM183" s="219"/>
      <c r="AN183" s="219"/>
      <c r="AO183" s="207"/>
      <c r="AP183" s="219"/>
      <c r="AQ183" s="219"/>
      <c r="AR183" s="207"/>
      <c r="AS183" s="207"/>
      <c r="AT183" s="207"/>
      <c r="AU183" s="207"/>
      <c r="AV183" s="207"/>
      <c r="AW183" s="207"/>
      <c r="AX183" s="215"/>
      <c r="AY183" s="180"/>
      <c r="AZ183" s="180" t="n">
        <f aca="false">SUM(AZ185)</f>
        <v>0</v>
      </c>
      <c r="BA183" s="160" t="n">
        <v>3318.07</v>
      </c>
      <c r="BI183" s="3"/>
    </row>
    <row r="184" customFormat="false" ht="12.75" hidden="false" customHeight="false" outlineLevel="0" collapsed="false">
      <c r="A184" s="209"/>
      <c r="B184" s="205" t="s">
        <v>178</v>
      </c>
      <c r="C184" s="205"/>
      <c r="D184" s="205"/>
      <c r="E184" s="205"/>
      <c r="F184" s="205"/>
      <c r="G184" s="205"/>
      <c r="H184" s="205"/>
      <c r="I184" s="234" t="s">
        <v>179</v>
      </c>
      <c r="J184" s="218" t="s">
        <v>28</v>
      </c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  <c r="AM184" s="219"/>
      <c r="AN184" s="219"/>
      <c r="AO184" s="207" t="n">
        <f aca="false">SUM(AN184/$AN$2)</f>
        <v>0</v>
      </c>
      <c r="AP184" s="219" t="n">
        <v>25000</v>
      </c>
      <c r="AQ184" s="219"/>
      <c r="AR184" s="207" t="n">
        <f aca="false">SUM(AP184/$AN$2)</f>
        <v>3318.07021036565</v>
      </c>
      <c r="AS184" s="207"/>
      <c r="AT184" s="207" t="n">
        <v>25000</v>
      </c>
      <c r="AU184" s="207"/>
      <c r="AV184" s="207"/>
      <c r="AW184" s="207" t="n">
        <f aca="false">SUM(AR184+AU184-AV184)</f>
        <v>3318.07021036565</v>
      </c>
      <c r="AX184" s="215"/>
      <c r="AY184" s="180" t="n">
        <v>0</v>
      </c>
      <c r="AZ184" s="180"/>
      <c r="BA184" s="160" t="n">
        <v>0</v>
      </c>
      <c r="BI184" s="3"/>
    </row>
    <row r="185" customFormat="false" ht="12.75" hidden="false" customHeight="false" outlineLevel="0" collapsed="false">
      <c r="A185" s="214"/>
      <c r="B185" s="220"/>
      <c r="C185" s="220"/>
      <c r="D185" s="220"/>
      <c r="E185" s="220"/>
      <c r="F185" s="220"/>
      <c r="G185" s="220"/>
      <c r="H185" s="220"/>
      <c r="I185" s="206" t="n">
        <v>3</v>
      </c>
      <c r="J185" s="137" t="s">
        <v>71</v>
      </c>
      <c r="K185" s="207" t="n">
        <f aca="false">SUM(K186)</f>
        <v>74578.36</v>
      </c>
      <c r="L185" s="207" t="n">
        <f aca="false">SUM(L186)</f>
        <v>15000</v>
      </c>
      <c r="M185" s="207" t="n">
        <f aca="false">SUM(M186)</f>
        <v>15000</v>
      </c>
      <c r="N185" s="207" t="n">
        <f aca="false">SUM(N186)</f>
        <v>40000</v>
      </c>
      <c r="O185" s="207" t="n">
        <f aca="false">SUM(O186)</f>
        <v>40000</v>
      </c>
      <c r="P185" s="207" t="n">
        <f aca="false">SUM(P186)</f>
        <v>47000</v>
      </c>
      <c r="Q185" s="207" t="n">
        <f aca="false">SUM(Q186)</f>
        <v>47000</v>
      </c>
      <c r="R185" s="207" t="n">
        <f aca="false">SUM(R186)</f>
        <v>5410.5</v>
      </c>
      <c r="S185" s="207" t="n">
        <f aca="false">SUM(S186)</f>
        <v>30000</v>
      </c>
      <c r="T185" s="207" t="n">
        <f aca="false">SUM(T186)</f>
        <v>8352</v>
      </c>
      <c r="U185" s="207" t="n">
        <f aca="false">SUM(U186)</f>
        <v>0</v>
      </c>
      <c r="V185" s="207" t="n">
        <f aca="false">SUM(V186)</f>
        <v>63.8297872340426</v>
      </c>
      <c r="W185" s="207" t="n">
        <f aca="false">SUM(W186)</f>
        <v>30000</v>
      </c>
      <c r="X185" s="207" t="n">
        <f aca="false">SUM(X186)</f>
        <v>15000</v>
      </c>
      <c r="Y185" s="207" t="n">
        <f aca="false">SUM(Y186)</f>
        <v>30000</v>
      </c>
      <c r="Z185" s="207" t="n">
        <f aca="false">SUM(Z186)</f>
        <v>30000</v>
      </c>
      <c r="AA185" s="207" t="n">
        <f aca="false">SUM(AA186)</f>
        <v>35000</v>
      </c>
      <c r="AB185" s="207" t="n">
        <f aca="false">SUM(AB186)</f>
        <v>6735.11</v>
      </c>
      <c r="AC185" s="207" t="n">
        <f aca="false">SUM(AC186)</f>
        <v>35000</v>
      </c>
      <c r="AD185" s="207" t="n">
        <f aca="false">SUM(AD186)</f>
        <v>35000</v>
      </c>
      <c r="AE185" s="207" t="n">
        <f aca="false">SUM(AE186)</f>
        <v>0</v>
      </c>
      <c r="AF185" s="207" t="n">
        <f aca="false">SUM(AF186)</f>
        <v>0</v>
      </c>
      <c r="AG185" s="207" t="n">
        <f aca="false">SUM(AG186)</f>
        <v>35000</v>
      </c>
      <c r="AH185" s="207" t="n">
        <f aca="false">SUM(AH186)</f>
        <v>6097.03</v>
      </c>
      <c r="AI185" s="207" t="n">
        <f aca="false">SUM(AI186)</f>
        <v>35000</v>
      </c>
      <c r="AJ185" s="207" t="n">
        <f aca="false">SUM(AJ186)</f>
        <v>5570.24</v>
      </c>
      <c r="AK185" s="207" t="n">
        <f aca="false">SUM(AK186)</f>
        <v>35000</v>
      </c>
      <c r="AL185" s="207" t="n">
        <f aca="false">SUM(AL186)</f>
        <v>0</v>
      </c>
      <c r="AM185" s="207" t="n">
        <f aca="false">SUM(AM186)</f>
        <v>0</v>
      </c>
      <c r="AN185" s="207" t="n">
        <f aca="false">SUM(AN186)</f>
        <v>35000</v>
      </c>
      <c r="AO185" s="207" t="n">
        <f aca="false">SUM(AN185/$AN$2)</f>
        <v>4645.29829451191</v>
      </c>
      <c r="AP185" s="207" t="n">
        <f aca="false">SUM(AP186)</f>
        <v>25000</v>
      </c>
      <c r="AQ185" s="207" t="n">
        <f aca="false">SUM(AQ186)</f>
        <v>0</v>
      </c>
      <c r="AR185" s="207" t="n">
        <f aca="false">SUM(AP185/$AN$2)</f>
        <v>3318.07021036565</v>
      </c>
      <c r="AS185" s="207"/>
      <c r="AT185" s="207" t="n">
        <f aca="false">SUM(AT186)</f>
        <v>1668.75</v>
      </c>
      <c r="AU185" s="207" t="n">
        <f aca="false">SUM(AU186)</f>
        <v>0</v>
      </c>
      <c r="AV185" s="207" t="n">
        <f aca="false">SUM(AV186)</f>
        <v>0</v>
      </c>
      <c r="AW185" s="207" t="n">
        <f aca="false">SUM(AR185+AU185-AV185)</f>
        <v>3318.07021036565</v>
      </c>
      <c r="AX185" s="215" t="n">
        <f aca="false">SUM(AX186)</f>
        <v>3246.71</v>
      </c>
      <c r="AY185" s="216" t="n">
        <f aca="false">SUM(AY186)</f>
        <v>0</v>
      </c>
      <c r="AZ185" s="216" t="n">
        <f aca="false">SUM(AZ186)</f>
        <v>0</v>
      </c>
      <c r="BA185" s="216" t="n">
        <f aca="false">SUM(BA186)</f>
        <v>3318.07021036565</v>
      </c>
      <c r="BI185" s="3"/>
    </row>
    <row r="186" customFormat="false" ht="12.75" hidden="false" customHeight="false" outlineLevel="0" collapsed="false">
      <c r="A186" s="214"/>
      <c r="B186" s="220" t="s">
        <v>179</v>
      </c>
      <c r="C186" s="220"/>
      <c r="D186" s="220"/>
      <c r="E186" s="220"/>
      <c r="F186" s="220"/>
      <c r="G186" s="220"/>
      <c r="H186" s="220"/>
      <c r="I186" s="206" t="n">
        <v>37</v>
      </c>
      <c r="J186" s="137" t="s">
        <v>316</v>
      </c>
      <c r="K186" s="207" t="n">
        <f aca="false">SUM(K187)</f>
        <v>74578.36</v>
      </c>
      <c r="L186" s="207" t="n">
        <f aca="false">SUM(L187)</f>
        <v>15000</v>
      </c>
      <c r="M186" s="207" t="n">
        <f aca="false">SUM(M187)</f>
        <v>15000</v>
      </c>
      <c r="N186" s="207" t="n">
        <f aca="false">SUM(N187)</f>
        <v>40000</v>
      </c>
      <c r="O186" s="207" t="n">
        <f aca="false">SUM(O187)</f>
        <v>40000</v>
      </c>
      <c r="P186" s="207" t="n">
        <f aca="false">SUM(P187)</f>
        <v>47000</v>
      </c>
      <c r="Q186" s="207" t="n">
        <f aca="false">SUM(Q187)</f>
        <v>47000</v>
      </c>
      <c r="R186" s="207" t="n">
        <f aca="false">SUM(R187)</f>
        <v>5410.5</v>
      </c>
      <c r="S186" s="207" t="n">
        <f aca="false">SUM(S187)</f>
        <v>30000</v>
      </c>
      <c r="T186" s="207" t="n">
        <f aca="false">SUM(T187)</f>
        <v>8352</v>
      </c>
      <c r="U186" s="207" t="n">
        <f aca="false">SUM(U187)</f>
        <v>0</v>
      </c>
      <c r="V186" s="207" t="n">
        <f aca="false">SUM(V187)</f>
        <v>63.8297872340426</v>
      </c>
      <c r="W186" s="207" t="n">
        <f aca="false">SUM(W187)</f>
        <v>30000</v>
      </c>
      <c r="X186" s="207" t="n">
        <f aca="false">SUM(X187)</f>
        <v>15000</v>
      </c>
      <c r="Y186" s="207" t="n">
        <f aca="false">SUM(Y187)</f>
        <v>30000</v>
      </c>
      <c r="Z186" s="207" t="n">
        <f aca="false">SUM(Z187)</f>
        <v>30000</v>
      </c>
      <c r="AA186" s="207" t="n">
        <f aca="false">SUM(AA187)</f>
        <v>35000</v>
      </c>
      <c r="AB186" s="207" t="n">
        <f aca="false">SUM(AB187)</f>
        <v>6735.11</v>
      </c>
      <c r="AC186" s="207" t="n">
        <f aca="false">SUM(AC187)</f>
        <v>35000</v>
      </c>
      <c r="AD186" s="207" t="n">
        <f aca="false">SUM(AD187)</f>
        <v>35000</v>
      </c>
      <c r="AE186" s="207" t="n">
        <f aca="false">SUM(AE187)</f>
        <v>0</v>
      </c>
      <c r="AF186" s="207" t="n">
        <f aca="false">SUM(AF187)</f>
        <v>0</v>
      </c>
      <c r="AG186" s="207" t="n">
        <f aca="false">SUM(AG187)</f>
        <v>35000</v>
      </c>
      <c r="AH186" s="207" t="n">
        <f aca="false">SUM(AH187)</f>
        <v>6097.03</v>
      </c>
      <c r="AI186" s="207" t="n">
        <f aca="false">SUM(AI187)</f>
        <v>35000</v>
      </c>
      <c r="AJ186" s="207" t="n">
        <f aca="false">SUM(AJ187)</f>
        <v>5570.24</v>
      </c>
      <c r="AK186" s="207" t="n">
        <f aca="false">SUM(AK187)</f>
        <v>35000</v>
      </c>
      <c r="AL186" s="207" t="n">
        <f aca="false">SUM(AL187)</f>
        <v>0</v>
      </c>
      <c r="AM186" s="207" t="n">
        <f aca="false">SUM(AM187)</f>
        <v>0</v>
      </c>
      <c r="AN186" s="207" t="n">
        <f aca="false">SUM(AN187)</f>
        <v>35000</v>
      </c>
      <c r="AO186" s="207" t="n">
        <f aca="false">SUM(AN186/$AN$2)</f>
        <v>4645.29829451191</v>
      </c>
      <c r="AP186" s="207" t="n">
        <f aca="false">SUM(AP187)</f>
        <v>25000</v>
      </c>
      <c r="AQ186" s="207"/>
      <c r="AR186" s="207" t="n">
        <f aca="false">SUM(AP186/$AN$2)</f>
        <v>3318.07021036565</v>
      </c>
      <c r="AS186" s="207"/>
      <c r="AT186" s="207" t="n">
        <f aca="false">SUM(AT187)</f>
        <v>1668.75</v>
      </c>
      <c r="AU186" s="207" t="n">
        <f aca="false">SUM(AU187)</f>
        <v>0</v>
      </c>
      <c r="AV186" s="207" t="n">
        <f aca="false">SUM(AV187)</f>
        <v>0</v>
      </c>
      <c r="AW186" s="207" t="n">
        <f aca="false">SUM(AR186+AU186-AV186)</f>
        <v>3318.07021036565</v>
      </c>
      <c r="AX186" s="215" t="n">
        <f aca="false">SUM(AX187)</f>
        <v>3246.71</v>
      </c>
      <c r="AY186" s="216" t="n">
        <f aca="false">SUM(AY187)</f>
        <v>0</v>
      </c>
      <c r="AZ186" s="216" t="n">
        <f aca="false">SUM(AZ187)</f>
        <v>0</v>
      </c>
      <c r="BA186" s="216" t="n">
        <f aca="false">SUM(BA187)</f>
        <v>3318.07021036565</v>
      </c>
      <c r="BI186" s="3"/>
    </row>
    <row r="187" customFormat="false" ht="12.75" hidden="true" customHeight="false" outlineLevel="0" collapsed="false">
      <c r="A187" s="209"/>
      <c r="B187" s="205"/>
      <c r="C187" s="205"/>
      <c r="D187" s="205"/>
      <c r="E187" s="205"/>
      <c r="F187" s="205"/>
      <c r="G187" s="205"/>
      <c r="H187" s="205"/>
      <c r="I187" s="217" t="n">
        <v>372</v>
      </c>
      <c r="J187" s="218" t="s">
        <v>317</v>
      </c>
      <c r="K187" s="219" t="n">
        <f aca="false">SUM(K188)</f>
        <v>74578.36</v>
      </c>
      <c r="L187" s="219" t="n">
        <f aca="false">SUM(L188)</f>
        <v>15000</v>
      </c>
      <c r="M187" s="219" t="n">
        <f aca="false">SUM(M188)</f>
        <v>15000</v>
      </c>
      <c r="N187" s="219" t="n">
        <f aca="false">SUM(N188)</f>
        <v>40000</v>
      </c>
      <c r="O187" s="219" t="n">
        <f aca="false">SUM(O188)</f>
        <v>40000</v>
      </c>
      <c r="P187" s="219" t="n">
        <f aca="false">SUM(P188)</f>
        <v>47000</v>
      </c>
      <c r="Q187" s="219" t="n">
        <f aca="false">SUM(Q188)</f>
        <v>47000</v>
      </c>
      <c r="R187" s="219" t="n">
        <f aca="false">SUM(R188)</f>
        <v>5410.5</v>
      </c>
      <c r="S187" s="219" t="n">
        <f aca="false">SUM(S188)</f>
        <v>30000</v>
      </c>
      <c r="T187" s="219" t="n">
        <f aca="false">SUM(T188)</f>
        <v>8352</v>
      </c>
      <c r="U187" s="219" t="n">
        <f aca="false">SUM(U188)</f>
        <v>0</v>
      </c>
      <c r="V187" s="219" t="n">
        <f aca="false">SUM(V188)</f>
        <v>63.8297872340426</v>
      </c>
      <c r="W187" s="219" t="n">
        <f aca="false">SUM(W188)</f>
        <v>30000</v>
      </c>
      <c r="X187" s="219" t="n">
        <f aca="false">SUM(X188)</f>
        <v>15000</v>
      </c>
      <c r="Y187" s="219" t="n">
        <f aca="false">SUM(Y188)</f>
        <v>30000</v>
      </c>
      <c r="Z187" s="219" t="n">
        <f aca="false">SUM(Z188)</f>
        <v>30000</v>
      </c>
      <c r="AA187" s="219" t="n">
        <f aca="false">SUM(AA188)</f>
        <v>35000</v>
      </c>
      <c r="AB187" s="219" t="n">
        <f aca="false">SUM(AB188)</f>
        <v>6735.11</v>
      </c>
      <c r="AC187" s="219" t="n">
        <f aca="false">SUM(AC188)</f>
        <v>35000</v>
      </c>
      <c r="AD187" s="219" t="n">
        <f aca="false">SUM(AD188)</f>
        <v>35000</v>
      </c>
      <c r="AE187" s="219" t="n">
        <f aca="false">SUM(AE188)</f>
        <v>0</v>
      </c>
      <c r="AF187" s="219" t="n">
        <f aca="false">SUM(AF188)</f>
        <v>0</v>
      </c>
      <c r="AG187" s="219" t="n">
        <f aca="false">SUM(AG188)</f>
        <v>35000</v>
      </c>
      <c r="AH187" s="219" t="n">
        <f aca="false">SUM(AH188)</f>
        <v>6097.03</v>
      </c>
      <c r="AI187" s="219" t="n">
        <f aca="false">SUM(AI188)</f>
        <v>35000</v>
      </c>
      <c r="AJ187" s="219" t="n">
        <f aca="false">SUM(AJ188)</f>
        <v>5570.24</v>
      </c>
      <c r="AK187" s="219" t="n">
        <f aca="false">SUM(AK188)</f>
        <v>35000</v>
      </c>
      <c r="AL187" s="219" t="n">
        <f aca="false">SUM(AL188)</f>
        <v>0</v>
      </c>
      <c r="AM187" s="219" t="n">
        <f aca="false">SUM(AM188)</f>
        <v>0</v>
      </c>
      <c r="AN187" s="219" t="n">
        <f aca="false">SUM(AN188)</f>
        <v>35000</v>
      </c>
      <c r="AO187" s="207" t="n">
        <f aca="false">SUM(AN187/$AN$2)</f>
        <v>4645.29829451191</v>
      </c>
      <c r="AP187" s="219" t="n">
        <f aca="false">SUM(AP188)</f>
        <v>25000</v>
      </c>
      <c r="AQ187" s="219"/>
      <c r="AR187" s="207" t="n">
        <f aca="false">SUM(AP187/$AN$2)</f>
        <v>3318.07021036565</v>
      </c>
      <c r="AS187" s="207"/>
      <c r="AT187" s="207" t="n">
        <f aca="false">SUM(AT188)</f>
        <v>1668.75</v>
      </c>
      <c r="AU187" s="207" t="n">
        <f aca="false">SUM(AU188)</f>
        <v>0</v>
      </c>
      <c r="AV187" s="207" t="n">
        <f aca="false">SUM(AV188)</f>
        <v>0</v>
      </c>
      <c r="AW187" s="207" t="n">
        <f aca="false">SUM(AR187+AU187-AV187)</f>
        <v>3318.07021036565</v>
      </c>
      <c r="AX187" s="215" t="n">
        <f aca="false">SUM(AX188)</f>
        <v>3246.71</v>
      </c>
      <c r="AY187" s="216" t="n">
        <f aca="false">SUM(AY188)</f>
        <v>0</v>
      </c>
      <c r="AZ187" s="216" t="n">
        <f aca="false">SUM(AZ188)</f>
        <v>0</v>
      </c>
      <c r="BA187" s="216" t="n">
        <f aca="false">SUM(BA188)</f>
        <v>3318.07021036565</v>
      </c>
      <c r="BI187" s="3"/>
    </row>
    <row r="188" customFormat="false" ht="12.75" hidden="true" customHeight="false" outlineLevel="0" collapsed="false">
      <c r="A188" s="209"/>
      <c r="B188" s="205"/>
      <c r="C188" s="205"/>
      <c r="D188" s="205"/>
      <c r="E188" s="205"/>
      <c r="F188" s="205"/>
      <c r="G188" s="205"/>
      <c r="H188" s="205"/>
      <c r="I188" s="217" t="n">
        <v>37221</v>
      </c>
      <c r="J188" s="218" t="s">
        <v>318</v>
      </c>
      <c r="K188" s="219" t="n">
        <v>74578.36</v>
      </c>
      <c r="L188" s="219" t="n">
        <v>15000</v>
      </c>
      <c r="M188" s="219" t="n">
        <v>15000</v>
      </c>
      <c r="N188" s="219" t="n">
        <v>40000</v>
      </c>
      <c r="O188" s="219" t="n">
        <v>40000</v>
      </c>
      <c r="P188" s="219" t="n">
        <v>47000</v>
      </c>
      <c r="Q188" s="219" t="n">
        <v>47000</v>
      </c>
      <c r="R188" s="219" t="n">
        <v>5410.5</v>
      </c>
      <c r="S188" s="219" t="n">
        <v>30000</v>
      </c>
      <c r="T188" s="219" t="n">
        <v>8352</v>
      </c>
      <c r="U188" s="219"/>
      <c r="V188" s="207" t="n">
        <f aca="false">S188/P188*100</f>
        <v>63.8297872340426</v>
      </c>
      <c r="W188" s="219" t="n">
        <v>30000</v>
      </c>
      <c r="X188" s="219" t="n">
        <v>15000</v>
      </c>
      <c r="Y188" s="219" t="n">
        <v>30000</v>
      </c>
      <c r="Z188" s="219" t="n">
        <v>30000</v>
      </c>
      <c r="AA188" s="219" t="n">
        <v>35000</v>
      </c>
      <c r="AB188" s="219" t="n">
        <v>6735.11</v>
      </c>
      <c r="AC188" s="219" t="n">
        <v>35000</v>
      </c>
      <c r="AD188" s="219" t="n">
        <v>35000</v>
      </c>
      <c r="AE188" s="219"/>
      <c r="AF188" s="219"/>
      <c r="AG188" s="221" t="n">
        <f aca="false">SUM(AC188+AE188-AF188)</f>
        <v>35000</v>
      </c>
      <c r="AH188" s="219" t="n">
        <v>6097.03</v>
      </c>
      <c r="AI188" s="219" t="n">
        <v>35000</v>
      </c>
      <c r="AJ188" s="180" t="n">
        <v>5570.24</v>
      </c>
      <c r="AK188" s="219" t="n">
        <v>35000</v>
      </c>
      <c r="AL188" s="219"/>
      <c r="AM188" s="219"/>
      <c r="AN188" s="180" t="n">
        <f aca="false">SUM(AK188+AL188-AM188)</f>
        <v>35000</v>
      </c>
      <c r="AO188" s="207" t="n">
        <f aca="false">SUM(AN188/$AN$2)</f>
        <v>4645.29829451191</v>
      </c>
      <c r="AP188" s="180" t="n">
        <v>25000</v>
      </c>
      <c r="AQ188" s="180"/>
      <c r="AR188" s="207" t="n">
        <f aca="false">SUM(AP188/$AN$2)</f>
        <v>3318.07021036565</v>
      </c>
      <c r="AS188" s="207" t="n">
        <v>1668.75</v>
      </c>
      <c r="AT188" s="207" t="n">
        <v>1668.75</v>
      </c>
      <c r="AU188" s="207"/>
      <c r="AV188" s="207"/>
      <c r="AW188" s="207" t="n">
        <f aca="false">SUM(AR188+AU188-AV188)</f>
        <v>3318.07021036565</v>
      </c>
      <c r="AX188" s="215" t="n">
        <v>3246.71</v>
      </c>
      <c r="AY188" s="180"/>
      <c r="AZ188" s="180"/>
      <c r="BA188" s="160" t="n">
        <f aca="false">SUM(AW188+AY188-AZ188)</f>
        <v>3318.07021036565</v>
      </c>
      <c r="BB188" s="3" t="n">
        <v>3318.07</v>
      </c>
      <c r="BI188" s="3"/>
    </row>
    <row r="189" customFormat="false" ht="12.75" hidden="false" customHeight="false" outlineLevel="0" collapsed="false">
      <c r="A189" s="209" t="s">
        <v>319</v>
      </c>
      <c r="B189" s="205"/>
      <c r="C189" s="205"/>
      <c r="D189" s="205"/>
      <c r="E189" s="205"/>
      <c r="F189" s="205"/>
      <c r="G189" s="205"/>
      <c r="H189" s="205"/>
      <c r="I189" s="217" t="s">
        <v>155</v>
      </c>
      <c r="J189" s="218" t="s">
        <v>320</v>
      </c>
      <c r="K189" s="219" t="n">
        <f aca="false">SUM(K190)</f>
        <v>8000</v>
      </c>
      <c r="L189" s="219" t="n">
        <f aca="false">SUM(L190)</f>
        <v>10000</v>
      </c>
      <c r="M189" s="219" t="n">
        <f aca="false">SUM(M190)</f>
        <v>10000</v>
      </c>
      <c r="N189" s="219" t="n">
        <f aca="false">SUM(N190)</f>
        <v>82000</v>
      </c>
      <c r="O189" s="219" t="n">
        <f aca="false">SUM(O190)</f>
        <v>82000</v>
      </c>
      <c r="P189" s="219" t="n">
        <f aca="false">SUM(P190)</f>
        <v>82000</v>
      </c>
      <c r="Q189" s="219" t="n">
        <f aca="false">SUM(Q190)</f>
        <v>82000</v>
      </c>
      <c r="R189" s="219" t="n">
        <f aca="false">SUM(R190)</f>
        <v>37145.75</v>
      </c>
      <c r="S189" s="219" t="n">
        <f aca="false">SUM(S190)</f>
        <v>0</v>
      </c>
      <c r="T189" s="219" t="n">
        <f aca="false">SUM(T190)</f>
        <v>13553.29</v>
      </c>
      <c r="U189" s="219" t="n">
        <f aca="false">SUM(U190)</f>
        <v>0</v>
      </c>
      <c r="V189" s="219" t="n">
        <f aca="false">SUM(V190)</f>
        <v>0</v>
      </c>
      <c r="W189" s="219" t="n">
        <f aca="false">SUM(W190)</f>
        <v>30000</v>
      </c>
      <c r="X189" s="219" t="n">
        <f aca="false">SUM(X190)</f>
        <v>76000</v>
      </c>
      <c r="Y189" s="219" t="n">
        <f aca="false">SUM(Y190)</f>
        <v>69500</v>
      </c>
      <c r="Z189" s="219" t="n">
        <f aca="false">SUM(Z190)</f>
        <v>69500</v>
      </c>
      <c r="AA189" s="219" t="n">
        <f aca="false">SUM(AA190)</f>
        <v>69000</v>
      </c>
      <c r="AB189" s="219" t="n">
        <f aca="false">SUM(AB190)</f>
        <v>40113.64</v>
      </c>
      <c r="AC189" s="219" t="n">
        <f aca="false">SUM(AC190)</f>
        <v>69000</v>
      </c>
      <c r="AD189" s="219" t="n">
        <f aca="false">SUM(AD190)</f>
        <v>57000</v>
      </c>
      <c r="AE189" s="219" t="n">
        <f aca="false">SUM(AE190)</f>
        <v>0</v>
      </c>
      <c r="AF189" s="219" t="n">
        <f aca="false">SUM(AF190)</f>
        <v>0</v>
      </c>
      <c r="AG189" s="219" t="n">
        <f aca="false">SUM(AG190)</f>
        <v>73000</v>
      </c>
      <c r="AH189" s="219" t="n">
        <f aca="false">SUM(AH190)</f>
        <v>49222.9</v>
      </c>
      <c r="AI189" s="219" t="n">
        <f aca="false">SUM(AI190)</f>
        <v>72000</v>
      </c>
      <c r="AJ189" s="219" t="n">
        <f aca="false">SUM(AJ190)</f>
        <v>8051</v>
      </c>
      <c r="AK189" s="219" t="n">
        <f aca="false">SUM(AK190)</f>
        <v>100000</v>
      </c>
      <c r="AL189" s="219" t="n">
        <f aca="false">SUM(AL190)</f>
        <v>28500</v>
      </c>
      <c r="AM189" s="219" t="n">
        <f aca="false">SUM(AM190)</f>
        <v>0</v>
      </c>
      <c r="AN189" s="219" t="n">
        <f aca="false">SUM(AN190)</f>
        <v>128500</v>
      </c>
      <c r="AO189" s="207" t="n">
        <f aca="false">SUM(AN189/$AN$2)</f>
        <v>17054.8808812795</v>
      </c>
      <c r="AP189" s="219" t="n">
        <f aca="false">SUM(AP190)</f>
        <v>133500</v>
      </c>
      <c r="AQ189" s="219" t="n">
        <f aca="false">SUM(AQ190)</f>
        <v>0</v>
      </c>
      <c r="AR189" s="207" t="n">
        <f aca="false">SUM(AP189/$AN$2)</f>
        <v>17718.4949233526</v>
      </c>
      <c r="AS189" s="207"/>
      <c r="AT189" s="207" t="n">
        <f aca="false">SUM(AT190)</f>
        <v>8857.44</v>
      </c>
      <c r="AU189" s="207" t="n">
        <f aca="false">SUM(AU190)</f>
        <v>2000</v>
      </c>
      <c r="AV189" s="207" t="n">
        <f aca="false">SUM(AV190)</f>
        <v>0</v>
      </c>
      <c r="AW189" s="207" t="n">
        <f aca="false">SUM(AR189+AU189-AV189)</f>
        <v>19718.4949233526</v>
      </c>
      <c r="AX189" s="215" t="n">
        <f aca="false">SUM(AX195)</f>
        <v>16323.8</v>
      </c>
      <c r="AY189" s="216" t="n">
        <f aca="false">SUM(AY195)</f>
        <v>5100</v>
      </c>
      <c r="AZ189" s="216" t="n">
        <f aca="false">SUM(AZ195)</f>
        <v>7255.37</v>
      </c>
      <c r="BA189" s="216" t="n">
        <f aca="false">SUM(BA195)</f>
        <v>17563.1249233526</v>
      </c>
      <c r="BI189" s="3"/>
    </row>
    <row r="190" customFormat="false" ht="12.75" hidden="false" customHeight="false" outlineLevel="0" collapsed="false">
      <c r="A190" s="209"/>
      <c r="B190" s="205"/>
      <c r="C190" s="205"/>
      <c r="D190" s="205"/>
      <c r="E190" s="205"/>
      <c r="F190" s="205"/>
      <c r="G190" s="205"/>
      <c r="H190" s="205"/>
      <c r="I190" s="217" t="s">
        <v>321</v>
      </c>
      <c r="J190" s="218"/>
      <c r="K190" s="219" t="n">
        <f aca="false">SUM(K195)</f>
        <v>8000</v>
      </c>
      <c r="L190" s="219" t="n">
        <f aca="false">SUM(L195)</f>
        <v>10000</v>
      </c>
      <c r="M190" s="219" t="n">
        <f aca="false">SUM(M195)</f>
        <v>10000</v>
      </c>
      <c r="N190" s="219" t="n">
        <f aca="false">SUM(N195)</f>
        <v>82000</v>
      </c>
      <c r="O190" s="219" t="n">
        <f aca="false">SUM(O195)</f>
        <v>82000</v>
      </c>
      <c r="P190" s="219" t="n">
        <f aca="false">SUM(P195)</f>
        <v>82000</v>
      </c>
      <c r="Q190" s="219" t="n">
        <f aca="false">SUM(Q195)</f>
        <v>82000</v>
      </c>
      <c r="R190" s="219" t="n">
        <f aca="false">SUM(R195)</f>
        <v>37145.75</v>
      </c>
      <c r="S190" s="219" t="n">
        <f aca="false">SUM(S195)</f>
        <v>0</v>
      </c>
      <c r="T190" s="219" t="n">
        <f aca="false">SUM(T195)</f>
        <v>13553.29</v>
      </c>
      <c r="U190" s="219" t="n">
        <f aca="false">SUM(U195)</f>
        <v>0</v>
      </c>
      <c r="V190" s="219" t="n">
        <f aca="false">SUM(V195)</f>
        <v>0</v>
      </c>
      <c r="W190" s="219" t="n">
        <f aca="false">SUM(W195)</f>
        <v>30000</v>
      </c>
      <c r="X190" s="219" t="n">
        <f aca="false">SUM(X195)</f>
        <v>76000</v>
      </c>
      <c r="Y190" s="219" t="n">
        <f aca="false">SUM(Y195)</f>
        <v>69500</v>
      </c>
      <c r="Z190" s="219" t="n">
        <f aca="false">SUM(Z195)</f>
        <v>69500</v>
      </c>
      <c r="AA190" s="219" t="n">
        <f aca="false">SUM(AA195)</f>
        <v>69000</v>
      </c>
      <c r="AB190" s="219" t="n">
        <f aca="false">SUM(AB195)</f>
        <v>40113.64</v>
      </c>
      <c r="AC190" s="219" t="n">
        <f aca="false">SUM(AC195)</f>
        <v>69000</v>
      </c>
      <c r="AD190" s="219" t="n">
        <f aca="false">SUM(AD195)</f>
        <v>57000</v>
      </c>
      <c r="AE190" s="219" t="n">
        <f aca="false">SUM(AE195)</f>
        <v>0</v>
      </c>
      <c r="AF190" s="219" t="n">
        <f aca="false">SUM(AF195)</f>
        <v>0</v>
      </c>
      <c r="AG190" s="219" t="n">
        <f aca="false">SUM(AG195)</f>
        <v>73000</v>
      </c>
      <c r="AH190" s="219" t="n">
        <f aca="false">SUM(AH195)</f>
        <v>49222.9</v>
      </c>
      <c r="AI190" s="219" t="n">
        <f aca="false">SUM(AI195)</f>
        <v>72000</v>
      </c>
      <c r="AJ190" s="219" t="n">
        <f aca="false">SUM(AJ195)</f>
        <v>8051</v>
      </c>
      <c r="AK190" s="219" t="n">
        <f aca="false">SUM(AK195)</f>
        <v>100000</v>
      </c>
      <c r="AL190" s="219" t="n">
        <f aca="false">SUM(AL195)</f>
        <v>28500</v>
      </c>
      <c r="AM190" s="219" t="n">
        <f aca="false">SUM(AM195)</f>
        <v>0</v>
      </c>
      <c r="AN190" s="219" t="n">
        <f aca="false">SUM(AN195)</f>
        <v>128500</v>
      </c>
      <c r="AO190" s="207" t="n">
        <f aca="false">SUM(AN190/$AN$2)</f>
        <v>17054.8808812795</v>
      </c>
      <c r="AP190" s="219" t="n">
        <f aca="false">SUM(AP195)</f>
        <v>133500</v>
      </c>
      <c r="AQ190" s="219" t="n">
        <f aca="false">SUM(AQ195)</f>
        <v>0</v>
      </c>
      <c r="AR190" s="207" t="n">
        <f aca="false">SUM(AP190/$AN$2)</f>
        <v>17718.4949233526</v>
      </c>
      <c r="AS190" s="207"/>
      <c r="AT190" s="207" t="n">
        <f aca="false">SUM(AT195)</f>
        <v>8857.44</v>
      </c>
      <c r="AU190" s="207" t="n">
        <f aca="false">SUM(AU195)</f>
        <v>2000</v>
      </c>
      <c r="AV190" s="207" t="n">
        <f aca="false">SUM(AV195)</f>
        <v>0</v>
      </c>
      <c r="AW190" s="207" t="n">
        <f aca="false">SUM(AR190+AU190-AV190)</f>
        <v>19718.4949233526</v>
      </c>
      <c r="AX190" s="215"/>
      <c r="AY190" s="180" t="n">
        <f aca="false">SUM(AY191)</f>
        <v>0</v>
      </c>
      <c r="AZ190" s="180"/>
      <c r="BA190" s="160" t="n">
        <v>17563.12</v>
      </c>
      <c r="BI190" s="3"/>
    </row>
    <row r="191" customFormat="false" ht="12.75" hidden="false" customHeight="false" outlineLevel="0" collapsed="false">
      <c r="A191" s="209"/>
      <c r="B191" s="205" t="s">
        <v>158</v>
      </c>
      <c r="C191" s="205"/>
      <c r="D191" s="205"/>
      <c r="E191" s="205"/>
      <c r="F191" s="205"/>
      <c r="G191" s="205"/>
      <c r="H191" s="205"/>
      <c r="I191" s="217" t="s">
        <v>159</v>
      </c>
      <c r="J191" s="218" t="s">
        <v>160</v>
      </c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07" t="n">
        <f aca="false">SUM(AN191/$AN$2)</f>
        <v>0</v>
      </c>
      <c r="AP191" s="219" t="n">
        <v>8500</v>
      </c>
      <c r="AQ191" s="219"/>
      <c r="AR191" s="207" t="n">
        <f aca="false">SUM(AP191/$AN$2)</f>
        <v>1128.14387152432</v>
      </c>
      <c r="AS191" s="207"/>
      <c r="AT191" s="207" t="n">
        <v>8500</v>
      </c>
      <c r="AU191" s="207"/>
      <c r="AV191" s="207"/>
      <c r="AW191" s="207" t="n">
        <f aca="false">SUM(AR191+AU191-AV191)</f>
        <v>1128.14387152432</v>
      </c>
      <c r="AX191" s="215"/>
      <c r="AY191" s="180"/>
      <c r="AZ191" s="180"/>
      <c r="BA191" s="180" t="n">
        <v>4945.3</v>
      </c>
      <c r="BI191" s="3"/>
    </row>
    <row r="192" customFormat="false" ht="12.75" hidden="false" customHeight="false" outlineLevel="0" collapsed="false">
      <c r="A192" s="209"/>
      <c r="B192" s="205" t="s">
        <v>158</v>
      </c>
      <c r="C192" s="205"/>
      <c r="D192" s="205"/>
      <c r="E192" s="205"/>
      <c r="F192" s="205"/>
      <c r="G192" s="205"/>
      <c r="H192" s="205"/>
      <c r="I192" s="217" t="s">
        <v>182</v>
      </c>
      <c r="J192" s="218" t="s">
        <v>183</v>
      </c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07"/>
      <c r="AP192" s="219"/>
      <c r="AQ192" s="219"/>
      <c r="AR192" s="207"/>
      <c r="AS192" s="207"/>
      <c r="AT192" s="207"/>
      <c r="AU192" s="207"/>
      <c r="AV192" s="207"/>
      <c r="AW192" s="207" t="n">
        <v>4645.3</v>
      </c>
      <c r="AX192" s="215"/>
      <c r="AY192" s="180" t="n">
        <v>0</v>
      </c>
      <c r="AZ192" s="180"/>
      <c r="BA192" s="160" t="n">
        <v>0</v>
      </c>
      <c r="BI192" s="3"/>
    </row>
    <row r="193" customFormat="false" ht="12.75" hidden="false" customHeight="false" outlineLevel="0" collapsed="false">
      <c r="A193" s="209"/>
      <c r="B193" s="205" t="s">
        <v>158</v>
      </c>
      <c r="C193" s="205"/>
      <c r="D193" s="205"/>
      <c r="E193" s="205"/>
      <c r="F193" s="205"/>
      <c r="G193" s="205"/>
      <c r="H193" s="205"/>
      <c r="I193" s="217" t="s">
        <v>271</v>
      </c>
      <c r="J193" s="218" t="s">
        <v>37</v>
      </c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07"/>
      <c r="AP193" s="219"/>
      <c r="AQ193" s="219"/>
      <c r="AR193" s="207"/>
      <c r="AS193" s="207"/>
      <c r="AT193" s="207"/>
      <c r="AU193" s="207"/>
      <c r="AV193" s="207"/>
      <c r="AW193" s="207" t="n">
        <v>500</v>
      </c>
      <c r="AX193" s="215"/>
      <c r="AY193" s="180" t="n">
        <v>0</v>
      </c>
      <c r="AZ193" s="180"/>
      <c r="BA193" s="160" t="n">
        <v>0</v>
      </c>
      <c r="BI193" s="3"/>
    </row>
    <row r="194" customFormat="false" ht="12.75" hidden="false" customHeight="false" outlineLevel="0" collapsed="false">
      <c r="A194" s="209"/>
      <c r="B194" s="205" t="s">
        <v>178</v>
      </c>
      <c r="C194" s="205"/>
      <c r="D194" s="205"/>
      <c r="E194" s="205"/>
      <c r="F194" s="205"/>
      <c r="G194" s="205"/>
      <c r="H194" s="205"/>
      <c r="I194" s="234" t="s">
        <v>179</v>
      </c>
      <c r="J194" s="218" t="s">
        <v>28</v>
      </c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07" t="n">
        <f aca="false">SUM(AN194/$AN$2)</f>
        <v>0</v>
      </c>
      <c r="AP194" s="219" t="n">
        <v>125000</v>
      </c>
      <c r="AQ194" s="219"/>
      <c r="AR194" s="207" t="n">
        <f aca="false">SUM(AP194/$AN$2)</f>
        <v>16590.3510518283</v>
      </c>
      <c r="AS194" s="207"/>
      <c r="AT194" s="207" t="n">
        <v>125000</v>
      </c>
      <c r="AU194" s="207"/>
      <c r="AV194" s="207"/>
      <c r="AW194" s="207" t="n">
        <v>13445.05</v>
      </c>
      <c r="AX194" s="215"/>
      <c r="AY194" s="180" t="n">
        <v>0</v>
      </c>
      <c r="AZ194" s="180"/>
      <c r="BA194" s="160" t="n">
        <v>12617.82</v>
      </c>
      <c r="BI194" s="3"/>
    </row>
    <row r="195" customFormat="false" ht="12.75" hidden="false" customHeight="false" outlineLevel="0" collapsed="false">
      <c r="A195" s="214"/>
      <c r="B195" s="220"/>
      <c r="C195" s="220"/>
      <c r="D195" s="220"/>
      <c r="E195" s="220"/>
      <c r="F195" s="220"/>
      <c r="G195" s="220"/>
      <c r="H195" s="220"/>
      <c r="I195" s="206" t="n">
        <v>3</v>
      </c>
      <c r="J195" s="137" t="s">
        <v>71</v>
      </c>
      <c r="K195" s="207" t="n">
        <f aca="false">SUM(K196)</f>
        <v>8000</v>
      </c>
      <c r="L195" s="207" t="n">
        <f aca="false">SUM(L196)</f>
        <v>10000</v>
      </c>
      <c r="M195" s="207" t="n">
        <f aca="false">SUM(M196)</f>
        <v>10000</v>
      </c>
      <c r="N195" s="207" t="n">
        <f aca="false">SUM(N196)</f>
        <v>82000</v>
      </c>
      <c r="O195" s="207" t="n">
        <f aca="false">SUM(O196)</f>
        <v>82000</v>
      </c>
      <c r="P195" s="207" t="n">
        <f aca="false">SUM(P196)</f>
        <v>82000</v>
      </c>
      <c r="Q195" s="207" t="n">
        <f aca="false">SUM(Q196)</f>
        <v>82000</v>
      </c>
      <c r="R195" s="207" t="n">
        <f aca="false">SUM(R196)</f>
        <v>37145.75</v>
      </c>
      <c r="S195" s="207" t="n">
        <f aca="false">SUM(S196)</f>
        <v>0</v>
      </c>
      <c r="T195" s="207" t="n">
        <f aca="false">SUM(T196)</f>
        <v>13553.29</v>
      </c>
      <c r="U195" s="207" t="n">
        <f aca="false">SUM(U196)</f>
        <v>0</v>
      </c>
      <c r="V195" s="207" t="n">
        <f aca="false">SUM(V196)</f>
        <v>0</v>
      </c>
      <c r="W195" s="207" t="n">
        <f aca="false">SUM(W196)</f>
        <v>30000</v>
      </c>
      <c r="X195" s="207" t="n">
        <f aca="false">SUM(X196+X202)</f>
        <v>76000</v>
      </c>
      <c r="Y195" s="207" t="n">
        <f aca="false">SUM(Y196+Y202)</f>
        <v>69500</v>
      </c>
      <c r="Z195" s="207" t="n">
        <f aca="false">SUM(Z196+Z202)</f>
        <v>69500</v>
      </c>
      <c r="AA195" s="207" t="n">
        <f aca="false">SUM(AA196+AA202)</f>
        <v>69000</v>
      </c>
      <c r="AB195" s="207" t="n">
        <f aca="false">SUM(AB196+AB202)</f>
        <v>40113.64</v>
      </c>
      <c r="AC195" s="207" t="n">
        <f aca="false">SUM(AC196+AC202)</f>
        <v>69000</v>
      </c>
      <c r="AD195" s="207" t="n">
        <f aca="false">SUM(AD196+AD202)</f>
        <v>57000</v>
      </c>
      <c r="AE195" s="207" t="n">
        <f aca="false">SUM(AE196+AE202)</f>
        <v>0</v>
      </c>
      <c r="AF195" s="207" t="n">
        <f aca="false">SUM(AF196+AF202)</f>
        <v>0</v>
      </c>
      <c r="AG195" s="207" t="n">
        <f aca="false">SUM(AG196+AG202)</f>
        <v>73000</v>
      </c>
      <c r="AH195" s="207" t="n">
        <f aca="false">SUM(AH196+AH202)</f>
        <v>49222.9</v>
      </c>
      <c r="AI195" s="207" t="n">
        <f aca="false">SUM(AI196+AI202)</f>
        <v>72000</v>
      </c>
      <c r="AJ195" s="207" t="n">
        <f aca="false">SUM(AJ196+AJ202)</f>
        <v>8051</v>
      </c>
      <c r="AK195" s="207" t="n">
        <f aca="false">SUM(AK196+AK202)</f>
        <v>100000</v>
      </c>
      <c r="AL195" s="207" t="n">
        <f aca="false">SUM(AL196+AL202)</f>
        <v>28500</v>
      </c>
      <c r="AM195" s="207" t="n">
        <f aca="false">SUM(AM196+AM202)</f>
        <v>0</v>
      </c>
      <c r="AN195" s="207" t="n">
        <f aca="false">SUM(AN196+AN202)</f>
        <v>128500</v>
      </c>
      <c r="AO195" s="207" t="n">
        <f aca="false">SUM(AN195/$AN$2)</f>
        <v>17054.8808812795</v>
      </c>
      <c r="AP195" s="207" t="n">
        <f aca="false">SUM(AP196+AP202)</f>
        <v>133500</v>
      </c>
      <c r="AQ195" s="207" t="n">
        <f aca="false">SUM(AQ196+AQ202)</f>
        <v>0</v>
      </c>
      <c r="AR195" s="207" t="n">
        <f aca="false">SUM(AP195/$AN$2)</f>
        <v>17718.4949233526</v>
      </c>
      <c r="AS195" s="207"/>
      <c r="AT195" s="207" t="n">
        <f aca="false">SUM(AT196+AT202)</f>
        <v>8857.44</v>
      </c>
      <c r="AU195" s="207" t="n">
        <f aca="false">SUM(AU196+AU202)</f>
        <v>2000</v>
      </c>
      <c r="AV195" s="207" t="n">
        <f aca="false">SUM(AV196+AV202)</f>
        <v>0</v>
      </c>
      <c r="AW195" s="207" t="n">
        <f aca="false">SUM(AR195+AU195-AV195)</f>
        <v>19718.4949233526</v>
      </c>
      <c r="AX195" s="215" t="n">
        <f aca="false">SUM(AX196+AX202)</f>
        <v>16323.8</v>
      </c>
      <c r="AY195" s="216" t="n">
        <f aca="false">SUM(AY196+AY202)</f>
        <v>5100</v>
      </c>
      <c r="AZ195" s="216" t="n">
        <f aca="false">SUM(AZ196+AZ202)</f>
        <v>7255.37</v>
      </c>
      <c r="BA195" s="216" t="n">
        <f aca="false">SUM(BA196+BA202)</f>
        <v>17563.1249233526</v>
      </c>
      <c r="BI195" s="3"/>
    </row>
    <row r="196" customFormat="false" ht="12.75" hidden="false" customHeight="false" outlineLevel="0" collapsed="false">
      <c r="A196" s="214"/>
      <c r="B196" s="220" t="s">
        <v>179</v>
      </c>
      <c r="C196" s="220"/>
      <c r="D196" s="220"/>
      <c r="E196" s="220"/>
      <c r="F196" s="220"/>
      <c r="G196" s="220"/>
      <c r="H196" s="220"/>
      <c r="I196" s="206" t="n">
        <v>36</v>
      </c>
      <c r="J196" s="137" t="s">
        <v>77</v>
      </c>
      <c r="K196" s="207" t="n">
        <f aca="false">SUM(K197)</f>
        <v>8000</v>
      </c>
      <c r="L196" s="207" t="n">
        <f aca="false">SUM(L197)</f>
        <v>10000</v>
      </c>
      <c r="M196" s="207" t="n">
        <f aca="false">SUM(M197)</f>
        <v>10000</v>
      </c>
      <c r="N196" s="207" t="n">
        <f aca="false">SUM(N197)</f>
        <v>82000</v>
      </c>
      <c r="O196" s="207" t="n">
        <f aca="false">SUM(O197)</f>
        <v>82000</v>
      </c>
      <c r="P196" s="207" t="n">
        <f aca="false">SUM(P197)</f>
        <v>82000</v>
      </c>
      <c r="Q196" s="207" t="n">
        <f aca="false">SUM(Q197)</f>
        <v>82000</v>
      </c>
      <c r="R196" s="207" t="n">
        <f aca="false">SUM(R197)</f>
        <v>37145.75</v>
      </c>
      <c r="S196" s="207" t="n">
        <f aca="false">SUM(S197)</f>
        <v>0</v>
      </c>
      <c r="T196" s="207" t="n">
        <f aca="false">SUM(T197)</f>
        <v>13553.29</v>
      </c>
      <c r="U196" s="207" t="n">
        <f aca="false">SUM(U197)</f>
        <v>0</v>
      </c>
      <c r="V196" s="207" t="n">
        <f aca="false">SUM(V197)</f>
        <v>0</v>
      </c>
      <c r="W196" s="207" t="n">
        <f aca="false">SUM(W197)</f>
        <v>30000</v>
      </c>
      <c r="X196" s="207" t="n">
        <f aca="false">SUM(X197)</f>
        <v>46000</v>
      </c>
      <c r="Y196" s="207" t="n">
        <f aca="false">SUM(Y197)</f>
        <v>34000</v>
      </c>
      <c r="Z196" s="207" t="n">
        <f aca="false">SUM(Z197)</f>
        <v>49000</v>
      </c>
      <c r="AA196" s="207" t="n">
        <f aca="false">SUM(AA197)</f>
        <v>48000</v>
      </c>
      <c r="AB196" s="207" t="n">
        <f aca="false">SUM(AB197)</f>
        <v>40113.64</v>
      </c>
      <c r="AC196" s="207" t="n">
        <f aca="false">SUM(AC197)</f>
        <v>48000</v>
      </c>
      <c r="AD196" s="207" t="n">
        <f aca="false">SUM(AD197)</f>
        <v>36000</v>
      </c>
      <c r="AE196" s="207" t="n">
        <f aca="false">SUM(AE197)</f>
        <v>0</v>
      </c>
      <c r="AF196" s="207" t="n">
        <f aca="false">SUM(AF197)</f>
        <v>0</v>
      </c>
      <c r="AG196" s="207" t="n">
        <f aca="false">SUM(AG197)</f>
        <v>36000</v>
      </c>
      <c r="AH196" s="207" t="n">
        <f aca="false">SUM(AH197)</f>
        <v>16754.79</v>
      </c>
      <c r="AI196" s="207" t="n">
        <f aca="false">SUM(AI197)</f>
        <v>36000</v>
      </c>
      <c r="AJ196" s="207" t="n">
        <f aca="false">SUM(AJ197)</f>
        <v>8051</v>
      </c>
      <c r="AK196" s="207" t="n">
        <f aca="false">SUM(AK197)</f>
        <v>70000</v>
      </c>
      <c r="AL196" s="207" t="n">
        <f aca="false">SUM(AL197)</f>
        <v>20000</v>
      </c>
      <c r="AM196" s="207" t="n">
        <f aca="false">SUM(AM197)</f>
        <v>0</v>
      </c>
      <c r="AN196" s="207" t="n">
        <f aca="false">SUM(AN197)</f>
        <v>90000</v>
      </c>
      <c r="AO196" s="207" t="n">
        <f aca="false">SUM(AN196/$AN$2)</f>
        <v>11945.0527573163</v>
      </c>
      <c r="AP196" s="207" t="n">
        <f aca="false">SUM(AP197)</f>
        <v>90000</v>
      </c>
      <c r="AQ196" s="207"/>
      <c r="AR196" s="207" t="n">
        <f aca="false">SUM(AP196/$AN$2)</f>
        <v>11945.0527573163</v>
      </c>
      <c r="AS196" s="207"/>
      <c r="AT196" s="207" t="n">
        <f aca="false">SUM(AT197)</f>
        <v>8575.47</v>
      </c>
      <c r="AU196" s="207" t="n">
        <f aca="false">SUM(AU197)</f>
        <v>1500</v>
      </c>
      <c r="AV196" s="207" t="n">
        <f aca="false">SUM(AV197)</f>
        <v>0</v>
      </c>
      <c r="AW196" s="207" t="n">
        <f aca="false">SUM(AR196+AU196-AV196)</f>
        <v>13445.0527573163</v>
      </c>
      <c r="AX196" s="215" t="n">
        <f aca="false">SUM(AX197)</f>
        <v>11721.83</v>
      </c>
      <c r="AY196" s="216" t="n">
        <f aca="false">SUM(AY197)</f>
        <v>3500</v>
      </c>
      <c r="AZ196" s="216" t="n">
        <f aca="false">SUM(AZ197)</f>
        <v>4327.23</v>
      </c>
      <c r="BA196" s="216" t="n">
        <f aca="false">SUM(BA197)</f>
        <v>12617.8227573163</v>
      </c>
      <c r="BI196" s="3"/>
    </row>
    <row r="197" customFormat="false" ht="12.75" hidden="true" customHeight="false" outlineLevel="0" collapsed="false">
      <c r="A197" s="209"/>
      <c r="B197" s="205"/>
      <c r="C197" s="205"/>
      <c r="D197" s="205"/>
      <c r="E197" s="205"/>
      <c r="F197" s="205"/>
      <c r="G197" s="205"/>
      <c r="H197" s="205"/>
      <c r="I197" s="217" t="n">
        <v>366</v>
      </c>
      <c r="J197" s="218" t="s">
        <v>169</v>
      </c>
      <c r="K197" s="219" t="n">
        <f aca="false">SUM(K205)</f>
        <v>8000</v>
      </c>
      <c r="L197" s="219" t="n">
        <f aca="false">SUM(L205)</f>
        <v>10000</v>
      </c>
      <c r="M197" s="219" t="n">
        <f aca="false">SUM(M205)</f>
        <v>10000</v>
      </c>
      <c r="N197" s="219" t="n">
        <f aca="false">SUM(N205)</f>
        <v>82000</v>
      </c>
      <c r="O197" s="219" t="n">
        <f aca="false">SUM(O205)</f>
        <v>82000</v>
      </c>
      <c r="P197" s="219" t="n">
        <f aca="false">SUM(P205)</f>
        <v>82000</v>
      </c>
      <c r="Q197" s="219" t="n">
        <f aca="false">SUM(Q205)</f>
        <v>82000</v>
      </c>
      <c r="R197" s="219" t="n">
        <f aca="false">SUM(R205)</f>
        <v>37145.75</v>
      </c>
      <c r="S197" s="219" t="n">
        <f aca="false">SUM(S205)</f>
        <v>0</v>
      </c>
      <c r="T197" s="219" t="n">
        <f aca="false">SUM(T198:T205)</f>
        <v>13553.29</v>
      </c>
      <c r="U197" s="219" t="n">
        <f aca="false">SUM(U198:U205)</f>
        <v>0</v>
      </c>
      <c r="V197" s="219" t="n">
        <f aca="false">SUM(V198:V205)</f>
        <v>0</v>
      </c>
      <c r="W197" s="219" t="n">
        <f aca="false">SUM(W198:W205)</f>
        <v>30000</v>
      </c>
      <c r="X197" s="219" t="n">
        <f aca="false">SUM(X198:X201)</f>
        <v>46000</v>
      </c>
      <c r="Y197" s="219" t="n">
        <f aca="false">SUM(Y198:Y201)</f>
        <v>34000</v>
      </c>
      <c r="Z197" s="219" t="n">
        <f aca="false">SUM(Z198:Z201)</f>
        <v>49000</v>
      </c>
      <c r="AA197" s="219" t="n">
        <f aca="false">SUM(AA198:AA201)</f>
        <v>48000</v>
      </c>
      <c r="AB197" s="219" t="n">
        <f aca="false">SUM(AB198:AB201)</f>
        <v>40113.64</v>
      </c>
      <c r="AC197" s="219" t="n">
        <f aca="false">SUM(AC198:AC201)</f>
        <v>48000</v>
      </c>
      <c r="AD197" s="219" t="n">
        <f aca="false">SUM(AD198:AD201)</f>
        <v>36000</v>
      </c>
      <c r="AE197" s="219" t="n">
        <f aca="false">SUM(AE198:AE201)</f>
        <v>0</v>
      </c>
      <c r="AF197" s="219" t="n">
        <f aca="false">SUM(AF198:AF201)</f>
        <v>0</v>
      </c>
      <c r="AG197" s="219" t="n">
        <f aca="false">SUM(AG198:AG201)</f>
        <v>36000</v>
      </c>
      <c r="AH197" s="219" t="n">
        <f aca="false">SUM(AH198:AH201)</f>
        <v>16754.79</v>
      </c>
      <c r="AI197" s="219" t="n">
        <f aca="false">SUM(AI198:AI201)</f>
        <v>36000</v>
      </c>
      <c r="AJ197" s="219" t="n">
        <f aca="false">SUM(AJ198:AJ201)</f>
        <v>8051</v>
      </c>
      <c r="AK197" s="219" t="n">
        <f aca="false">SUM(AK198:AK201)</f>
        <v>70000</v>
      </c>
      <c r="AL197" s="219" t="n">
        <f aca="false">SUM(AL198:AL201)</f>
        <v>20000</v>
      </c>
      <c r="AM197" s="219" t="n">
        <f aca="false">SUM(AM198:AM201)</f>
        <v>0</v>
      </c>
      <c r="AN197" s="219" t="n">
        <f aca="false">SUM(AN198:AN201)</f>
        <v>90000</v>
      </c>
      <c r="AO197" s="207" t="n">
        <f aca="false">SUM(AN197/$AN$2)</f>
        <v>11945.0527573163</v>
      </c>
      <c r="AP197" s="219" t="n">
        <f aca="false">SUM(AP198:AP201)</f>
        <v>90000</v>
      </c>
      <c r="AQ197" s="219"/>
      <c r="AR197" s="207" t="n">
        <f aca="false">SUM(AP197/$AN$2)</f>
        <v>11945.0527573163</v>
      </c>
      <c r="AS197" s="207"/>
      <c r="AT197" s="207" t="n">
        <f aca="false">SUM(AT198:AT201)</f>
        <v>8575.47</v>
      </c>
      <c r="AU197" s="207" t="n">
        <f aca="false">SUM(AU198:AU201)</f>
        <v>1500</v>
      </c>
      <c r="AV197" s="207" t="n">
        <f aca="false">SUM(AV198:AV201)</f>
        <v>0</v>
      </c>
      <c r="AW197" s="207" t="n">
        <f aca="false">SUM(AR197+AU197-AV197)</f>
        <v>13445.0527573163</v>
      </c>
      <c r="AX197" s="215" t="n">
        <f aca="false">SUM(AX198:AX201)</f>
        <v>11721.83</v>
      </c>
      <c r="AY197" s="216" t="n">
        <f aca="false">SUM(AY198:AY201)</f>
        <v>3500</v>
      </c>
      <c r="AZ197" s="216" t="n">
        <f aca="false">SUM(AZ198:AZ201)</f>
        <v>4327.23</v>
      </c>
      <c r="BA197" s="216" t="n">
        <f aca="false">SUM(BA198:BA201)</f>
        <v>12617.8227573163</v>
      </c>
      <c r="BD197" s="3" t="n">
        <v>12617.82</v>
      </c>
      <c r="BI197" s="3"/>
    </row>
    <row r="198" customFormat="false" ht="12.75" hidden="true" customHeight="false" outlineLevel="0" collapsed="false">
      <c r="A198" s="209"/>
      <c r="B198" s="205"/>
      <c r="C198" s="205"/>
      <c r="D198" s="205"/>
      <c r="E198" s="205"/>
      <c r="F198" s="205"/>
      <c r="G198" s="205"/>
      <c r="H198" s="205"/>
      <c r="I198" s="240" t="n">
        <v>36611</v>
      </c>
      <c r="J198" s="218" t="s">
        <v>322</v>
      </c>
      <c r="K198" s="219" t="n">
        <v>8000</v>
      </c>
      <c r="L198" s="219" t="n">
        <v>10000</v>
      </c>
      <c r="M198" s="219" t="n">
        <v>10000</v>
      </c>
      <c r="N198" s="219" t="n">
        <v>82000</v>
      </c>
      <c r="O198" s="219" t="n">
        <v>82000</v>
      </c>
      <c r="P198" s="219" t="n">
        <v>82000</v>
      </c>
      <c r="Q198" s="219" t="n">
        <v>82000</v>
      </c>
      <c r="R198" s="219" t="n">
        <v>37145.75</v>
      </c>
      <c r="S198" s="219"/>
      <c r="T198" s="219" t="n">
        <v>13553.29</v>
      </c>
      <c r="U198" s="219"/>
      <c r="V198" s="207" t="n">
        <f aca="false">S198/P198*100</f>
        <v>0</v>
      </c>
      <c r="W198" s="219" t="n">
        <v>15000</v>
      </c>
      <c r="X198" s="219" t="n">
        <v>16000</v>
      </c>
      <c r="Y198" s="219" t="n">
        <v>20000</v>
      </c>
      <c r="Z198" s="219" t="n">
        <v>20000</v>
      </c>
      <c r="AA198" s="219" t="n">
        <v>20000</v>
      </c>
      <c r="AB198" s="219" t="n">
        <v>18888.64</v>
      </c>
      <c r="AC198" s="219" t="n">
        <v>20000</v>
      </c>
      <c r="AD198" s="219" t="n">
        <v>20000</v>
      </c>
      <c r="AE198" s="219"/>
      <c r="AF198" s="219"/>
      <c r="AG198" s="221" t="n">
        <v>20000</v>
      </c>
      <c r="AH198" s="219" t="n">
        <v>16754.79</v>
      </c>
      <c r="AI198" s="219" t="n">
        <v>20000</v>
      </c>
      <c r="AJ198" s="180" t="n">
        <v>7051</v>
      </c>
      <c r="AK198" s="219" t="n">
        <v>10000</v>
      </c>
      <c r="AL198" s="219"/>
      <c r="AM198" s="219"/>
      <c r="AN198" s="180" t="n">
        <f aca="false">SUM(AK198+AL198-AM198)</f>
        <v>10000</v>
      </c>
      <c r="AO198" s="207" t="n">
        <f aca="false">SUM(AN198/$AN$2)</f>
        <v>1327.22808414626</v>
      </c>
      <c r="AP198" s="180" t="n">
        <v>10000</v>
      </c>
      <c r="AQ198" s="180"/>
      <c r="AR198" s="207" t="n">
        <f aca="false">SUM(AP198/$AN$2)</f>
        <v>1327.22808414626</v>
      </c>
      <c r="AS198" s="207" t="n">
        <v>1363.61</v>
      </c>
      <c r="AT198" s="207" t="n">
        <v>1363.61</v>
      </c>
      <c r="AU198" s="207"/>
      <c r="AV198" s="207"/>
      <c r="AW198" s="207" t="n">
        <f aca="false">SUM(AR198+AU198-AV198)</f>
        <v>1327.22808414626</v>
      </c>
      <c r="AX198" s="215" t="n">
        <v>4509.97</v>
      </c>
      <c r="AY198" s="180" t="n">
        <v>3500</v>
      </c>
      <c r="AZ198" s="180"/>
      <c r="BA198" s="160" t="n">
        <f aca="false">SUM(AW198+AY198-AZ198)</f>
        <v>4827.22808414626</v>
      </c>
      <c r="BI198" s="3"/>
    </row>
    <row r="199" customFormat="false" ht="12.75" hidden="true" customHeight="false" outlineLevel="0" collapsed="false">
      <c r="A199" s="209"/>
      <c r="B199" s="205"/>
      <c r="C199" s="205"/>
      <c r="D199" s="205"/>
      <c r="E199" s="205"/>
      <c r="F199" s="205"/>
      <c r="G199" s="205"/>
      <c r="H199" s="205"/>
      <c r="I199" s="240" t="n">
        <v>36611</v>
      </c>
      <c r="J199" s="218" t="s">
        <v>323</v>
      </c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07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21"/>
      <c r="AH199" s="219"/>
      <c r="AI199" s="219"/>
      <c r="AJ199" s="180"/>
      <c r="AK199" s="219" t="n">
        <v>28000</v>
      </c>
      <c r="AL199" s="219" t="n">
        <v>7000</v>
      </c>
      <c r="AM199" s="219"/>
      <c r="AN199" s="180" t="n">
        <f aca="false">SUM(AK199+AL199-AM199)</f>
        <v>35000</v>
      </c>
      <c r="AO199" s="207" t="n">
        <f aca="false">SUM(AN199/$AN$2)</f>
        <v>4645.29829451191</v>
      </c>
      <c r="AP199" s="180" t="n">
        <v>30000</v>
      </c>
      <c r="AQ199" s="180"/>
      <c r="AR199" s="207" t="n">
        <f aca="false">SUM(AP199/$AN$2)</f>
        <v>3981.68425243878</v>
      </c>
      <c r="AS199" s="207" t="n">
        <v>536.86</v>
      </c>
      <c r="AT199" s="207" t="n">
        <v>536.86</v>
      </c>
      <c r="AU199" s="207"/>
      <c r="AV199" s="207"/>
      <c r="AW199" s="207" t="n">
        <f aca="false">SUM(AR199+AU199-AV199)</f>
        <v>3981.68425243878</v>
      </c>
      <c r="AX199" s="215" t="n">
        <v>536.86</v>
      </c>
      <c r="AY199" s="180" t="n">
        <v>0</v>
      </c>
      <c r="AZ199" s="180" t="n">
        <v>3000</v>
      </c>
      <c r="BA199" s="160" t="n">
        <f aca="false">SUM(AW199+AY199-AZ199)</f>
        <v>981.684252438781</v>
      </c>
      <c r="BI199" s="3"/>
    </row>
    <row r="200" customFormat="false" ht="12.75" hidden="true" customHeight="false" outlineLevel="0" collapsed="false">
      <c r="A200" s="209"/>
      <c r="B200" s="205"/>
      <c r="C200" s="205"/>
      <c r="D200" s="205"/>
      <c r="E200" s="205"/>
      <c r="F200" s="205"/>
      <c r="G200" s="205"/>
      <c r="H200" s="205"/>
      <c r="I200" s="217" t="n">
        <v>36611</v>
      </c>
      <c r="J200" s="218" t="s">
        <v>324</v>
      </c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07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21"/>
      <c r="AH200" s="219"/>
      <c r="AI200" s="219"/>
      <c r="AJ200" s="180"/>
      <c r="AK200" s="219"/>
      <c r="AL200" s="219"/>
      <c r="AM200" s="219"/>
      <c r="AN200" s="180"/>
      <c r="AO200" s="207" t="n">
        <f aca="false">SUM(AN200/$AN$2)</f>
        <v>0</v>
      </c>
      <c r="AP200" s="180" t="n">
        <v>10000</v>
      </c>
      <c r="AQ200" s="180"/>
      <c r="AR200" s="207" t="n">
        <f aca="false">SUM(AP200/$AN$2)</f>
        <v>1327.22808414626</v>
      </c>
      <c r="AS200" s="207"/>
      <c r="AT200" s="207"/>
      <c r="AU200" s="207"/>
      <c r="AV200" s="207"/>
      <c r="AW200" s="207" t="n">
        <f aca="false">SUM(AR200+AU200-AV200)</f>
        <v>1327.22808414626</v>
      </c>
      <c r="AX200" s="215"/>
      <c r="AY200" s="180" t="n">
        <v>0</v>
      </c>
      <c r="AZ200" s="180" t="n">
        <v>1327.23</v>
      </c>
      <c r="BA200" s="160" t="n">
        <f aca="false">SUM(AW200+AY200-AZ200)</f>
        <v>-0.00191585373954695</v>
      </c>
      <c r="BI200" s="3"/>
    </row>
    <row r="201" customFormat="false" ht="12.75" hidden="true" customHeight="false" outlineLevel="0" collapsed="false">
      <c r="A201" s="209"/>
      <c r="B201" s="205"/>
      <c r="C201" s="205"/>
      <c r="D201" s="205"/>
      <c r="E201" s="205"/>
      <c r="F201" s="205"/>
      <c r="G201" s="205"/>
      <c r="H201" s="205"/>
      <c r="I201" s="217" t="n">
        <v>36611</v>
      </c>
      <c r="J201" s="218" t="s">
        <v>325</v>
      </c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07"/>
      <c r="W201" s="219"/>
      <c r="X201" s="219" t="n">
        <v>30000</v>
      </c>
      <c r="Y201" s="219" t="n">
        <v>14000</v>
      </c>
      <c r="Z201" s="219" t="n">
        <v>29000</v>
      </c>
      <c r="AA201" s="219" t="n">
        <v>28000</v>
      </c>
      <c r="AB201" s="219" t="n">
        <v>21225</v>
      </c>
      <c r="AC201" s="219" t="n">
        <v>28000</v>
      </c>
      <c r="AD201" s="219" t="n">
        <v>16000</v>
      </c>
      <c r="AE201" s="219"/>
      <c r="AF201" s="219"/>
      <c r="AG201" s="221" t="n">
        <f aca="false">SUM(AD201+AE201-AF201)</f>
        <v>16000</v>
      </c>
      <c r="AH201" s="219"/>
      <c r="AI201" s="219" t="n">
        <v>16000</v>
      </c>
      <c r="AJ201" s="180" t="n">
        <v>1000</v>
      </c>
      <c r="AK201" s="219" t="n">
        <v>32000</v>
      </c>
      <c r="AL201" s="219" t="n">
        <v>13000</v>
      </c>
      <c r="AM201" s="219"/>
      <c r="AN201" s="180" t="n">
        <f aca="false">SUM(AK201+AL201-AM201)</f>
        <v>45000</v>
      </c>
      <c r="AO201" s="207" t="n">
        <f aca="false">SUM(AN201/$AN$2)</f>
        <v>5972.52637865817</v>
      </c>
      <c r="AP201" s="180" t="n">
        <v>40000</v>
      </c>
      <c r="AQ201" s="180"/>
      <c r="AR201" s="207" t="n">
        <f aca="false">SUM(AP201/$AN$2)</f>
        <v>5308.91233658504</v>
      </c>
      <c r="AS201" s="207" t="n">
        <v>6675</v>
      </c>
      <c r="AT201" s="207" t="n">
        <v>6675</v>
      </c>
      <c r="AU201" s="207" t="n">
        <v>1500</v>
      </c>
      <c r="AV201" s="207"/>
      <c r="AW201" s="207" t="n">
        <f aca="false">SUM(AR201+AU201-AV201)</f>
        <v>6808.91233658504</v>
      </c>
      <c r="AX201" s="215" t="n">
        <v>6675</v>
      </c>
      <c r="AY201" s="180"/>
      <c r="AZ201" s="180"/>
      <c r="BA201" s="160" t="n">
        <f aca="false">SUM(AW201+AY201-AZ201)</f>
        <v>6808.91233658504</v>
      </c>
      <c r="BI201" s="3"/>
    </row>
    <row r="202" customFormat="false" ht="12.75" hidden="false" customHeight="false" outlineLevel="0" collapsed="false">
      <c r="A202" s="214"/>
      <c r="B202" s="220" t="s">
        <v>326</v>
      </c>
      <c r="C202" s="220"/>
      <c r="D202" s="220"/>
      <c r="E202" s="220"/>
      <c r="F202" s="220"/>
      <c r="G202" s="220"/>
      <c r="H202" s="220"/>
      <c r="I202" s="206" t="n">
        <v>37</v>
      </c>
      <c r="J202" s="137" t="s">
        <v>316</v>
      </c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 t="n">
        <f aca="false">SUM(X203)</f>
        <v>30000</v>
      </c>
      <c r="Y202" s="207" t="n">
        <f aca="false">SUM(Y203)</f>
        <v>35500</v>
      </c>
      <c r="Z202" s="207" t="n">
        <f aca="false">SUM(Z203)</f>
        <v>20500</v>
      </c>
      <c r="AA202" s="207" t="n">
        <f aca="false">SUM(AA203)</f>
        <v>21000</v>
      </c>
      <c r="AB202" s="207" t="n">
        <f aca="false">SUM(AB203)</f>
        <v>0</v>
      </c>
      <c r="AC202" s="207" t="n">
        <f aca="false">SUM(AC203)</f>
        <v>21000</v>
      </c>
      <c r="AD202" s="207" t="n">
        <f aca="false">SUM(AD203)</f>
        <v>21000</v>
      </c>
      <c r="AE202" s="207" t="n">
        <f aca="false">SUM(AE203)</f>
        <v>0</v>
      </c>
      <c r="AF202" s="207" t="n">
        <f aca="false">SUM(AF203)</f>
        <v>0</v>
      </c>
      <c r="AG202" s="207" t="n">
        <f aca="false">SUM(AG203)</f>
        <v>37000</v>
      </c>
      <c r="AH202" s="207" t="n">
        <f aca="false">SUM(AH203)</f>
        <v>32468.11</v>
      </c>
      <c r="AI202" s="207" t="n">
        <f aca="false">SUM(AI203)</f>
        <v>36000</v>
      </c>
      <c r="AJ202" s="207" t="n">
        <f aca="false">SUM(AJ203)</f>
        <v>0</v>
      </c>
      <c r="AK202" s="207" t="n">
        <f aca="false">SUM(AK203)</f>
        <v>30000</v>
      </c>
      <c r="AL202" s="207" t="n">
        <f aca="false">SUM(AL203)</f>
        <v>8500</v>
      </c>
      <c r="AM202" s="207" t="n">
        <f aca="false">SUM(AM203)</f>
        <v>0</v>
      </c>
      <c r="AN202" s="207" t="n">
        <f aca="false">SUM(AN203)</f>
        <v>38500</v>
      </c>
      <c r="AO202" s="207" t="n">
        <f aca="false">SUM(AN202/$AN$2)</f>
        <v>5109.8281239631</v>
      </c>
      <c r="AP202" s="207" t="n">
        <f aca="false">SUM(AP203)</f>
        <v>43500</v>
      </c>
      <c r="AQ202" s="207"/>
      <c r="AR202" s="207" t="n">
        <f aca="false">SUM(AP202/$AN$2)</f>
        <v>5773.44216603623</v>
      </c>
      <c r="AS202" s="207"/>
      <c r="AT202" s="207" t="n">
        <f aca="false">SUM(AT203)</f>
        <v>281.97</v>
      </c>
      <c r="AU202" s="207" t="n">
        <f aca="false">SUM(AU203)</f>
        <v>500</v>
      </c>
      <c r="AV202" s="207" t="n">
        <f aca="false">SUM(AV203)</f>
        <v>0</v>
      </c>
      <c r="AW202" s="207" t="n">
        <f aca="false">SUM(AR202+AU202-AV202)</f>
        <v>6273.44216603623</v>
      </c>
      <c r="AX202" s="215" t="n">
        <f aca="false">SUM(AX203)</f>
        <v>4601.97</v>
      </c>
      <c r="AY202" s="216" t="n">
        <f aca="false">SUM(AY203)</f>
        <v>1600</v>
      </c>
      <c r="AZ202" s="216" t="n">
        <f aca="false">SUM(AZ203)</f>
        <v>2928.14</v>
      </c>
      <c r="BA202" s="216" t="n">
        <f aca="false">SUM(BA203)</f>
        <v>4945.30216603623</v>
      </c>
      <c r="BB202" s="3" t="n">
        <v>4945.3</v>
      </c>
      <c r="BI202" s="3"/>
    </row>
    <row r="203" customFormat="false" ht="12.75" hidden="true" customHeight="false" outlineLevel="0" collapsed="false">
      <c r="A203" s="209"/>
      <c r="B203" s="205"/>
      <c r="C203" s="205"/>
      <c r="D203" s="205"/>
      <c r="E203" s="205"/>
      <c r="F203" s="205"/>
      <c r="G203" s="205"/>
      <c r="H203" s="205"/>
      <c r="I203" s="217" t="n">
        <v>372</v>
      </c>
      <c r="J203" s="218" t="s">
        <v>317</v>
      </c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07"/>
      <c r="W203" s="219"/>
      <c r="X203" s="219" t="n">
        <f aca="false">SUM(X204:X205)</f>
        <v>30000</v>
      </c>
      <c r="Y203" s="219" t="n">
        <f aca="false">SUM(Y204:Y205)</f>
        <v>35500</v>
      </c>
      <c r="Z203" s="219" t="n">
        <f aca="false">SUM(Z204:Z205)</f>
        <v>20500</v>
      </c>
      <c r="AA203" s="219" t="n">
        <f aca="false">SUM(AA204:AA205)</f>
        <v>21000</v>
      </c>
      <c r="AB203" s="219" t="n">
        <f aca="false">SUM(AB204:AB205)</f>
        <v>0</v>
      </c>
      <c r="AC203" s="219" t="n">
        <f aca="false">SUM(AC204:AC205)</f>
        <v>21000</v>
      </c>
      <c r="AD203" s="219" t="n">
        <f aca="false">SUM(AD204:AD205)</f>
        <v>21000</v>
      </c>
      <c r="AE203" s="219"/>
      <c r="AF203" s="219"/>
      <c r="AG203" s="221" t="n">
        <f aca="false">SUM(AG204:AG207)</f>
        <v>37000</v>
      </c>
      <c r="AH203" s="221" t="n">
        <f aca="false">SUM(AH204:AH207)</f>
        <v>32468.11</v>
      </c>
      <c r="AI203" s="221" t="n">
        <f aca="false">SUM(AI204:AI207)</f>
        <v>36000</v>
      </c>
      <c r="AJ203" s="221" t="n">
        <f aca="false">SUM(AJ204:AJ207)</f>
        <v>0</v>
      </c>
      <c r="AK203" s="221" t="n">
        <v>30000</v>
      </c>
      <c r="AL203" s="221" t="n">
        <f aca="false">SUM(AL204:AL207)</f>
        <v>8500</v>
      </c>
      <c r="AM203" s="221" t="n">
        <f aca="false">SUM(AM204:AM207)</f>
        <v>0</v>
      </c>
      <c r="AN203" s="221" t="n">
        <f aca="false">SUM(AN204:AN207)</f>
        <v>38500</v>
      </c>
      <c r="AO203" s="207" t="n">
        <f aca="false">SUM(AN203/$AN$2)</f>
        <v>5109.8281239631</v>
      </c>
      <c r="AP203" s="221" t="n">
        <f aca="false">SUM(AP204:AP207)</f>
        <v>43500</v>
      </c>
      <c r="AQ203" s="221"/>
      <c r="AR203" s="207" t="n">
        <f aca="false">SUM(AP203/$AN$2)</f>
        <v>5773.44216603623</v>
      </c>
      <c r="AS203" s="207"/>
      <c r="AT203" s="207" t="n">
        <f aca="false">SUM(AT204:AT207)</f>
        <v>281.97</v>
      </c>
      <c r="AU203" s="207" t="n">
        <f aca="false">SUM(AU204:AU207)</f>
        <v>500</v>
      </c>
      <c r="AV203" s="207" t="n">
        <f aca="false">SUM(AV204:AV207)</f>
        <v>0</v>
      </c>
      <c r="AW203" s="207" t="n">
        <f aca="false">SUM(AR203+AU203-AV203)</f>
        <v>6273.44216603623</v>
      </c>
      <c r="AX203" s="215" t="n">
        <f aca="false">SUM(AX204:AX207)</f>
        <v>4601.97</v>
      </c>
      <c r="AY203" s="216" t="n">
        <f aca="false">SUM(AY204:AY207)</f>
        <v>1600</v>
      </c>
      <c r="AZ203" s="216" t="n">
        <f aca="false">SUM(AZ204:AZ207)</f>
        <v>2928.14</v>
      </c>
      <c r="BA203" s="216" t="n">
        <f aca="false">SUM(BA204:BA207)</f>
        <v>4945.30216603623</v>
      </c>
      <c r="BI203" s="3"/>
    </row>
    <row r="204" customFormat="false" ht="12.75" hidden="true" customHeight="false" outlineLevel="0" collapsed="false">
      <c r="A204" s="209"/>
      <c r="B204" s="205"/>
      <c r="C204" s="205"/>
      <c r="D204" s="205"/>
      <c r="E204" s="205"/>
      <c r="F204" s="205"/>
      <c r="G204" s="205"/>
      <c r="H204" s="205"/>
      <c r="I204" s="217" t="n">
        <v>37221</v>
      </c>
      <c r="J204" s="218" t="s">
        <v>327</v>
      </c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 t="n">
        <v>10000</v>
      </c>
      <c r="X204" s="219" t="n">
        <v>25000</v>
      </c>
      <c r="Y204" s="219" t="n">
        <v>30000</v>
      </c>
      <c r="Z204" s="219" t="n">
        <v>15000</v>
      </c>
      <c r="AA204" s="219" t="n">
        <v>15000</v>
      </c>
      <c r="AB204" s="219"/>
      <c r="AC204" s="219" t="n">
        <v>15000</v>
      </c>
      <c r="AD204" s="219" t="n">
        <v>15000</v>
      </c>
      <c r="AE204" s="219"/>
      <c r="AF204" s="219"/>
      <c r="AG204" s="221" t="n">
        <f aca="false">SUM(AD204+AE204-AF204)</f>
        <v>15000</v>
      </c>
      <c r="AH204" s="219" t="n">
        <v>16468.11</v>
      </c>
      <c r="AI204" s="219" t="n">
        <v>14000</v>
      </c>
      <c r="AJ204" s="180" t="n">
        <v>0</v>
      </c>
      <c r="AK204" s="219" t="n">
        <v>14000</v>
      </c>
      <c r="AL204" s="219"/>
      <c r="AM204" s="219"/>
      <c r="AN204" s="180" t="n">
        <f aca="false">SUM(AK204+AL204-AM204)</f>
        <v>14000</v>
      </c>
      <c r="AO204" s="207" t="n">
        <f aca="false">SUM(AN204/$AN$2)</f>
        <v>1858.11931780476</v>
      </c>
      <c r="AP204" s="180" t="n">
        <v>15000</v>
      </c>
      <c r="AQ204" s="180"/>
      <c r="AR204" s="207" t="n">
        <f aca="false">SUM(AP204/$AN$2)</f>
        <v>1990.84212621939</v>
      </c>
      <c r="AS204" s="207" t="n">
        <v>50.97</v>
      </c>
      <c r="AT204" s="207" t="n">
        <v>50.97</v>
      </c>
      <c r="AU204" s="207"/>
      <c r="AV204" s="207"/>
      <c r="AW204" s="207" t="n">
        <f aca="false">SUM(AR204+AU204-AV204)</f>
        <v>1990.84212621939</v>
      </c>
      <c r="AX204" s="215" t="n">
        <v>50.97</v>
      </c>
      <c r="AY204" s="180" t="n">
        <v>0</v>
      </c>
      <c r="AZ204" s="180" t="n">
        <v>1800</v>
      </c>
      <c r="BA204" s="160" t="n">
        <f aca="false">SUM(AW204+AY204-AZ204)</f>
        <v>190.842126219391</v>
      </c>
      <c r="BI204" s="3"/>
    </row>
    <row r="205" customFormat="false" ht="12.75" hidden="true" customHeight="false" outlineLevel="0" collapsed="false">
      <c r="A205" s="209"/>
      <c r="B205" s="205"/>
      <c r="C205" s="205"/>
      <c r="D205" s="205"/>
      <c r="E205" s="205"/>
      <c r="F205" s="205"/>
      <c r="G205" s="205"/>
      <c r="H205" s="205"/>
      <c r="I205" s="217" t="n">
        <v>37221</v>
      </c>
      <c r="J205" s="218" t="s">
        <v>328</v>
      </c>
      <c r="K205" s="219" t="n">
        <v>8000</v>
      </c>
      <c r="L205" s="219" t="n">
        <v>10000</v>
      </c>
      <c r="M205" s="219" t="n">
        <v>10000</v>
      </c>
      <c r="N205" s="219" t="n">
        <v>82000</v>
      </c>
      <c r="O205" s="219" t="n">
        <v>82000</v>
      </c>
      <c r="P205" s="219" t="n">
        <v>82000</v>
      </c>
      <c r="Q205" s="219" t="n">
        <v>82000</v>
      </c>
      <c r="R205" s="219" t="n">
        <v>37145.75</v>
      </c>
      <c r="S205" s="219"/>
      <c r="T205" s="219"/>
      <c r="U205" s="219"/>
      <c r="V205" s="207" t="n">
        <f aca="false">S205/P205*100</f>
        <v>0</v>
      </c>
      <c r="W205" s="219" t="n">
        <v>5000</v>
      </c>
      <c r="X205" s="219" t="n">
        <v>5000</v>
      </c>
      <c r="Y205" s="219" t="n">
        <v>5500</v>
      </c>
      <c r="Z205" s="219" t="n">
        <v>5500</v>
      </c>
      <c r="AA205" s="219" t="n">
        <v>6000</v>
      </c>
      <c r="AB205" s="219"/>
      <c r="AC205" s="219" t="n">
        <v>6000</v>
      </c>
      <c r="AD205" s="219" t="n">
        <v>6000</v>
      </c>
      <c r="AE205" s="219"/>
      <c r="AF205" s="219"/>
      <c r="AG205" s="221" t="n">
        <f aca="false">SUM(AD205+AE205-AF205)</f>
        <v>6000</v>
      </c>
      <c r="AH205" s="219" t="n">
        <v>0</v>
      </c>
      <c r="AI205" s="219" t="n">
        <v>6000</v>
      </c>
      <c r="AJ205" s="180" t="n">
        <v>0</v>
      </c>
      <c r="AK205" s="219" t="n">
        <v>0</v>
      </c>
      <c r="AL205" s="219" t="n">
        <v>8500</v>
      </c>
      <c r="AM205" s="219"/>
      <c r="AN205" s="180" t="n">
        <f aca="false">SUM(AK205+AL205-AM205)</f>
        <v>8500</v>
      </c>
      <c r="AO205" s="207" t="n">
        <f aca="false">SUM(AN205/$AN$2)</f>
        <v>1128.14387152432</v>
      </c>
      <c r="AP205" s="180" t="n">
        <v>8500</v>
      </c>
      <c r="AQ205" s="180"/>
      <c r="AR205" s="207" t="n">
        <f aca="false">SUM(AP205/$AN$2)</f>
        <v>1128.14387152432</v>
      </c>
      <c r="AS205" s="207"/>
      <c r="AT205" s="207"/>
      <c r="AU205" s="207"/>
      <c r="AV205" s="207"/>
      <c r="AW205" s="207" t="n">
        <f aca="false">SUM(AR205+AU205-AV205)</f>
        <v>1128.14387152432</v>
      </c>
      <c r="AX205" s="215"/>
      <c r="AY205" s="180"/>
      <c r="AZ205" s="180" t="n">
        <v>1128.14</v>
      </c>
      <c r="BA205" s="160" t="n">
        <f aca="false">SUM(AW205+AY205-AZ205)</f>
        <v>0.00387152432131188</v>
      </c>
      <c r="BI205" s="3"/>
    </row>
    <row r="206" customFormat="false" ht="12.75" hidden="true" customHeight="false" outlineLevel="0" collapsed="false">
      <c r="A206" s="209"/>
      <c r="B206" s="205"/>
      <c r="C206" s="205"/>
      <c r="D206" s="205"/>
      <c r="E206" s="205"/>
      <c r="F206" s="205"/>
      <c r="G206" s="205"/>
      <c r="H206" s="205"/>
      <c r="I206" s="217" t="n">
        <v>37229</v>
      </c>
      <c r="J206" s="218" t="s">
        <v>329</v>
      </c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07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21"/>
      <c r="AH206" s="219"/>
      <c r="AI206" s="219"/>
      <c r="AJ206" s="180"/>
      <c r="AK206" s="219"/>
      <c r="AL206" s="219"/>
      <c r="AM206" s="219"/>
      <c r="AN206" s="180"/>
      <c r="AO206" s="207"/>
      <c r="AP206" s="180"/>
      <c r="AQ206" s="180"/>
      <c r="AR206" s="207"/>
      <c r="AS206" s="207" t="n">
        <v>231</v>
      </c>
      <c r="AT206" s="207" t="n">
        <v>231</v>
      </c>
      <c r="AU206" s="207" t="n">
        <v>500</v>
      </c>
      <c r="AV206" s="207"/>
      <c r="AW206" s="207" t="n">
        <f aca="false">SUM(AR206+AU206-AV206)</f>
        <v>500</v>
      </c>
      <c r="AX206" s="215" t="n">
        <v>1821</v>
      </c>
      <c r="AY206" s="180" t="n">
        <v>1500</v>
      </c>
      <c r="AZ206" s="180"/>
      <c r="BA206" s="160" t="n">
        <f aca="false">SUM(AW206+AY206-AZ206)</f>
        <v>2000</v>
      </c>
      <c r="BI206" s="3"/>
    </row>
    <row r="207" customFormat="false" ht="12.75" hidden="true" customHeight="false" outlineLevel="0" collapsed="false">
      <c r="A207" s="209"/>
      <c r="B207" s="205"/>
      <c r="C207" s="205"/>
      <c r="D207" s="205"/>
      <c r="E207" s="205"/>
      <c r="F207" s="205"/>
      <c r="G207" s="205"/>
      <c r="H207" s="205"/>
      <c r="I207" s="217" t="n">
        <v>37229</v>
      </c>
      <c r="J207" s="218" t="s">
        <v>330</v>
      </c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07"/>
      <c r="W207" s="219"/>
      <c r="X207" s="219"/>
      <c r="Y207" s="219"/>
      <c r="Z207" s="219"/>
      <c r="AA207" s="219"/>
      <c r="AB207" s="219"/>
      <c r="AC207" s="219"/>
      <c r="AD207" s="219" t="n">
        <v>16000</v>
      </c>
      <c r="AE207" s="219"/>
      <c r="AF207" s="219"/>
      <c r="AG207" s="221" t="n">
        <f aca="false">SUM(AD207+AE207-AF207)</f>
        <v>16000</v>
      </c>
      <c r="AH207" s="219" t="n">
        <v>16000</v>
      </c>
      <c r="AI207" s="219" t="n">
        <v>16000</v>
      </c>
      <c r="AJ207" s="180" t="n">
        <v>0</v>
      </c>
      <c r="AK207" s="219" t="n">
        <v>16000</v>
      </c>
      <c r="AL207" s="219"/>
      <c r="AM207" s="219"/>
      <c r="AN207" s="180" t="n">
        <f aca="false">SUM(AK207+AL207-AM207)</f>
        <v>16000</v>
      </c>
      <c r="AO207" s="207" t="n">
        <f aca="false">SUM(AN207/$AN$2)</f>
        <v>2123.56493463402</v>
      </c>
      <c r="AP207" s="180" t="n">
        <v>20000</v>
      </c>
      <c r="AQ207" s="180"/>
      <c r="AR207" s="207" t="n">
        <f aca="false">SUM(AP207/$AN$2)</f>
        <v>2654.45616829252</v>
      </c>
      <c r="AS207" s="207"/>
      <c r="AT207" s="207"/>
      <c r="AU207" s="207"/>
      <c r="AV207" s="207"/>
      <c r="AW207" s="207" t="n">
        <f aca="false">SUM(AR207+AU207-AV207)</f>
        <v>2654.45616829252</v>
      </c>
      <c r="AX207" s="215" t="n">
        <v>2730</v>
      </c>
      <c r="AY207" s="180" t="n">
        <v>100</v>
      </c>
      <c r="AZ207" s="180"/>
      <c r="BA207" s="160" t="n">
        <f aca="false">SUM(AW207+AY207-AZ207)</f>
        <v>2754.45616829252</v>
      </c>
      <c r="BI207" s="3"/>
    </row>
    <row r="208" customFormat="false" ht="12.75" hidden="false" customHeight="false" outlineLevel="0" collapsed="false">
      <c r="A208" s="214" t="s">
        <v>331</v>
      </c>
      <c r="B208" s="220"/>
      <c r="C208" s="220"/>
      <c r="D208" s="220"/>
      <c r="E208" s="220"/>
      <c r="F208" s="220"/>
      <c r="G208" s="220"/>
      <c r="H208" s="220"/>
      <c r="I208" s="206" t="s">
        <v>332</v>
      </c>
      <c r="J208" s="137" t="s">
        <v>333</v>
      </c>
      <c r="K208" s="207" t="e">
        <f aca="false">SUM(K209+K238+#REF!)</f>
        <v>#REF!</v>
      </c>
      <c r="L208" s="207" t="e">
        <f aca="false">SUM(L209+L238+#REF!)</f>
        <v>#REF!</v>
      </c>
      <c r="M208" s="207" t="e">
        <f aca="false">SUM(M209+M238+#REF!)</f>
        <v>#REF!</v>
      </c>
      <c r="N208" s="207" t="e">
        <f aca="false">SUM(N209+N238+N228)</f>
        <v>#REF!</v>
      </c>
      <c r="O208" s="207" t="e">
        <f aca="false">SUM(O209+O238+O228)</f>
        <v>#REF!</v>
      </c>
      <c r="P208" s="207" t="e">
        <f aca="false">SUM(P209+P238+P228)</f>
        <v>#REF!</v>
      </c>
      <c r="Q208" s="207" t="e">
        <f aca="false">SUM(Q209+Q238+Q228)</f>
        <v>#REF!</v>
      </c>
      <c r="R208" s="207" t="e">
        <f aca="false">SUM(R209+R238+R228)</f>
        <v>#REF!</v>
      </c>
      <c r="S208" s="207" t="e">
        <f aca="false">SUM(S209+S238+S228)</f>
        <v>#REF!</v>
      </c>
      <c r="T208" s="207" t="e">
        <f aca="false">SUM(T209+T238+T228)</f>
        <v>#REF!</v>
      </c>
      <c r="U208" s="207" t="e">
        <f aca="false">SUM(U209+U238+U228)</f>
        <v>#REF!</v>
      </c>
      <c r="V208" s="207" t="e">
        <f aca="false">SUM(V209+V238+V228)</f>
        <v>#REF!</v>
      </c>
      <c r="W208" s="207" t="n">
        <f aca="false">SUM(W209+W238+W228)</f>
        <v>115000</v>
      </c>
      <c r="X208" s="207" t="n">
        <f aca="false">SUM(X209+X238+X228)</f>
        <v>150000</v>
      </c>
      <c r="Y208" s="207" t="n">
        <f aca="false">SUM(Y209+Y238+Y228)</f>
        <v>950000</v>
      </c>
      <c r="Z208" s="207" t="n">
        <f aca="false">SUM(Z209+Z238+Z228)</f>
        <v>1200000</v>
      </c>
      <c r="AA208" s="207" t="n">
        <f aca="false">SUM(AA209+AA238+AA228)</f>
        <v>950000</v>
      </c>
      <c r="AB208" s="207" t="n">
        <f aca="false">SUM(AB209+AB238+AB228)</f>
        <v>82368.21</v>
      </c>
      <c r="AC208" s="207" t="n">
        <f aca="false">SUM(AC209+AC238+AC228)</f>
        <v>1788000</v>
      </c>
      <c r="AD208" s="207" t="n">
        <f aca="false">SUM(AD209+AD238+AD228)</f>
        <v>1998000</v>
      </c>
      <c r="AE208" s="207" t="n">
        <f aca="false">SUM(AE209+AE238+AE228)</f>
        <v>0</v>
      </c>
      <c r="AF208" s="207" t="n">
        <f aca="false">SUM(AF209+AF238+AF228)</f>
        <v>0</v>
      </c>
      <c r="AG208" s="207" t="n">
        <f aca="false">SUM(AG209+AG238+AG228)</f>
        <v>1998000</v>
      </c>
      <c r="AH208" s="207" t="n">
        <f aca="false">SUM(AH209+AH238+AH228)</f>
        <v>610261.41</v>
      </c>
      <c r="AI208" s="207" t="n">
        <f aca="false">SUM(AI209+AI238+AI228)</f>
        <v>1850000</v>
      </c>
      <c r="AJ208" s="207" t="n">
        <f aca="false">SUM(AJ209+AJ238+AJ228)</f>
        <v>281229.98</v>
      </c>
      <c r="AK208" s="207" t="n">
        <f aca="false">SUM(AK209+AK238+AK228)</f>
        <v>2030000</v>
      </c>
      <c r="AL208" s="207" t="n">
        <f aca="false">SUM(AL209+AL238+AL228)</f>
        <v>320000</v>
      </c>
      <c r="AM208" s="207" t="n">
        <f aca="false">SUM(AM209+AM238+AM228)</f>
        <v>200000</v>
      </c>
      <c r="AN208" s="207" t="n">
        <f aca="false">SUM(AN209+AN238+AN228)</f>
        <v>2150000</v>
      </c>
      <c r="AO208" s="207" t="n">
        <f aca="false">SUM(AN208/$AN$2)</f>
        <v>285354.038091446</v>
      </c>
      <c r="AP208" s="207" t="n">
        <f aca="false">SUM(AP209+AP238+AP228)</f>
        <v>1600000</v>
      </c>
      <c r="AQ208" s="207" t="n">
        <f aca="false">SUM(AQ209+AQ238+AQ228)</f>
        <v>0</v>
      </c>
      <c r="AR208" s="207" t="n">
        <f aca="false">SUM(AP208/$AN$2)</f>
        <v>212356.493463402</v>
      </c>
      <c r="AS208" s="207"/>
      <c r="AT208" s="207" t="n">
        <f aca="false">SUM(AT209+AT238+AT228)</f>
        <v>58314.48</v>
      </c>
      <c r="AU208" s="207" t="n">
        <f aca="false">SUM(AU209+AU238+AU228)</f>
        <v>134463.16</v>
      </c>
      <c r="AV208" s="207" t="n">
        <f aca="false">SUM(AV209+AV238+AV228)</f>
        <v>30466.48</v>
      </c>
      <c r="AW208" s="207" t="n">
        <f aca="false">SUM(AR208+AU208-AV208)</f>
        <v>316353.173463402</v>
      </c>
      <c r="AX208" s="215" t="n">
        <f aca="false">SUM(AX209+AX228+AX238)</f>
        <v>98139.52</v>
      </c>
      <c r="AY208" s="216" t="n">
        <f aca="false">SUM(AY209+AY228+AY238)</f>
        <v>20000</v>
      </c>
      <c r="AZ208" s="216" t="n">
        <f aca="false">SUM(AZ209+AZ228+AZ238)</f>
        <v>125201.86</v>
      </c>
      <c r="BA208" s="216" t="n">
        <f aca="false">SUM(BA209+BA228+BA238)</f>
        <v>211151.313463402</v>
      </c>
      <c r="BI208" s="3"/>
    </row>
    <row r="209" customFormat="false" ht="12.75" hidden="false" customHeight="false" outlineLevel="0" collapsed="false">
      <c r="A209" s="209" t="s">
        <v>334</v>
      </c>
      <c r="B209" s="205"/>
      <c r="C209" s="205"/>
      <c r="D209" s="205"/>
      <c r="E209" s="205"/>
      <c r="F209" s="205"/>
      <c r="G209" s="205"/>
      <c r="H209" s="205"/>
      <c r="I209" s="217" t="s">
        <v>155</v>
      </c>
      <c r="J209" s="218" t="s">
        <v>335</v>
      </c>
      <c r="K209" s="219" t="e">
        <f aca="false">SUM(K210)</f>
        <v>#REF!</v>
      </c>
      <c r="L209" s="219" t="e">
        <f aca="false">SUM(L210)</f>
        <v>#REF!</v>
      </c>
      <c r="M209" s="219" t="e">
        <f aca="false">SUM(M210)</f>
        <v>#REF!</v>
      </c>
      <c r="N209" s="219" t="e">
        <f aca="false">SUM(N210)</f>
        <v>#REF!</v>
      </c>
      <c r="O209" s="219" t="e">
        <f aca="false">SUM(O210)</f>
        <v>#REF!</v>
      </c>
      <c r="P209" s="219" t="e">
        <f aca="false">SUM(P210)</f>
        <v>#REF!</v>
      </c>
      <c r="Q209" s="219" t="e">
        <f aca="false">SUM(Q210)</f>
        <v>#REF!</v>
      </c>
      <c r="R209" s="219" t="e">
        <f aca="false">SUM(R210)</f>
        <v>#REF!</v>
      </c>
      <c r="S209" s="219" t="e">
        <f aca="false">SUM(S210)</f>
        <v>#REF!</v>
      </c>
      <c r="T209" s="219" t="e">
        <f aca="false">SUM(T210)</f>
        <v>#REF!</v>
      </c>
      <c r="U209" s="219" t="e">
        <f aca="false">SUM(U210)</f>
        <v>#REF!</v>
      </c>
      <c r="V209" s="219" t="e">
        <f aca="false">SUM(V210)</f>
        <v>#REF!</v>
      </c>
      <c r="W209" s="219" t="n">
        <f aca="false">SUM(W210)</f>
        <v>0</v>
      </c>
      <c r="X209" s="219" t="n">
        <f aca="false">SUM(X210)</f>
        <v>0</v>
      </c>
      <c r="Y209" s="219" t="n">
        <f aca="false">SUM(Y210)</f>
        <v>400000</v>
      </c>
      <c r="Z209" s="219" t="n">
        <f aca="false">SUM(Z210)</f>
        <v>650000</v>
      </c>
      <c r="AA209" s="219" t="n">
        <f aca="false">SUM(AA210)</f>
        <v>400000</v>
      </c>
      <c r="AB209" s="219" t="n">
        <f aca="false">SUM(AB210)</f>
        <v>75137.46</v>
      </c>
      <c r="AC209" s="219" t="n">
        <f aca="false">SUM(AC210)</f>
        <v>1238000</v>
      </c>
      <c r="AD209" s="219" t="n">
        <f aca="false">SUM(AD210)</f>
        <v>1498000</v>
      </c>
      <c r="AE209" s="219" t="n">
        <f aca="false">SUM(AE210)</f>
        <v>0</v>
      </c>
      <c r="AF209" s="219" t="n">
        <f aca="false">SUM(AF210)</f>
        <v>0</v>
      </c>
      <c r="AG209" s="219" t="n">
        <f aca="false">SUM(AG210)</f>
        <v>1498000</v>
      </c>
      <c r="AH209" s="219" t="n">
        <f aca="false">SUM(AH210)</f>
        <v>601936.41</v>
      </c>
      <c r="AI209" s="219" t="n">
        <f aca="false">SUM(AI210)</f>
        <v>1250000</v>
      </c>
      <c r="AJ209" s="219" t="n">
        <f aca="false">SUM(AJ210)</f>
        <v>278452.08</v>
      </c>
      <c r="AK209" s="219" t="n">
        <f aca="false">SUM(AK210)</f>
        <v>1650000</v>
      </c>
      <c r="AL209" s="219" t="n">
        <f aca="false">SUM(AL210)</f>
        <v>320000</v>
      </c>
      <c r="AM209" s="219" t="n">
        <f aca="false">SUM(AM210)</f>
        <v>200000</v>
      </c>
      <c r="AN209" s="219" t="n">
        <f aca="false">SUM(AN210)</f>
        <v>1770000</v>
      </c>
      <c r="AO209" s="207" t="n">
        <f aca="false">SUM(AN209/$AN$2)</f>
        <v>234919.370893888</v>
      </c>
      <c r="AP209" s="219" t="n">
        <f aca="false">SUM(AP210)</f>
        <v>1170000</v>
      </c>
      <c r="AQ209" s="219" t="n">
        <f aca="false">SUM(AQ210)</f>
        <v>0</v>
      </c>
      <c r="AR209" s="207" t="n">
        <f aca="false">SUM(AP209/$AN$2)</f>
        <v>155285.685845113</v>
      </c>
      <c r="AS209" s="207"/>
      <c r="AT209" s="207" t="n">
        <f aca="false">SUM(AT210)</f>
        <v>41557.96</v>
      </c>
      <c r="AU209" s="207" t="n">
        <f aca="false">SUM(AU210)</f>
        <v>100000</v>
      </c>
      <c r="AV209" s="207" t="n">
        <f aca="false">SUM(AV210)</f>
        <v>30466.48</v>
      </c>
      <c r="AW209" s="207" t="n">
        <f aca="false">SUM(AR209+AU209-AV209)</f>
        <v>224819.205845112</v>
      </c>
      <c r="AX209" s="215" t="n">
        <f aca="false">SUM(AX219+AX215)</f>
        <v>53914.22</v>
      </c>
      <c r="AY209" s="216" t="n">
        <f aca="false">SUM(AY219+AY215)</f>
        <v>20000</v>
      </c>
      <c r="AZ209" s="216" t="n">
        <f aca="false">SUM(AZ219+AZ215)</f>
        <v>79347.9</v>
      </c>
      <c r="BA209" s="216" t="n">
        <f aca="false">SUM(BA219+BA215)</f>
        <v>165471.305845112</v>
      </c>
      <c r="BI209" s="3"/>
    </row>
    <row r="210" customFormat="false" ht="12.75" hidden="false" customHeight="false" outlineLevel="0" collapsed="false">
      <c r="A210" s="209"/>
      <c r="B210" s="205"/>
      <c r="C210" s="205"/>
      <c r="D210" s="205"/>
      <c r="E210" s="205"/>
      <c r="F210" s="205"/>
      <c r="G210" s="205"/>
      <c r="H210" s="205"/>
      <c r="I210" s="217" t="s">
        <v>336</v>
      </c>
      <c r="J210" s="218"/>
      <c r="K210" s="219" t="e">
        <f aca="false">SUM(K219)</f>
        <v>#REF!</v>
      </c>
      <c r="L210" s="219" t="e">
        <f aca="false">SUM(L219)</f>
        <v>#REF!</v>
      </c>
      <c r="M210" s="219" t="e">
        <f aca="false">SUM(M219)</f>
        <v>#REF!</v>
      </c>
      <c r="N210" s="219" t="e">
        <f aca="false">SUM(N219)</f>
        <v>#REF!</v>
      </c>
      <c r="O210" s="219" t="e">
        <f aca="false">SUM(O219)</f>
        <v>#REF!</v>
      </c>
      <c r="P210" s="219" t="e">
        <f aca="false">SUM(P219)</f>
        <v>#REF!</v>
      </c>
      <c r="Q210" s="219" t="e">
        <f aca="false">SUM(Q219)</f>
        <v>#REF!</v>
      </c>
      <c r="R210" s="219" t="e">
        <f aca="false">SUM(R219)</f>
        <v>#REF!</v>
      </c>
      <c r="S210" s="219" t="e">
        <f aca="false">SUM(S219)</f>
        <v>#REF!</v>
      </c>
      <c r="T210" s="219" t="e">
        <f aca="false">SUM(T219)</f>
        <v>#REF!</v>
      </c>
      <c r="U210" s="219" t="e">
        <f aca="false">SUM(U219)</f>
        <v>#REF!</v>
      </c>
      <c r="V210" s="219" t="e">
        <f aca="false">SUM(V219)</f>
        <v>#REF!</v>
      </c>
      <c r="W210" s="219" t="n">
        <f aca="false">SUM(W219)</f>
        <v>0</v>
      </c>
      <c r="X210" s="219" t="n">
        <f aca="false">SUM(X219)</f>
        <v>0</v>
      </c>
      <c r="Y210" s="219" t="n">
        <f aca="false">SUM(Y219)</f>
        <v>400000</v>
      </c>
      <c r="Z210" s="219" t="n">
        <f aca="false">SUM(Z219)</f>
        <v>650000</v>
      </c>
      <c r="AA210" s="219" t="n">
        <f aca="false">SUM(AA219)</f>
        <v>400000</v>
      </c>
      <c r="AB210" s="219" t="n">
        <f aca="false">SUM(AB219)</f>
        <v>75137.46</v>
      </c>
      <c r="AC210" s="219" t="n">
        <f aca="false">SUM(AC219)</f>
        <v>1238000</v>
      </c>
      <c r="AD210" s="219" t="n">
        <f aca="false">SUM(AD219)</f>
        <v>1498000</v>
      </c>
      <c r="AE210" s="219" t="n">
        <f aca="false">SUM(AE219)</f>
        <v>0</v>
      </c>
      <c r="AF210" s="219" t="n">
        <f aca="false">SUM(AF219)</f>
        <v>0</v>
      </c>
      <c r="AG210" s="219" t="n">
        <f aca="false">SUM(AG219)</f>
        <v>1498000</v>
      </c>
      <c r="AH210" s="219" t="n">
        <f aca="false">SUM(AH219)</f>
        <v>601936.41</v>
      </c>
      <c r="AI210" s="219" t="n">
        <f aca="false">SUM(AI219)</f>
        <v>1250000</v>
      </c>
      <c r="AJ210" s="219" t="n">
        <f aca="false">SUM(AJ219)</f>
        <v>278452.08</v>
      </c>
      <c r="AK210" s="219" t="n">
        <f aca="false">SUM(AK219)</f>
        <v>1650000</v>
      </c>
      <c r="AL210" s="219" t="n">
        <f aca="false">SUM(AL219)</f>
        <v>320000</v>
      </c>
      <c r="AM210" s="219" t="n">
        <f aca="false">SUM(AM219)</f>
        <v>200000</v>
      </c>
      <c r="AN210" s="219" t="n">
        <f aca="false">SUM(AN219)</f>
        <v>1770000</v>
      </c>
      <c r="AO210" s="207" t="n">
        <f aca="false">SUM(AN210/$AN$2)</f>
        <v>234919.370893888</v>
      </c>
      <c r="AP210" s="219" t="n">
        <f aca="false">SUM(AP219)</f>
        <v>1170000</v>
      </c>
      <c r="AQ210" s="219" t="n">
        <f aca="false">SUM(AQ219)</f>
        <v>0</v>
      </c>
      <c r="AR210" s="207" t="n">
        <f aca="false">SUM(AP210/$AN$2)</f>
        <v>155285.685845113</v>
      </c>
      <c r="AS210" s="207"/>
      <c r="AT210" s="207" t="n">
        <f aca="false">SUM(AT219)</f>
        <v>41557.96</v>
      </c>
      <c r="AU210" s="207" t="n">
        <f aca="false">SUM(AU219)</f>
        <v>100000</v>
      </c>
      <c r="AV210" s="207" t="n">
        <f aca="false">SUM(AV219)</f>
        <v>30466.48</v>
      </c>
      <c r="AW210" s="207" t="n">
        <f aca="false">SUM(AR210+AU210-AV210)</f>
        <v>224819.205845112</v>
      </c>
      <c r="AX210" s="215"/>
      <c r="AY210" s="180"/>
      <c r="AZ210" s="180"/>
      <c r="BA210" s="160" t="n">
        <v>165471.31</v>
      </c>
      <c r="BI210" s="3"/>
    </row>
    <row r="211" customFormat="false" ht="12.75" hidden="false" customHeight="false" outlineLevel="0" collapsed="false">
      <c r="A211" s="209"/>
      <c r="B211" s="205" t="s">
        <v>178</v>
      </c>
      <c r="C211" s="205"/>
      <c r="D211" s="205"/>
      <c r="E211" s="205"/>
      <c r="F211" s="205"/>
      <c r="G211" s="205"/>
      <c r="H211" s="205"/>
      <c r="I211" s="217" t="s">
        <v>159</v>
      </c>
      <c r="J211" s="218" t="s">
        <v>160</v>
      </c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07" t="n">
        <f aca="false">SUM(AN211/$AN$2)</f>
        <v>0</v>
      </c>
      <c r="AP211" s="219" t="n">
        <v>500000</v>
      </c>
      <c r="AQ211" s="219"/>
      <c r="AR211" s="207" t="n">
        <f aca="false">SUM(AP211/$AN$2)</f>
        <v>66361.404207313</v>
      </c>
      <c r="AS211" s="207"/>
      <c r="AT211" s="207" t="n">
        <v>500000</v>
      </c>
      <c r="AU211" s="207"/>
      <c r="AV211" s="207"/>
      <c r="AW211" s="207" t="n">
        <v>33180.7</v>
      </c>
      <c r="AX211" s="215"/>
      <c r="AY211" s="180"/>
      <c r="AZ211" s="180"/>
      <c r="BA211" s="160" t="n">
        <v>15589.72</v>
      </c>
      <c r="BI211" s="3"/>
    </row>
    <row r="212" customFormat="false" ht="12.75" hidden="false" customHeight="false" outlineLevel="0" collapsed="false">
      <c r="A212" s="209"/>
      <c r="B212" s="205" t="s">
        <v>178</v>
      </c>
      <c r="C212" s="205"/>
      <c r="D212" s="205"/>
      <c r="E212" s="205"/>
      <c r="F212" s="205"/>
      <c r="G212" s="205"/>
      <c r="H212" s="205"/>
      <c r="I212" s="217" t="s">
        <v>182</v>
      </c>
      <c r="J212" s="218" t="s">
        <v>183</v>
      </c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07"/>
      <c r="AP212" s="219"/>
      <c r="AQ212" s="219"/>
      <c r="AR212" s="207"/>
      <c r="AS212" s="207"/>
      <c r="AT212" s="207"/>
      <c r="AU212" s="207"/>
      <c r="AV212" s="207"/>
      <c r="AW212" s="207" t="n">
        <v>9350.36</v>
      </c>
      <c r="AX212" s="215"/>
      <c r="AY212" s="180"/>
      <c r="AZ212" s="180"/>
      <c r="BA212" s="160" t="n">
        <v>4410.28</v>
      </c>
      <c r="BI212" s="3"/>
    </row>
    <row r="213" customFormat="false" ht="12.75" hidden="false" customHeight="false" outlineLevel="0" collapsed="false">
      <c r="A213" s="209"/>
      <c r="B213" s="205" t="s">
        <v>178</v>
      </c>
      <c r="C213" s="205"/>
      <c r="D213" s="205"/>
      <c r="E213" s="205"/>
      <c r="F213" s="205"/>
      <c r="G213" s="205"/>
      <c r="H213" s="205"/>
      <c r="I213" s="234" t="s">
        <v>179</v>
      </c>
      <c r="J213" s="218" t="s">
        <v>28</v>
      </c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07"/>
      <c r="AP213" s="219"/>
      <c r="AQ213" s="219"/>
      <c r="AR213" s="207"/>
      <c r="AS213" s="207"/>
      <c r="AT213" s="207"/>
      <c r="AU213" s="207"/>
      <c r="AV213" s="207"/>
      <c r="AW213" s="207" t="n">
        <v>67471.3</v>
      </c>
      <c r="AX213" s="215"/>
      <c r="AY213" s="180"/>
      <c r="AZ213" s="180"/>
      <c r="BA213" s="160" t="n">
        <v>3000</v>
      </c>
      <c r="BI213" s="3"/>
    </row>
    <row r="214" customFormat="false" ht="12.75" hidden="false" customHeight="false" outlineLevel="0" collapsed="false">
      <c r="A214" s="209"/>
      <c r="B214" s="205" t="s">
        <v>178</v>
      </c>
      <c r="C214" s="205"/>
      <c r="D214" s="205"/>
      <c r="E214" s="205"/>
      <c r="F214" s="205"/>
      <c r="G214" s="205"/>
      <c r="H214" s="205"/>
      <c r="I214" s="217" t="s">
        <v>184</v>
      </c>
      <c r="J214" s="218" t="s">
        <v>185</v>
      </c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07" t="n">
        <f aca="false">SUM(AN214/$AN$2)</f>
        <v>0</v>
      </c>
      <c r="AP214" s="219" t="n">
        <v>670000</v>
      </c>
      <c r="AQ214" s="219"/>
      <c r="AR214" s="207" t="n">
        <f aca="false">SUM(AP214/$AN$2)</f>
        <v>88924.2816377995</v>
      </c>
      <c r="AS214" s="207"/>
      <c r="AT214" s="207" t="n">
        <v>670000</v>
      </c>
      <c r="AU214" s="207" t="n">
        <v>670000</v>
      </c>
      <c r="AV214" s="207" t="n">
        <v>670000</v>
      </c>
      <c r="AW214" s="207" t="n">
        <v>96816.97</v>
      </c>
      <c r="AX214" s="215"/>
      <c r="AY214" s="180"/>
      <c r="AZ214" s="180"/>
      <c r="BA214" s="160" t="n">
        <v>142471.3</v>
      </c>
      <c r="BI214" s="3"/>
    </row>
    <row r="215" customFormat="false" ht="12.75" hidden="false" customHeight="false" outlineLevel="0" collapsed="false">
      <c r="A215" s="209"/>
      <c r="B215" s="205"/>
      <c r="C215" s="205"/>
      <c r="D215" s="205"/>
      <c r="E215" s="205"/>
      <c r="F215" s="205"/>
      <c r="G215" s="205"/>
      <c r="H215" s="205"/>
      <c r="I215" s="206" t="n">
        <v>3</v>
      </c>
      <c r="J215" s="137" t="s">
        <v>71</v>
      </c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07"/>
      <c r="AP215" s="219"/>
      <c r="AQ215" s="219"/>
      <c r="AR215" s="207"/>
      <c r="AS215" s="207"/>
      <c r="AT215" s="207"/>
      <c r="AU215" s="207"/>
      <c r="AV215" s="207"/>
      <c r="AW215" s="207"/>
      <c r="AX215" s="215" t="n">
        <f aca="false">SUM(AX216)</f>
        <v>19969.11</v>
      </c>
      <c r="AY215" s="216" t="n">
        <f aca="false">SUM(AY216)</f>
        <v>20000</v>
      </c>
      <c r="AZ215" s="216" t="n">
        <f aca="false">SUM(AZ216)</f>
        <v>0</v>
      </c>
      <c r="BA215" s="216" t="n">
        <f aca="false">SUM(BA216)</f>
        <v>20000</v>
      </c>
      <c r="BI215" s="3"/>
    </row>
    <row r="216" customFormat="false" ht="12.75" hidden="false" customHeight="false" outlineLevel="0" collapsed="false">
      <c r="A216" s="209"/>
      <c r="B216" s="205"/>
      <c r="C216" s="205"/>
      <c r="D216" s="205"/>
      <c r="E216" s="205"/>
      <c r="F216" s="205"/>
      <c r="G216" s="205"/>
      <c r="H216" s="205"/>
      <c r="I216" s="206" t="n">
        <v>32</v>
      </c>
      <c r="J216" s="137" t="s">
        <v>73</v>
      </c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07"/>
      <c r="AP216" s="219"/>
      <c r="AQ216" s="219"/>
      <c r="AR216" s="207"/>
      <c r="AS216" s="207"/>
      <c r="AT216" s="207"/>
      <c r="AU216" s="207"/>
      <c r="AV216" s="207"/>
      <c r="AW216" s="207"/>
      <c r="AX216" s="215" t="n">
        <f aca="false">SUM(AX217)</f>
        <v>19969.11</v>
      </c>
      <c r="AY216" s="216" t="n">
        <f aca="false">SUM(AY217)</f>
        <v>20000</v>
      </c>
      <c r="AZ216" s="216" t="n">
        <f aca="false">SUM(AZ217)</f>
        <v>0</v>
      </c>
      <c r="BA216" s="216" t="n">
        <f aca="false">SUM(BA217)</f>
        <v>20000</v>
      </c>
      <c r="BI216" s="3"/>
    </row>
    <row r="217" customFormat="false" ht="12.75" hidden="true" customHeight="false" outlineLevel="0" collapsed="false">
      <c r="A217" s="209"/>
      <c r="B217" s="205"/>
      <c r="C217" s="205"/>
      <c r="D217" s="205"/>
      <c r="E217" s="205"/>
      <c r="F217" s="205"/>
      <c r="G217" s="205"/>
      <c r="H217" s="205"/>
      <c r="I217" s="217" t="n">
        <v>323</v>
      </c>
      <c r="J217" s="218" t="s">
        <v>216</v>
      </c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07"/>
      <c r="AP217" s="219"/>
      <c r="AQ217" s="219"/>
      <c r="AR217" s="207"/>
      <c r="AS217" s="207"/>
      <c r="AT217" s="207"/>
      <c r="AU217" s="207"/>
      <c r="AV217" s="207"/>
      <c r="AW217" s="207"/>
      <c r="AX217" s="215" t="n">
        <f aca="false">SUM(AX218)</f>
        <v>19969.11</v>
      </c>
      <c r="AY217" s="216" t="n">
        <f aca="false">SUM(AY218)</f>
        <v>20000</v>
      </c>
      <c r="AZ217" s="216" t="n">
        <f aca="false">SUM(AZ218)</f>
        <v>0</v>
      </c>
      <c r="BA217" s="216" t="n">
        <f aca="false">SUM(BA218)</f>
        <v>20000</v>
      </c>
      <c r="BI217" s="3"/>
    </row>
    <row r="218" customFormat="false" ht="12.75" hidden="true" customHeight="false" outlineLevel="0" collapsed="false">
      <c r="A218" s="209"/>
      <c r="B218" s="205"/>
      <c r="C218" s="205"/>
      <c r="D218" s="205"/>
      <c r="E218" s="205"/>
      <c r="F218" s="205"/>
      <c r="G218" s="205"/>
      <c r="H218" s="205"/>
      <c r="I218" s="217" t="n">
        <v>32323</v>
      </c>
      <c r="J218" s="218" t="s">
        <v>337</v>
      </c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/>
      <c r="AL218" s="219"/>
      <c r="AM218" s="219"/>
      <c r="AN218" s="219"/>
      <c r="AO218" s="207"/>
      <c r="AP218" s="219"/>
      <c r="AQ218" s="219"/>
      <c r="AR218" s="207"/>
      <c r="AS218" s="207"/>
      <c r="AT218" s="207"/>
      <c r="AU218" s="207"/>
      <c r="AV218" s="207"/>
      <c r="AW218" s="207"/>
      <c r="AX218" s="215" t="n">
        <v>19969.11</v>
      </c>
      <c r="AY218" s="180" t="n">
        <v>20000</v>
      </c>
      <c r="AZ218" s="180"/>
      <c r="BA218" s="160" t="n">
        <f aca="false">SUM(AW218+AY218-AZ218)</f>
        <v>20000</v>
      </c>
      <c r="BB218" s="3" t="n">
        <v>15589.72</v>
      </c>
      <c r="BC218" s="3" t="n">
        <v>4410.28</v>
      </c>
      <c r="BI218" s="3"/>
    </row>
    <row r="219" customFormat="false" ht="12.75" hidden="false" customHeight="false" outlineLevel="0" collapsed="false">
      <c r="A219" s="214"/>
      <c r="B219" s="220"/>
      <c r="C219" s="220"/>
      <c r="D219" s="220"/>
      <c r="E219" s="220"/>
      <c r="F219" s="220"/>
      <c r="G219" s="220"/>
      <c r="H219" s="220"/>
      <c r="I219" s="206" t="n">
        <v>4</v>
      </c>
      <c r="J219" s="137" t="s">
        <v>78</v>
      </c>
      <c r="K219" s="207" t="e">
        <f aca="false">SUM(K220)</f>
        <v>#REF!</v>
      </c>
      <c r="L219" s="207" t="e">
        <f aca="false">SUM(L220)</f>
        <v>#REF!</v>
      </c>
      <c r="M219" s="207" t="e">
        <f aca="false">SUM(M220)</f>
        <v>#REF!</v>
      </c>
      <c r="N219" s="207" t="e">
        <f aca="false">SUM(N220)</f>
        <v>#REF!</v>
      </c>
      <c r="O219" s="207" t="e">
        <f aca="false">SUM(O220)</f>
        <v>#REF!</v>
      </c>
      <c r="P219" s="207" t="e">
        <f aca="false">SUM(P220)</f>
        <v>#REF!</v>
      </c>
      <c r="Q219" s="207" t="e">
        <f aca="false">SUM(Q220)</f>
        <v>#REF!</v>
      </c>
      <c r="R219" s="207" t="e">
        <f aca="false">SUM(R220)</f>
        <v>#REF!</v>
      </c>
      <c r="S219" s="207" t="e">
        <f aca="false">SUM(S220)</f>
        <v>#REF!</v>
      </c>
      <c r="T219" s="207" t="e">
        <f aca="false">SUM(T220)</f>
        <v>#REF!</v>
      </c>
      <c r="U219" s="207" t="e">
        <f aca="false">SUM(U220)</f>
        <v>#REF!</v>
      </c>
      <c r="V219" s="207" t="e">
        <f aca="false">SUM(V220)</f>
        <v>#REF!</v>
      </c>
      <c r="W219" s="207" t="n">
        <f aca="false">SUM(W220)</f>
        <v>0</v>
      </c>
      <c r="X219" s="207" t="n">
        <f aca="false">SUM(X220)</f>
        <v>0</v>
      </c>
      <c r="Y219" s="207" t="n">
        <f aca="false">SUM(Y220)</f>
        <v>400000</v>
      </c>
      <c r="Z219" s="207" t="n">
        <f aca="false">SUM(Z220)</f>
        <v>650000</v>
      </c>
      <c r="AA219" s="207" t="n">
        <f aca="false">SUM(AA220)</f>
        <v>400000</v>
      </c>
      <c r="AB219" s="207" t="n">
        <f aca="false">SUM(AB220)</f>
        <v>75137.46</v>
      </c>
      <c r="AC219" s="207" t="n">
        <f aca="false">SUM(AC220)</f>
        <v>1238000</v>
      </c>
      <c r="AD219" s="207" t="n">
        <f aca="false">SUM(AD220)</f>
        <v>1498000</v>
      </c>
      <c r="AE219" s="207" t="n">
        <f aca="false">SUM(AE220)</f>
        <v>0</v>
      </c>
      <c r="AF219" s="207" t="n">
        <f aca="false">SUM(AF220)</f>
        <v>0</v>
      </c>
      <c r="AG219" s="207" t="n">
        <f aca="false">SUM(AG220)</f>
        <v>1498000</v>
      </c>
      <c r="AH219" s="207" t="n">
        <f aca="false">SUM(AH220)</f>
        <v>601936.41</v>
      </c>
      <c r="AI219" s="207" t="n">
        <f aca="false">SUM(AI220)</f>
        <v>1250000</v>
      </c>
      <c r="AJ219" s="207" t="n">
        <f aca="false">SUM(AJ220)</f>
        <v>278452.08</v>
      </c>
      <c r="AK219" s="207" t="n">
        <f aca="false">SUM(AK220)</f>
        <v>1650000</v>
      </c>
      <c r="AL219" s="207" t="n">
        <f aca="false">SUM(AL220)</f>
        <v>320000</v>
      </c>
      <c r="AM219" s="207" t="n">
        <f aca="false">SUM(AM220)</f>
        <v>200000</v>
      </c>
      <c r="AN219" s="207" t="n">
        <f aca="false">SUM(AN220)</f>
        <v>1770000</v>
      </c>
      <c r="AO219" s="207" t="n">
        <f aca="false">SUM(AN219/$AN$2)</f>
        <v>234919.370893888</v>
      </c>
      <c r="AP219" s="207" t="n">
        <f aca="false">SUM(AP220)</f>
        <v>1170000</v>
      </c>
      <c r="AQ219" s="207" t="n">
        <f aca="false">SUM(AQ220)</f>
        <v>0</v>
      </c>
      <c r="AR219" s="207" t="n">
        <f aca="false">SUM(AP219/$AN$2)</f>
        <v>155285.685845113</v>
      </c>
      <c r="AS219" s="207"/>
      <c r="AT219" s="207" t="n">
        <f aca="false">SUM(AT220)</f>
        <v>41557.96</v>
      </c>
      <c r="AU219" s="207" t="n">
        <f aca="false">SUM(AU220)</f>
        <v>100000</v>
      </c>
      <c r="AV219" s="207" t="n">
        <f aca="false">SUM(AV220)</f>
        <v>30466.48</v>
      </c>
      <c r="AW219" s="207" t="n">
        <f aca="false">SUM(AR219+AU219-AV219)</f>
        <v>224819.205845112</v>
      </c>
      <c r="AX219" s="215" t="n">
        <f aca="false">SUM(AX220)</f>
        <v>33945.11</v>
      </c>
      <c r="AY219" s="216" t="n">
        <f aca="false">SUM(AY220)</f>
        <v>0</v>
      </c>
      <c r="AZ219" s="216" t="n">
        <f aca="false">SUM(AZ220)</f>
        <v>79347.9</v>
      </c>
      <c r="BA219" s="216" t="n">
        <f aca="false">SUM(BA220)</f>
        <v>145471.305845112</v>
      </c>
      <c r="BI219" s="3"/>
    </row>
    <row r="220" customFormat="false" ht="12.75" hidden="false" customHeight="false" outlineLevel="0" collapsed="false">
      <c r="A220" s="214"/>
      <c r="B220" s="220" t="s">
        <v>338</v>
      </c>
      <c r="C220" s="220"/>
      <c r="D220" s="220"/>
      <c r="E220" s="220"/>
      <c r="F220" s="220"/>
      <c r="G220" s="220"/>
      <c r="H220" s="220"/>
      <c r="I220" s="206" t="n">
        <v>45</v>
      </c>
      <c r="J220" s="137" t="s">
        <v>339</v>
      </c>
      <c r="K220" s="207" t="e">
        <f aca="false">SUM(K221)</f>
        <v>#REF!</v>
      </c>
      <c r="L220" s="207" t="e">
        <f aca="false">SUM(L221)</f>
        <v>#REF!</v>
      </c>
      <c r="M220" s="207" t="e">
        <f aca="false">SUM(M221)</f>
        <v>#REF!</v>
      </c>
      <c r="N220" s="207" t="e">
        <f aca="false">SUM(N221)</f>
        <v>#REF!</v>
      </c>
      <c r="O220" s="207" t="e">
        <f aca="false">SUM(O221)</f>
        <v>#REF!</v>
      </c>
      <c r="P220" s="207" t="e">
        <f aca="false">SUM(P221)</f>
        <v>#REF!</v>
      </c>
      <c r="Q220" s="207" t="e">
        <f aca="false">SUM(Q221)</f>
        <v>#REF!</v>
      </c>
      <c r="R220" s="207" t="e">
        <f aca="false">SUM(R221)</f>
        <v>#REF!</v>
      </c>
      <c r="S220" s="207" t="e">
        <f aca="false">SUM(S221)</f>
        <v>#REF!</v>
      </c>
      <c r="T220" s="207" t="e">
        <f aca="false">SUM(T221)</f>
        <v>#REF!</v>
      </c>
      <c r="U220" s="207" t="e">
        <f aca="false">SUM(U221)</f>
        <v>#REF!</v>
      </c>
      <c r="V220" s="207" t="e">
        <f aca="false">SUM(V221)</f>
        <v>#REF!</v>
      </c>
      <c r="W220" s="207" t="n">
        <f aca="false">SUM(W221)</f>
        <v>0</v>
      </c>
      <c r="X220" s="207" t="n">
        <f aca="false">SUM(X221)</f>
        <v>0</v>
      </c>
      <c r="Y220" s="207" t="n">
        <f aca="false">SUM(Y221)</f>
        <v>400000</v>
      </c>
      <c r="Z220" s="207" t="n">
        <f aca="false">SUM(Z221)</f>
        <v>650000</v>
      </c>
      <c r="AA220" s="207" t="n">
        <f aca="false">SUM(AA221)</f>
        <v>400000</v>
      </c>
      <c r="AB220" s="207" t="n">
        <f aca="false">SUM(AB221)</f>
        <v>75137.46</v>
      </c>
      <c r="AC220" s="207" t="n">
        <f aca="false">SUM(AC221)</f>
        <v>1238000</v>
      </c>
      <c r="AD220" s="207" t="n">
        <f aca="false">SUM(AD221)</f>
        <v>1498000</v>
      </c>
      <c r="AE220" s="207" t="n">
        <f aca="false">SUM(AE221)</f>
        <v>0</v>
      </c>
      <c r="AF220" s="207" t="n">
        <f aca="false">SUM(AF221)</f>
        <v>0</v>
      </c>
      <c r="AG220" s="207" t="n">
        <f aca="false">SUM(AG221)</f>
        <v>1498000</v>
      </c>
      <c r="AH220" s="207" t="n">
        <f aca="false">SUM(AH221)</f>
        <v>601936.41</v>
      </c>
      <c r="AI220" s="207" t="n">
        <f aca="false">SUM(AI221)</f>
        <v>1250000</v>
      </c>
      <c r="AJ220" s="207" t="n">
        <f aca="false">SUM(AJ221)</f>
        <v>278452.08</v>
      </c>
      <c r="AK220" s="207" t="n">
        <f aca="false">SUM(AK221)</f>
        <v>1650000</v>
      </c>
      <c r="AL220" s="207" t="n">
        <f aca="false">SUM(AL221)</f>
        <v>320000</v>
      </c>
      <c r="AM220" s="207" t="n">
        <f aca="false">SUM(AM221)</f>
        <v>200000</v>
      </c>
      <c r="AN220" s="207" t="n">
        <f aca="false">SUM(AN221)</f>
        <v>1770000</v>
      </c>
      <c r="AO220" s="207" t="n">
        <f aca="false">SUM(AN220/$AN$2)</f>
        <v>234919.370893888</v>
      </c>
      <c r="AP220" s="207" t="n">
        <f aca="false">SUM(AP221)</f>
        <v>1170000</v>
      </c>
      <c r="AQ220" s="207"/>
      <c r="AR220" s="207" t="n">
        <f aca="false">SUM(AP220/$AN$2)</f>
        <v>155285.685845113</v>
      </c>
      <c r="AS220" s="207"/>
      <c r="AT220" s="207" t="n">
        <f aca="false">SUM(AT221)</f>
        <v>41557.96</v>
      </c>
      <c r="AU220" s="207" t="n">
        <f aca="false">SUM(AU221)</f>
        <v>100000</v>
      </c>
      <c r="AV220" s="207" t="n">
        <f aca="false">SUM(AV221)</f>
        <v>30466.48</v>
      </c>
      <c r="AW220" s="207" t="n">
        <f aca="false">SUM(AR220+AU220-AV220)</f>
        <v>224819.205845112</v>
      </c>
      <c r="AX220" s="215" t="n">
        <f aca="false">SUM(AX221)</f>
        <v>33945.11</v>
      </c>
      <c r="AY220" s="216" t="n">
        <f aca="false">SUM(AY221)</f>
        <v>0</v>
      </c>
      <c r="AZ220" s="216" t="n">
        <f aca="false">SUM(AZ221)</f>
        <v>79347.9</v>
      </c>
      <c r="BA220" s="216" t="n">
        <f aca="false">SUM(BA221)</f>
        <v>145471.305845112</v>
      </c>
      <c r="BI220" s="3"/>
    </row>
    <row r="221" customFormat="false" ht="12.75" hidden="true" customHeight="false" outlineLevel="0" collapsed="false">
      <c r="A221" s="209"/>
      <c r="B221" s="205"/>
      <c r="C221" s="205"/>
      <c r="D221" s="205"/>
      <c r="E221" s="205"/>
      <c r="F221" s="205"/>
      <c r="G221" s="205"/>
      <c r="H221" s="205"/>
      <c r="I221" s="217" t="n">
        <v>451</v>
      </c>
      <c r="J221" s="218" t="s">
        <v>81</v>
      </c>
      <c r="K221" s="219" t="e">
        <f aca="false">SUM(#REF!)</f>
        <v>#REF!</v>
      </c>
      <c r="L221" s="219" t="e">
        <f aca="false">SUM(#REF!)</f>
        <v>#REF!</v>
      </c>
      <c r="M221" s="219" t="e">
        <f aca="false">SUM(#REF!)</f>
        <v>#REF!</v>
      </c>
      <c r="N221" s="219" t="e">
        <f aca="false">SUM(#REF!)</f>
        <v>#REF!</v>
      </c>
      <c r="O221" s="219" t="e">
        <f aca="false">SUM(#REF!)</f>
        <v>#REF!</v>
      </c>
      <c r="P221" s="219" t="e">
        <f aca="false">SUM(#REF!)</f>
        <v>#REF!</v>
      </c>
      <c r="Q221" s="219" t="e">
        <f aca="false">SUM(#REF!)</f>
        <v>#REF!</v>
      </c>
      <c r="R221" s="219" t="e">
        <f aca="false">SUM(#REF!)</f>
        <v>#REF!</v>
      </c>
      <c r="S221" s="219" t="e">
        <f aca="false">SUM(#REF!)</f>
        <v>#REF!</v>
      </c>
      <c r="T221" s="219" t="e">
        <f aca="false">SUM(#REF!)</f>
        <v>#REF!</v>
      </c>
      <c r="U221" s="219" t="e">
        <f aca="false">SUM(#REF!)</f>
        <v>#REF!</v>
      </c>
      <c r="V221" s="219" t="e">
        <f aca="false">SUM(#REF!)</f>
        <v>#REF!</v>
      </c>
      <c r="W221" s="219" t="n">
        <f aca="false">SUM(W223:W223)</f>
        <v>0</v>
      </c>
      <c r="X221" s="219" t="n">
        <f aca="false">SUM(X223:X223)</f>
        <v>0</v>
      </c>
      <c r="Y221" s="219" t="n">
        <f aca="false">SUM(Y223:Y227)</f>
        <v>400000</v>
      </c>
      <c r="Z221" s="219" t="n">
        <f aca="false">SUM(Z223:Z227)</f>
        <v>650000</v>
      </c>
      <c r="AA221" s="219" t="n">
        <f aca="false">SUM(AA223:AA227)</f>
        <v>400000</v>
      </c>
      <c r="AB221" s="219" t="n">
        <f aca="false">SUM(AB223:AB227)</f>
        <v>75137.46</v>
      </c>
      <c r="AC221" s="219" t="n">
        <f aca="false">SUM(AC223:AC227)</f>
        <v>1238000</v>
      </c>
      <c r="AD221" s="219" t="n">
        <f aca="false">SUM(AD223:AD227)</f>
        <v>1498000</v>
      </c>
      <c r="AE221" s="219" t="n">
        <f aca="false">SUM(AE223:AE227)</f>
        <v>0</v>
      </c>
      <c r="AF221" s="219" t="n">
        <f aca="false">SUM(AF223:AF227)</f>
        <v>0</v>
      </c>
      <c r="AG221" s="219" t="n">
        <f aca="false">SUM(AG223:AG227)</f>
        <v>1498000</v>
      </c>
      <c r="AH221" s="219" t="n">
        <f aca="false">SUM(AH223:AH227)</f>
        <v>601936.41</v>
      </c>
      <c r="AI221" s="219" t="n">
        <f aca="false">SUM(AI223:AI227)</f>
        <v>1250000</v>
      </c>
      <c r="AJ221" s="219" t="n">
        <f aca="false">SUM(AJ223:AJ227)</f>
        <v>278452.08</v>
      </c>
      <c r="AK221" s="219" t="n">
        <f aca="false">SUM(AK223:AK227)</f>
        <v>1650000</v>
      </c>
      <c r="AL221" s="219" t="n">
        <f aca="false">SUM(AL223:AL227)</f>
        <v>320000</v>
      </c>
      <c r="AM221" s="219" t="n">
        <f aca="false">SUM(AM223:AM227)</f>
        <v>200000</v>
      </c>
      <c r="AN221" s="219" t="n">
        <f aca="false">SUM(AN223:AN227)</f>
        <v>1770000</v>
      </c>
      <c r="AO221" s="207" t="n">
        <f aca="false">SUM(AN221/$AN$2)</f>
        <v>234919.370893888</v>
      </c>
      <c r="AP221" s="219" t="n">
        <f aca="false">SUM(AP223:AP227)</f>
        <v>1170000</v>
      </c>
      <c r="AQ221" s="219"/>
      <c r="AR221" s="207" t="n">
        <f aca="false">SUM(AP221/$AN$2)</f>
        <v>155285.685845113</v>
      </c>
      <c r="AS221" s="207"/>
      <c r="AT221" s="207" t="n">
        <f aca="false">SUM(AT222:AT227)</f>
        <v>41557.96</v>
      </c>
      <c r="AU221" s="207" t="n">
        <f aca="false">SUM(AU222:AU227)</f>
        <v>100000</v>
      </c>
      <c r="AV221" s="207" t="n">
        <f aca="false">SUM(AV222:AV227)</f>
        <v>30466.48</v>
      </c>
      <c r="AW221" s="207" t="n">
        <f aca="false">SUM(AR221+AU221-AV221)</f>
        <v>224819.205845112</v>
      </c>
      <c r="AX221" s="215" t="n">
        <f aca="false">SUM(AX222:AX227)</f>
        <v>33945.11</v>
      </c>
      <c r="AY221" s="216" t="n">
        <f aca="false">SUM(AY222:AY227)</f>
        <v>0</v>
      </c>
      <c r="AZ221" s="216" t="n">
        <f aca="false">SUM(AZ222:AZ227)</f>
        <v>79347.9</v>
      </c>
      <c r="BA221" s="216" t="n">
        <f aca="false">SUM(BA222:BA227)</f>
        <v>145471.305845112</v>
      </c>
      <c r="BI221" s="3"/>
    </row>
    <row r="222" customFormat="false" ht="12.75" hidden="true" customHeight="false" outlineLevel="0" collapsed="false">
      <c r="A222" s="209"/>
      <c r="B222" s="205"/>
      <c r="C222" s="205"/>
      <c r="D222" s="205"/>
      <c r="E222" s="205"/>
      <c r="F222" s="205"/>
      <c r="G222" s="205"/>
      <c r="H222" s="205"/>
      <c r="I222" s="217" t="n">
        <v>45111</v>
      </c>
      <c r="J222" s="218" t="s">
        <v>340</v>
      </c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19"/>
      <c r="AK222" s="219"/>
      <c r="AL222" s="219"/>
      <c r="AM222" s="219"/>
      <c r="AN222" s="219"/>
      <c r="AO222" s="207"/>
      <c r="AP222" s="219"/>
      <c r="AQ222" s="219"/>
      <c r="AR222" s="207"/>
      <c r="AS222" s="207"/>
      <c r="AT222" s="207"/>
      <c r="AU222" s="207" t="n">
        <v>25000</v>
      </c>
      <c r="AV222" s="207"/>
      <c r="AW222" s="207" t="n">
        <f aca="false">SUM(AR222+AU222-AV222)</f>
        <v>25000</v>
      </c>
      <c r="AX222" s="215" t="n">
        <v>25000</v>
      </c>
      <c r="AY222" s="180"/>
      <c r="AZ222" s="180"/>
      <c r="BA222" s="160" t="n">
        <f aca="false">SUM(AW222+AY222-AZ222)</f>
        <v>25000</v>
      </c>
      <c r="BF222" s="3" t="n">
        <v>25000</v>
      </c>
      <c r="BI222" s="3"/>
    </row>
    <row r="223" customFormat="false" ht="12.75" hidden="true" customHeight="false" outlineLevel="0" collapsed="false">
      <c r="A223" s="209"/>
      <c r="B223" s="205"/>
      <c r="C223" s="205"/>
      <c r="D223" s="205"/>
      <c r="E223" s="205"/>
      <c r="F223" s="205"/>
      <c r="G223" s="205"/>
      <c r="H223" s="205"/>
      <c r="I223" s="217" t="n">
        <v>45111</v>
      </c>
      <c r="J223" s="218" t="s">
        <v>341</v>
      </c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07"/>
      <c r="W223" s="219"/>
      <c r="X223" s="219"/>
      <c r="Y223" s="219" t="n">
        <v>400000</v>
      </c>
      <c r="Z223" s="219" t="n">
        <v>500000</v>
      </c>
      <c r="AA223" s="219" t="n">
        <v>400000</v>
      </c>
      <c r="AB223" s="219"/>
      <c r="AC223" s="219" t="n">
        <v>200000</v>
      </c>
      <c r="AD223" s="219" t="n">
        <v>550000</v>
      </c>
      <c r="AE223" s="219"/>
      <c r="AF223" s="219"/>
      <c r="AG223" s="221" t="n">
        <f aca="false">SUM(AD223+AE223-AF223)</f>
        <v>550000</v>
      </c>
      <c r="AH223" s="219"/>
      <c r="AI223" s="219" t="n">
        <v>600000</v>
      </c>
      <c r="AJ223" s="180" t="n">
        <v>278452.08</v>
      </c>
      <c r="AK223" s="219" t="n">
        <v>600000</v>
      </c>
      <c r="AL223" s="219"/>
      <c r="AM223" s="219" t="n">
        <v>200000</v>
      </c>
      <c r="AN223" s="180" t="n">
        <f aca="false">SUM(AK223+AL223-AM223)</f>
        <v>400000</v>
      </c>
      <c r="AO223" s="207" t="n">
        <f aca="false">SUM(AN223/$AN$2)</f>
        <v>53089.1233658504</v>
      </c>
      <c r="AP223" s="180" t="n">
        <v>300000</v>
      </c>
      <c r="AQ223" s="180"/>
      <c r="AR223" s="207" t="n">
        <f aca="false">SUM(AP223/$AN$2)</f>
        <v>39816.8425243878</v>
      </c>
      <c r="AS223" s="207"/>
      <c r="AT223" s="207"/>
      <c r="AU223" s="207"/>
      <c r="AV223" s="207" t="n">
        <v>30466.48</v>
      </c>
      <c r="AW223" s="207" t="n">
        <f aca="false">SUM(AR223+AU223-AV223)</f>
        <v>9350.36252438782</v>
      </c>
      <c r="AX223" s="215"/>
      <c r="AY223" s="180"/>
      <c r="AZ223" s="180" t="n">
        <v>9350.36</v>
      </c>
      <c r="BA223" s="160" t="n">
        <f aca="false">SUM(AW223+AY223-AZ223)</f>
        <v>0.00252438781535602</v>
      </c>
      <c r="BI223" s="3"/>
    </row>
    <row r="224" customFormat="false" ht="12.75" hidden="true" customHeight="false" outlineLevel="0" collapsed="false">
      <c r="A224" s="209"/>
      <c r="B224" s="205"/>
      <c r="C224" s="205"/>
      <c r="D224" s="205"/>
      <c r="E224" s="205"/>
      <c r="F224" s="205"/>
      <c r="G224" s="205"/>
      <c r="H224" s="205"/>
      <c r="I224" s="217" t="n">
        <v>45111</v>
      </c>
      <c r="J224" s="218" t="s">
        <v>342</v>
      </c>
      <c r="K224" s="219"/>
      <c r="L224" s="219"/>
      <c r="M224" s="219"/>
      <c r="N224" s="219"/>
      <c r="O224" s="219"/>
      <c r="P224" s="219"/>
      <c r="Q224" s="219"/>
      <c r="R224" s="219"/>
      <c r="S224" s="219" t="n">
        <v>50000</v>
      </c>
      <c r="T224" s="219"/>
      <c r="U224" s="219"/>
      <c r="V224" s="207" t="e">
        <f aca="false">S224/P224*100</f>
        <v>#DIV/0!</v>
      </c>
      <c r="W224" s="219" t="n">
        <v>50000</v>
      </c>
      <c r="X224" s="219" t="n">
        <v>50000</v>
      </c>
      <c r="Y224" s="219"/>
      <c r="Z224" s="219" t="n">
        <v>50000</v>
      </c>
      <c r="AA224" s="219" t="n">
        <v>0</v>
      </c>
      <c r="AB224" s="219" t="n">
        <v>75137.46</v>
      </c>
      <c r="AC224" s="219" t="n">
        <v>200000</v>
      </c>
      <c r="AD224" s="219" t="n">
        <v>200000</v>
      </c>
      <c r="AE224" s="219"/>
      <c r="AF224" s="219"/>
      <c r="AG224" s="221" t="n">
        <f aca="false">SUM(AD224+AE224-AF224)</f>
        <v>200000</v>
      </c>
      <c r="AH224" s="219"/>
      <c r="AI224" s="219" t="n">
        <v>0</v>
      </c>
      <c r="AJ224" s="180" t="n">
        <v>0</v>
      </c>
      <c r="AK224" s="219" t="n">
        <v>0</v>
      </c>
      <c r="AL224" s="219"/>
      <c r="AM224" s="219"/>
      <c r="AN224" s="180" t="n">
        <f aca="false">SUM(AK224+AL224-AM224)</f>
        <v>0</v>
      </c>
      <c r="AO224" s="207" t="n">
        <f aca="false">SUM(AN224/$AN$2)</f>
        <v>0</v>
      </c>
      <c r="AP224" s="180"/>
      <c r="AQ224" s="180"/>
      <c r="AR224" s="207" t="n">
        <f aca="false">SUM(AP224/$AN$2)</f>
        <v>0</v>
      </c>
      <c r="AS224" s="207"/>
      <c r="AT224" s="207"/>
      <c r="AU224" s="207" t="n">
        <v>75000</v>
      </c>
      <c r="AV224" s="207"/>
      <c r="AW224" s="207" t="n">
        <f aca="false">SUM(AR224+AU224-AV224)</f>
        <v>75000</v>
      </c>
      <c r="AX224" s="215"/>
      <c r="AY224" s="180"/>
      <c r="AZ224" s="180"/>
      <c r="BA224" s="160" t="n">
        <f aca="false">SUM(AW224+AY224-AZ224)</f>
        <v>75000</v>
      </c>
      <c r="BF224" s="3" t="n">
        <v>75000</v>
      </c>
      <c r="BI224" s="3"/>
    </row>
    <row r="225" customFormat="false" ht="12.75" hidden="true" customHeight="false" outlineLevel="0" collapsed="false">
      <c r="A225" s="209"/>
      <c r="B225" s="205"/>
      <c r="C225" s="205"/>
      <c r="D225" s="205"/>
      <c r="E225" s="205"/>
      <c r="F225" s="205"/>
      <c r="G225" s="205"/>
      <c r="H225" s="205"/>
      <c r="I225" s="217" t="n">
        <v>45111</v>
      </c>
      <c r="J225" s="218" t="s">
        <v>343</v>
      </c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07"/>
      <c r="W225" s="219"/>
      <c r="X225" s="219"/>
      <c r="Y225" s="219"/>
      <c r="Z225" s="219" t="n">
        <v>100000</v>
      </c>
      <c r="AA225" s="219" t="n">
        <v>0</v>
      </c>
      <c r="AB225" s="219"/>
      <c r="AC225" s="219" t="n">
        <v>238000</v>
      </c>
      <c r="AD225" s="219" t="n">
        <v>238000</v>
      </c>
      <c r="AE225" s="219"/>
      <c r="AF225" s="219"/>
      <c r="AG225" s="221" t="n">
        <f aca="false">SUM(AD225+AE225-AF225)</f>
        <v>238000</v>
      </c>
      <c r="AH225" s="219" t="n">
        <v>100883.76</v>
      </c>
      <c r="AI225" s="219" t="n">
        <v>200000</v>
      </c>
      <c r="AJ225" s="180" t="n">
        <v>0</v>
      </c>
      <c r="AK225" s="219" t="n">
        <v>600000</v>
      </c>
      <c r="AL225" s="219"/>
      <c r="AM225" s="219"/>
      <c r="AN225" s="180" t="n">
        <f aca="false">SUM(AK225+AL225-AM225)</f>
        <v>600000</v>
      </c>
      <c r="AO225" s="207" t="n">
        <f aca="false">SUM(AN225/$AN$2)</f>
        <v>79633.6850487756</v>
      </c>
      <c r="AP225" s="180" t="n">
        <v>300000</v>
      </c>
      <c r="AQ225" s="180"/>
      <c r="AR225" s="207" t="n">
        <f aca="false">SUM(AP225/$AN$2)</f>
        <v>39816.8425243878</v>
      </c>
      <c r="AS225" s="207"/>
      <c r="AT225" s="207" t="n">
        <v>8594.48</v>
      </c>
      <c r="AU225" s="207"/>
      <c r="AV225" s="207"/>
      <c r="AW225" s="207" t="n">
        <f aca="false">SUM(AR225+AU225-AV225)</f>
        <v>39816.8425243878</v>
      </c>
      <c r="AX225" s="215"/>
      <c r="AY225" s="180"/>
      <c r="AZ225" s="180" t="n">
        <v>39816.84</v>
      </c>
      <c r="BA225" s="160" t="n">
        <f aca="false">SUM(AW225+AY225-AZ225)</f>
        <v>0.002524387818994</v>
      </c>
      <c r="BI225" s="3"/>
    </row>
    <row r="226" customFormat="false" ht="12.75" hidden="true" customHeight="false" outlineLevel="0" collapsed="false">
      <c r="A226" s="209"/>
      <c r="B226" s="205"/>
      <c r="C226" s="205"/>
      <c r="D226" s="205"/>
      <c r="E226" s="205"/>
      <c r="F226" s="205"/>
      <c r="G226" s="205"/>
      <c r="H226" s="205"/>
      <c r="I226" s="217" t="n">
        <v>45111</v>
      </c>
      <c r="J226" s="218" t="s">
        <v>344</v>
      </c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07"/>
      <c r="W226" s="219"/>
      <c r="X226" s="219"/>
      <c r="Y226" s="219"/>
      <c r="Z226" s="219"/>
      <c r="AA226" s="219"/>
      <c r="AB226" s="219"/>
      <c r="AC226" s="219" t="n">
        <v>450000</v>
      </c>
      <c r="AD226" s="219" t="n">
        <v>390000</v>
      </c>
      <c r="AE226" s="219"/>
      <c r="AF226" s="219"/>
      <c r="AG226" s="221" t="n">
        <f aca="false">SUM(AD226+AE226-AF226)</f>
        <v>390000</v>
      </c>
      <c r="AH226" s="219" t="n">
        <v>382437.65</v>
      </c>
      <c r="AI226" s="219" t="n">
        <v>0</v>
      </c>
      <c r="AJ226" s="180" t="n">
        <v>0</v>
      </c>
      <c r="AK226" s="219" t="n">
        <v>0</v>
      </c>
      <c r="AL226" s="219" t="n">
        <v>320000</v>
      </c>
      <c r="AM226" s="219"/>
      <c r="AN226" s="180" t="n">
        <f aca="false">SUM(AK226+AL226-AM226)</f>
        <v>320000</v>
      </c>
      <c r="AO226" s="207" t="n">
        <f aca="false">SUM(AN226/$AN$2)</f>
        <v>42471.2986926803</v>
      </c>
      <c r="AP226" s="180" t="n">
        <v>320000</v>
      </c>
      <c r="AQ226" s="180"/>
      <c r="AR226" s="207" t="n">
        <f aca="false">SUM(AP226/$AN$2)</f>
        <v>42471.2986926803</v>
      </c>
      <c r="AS226" s="207"/>
      <c r="AT226" s="207" t="n">
        <v>32963.48</v>
      </c>
      <c r="AU226" s="207"/>
      <c r="AV226" s="207"/>
      <c r="AW226" s="207" t="n">
        <f aca="false">SUM(AR226+AU226-AV226)</f>
        <v>42471.2986926803</v>
      </c>
      <c r="AX226" s="215" t="n">
        <v>8266.56</v>
      </c>
      <c r="AY226" s="180"/>
      <c r="AZ226" s="180"/>
      <c r="BA226" s="160" t="n">
        <f aca="false">SUM(AW226+AY226-AZ226)</f>
        <v>42471.2986926803</v>
      </c>
      <c r="BF226" s="3" t="n">
        <v>42471.3</v>
      </c>
      <c r="BI226" s="3"/>
    </row>
    <row r="227" customFormat="false" ht="12.75" hidden="true" customHeight="false" outlineLevel="0" collapsed="false">
      <c r="A227" s="209"/>
      <c r="B227" s="205"/>
      <c r="C227" s="205"/>
      <c r="D227" s="205"/>
      <c r="E227" s="205"/>
      <c r="F227" s="205"/>
      <c r="G227" s="205"/>
      <c r="H227" s="205"/>
      <c r="I227" s="217" t="n">
        <v>45111</v>
      </c>
      <c r="J227" s="218" t="s">
        <v>345</v>
      </c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07"/>
      <c r="W227" s="219"/>
      <c r="X227" s="219"/>
      <c r="Y227" s="219"/>
      <c r="Z227" s="219"/>
      <c r="AA227" s="219"/>
      <c r="AB227" s="219"/>
      <c r="AC227" s="219" t="n">
        <v>150000</v>
      </c>
      <c r="AD227" s="219" t="n">
        <v>120000</v>
      </c>
      <c r="AE227" s="219"/>
      <c r="AF227" s="219"/>
      <c r="AG227" s="221" t="n">
        <f aca="false">SUM(AD227+AE227-AF227)</f>
        <v>120000</v>
      </c>
      <c r="AH227" s="219" t="n">
        <v>118615</v>
      </c>
      <c r="AI227" s="219" t="n">
        <v>450000</v>
      </c>
      <c r="AJ227" s="180" t="n">
        <v>0</v>
      </c>
      <c r="AK227" s="219" t="n">
        <v>450000</v>
      </c>
      <c r="AL227" s="219"/>
      <c r="AM227" s="219"/>
      <c r="AN227" s="180" t="n">
        <f aca="false">SUM(AK227+AL227-AM227)</f>
        <v>450000</v>
      </c>
      <c r="AO227" s="207" t="n">
        <f aca="false">SUM(AN227/$AN$2)</f>
        <v>59725.2637865817</v>
      </c>
      <c r="AP227" s="180" t="n">
        <v>250000</v>
      </c>
      <c r="AQ227" s="180"/>
      <c r="AR227" s="207" t="n">
        <f aca="false">SUM(AP227/$AN$2)</f>
        <v>33180.7021036565</v>
      </c>
      <c r="AS227" s="207"/>
      <c r="AT227" s="207"/>
      <c r="AU227" s="207"/>
      <c r="AV227" s="207"/>
      <c r="AW227" s="207" t="n">
        <f aca="false">SUM(AR227+AU227-AV227)</f>
        <v>33180.7021036565</v>
      </c>
      <c r="AX227" s="215" t="n">
        <v>678.55</v>
      </c>
      <c r="AY227" s="180"/>
      <c r="AZ227" s="180" t="n">
        <v>30180.7</v>
      </c>
      <c r="BA227" s="160" t="n">
        <f aca="false">SUM(AW227+AY227-AZ227)</f>
        <v>3000.00210365651</v>
      </c>
      <c r="BD227" s="3" t="n">
        <v>3000</v>
      </c>
      <c r="BI227" s="3"/>
    </row>
    <row r="228" customFormat="false" ht="12.75" hidden="false" customHeight="false" outlineLevel="0" collapsed="false">
      <c r="A228" s="209" t="s">
        <v>346</v>
      </c>
      <c r="B228" s="205"/>
      <c r="C228" s="205"/>
      <c r="D228" s="205"/>
      <c r="E228" s="205"/>
      <c r="F228" s="205"/>
      <c r="G228" s="205"/>
      <c r="H228" s="205"/>
      <c r="I228" s="217" t="s">
        <v>347</v>
      </c>
      <c r="J228" s="218"/>
      <c r="K228" s="219"/>
      <c r="L228" s="219"/>
      <c r="M228" s="219"/>
      <c r="N228" s="219" t="n">
        <f aca="false">SUM(N229)</f>
        <v>50000</v>
      </c>
      <c r="O228" s="219" t="n">
        <f aca="false">SUM(O229)</f>
        <v>50000</v>
      </c>
      <c r="P228" s="219" t="n">
        <f aca="false">SUM(P229)</f>
        <v>50000</v>
      </c>
      <c r="Q228" s="219" t="n">
        <f aca="false">SUM(Q229)</f>
        <v>50000</v>
      </c>
      <c r="R228" s="219" t="n">
        <f aca="false">SUM(R229)</f>
        <v>0</v>
      </c>
      <c r="S228" s="219" t="n">
        <f aca="false">SUM(S229)</f>
        <v>100000</v>
      </c>
      <c r="T228" s="219" t="n">
        <f aca="false">SUM(T229)</f>
        <v>0</v>
      </c>
      <c r="U228" s="219" t="n">
        <f aca="false">SUM(U229)</f>
        <v>0</v>
      </c>
      <c r="V228" s="219" t="e">
        <f aca="false">SUM(V229)</f>
        <v>#DIV/0!</v>
      </c>
      <c r="W228" s="219" t="n">
        <f aca="false">SUM(W229)</f>
        <v>100000</v>
      </c>
      <c r="X228" s="219" t="n">
        <f aca="false">SUM(X229)</f>
        <v>100000</v>
      </c>
      <c r="Y228" s="219" t="n">
        <f aca="false">SUM(Y229)</f>
        <v>500000</v>
      </c>
      <c r="Z228" s="219" t="n">
        <f aca="false">SUM(Z229)</f>
        <v>500000</v>
      </c>
      <c r="AA228" s="219" t="n">
        <f aca="false">SUM(AA229)</f>
        <v>500000</v>
      </c>
      <c r="AB228" s="219" t="n">
        <f aca="false">SUM(AB229)</f>
        <v>0</v>
      </c>
      <c r="AC228" s="219" t="n">
        <f aca="false">SUM(AC229)</f>
        <v>500000</v>
      </c>
      <c r="AD228" s="219" t="n">
        <f aca="false">SUM(AD229)</f>
        <v>450000</v>
      </c>
      <c r="AE228" s="219" t="n">
        <f aca="false">SUM(AE229)</f>
        <v>0</v>
      </c>
      <c r="AF228" s="219" t="n">
        <f aca="false">SUM(AF229)</f>
        <v>0</v>
      </c>
      <c r="AG228" s="219" t="n">
        <f aca="false">SUM(AG229)</f>
        <v>450000</v>
      </c>
      <c r="AH228" s="219" t="n">
        <f aca="false">SUM(AH229)</f>
        <v>0</v>
      </c>
      <c r="AI228" s="219" t="n">
        <f aca="false">SUM(AI229)</f>
        <v>550000</v>
      </c>
      <c r="AJ228" s="219" t="n">
        <f aca="false">SUM(AJ229)</f>
        <v>2777.9</v>
      </c>
      <c r="AK228" s="219" t="n">
        <f aca="false">SUM(AK229)</f>
        <v>330000</v>
      </c>
      <c r="AL228" s="219" t="n">
        <f aca="false">SUM(AL229)</f>
        <v>0</v>
      </c>
      <c r="AM228" s="219" t="n">
        <f aca="false">SUM(AM229)</f>
        <v>0</v>
      </c>
      <c r="AN228" s="219" t="n">
        <f aca="false">SUM(AN229)</f>
        <v>330000</v>
      </c>
      <c r="AO228" s="207" t="n">
        <f aca="false">SUM(AN228/$AN$2)</f>
        <v>43798.5267768266</v>
      </c>
      <c r="AP228" s="219" t="n">
        <f aca="false">SUM(AP229)</f>
        <v>330000</v>
      </c>
      <c r="AQ228" s="219" t="n">
        <f aca="false">SUM(AQ229)</f>
        <v>0</v>
      </c>
      <c r="AR228" s="207" t="n">
        <f aca="false">SUM(AP228/$AN$2)</f>
        <v>43798.5267768266</v>
      </c>
      <c r="AS228" s="207"/>
      <c r="AT228" s="207" t="n">
        <f aca="false">SUM(AT229)</f>
        <v>16603.34</v>
      </c>
      <c r="AU228" s="207" t="n">
        <f aca="false">SUM(AU229)</f>
        <v>34463.16</v>
      </c>
      <c r="AV228" s="207" t="n">
        <f aca="false">SUM(AV229)</f>
        <v>0</v>
      </c>
      <c r="AW228" s="207" t="n">
        <f aca="false">SUM(AR228+AU228-AV228)</f>
        <v>78261.6867768266</v>
      </c>
      <c r="AX228" s="215" t="n">
        <f aca="false">SUM(AX232)</f>
        <v>40665.87</v>
      </c>
      <c r="AY228" s="216" t="n">
        <f aca="false">SUM(AY232)</f>
        <v>0</v>
      </c>
      <c r="AZ228" s="216" t="n">
        <f aca="false">SUM(AZ232)</f>
        <v>37581.68</v>
      </c>
      <c r="BA228" s="216" t="n">
        <f aca="false">SUM(BA232)</f>
        <v>40680.0067768266</v>
      </c>
      <c r="BI228" s="3"/>
    </row>
    <row r="229" customFormat="false" ht="12.75" hidden="false" customHeight="false" outlineLevel="0" collapsed="false">
      <c r="A229" s="209"/>
      <c r="B229" s="205"/>
      <c r="C229" s="205"/>
      <c r="D229" s="205"/>
      <c r="E229" s="205"/>
      <c r="F229" s="205"/>
      <c r="G229" s="205"/>
      <c r="H229" s="205"/>
      <c r="I229" s="217" t="s">
        <v>348</v>
      </c>
      <c r="J229" s="218"/>
      <c r="K229" s="219"/>
      <c r="L229" s="219"/>
      <c r="M229" s="219"/>
      <c r="N229" s="219" t="n">
        <f aca="false">SUM(N232)</f>
        <v>50000</v>
      </c>
      <c r="O229" s="219" t="n">
        <f aca="false">SUM(O232)</f>
        <v>50000</v>
      </c>
      <c r="P229" s="219" t="n">
        <f aca="false">SUM(P232)</f>
        <v>50000</v>
      </c>
      <c r="Q229" s="219" t="n">
        <f aca="false">SUM(Q232)</f>
        <v>50000</v>
      </c>
      <c r="R229" s="219" t="n">
        <f aca="false">SUM(R232)</f>
        <v>0</v>
      </c>
      <c r="S229" s="219" t="n">
        <f aca="false">SUM(S232)</f>
        <v>100000</v>
      </c>
      <c r="T229" s="219" t="n">
        <f aca="false">SUM(T232)</f>
        <v>0</v>
      </c>
      <c r="U229" s="219" t="n">
        <f aca="false">SUM(U232)</f>
        <v>0</v>
      </c>
      <c r="V229" s="219" t="e">
        <f aca="false">SUM(V232)</f>
        <v>#DIV/0!</v>
      </c>
      <c r="W229" s="219" t="n">
        <f aca="false">SUM(W232)</f>
        <v>100000</v>
      </c>
      <c r="X229" s="219" t="n">
        <f aca="false">SUM(X232)</f>
        <v>100000</v>
      </c>
      <c r="Y229" s="219" t="n">
        <f aca="false">SUM(Y232)</f>
        <v>500000</v>
      </c>
      <c r="Z229" s="219" t="n">
        <f aca="false">SUM(Z232)</f>
        <v>500000</v>
      </c>
      <c r="AA229" s="219" t="n">
        <f aca="false">SUM(AA232)</f>
        <v>500000</v>
      </c>
      <c r="AB229" s="219" t="n">
        <f aca="false">SUM(AB232)</f>
        <v>0</v>
      </c>
      <c r="AC229" s="219" t="n">
        <f aca="false">SUM(AC232)</f>
        <v>500000</v>
      </c>
      <c r="AD229" s="219" t="n">
        <f aca="false">SUM(AD232)</f>
        <v>450000</v>
      </c>
      <c r="AE229" s="219" t="n">
        <f aca="false">SUM(AE232)</f>
        <v>0</v>
      </c>
      <c r="AF229" s="219" t="n">
        <f aca="false">SUM(AF232)</f>
        <v>0</v>
      </c>
      <c r="AG229" s="219" t="n">
        <f aca="false">SUM(AG232)</f>
        <v>450000</v>
      </c>
      <c r="AH229" s="219" t="n">
        <f aca="false">SUM(AH232)</f>
        <v>0</v>
      </c>
      <c r="AI229" s="219" t="n">
        <f aca="false">SUM(AI232)</f>
        <v>550000</v>
      </c>
      <c r="AJ229" s="219" t="n">
        <f aca="false">SUM(AJ232)</f>
        <v>2777.9</v>
      </c>
      <c r="AK229" s="219" t="n">
        <f aca="false">SUM(AK232)</f>
        <v>330000</v>
      </c>
      <c r="AL229" s="219" t="n">
        <f aca="false">SUM(AL232)</f>
        <v>0</v>
      </c>
      <c r="AM229" s="219" t="n">
        <f aca="false">SUM(AM232)</f>
        <v>0</v>
      </c>
      <c r="AN229" s="219" t="n">
        <f aca="false">SUM(AN232)</f>
        <v>330000</v>
      </c>
      <c r="AO229" s="207" t="n">
        <f aca="false">SUM(AN229/$AN$2)</f>
        <v>43798.5267768266</v>
      </c>
      <c r="AP229" s="219" t="n">
        <f aca="false">SUM(AP232)</f>
        <v>330000</v>
      </c>
      <c r="AQ229" s="219" t="n">
        <f aca="false">SUM(AQ232)</f>
        <v>0</v>
      </c>
      <c r="AR229" s="207" t="n">
        <f aca="false">SUM(AP229/$AN$2)</f>
        <v>43798.5267768266</v>
      </c>
      <c r="AS229" s="207"/>
      <c r="AT229" s="207" t="n">
        <f aca="false">SUM(AT232)</f>
        <v>16603.34</v>
      </c>
      <c r="AU229" s="207" t="n">
        <f aca="false">SUM(AU232)</f>
        <v>34463.16</v>
      </c>
      <c r="AV229" s="207" t="n">
        <f aca="false">SUM(AV232)</f>
        <v>0</v>
      </c>
      <c r="AW229" s="207" t="n">
        <f aca="false">SUM(AR229+AU229-AV229)</f>
        <v>78261.6867768266</v>
      </c>
      <c r="AX229" s="215"/>
      <c r="AY229" s="180" t="n">
        <f aca="false">SUM(AY230)</f>
        <v>0</v>
      </c>
      <c r="AZ229" s="180" t="n">
        <f aca="false">SUM(AZ230)</f>
        <v>0</v>
      </c>
      <c r="BA229" s="160" t="n">
        <f aca="false">SUM(BA228)</f>
        <v>40680.0067768266</v>
      </c>
      <c r="BI229" s="3"/>
    </row>
    <row r="230" customFormat="false" ht="12.75" hidden="false" customHeight="false" outlineLevel="0" collapsed="false">
      <c r="A230" s="209"/>
      <c r="B230" s="205" t="s">
        <v>178</v>
      </c>
      <c r="C230" s="205"/>
      <c r="D230" s="205"/>
      <c r="E230" s="205"/>
      <c r="F230" s="205"/>
      <c r="G230" s="205"/>
      <c r="H230" s="205"/>
      <c r="I230" s="234" t="s">
        <v>179</v>
      </c>
      <c r="J230" s="218" t="s">
        <v>28</v>
      </c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19"/>
      <c r="AK230" s="219"/>
      <c r="AL230" s="219"/>
      <c r="AM230" s="219"/>
      <c r="AN230" s="219"/>
      <c r="AO230" s="207" t="n">
        <f aca="false">SUM(AN230/$AN$2)</f>
        <v>0</v>
      </c>
      <c r="AP230" s="219" t="n">
        <v>300000</v>
      </c>
      <c r="AQ230" s="219"/>
      <c r="AR230" s="207" t="n">
        <f aca="false">SUM(AP230/$AN$2)</f>
        <v>39816.8425243878</v>
      </c>
      <c r="AS230" s="207"/>
      <c r="AT230" s="207" t="n">
        <v>300000</v>
      </c>
      <c r="AU230" s="207"/>
      <c r="AV230" s="207"/>
      <c r="AW230" s="207" t="n">
        <v>44280</v>
      </c>
      <c r="AX230" s="215"/>
      <c r="AY230" s="180"/>
      <c r="AZ230" s="180"/>
      <c r="BA230" s="160" t="n">
        <v>40680</v>
      </c>
      <c r="BI230" s="3"/>
    </row>
    <row r="231" customFormat="false" ht="12.75" hidden="false" customHeight="false" outlineLevel="0" collapsed="false">
      <c r="A231" s="209"/>
      <c r="B231" s="205" t="s">
        <v>178</v>
      </c>
      <c r="C231" s="205"/>
      <c r="D231" s="205"/>
      <c r="E231" s="205"/>
      <c r="F231" s="205"/>
      <c r="G231" s="205"/>
      <c r="H231" s="205"/>
      <c r="I231" s="217" t="s">
        <v>184</v>
      </c>
      <c r="J231" s="218" t="s">
        <v>185</v>
      </c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19"/>
      <c r="AK231" s="219"/>
      <c r="AL231" s="219"/>
      <c r="AM231" s="219"/>
      <c r="AN231" s="219"/>
      <c r="AO231" s="207" t="n">
        <f aca="false">SUM(AN231/$AN$2)</f>
        <v>0</v>
      </c>
      <c r="AP231" s="219" t="n">
        <v>30000</v>
      </c>
      <c r="AQ231" s="219"/>
      <c r="AR231" s="207" t="n">
        <f aca="false">SUM(AP231/$AN$2)</f>
        <v>3981.68425243878</v>
      </c>
      <c r="AS231" s="207"/>
      <c r="AT231" s="207" t="n">
        <v>30000</v>
      </c>
      <c r="AU231" s="207"/>
      <c r="AV231" s="207"/>
      <c r="AW231" s="207" t="n">
        <v>33981.68</v>
      </c>
      <c r="AX231" s="215"/>
      <c r="AY231" s="180" t="n">
        <v>0</v>
      </c>
      <c r="AZ231" s="180"/>
      <c r="BA231" s="160" t="n">
        <v>0</v>
      </c>
      <c r="BI231" s="3"/>
    </row>
    <row r="232" customFormat="false" ht="12.75" hidden="false" customHeight="false" outlineLevel="0" collapsed="false">
      <c r="A232" s="214"/>
      <c r="B232" s="220"/>
      <c r="C232" s="220"/>
      <c r="D232" s="220"/>
      <c r="E232" s="220"/>
      <c r="F232" s="220"/>
      <c r="G232" s="220"/>
      <c r="H232" s="220"/>
      <c r="I232" s="206" t="n">
        <v>4</v>
      </c>
      <c r="J232" s="137" t="s">
        <v>78</v>
      </c>
      <c r="K232" s="207"/>
      <c r="L232" s="207"/>
      <c r="M232" s="207"/>
      <c r="N232" s="207" t="n">
        <f aca="false">SUM(N233)</f>
        <v>50000</v>
      </c>
      <c r="O232" s="207" t="n">
        <f aca="false">SUM(O233)</f>
        <v>50000</v>
      </c>
      <c r="P232" s="207" t="n">
        <f aca="false">SUM(P233)</f>
        <v>50000</v>
      </c>
      <c r="Q232" s="207" t="n">
        <f aca="false">SUM(Q233)</f>
        <v>50000</v>
      </c>
      <c r="R232" s="207" t="n">
        <f aca="false">SUM(R233)</f>
        <v>0</v>
      </c>
      <c r="S232" s="207" t="n">
        <f aca="false">SUM(S233)</f>
        <v>100000</v>
      </c>
      <c r="T232" s="207" t="n">
        <f aca="false">SUM(T233)</f>
        <v>0</v>
      </c>
      <c r="U232" s="207" t="n">
        <f aca="false">SUM(U233)</f>
        <v>0</v>
      </c>
      <c r="V232" s="207" t="e">
        <f aca="false">SUM(V233)</f>
        <v>#DIV/0!</v>
      </c>
      <c r="W232" s="207" t="n">
        <f aca="false">SUM(W233)</f>
        <v>100000</v>
      </c>
      <c r="X232" s="207" t="n">
        <f aca="false">SUM(X233)</f>
        <v>100000</v>
      </c>
      <c r="Y232" s="207" t="n">
        <f aca="false">SUM(Y233)</f>
        <v>500000</v>
      </c>
      <c r="Z232" s="207" t="n">
        <f aca="false">SUM(Z233)</f>
        <v>500000</v>
      </c>
      <c r="AA232" s="207" t="n">
        <f aca="false">SUM(AA233)</f>
        <v>500000</v>
      </c>
      <c r="AB232" s="207" t="n">
        <f aca="false">SUM(AB233)</f>
        <v>0</v>
      </c>
      <c r="AC232" s="207" t="n">
        <f aca="false">SUM(AC233)</f>
        <v>500000</v>
      </c>
      <c r="AD232" s="207" t="n">
        <f aca="false">SUM(AD233)</f>
        <v>450000</v>
      </c>
      <c r="AE232" s="207" t="n">
        <f aca="false">SUM(AE233)</f>
        <v>0</v>
      </c>
      <c r="AF232" s="207" t="n">
        <f aca="false">SUM(AF233)</f>
        <v>0</v>
      </c>
      <c r="AG232" s="207" t="n">
        <f aca="false">SUM(AG233)</f>
        <v>450000</v>
      </c>
      <c r="AH232" s="207" t="n">
        <f aca="false">SUM(AH233)</f>
        <v>0</v>
      </c>
      <c r="AI232" s="207" t="n">
        <f aca="false">SUM(AI233)</f>
        <v>550000</v>
      </c>
      <c r="AJ232" s="207" t="n">
        <f aca="false">SUM(AJ233)</f>
        <v>2777.9</v>
      </c>
      <c r="AK232" s="207" t="n">
        <f aca="false">SUM(AK233)</f>
        <v>330000</v>
      </c>
      <c r="AL232" s="207" t="n">
        <f aca="false">SUM(AL233)</f>
        <v>0</v>
      </c>
      <c r="AM232" s="207" t="n">
        <f aca="false">SUM(AM233)</f>
        <v>0</v>
      </c>
      <c r="AN232" s="207" t="n">
        <f aca="false">SUM(AN233)</f>
        <v>330000</v>
      </c>
      <c r="AO232" s="207" t="n">
        <f aca="false">SUM(AN232/$AN$2)</f>
        <v>43798.5267768266</v>
      </c>
      <c r="AP232" s="207" t="n">
        <f aca="false">SUM(AP233)</f>
        <v>330000</v>
      </c>
      <c r="AQ232" s="207" t="n">
        <f aca="false">SUM(AQ233)</f>
        <v>0</v>
      </c>
      <c r="AR232" s="207" t="n">
        <f aca="false">SUM(AP232/$AN$2)</f>
        <v>43798.5267768266</v>
      </c>
      <c r="AS232" s="207"/>
      <c r="AT232" s="207" t="n">
        <f aca="false">SUM(AT233)</f>
        <v>16603.34</v>
      </c>
      <c r="AU232" s="207" t="n">
        <f aca="false">SUM(AU233)</f>
        <v>34463.16</v>
      </c>
      <c r="AV232" s="207" t="n">
        <f aca="false">SUM(AV233)</f>
        <v>0</v>
      </c>
      <c r="AW232" s="207" t="n">
        <f aca="false">SUM(AR232+AU232-AV232)</f>
        <v>78261.6867768266</v>
      </c>
      <c r="AX232" s="215" t="n">
        <f aca="false">SUM(AX233)</f>
        <v>40665.87</v>
      </c>
      <c r="AY232" s="216" t="n">
        <f aca="false">SUM(AY233)</f>
        <v>0</v>
      </c>
      <c r="AZ232" s="216" t="n">
        <f aca="false">SUM(AZ233)</f>
        <v>37581.68</v>
      </c>
      <c r="BA232" s="216" t="n">
        <f aca="false">SUM(BA233)</f>
        <v>40680.0067768266</v>
      </c>
      <c r="BI232" s="3"/>
    </row>
    <row r="233" customFormat="false" ht="12.75" hidden="false" customHeight="false" outlineLevel="0" collapsed="false">
      <c r="A233" s="214"/>
      <c r="B233" s="220" t="s">
        <v>349</v>
      </c>
      <c r="C233" s="220"/>
      <c r="D233" s="220"/>
      <c r="E233" s="220"/>
      <c r="F233" s="220"/>
      <c r="G233" s="220"/>
      <c r="H233" s="220"/>
      <c r="I233" s="206" t="n">
        <v>42</v>
      </c>
      <c r="J233" s="137" t="s">
        <v>350</v>
      </c>
      <c r="K233" s="207"/>
      <c r="L233" s="207"/>
      <c r="M233" s="207"/>
      <c r="N233" s="207" t="n">
        <f aca="false">SUM(N234)</f>
        <v>50000</v>
      </c>
      <c r="O233" s="207" t="n">
        <f aca="false">SUM(O234)</f>
        <v>50000</v>
      </c>
      <c r="P233" s="207" t="n">
        <f aca="false">SUM(P234)</f>
        <v>50000</v>
      </c>
      <c r="Q233" s="207" t="n">
        <f aca="false">SUM(Q234)</f>
        <v>50000</v>
      </c>
      <c r="R233" s="207" t="n">
        <f aca="false">SUM(R234)</f>
        <v>0</v>
      </c>
      <c r="S233" s="207" t="n">
        <f aca="false">SUM(S234)</f>
        <v>100000</v>
      </c>
      <c r="T233" s="207" t="n">
        <f aca="false">SUM(T234)</f>
        <v>0</v>
      </c>
      <c r="U233" s="207" t="n">
        <f aca="false">SUM(U234)</f>
        <v>0</v>
      </c>
      <c r="V233" s="207" t="e">
        <f aca="false">SUM(V234)</f>
        <v>#DIV/0!</v>
      </c>
      <c r="W233" s="207" t="n">
        <f aca="false">SUM(W234)</f>
        <v>100000</v>
      </c>
      <c r="X233" s="207" t="n">
        <f aca="false">SUM(X234)</f>
        <v>100000</v>
      </c>
      <c r="Y233" s="207" t="n">
        <f aca="false">SUM(Y234)</f>
        <v>500000</v>
      </c>
      <c r="Z233" s="207" t="n">
        <f aca="false">SUM(Z234)</f>
        <v>500000</v>
      </c>
      <c r="AA233" s="207" t="n">
        <f aca="false">SUM(AA234)</f>
        <v>500000</v>
      </c>
      <c r="AB233" s="207" t="n">
        <f aca="false">SUM(AB234)</f>
        <v>0</v>
      </c>
      <c r="AC233" s="207" t="n">
        <f aca="false">SUM(AC234)</f>
        <v>500000</v>
      </c>
      <c r="AD233" s="207" t="n">
        <f aca="false">SUM(AD234)</f>
        <v>450000</v>
      </c>
      <c r="AE233" s="207" t="n">
        <f aca="false">SUM(AE234)</f>
        <v>0</v>
      </c>
      <c r="AF233" s="207" t="n">
        <f aca="false">SUM(AF234)</f>
        <v>0</v>
      </c>
      <c r="AG233" s="207" t="n">
        <f aca="false">SUM(AG234)</f>
        <v>450000</v>
      </c>
      <c r="AH233" s="207" t="n">
        <f aca="false">SUM(AH234)</f>
        <v>0</v>
      </c>
      <c r="AI233" s="207" t="n">
        <f aca="false">SUM(AI234)</f>
        <v>550000</v>
      </c>
      <c r="AJ233" s="207" t="n">
        <f aca="false">SUM(AJ234)</f>
        <v>2777.9</v>
      </c>
      <c r="AK233" s="207" t="n">
        <f aca="false">SUM(AK234)</f>
        <v>330000</v>
      </c>
      <c r="AL233" s="207" t="n">
        <f aca="false">SUM(AL234)</f>
        <v>0</v>
      </c>
      <c r="AM233" s="207" t="n">
        <f aca="false">SUM(AM234)</f>
        <v>0</v>
      </c>
      <c r="AN233" s="207" t="n">
        <f aca="false">SUM(AN234)</f>
        <v>330000</v>
      </c>
      <c r="AO233" s="207" t="n">
        <f aca="false">SUM(AN233/$AN$2)</f>
        <v>43798.5267768266</v>
      </c>
      <c r="AP233" s="207" t="n">
        <f aca="false">SUM(AP234)</f>
        <v>330000</v>
      </c>
      <c r="AQ233" s="207"/>
      <c r="AR233" s="207" t="n">
        <f aca="false">SUM(AP233/$AN$2)</f>
        <v>43798.5267768266</v>
      </c>
      <c r="AS233" s="207"/>
      <c r="AT233" s="207" t="n">
        <f aca="false">SUM(AT234)</f>
        <v>16603.34</v>
      </c>
      <c r="AU233" s="207" t="n">
        <f aca="false">SUM(AU234)</f>
        <v>34463.16</v>
      </c>
      <c r="AV233" s="207" t="n">
        <f aca="false">SUM(AV234)</f>
        <v>0</v>
      </c>
      <c r="AW233" s="207" t="n">
        <f aca="false">SUM(AR233+AU233-AV233)</f>
        <v>78261.6867768266</v>
      </c>
      <c r="AX233" s="215" t="n">
        <f aca="false">SUM(AX234)</f>
        <v>40665.87</v>
      </c>
      <c r="AY233" s="216" t="n">
        <f aca="false">SUM(AY234)</f>
        <v>0</v>
      </c>
      <c r="AZ233" s="216" t="n">
        <f aca="false">SUM(AZ234)</f>
        <v>37581.68</v>
      </c>
      <c r="BA233" s="216" t="n">
        <f aca="false">SUM(BA234)</f>
        <v>40680.0067768266</v>
      </c>
      <c r="BI233" s="3"/>
    </row>
    <row r="234" customFormat="false" ht="12.75" hidden="false" customHeight="false" outlineLevel="0" collapsed="false">
      <c r="A234" s="209"/>
      <c r="B234" s="205"/>
      <c r="C234" s="205"/>
      <c r="D234" s="205"/>
      <c r="E234" s="205"/>
      <c r="F234" s="205"/>
      <c r="G234" s="205"/>
      <c r="H234" s="205"/>
      <c r="I234" s="217" t="n">
        <v>421</v>
      </c>
      <c r="J234" s="218" t="s">
        <v>351</v>
      </c>
      <c r="K234" s="219"/>
      <c r="L234" s="219"/>
      <c r="M234" s="219"/>
      <c r="N234" s="219" t="n">
        <f aca="false">SUM(N235:N237)</f>
        <v>50000</v>
      </c>
      <c r="O234" s="219" t="n">
        <f aca="false">SUM(O235:O237)</f>
        <v>50000</v>
      </c>
      <c r="P234" s="219" t="n">
        <f aca="false">SUM(P235:P237)</f>
        <v>50000</v>
      </c>
      <c r="Q234" s="219" t="n">
        <f aca="false">SUM(Q235:Q237)</f>
        <v>50000</v>
      </c>
      <c r="R234" s="219" t="n">
        <f aca="false">SUM(R235:R237)</f>
        <v>0</v>
      </c>
      <c r="S234" s="219" t="n">
        <f aca="false">SUM(S235:S237)</f>
        <v>100000</v>
      </c>
      <c r="T234" s="219" t="n">
        <f aca="false">SUM(T235:T237)</f>
        <v>0</v>
      </c>
      <c r="U234" s="219" t="n">
        <f aca="false">SUM(U235:U237)</f>
        <v>0</v>
      </c>
      <c r="V234" s="219" t="e">
        <f aca="false">SUM(V235:V237)</f>
        <v>#DIV/0!</v>
      </c>
      <c r="W234" s="219" t="n">
        <f aca="false">SUM(W235:W237)</f>
        <v>100000</v>
      </c>
      <c r="X234" s="219" t="n">
        <f aca="false">SUM(X235:X237)</f>
        <v>100000</v>
      </c>
      <c r="Y234" s="219" t="n">
        <f aca="false">SUM(Y235:Y237)</f>
        <v>500000</v>
      </c>
      <c r="Z234" s="219" t="n">
        <f aca="false">SUM(Z235:Z237)</f>
        <v>500000</v>
      </c>
      <c r="AA234" s="219" t="n">
        <f aca="false">SUM(AA235:AA237)</f>
        <v>500000</v>
      </c>
      <c r="AB234" s="219" t="n">
        <f aca="false">SUM(AB235:AB237)</f>
        <v>0</v>
      </c>
      <c r="AC234" s="219" t="n">
        <f aca="false">SUM(AC235:AC237)</f>
        <v>500000</v>
      </c>
      <c r="AD234" s="219" t="n">
        <f aca="false">SUM(AD235:AD237)</f>
        <v>450000</v>
      </c>
      <c r="AE234" s="219" t="n">
        <f aca="false">SUM(AE235:AE237)</f>
        <v>0</v>
      </c>
      <c r="AF234" s="219" t="n">
        <f aca="false">SUM(AF235:AF237)</f>
        <v>0</v>
      </c>
      <c r="AG234" s="219" t="n">
        <f aca="false">SUM(AG235:AG237)</f>
        <v>450000</v>
      </c>
      <c r="AH234" s="219" t="n">
        <f aca="false">SUM(AH235:AH237)</f>
        <v>0</v>
      </c>
      <c r="AI234" s="219" t="n">
        <f aca="false">SUM(AI235:AI237)</f>
        <v>550000</v>
      </c>
      <c r="AJ234" s="219" t="n">
        <f aca="false">SUM(AJ235:AJ237)</f>
        <v>2777.9</v>
      </c>
      <c r="AK234" s="219" t="n">
        <f aca="false">SUM(AK235:AK237)</f>
        <v>330000</v>
      </c>
      <c r="AL234" s="219" t="n">
        <f aca="false">SUM(AL235:AL237)</f>
        <v>0</v>
      </c>
      <c r="AM234" s="219" t="n">
        <f aca="false">SUM(AM235:AM237)</f>
        <v>0</v>
      </c>
      <c r="AN234" s="219" t="n">
        <f aca="false">SUM(AN235:AN237)</f>
        <v>330000</v>
      </c>
      <c r="AO234" s="207" t="n">
        <f aca="false">SUM(AN234/$AN$2)</f>
        <v>43798.5267768266</v>
      </c>
      <c r="AP234" s="219" t="n">
        <f aca="false">SUM(AP235:AP237)</f>
        <v>330000</v>
      </c>
      <c r="AQ234" s="219"/>
      <c r="AR234" s="207" t="n">
        <f aca="false">SUM(AP234/$AN$2)</f>
        <v>43798.5267768266</v>
      </c>
      <c r="AS234" s="207"/>
      <c r="AT234" s="207" t="n">
        <f aca="false">SUM(AT235:AT237)</f>
        <v>16603.34</v>
      </c>
      <c r="AU234" s="207" t="n">
        <f aca="false">SUM(AU235:AU237)</f>
        <v>34463.16</v>
      </c>
      <c r="AV234" s="207" t="n">
        <f aca="false">SUM(AV235:AV237)</f>
        <v>0</v>
      </c>
      <c r="AW234" s="207" t="n">
        <f aca="false">SUM(AR234+AU234-AV234)</f>
        <v>78261.6867768266</v>
      </c>
      <c r="AX234" s="215" t="n">
        <f aca="false">SUM(AX235:AX237)</f>
        <v>40665.87</v>
      </c>
      <c r="AY234" s="216" t="n">
        <f aca="false">SUM(AY235:AY237)</f>
        <v>0</v>
      </c>
      <c r="AZ234" s="216" t="n">
        <f aca="false">SUM(AZ235:AZ237)</f>
        <v>37581.68</v>
      </c>
      <c r="BA234" s="216" t="n">
        <f aca="false">SUM(BA235:BA237)</f>
        <v>40680.0067768266</v>
      </c>
      <c r="BI234" s="3"/>
    </row>
    <row r="235" customFormat="false" ht="12.75" hidden="true" customHeight="false" outlineLevel="0" collapsed="false">
      <c r="A235" s="209"/>
      <c r="B235" s="205"/>
      <c r="C235" s="205"/>
      <c r="D235" s="205"/>
      <c r="E235" s="205"/>
      <c r="F235" s="205"/>
      <c r="G235" s="205"/>
      <c r="H235" s="205"/>
      <c r="I235" s="217" t="n">
        <v>42149</v>
      </c>
      <c r="J235" s="218" t="s">
        <v>352</v>
      </c>
      <c r="K235" s="219"/>
      <c r="L235" s="219"/>
      <c r="M235" s="219"/>
      <c r="N235" s="219" t="n">
        <v>50000</v>
      </c>
      <c r="O235" s="219" t="n">
        <v>50000</v>
      </c>
      <c r="P235" s="219" t="n">
        <v>50000</v>
      </c>
      <c r="Q235" s="219" t="n">
        <v>50000</v>
      </c>
      <c r="R235" s="219"/>
      <c r="S235" s="219" t="n">
        <v>50000</v>
      </c>
      <c r="T235" s="219"/>
      <c r="U235" s="219"/>
      <c r="V235" s="207" t="n">
        <f aca="false">S235/P235*100</f>
        <v>100</v>
      </c>
      <c r="W235" s="219" t="n">
        <v>50000</v>
      </c>
      <c r="X235" s="219" t="n">
        <v>50000</v>
      </c>
      <c r="Y235" s="219" t="n">
        <v>450000</v>
      </c>
      <c r="Z235" s="219" t="n">
        <v>450000</v>
      </c>
      <c r="AA235" s="219" t="n">
        <v>500000</v>
      </c>
      <c r="AB235" s="219"/>
      <c r="AC235" s="219" t="n">
        <v>500000</v>
      </c>
      <c r="AD235" s="219" t="n">
        <v>450000</v>
      </c>
      <c r="AE235" s="219"/>
      <c r="AF235" s="219"/>
      <c r="AG235" s="221" t="n">
        <f aca="false">SUM(AD235+AE235-AF235)</f>
        <v>450000</v>
      </c>
      <c r="AH235" s="219"/>
      <c r="AI235" s="219" t="n">
        <v>550000</v>
      </c>
      <c r="AJ235" s="180" t="n">
        <v>2777.9</v>
      </c>
      <c r="AK235" s="219" t="n">
        <v>300000</v>
      </c>
      <c r="AL235" s="219"/>
      <c r="AM235" s="219"/>
      <c r="AN235" s="180" t="n">
        <f aca="false">SUM(AK235+AL235-AM235)</f>
        <v>300000</v>
      </c>
      <c r="AO235" s="207" t="n">
        <f aca="false">SUM(AN235/$AN$2)</f>
        <v>39816.8425243878</v>
      </c>
      <c r="AP235" s="180" t="n">
        <v>300000</v>
      </c>
      <c r="AQ235" s="180"/>
      <c r="AR235" s="207" t="n">
        <f aca="false">SUM(AP235/$AN$2)</f>
        <v>39816.8425243878</v>
      </c>
      <c r="AS235" s="207" t="n">
        <v>16603.34</v>
      </c>
      <c r="AT235" s="207" t="n">
        <v>16603.34</v>
      </c>
      <c r="AU235" s="207" t="n">
        <v>4463.16</v>
      </c>
      <c r="AV235" s="207"/>
      <c r="AW235" s="207" t="n">
        <f aca="false">SUM(AR235+AU235-AV235)</f>
        <v>44280.0025243878</v>
      </c>
      <c r="AX235" s="215" t="n">
        <v>40665.87</v>
      </c>
      <c r="AY235" s="180"/>
      <c r="AZ235" s="180" t="n">
        <v>3600</v>
      </c>
      <c r="BA235" s="160" t="n">
        <f aca="false">SUM(AW235+AY235-AZ235)</f>
        <v>40680.0025243878</v>
      </c>
      <c r="BD235" s="3" t="n">
        <v>40680</v>
      </c>
      <c r="BI235" s="3"/>
    </row>
    <row r="236" customFormat="false" ht="12.75" hidden="true" customHeight="false" outlineLevel="0" collapsed="false">
      <c r="A236" s="209"/>
      <c r="B236" s="205"/>
      <c r="C236" s="205"/>
      <c r="D236" s="205"/>
      <c r="E236" s="205"/>
      <c r="F236" s="205"/>
      <c r="G236" s="205"/>
      <c r="H236" s="205"/>
      <c r="I236" s="217" t="n">
        <v>42149</v>
      </c>
      <c r="J236" s="218" t="s">
        <v>353</v>
      </c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07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21"/>
      <c r="AH236" s="219"/>
      <c r="AI236" s="219"/>
      <c r="AJ236" s="180"/>
      <c r="AK236" s="219"/>
      <c r="AL236" s="219"/>
      <c r="AM236" s="219"/>
      <c r="AN236" s="180"/>
      <c r="AO236" s="207"/>
      <c r="AP236" s="180"/>
      <c r="AQ236" s="180"/>
      <c r="AR236" s="207"/>
      <c r="AS236" s="207"/>
      <c r="AT236" s="207"/>
      <c r="AU236" s="207" t="n">
        <v>30000</v>
      </c>
      <c r="AV236" s="207"/>
      <c r="AW236" s="207" t="n">
        <f aca="false">SUM(AR236+AU236-AV236)</f>
        <v>30000</v>
      </c>
      <c r="AX236" s="215"/>
      <c r="AY236" s="180"/>
      <c r="AZ236" s="180" t="n">
        <v>30000</v>
      </c>
      <c r="BA236" s="160" t="n">
        <f aca="false">SUM(AW236+AY236-AZ236)</f>
        <v>0</v>
      </c>
      <c r="BI236" s="3"/>
    </row>
    <row r="237" customFormat="false" ht="12.75" hidden="true" customHeight="false" outlineLevel="0" collapsed="false">
      <c r="A237" s="209"/>
      <c r="B237" s="205"/>
      <c r="C237" s="205"/>
      <c r="D237" s="205"/>
      <c r="E237" s="205"/>
      <c r="F237" s="205"/>
      <c r="G237" s="205"/>
      <c r="H237" s="205"/>
      <c r="I237" s="217" t="n">
        <v>42141</v>
      </c>
      <c r="J237" s="218" t="s">
        <v>354</v>
      </c>
      <c r="K237" s="219"/>
      <c r="L237" s="219"/>
      <c r="M237" s="219"/>
      <c r="N237" s="219"/>
      <c r="O237" s="219"/>
      <c r="P237" s="219"/>
      <c r="Q237" s="219"/>
      <c r="R237" s="219"/>
      <c r="S237" s="219" t="n">
        <v>50000</v>
      </c>
      <c r="T237" s="219"/>
      <c r="U237" s="219"/>
      <c r="V237" s="207" t="e">
        <f aca="false">S237/P237*100</f>
        <v>#DIV/0!</v>
      </c>
      <c r="W237" s="219" t="n">
        <v>50000</v>
      </c>
      <c r="X237" s="219" t="n">
        <v>50000</v>
      </c>
      <c r="Y237" s="219" t="n">
        <v>50000</v>
      </c>
      <c r="Z237" s="219" t="n">
        <v>50000</v>
      </c>
      <c r="AA237" s="219" t="n">
        <v>0</v>
      </c>
      <c r="AB237" s="219"/>
      <c r="AC237" s="219" t="n">
        <v>0</v>
      </c>
      <c r="AD237" s="219"/>
      <c r="AE237" s="219"/>
      <c r="AF237" s="219"/>
      <c r="AG237" s="221" t="n">
        <f aca="false">SUM(AC237+AE237-AF237)</f>
        <v>0</v>
      </c>
      <c r="AH237" s="219"/>
      <c r="AI237" s="219" t="n">
        <v>0</v>
      </c>
      <c r="AJ237" s="180" t="n">
        <v>0</v>
      </c>
      <c r="AK237" s="219" t="n">
        <v>30000</v>
      </c>
      <c r="AL237" s="219"/>
      <c r="AM237" s="219"/>
      <c r="AN237" s="180" t="n">
        <f aca="false">SUM(AK237+AL237-AM237)</f>
        <v>30000</v>
      </c>
      <c r="AO237" s="207" t="n">
        <f aca="false">SUM(AN237/$AN$2)</f>
        <v>3981.68425243878</v>
      </c>
      <c r="AP237" s="180" t="n">
        <v>30000</v>
      </c>
      <c r="AQ237" s="180"/>
      <c r="AR237" s="207" t="n">
        <f aca="false">SUM(AP237/$AN$2)</f>
        <v>3981.68425243878</v>
      </c>
      <c r="AS237" s="207"/>
      <c r="AT237" s="207"/>
      <c r="AU237" s="207"/>
      <c r="AV237" s="207"/>
      <c r="AW237" s="207" t="n">
        <f aca="false">SUM(AR237+AU237-AV237)</f>
        <v>3981.68425243878</v>
      </c>
      <c r="AX237" s="215"/>
      <c r="AY237" s="180" t="n">
        <v>0</v>
      </c>
      <c r="AZ237" s="180" t="n">
        <v>3981.68</v>
      </c>
      <c r="BA237" s="160" t="n">
        <f aca="false">SUM(AW237+AY237-AZ237)</f>
        <v>0.00425243878135007</v>
      </c>
      <c r="BI237" s="3"/>
    </row>
    <row r="238" customFormat="false" ht="12.75" hidden="false" customHeight="false" outlineLevel="0" collapsed="false">
      <c r="A238" s="209" t="s">
        <v>355</v>
      </c>
      <c r="B238" s="205"/>
      <c r="C238" s="205"/>
      <c r="D238" s="205"/>
      <c r="E238" s="205"/>
      <c r="F238" s="205"/>
      <c r="G238" s="205"/>
      <c r="H238" s="205"/>
      <c r="I238" s="217" t="s">
        <v>155</v>
      </c>
      <c r="J238" s="218" t="s">
        <v>356</v>
      </c>
      <c r="K238" s="219" t="n">
        <f aca="false">SUM(K239)</f>
        <v>170587.68</v>
      </c>
      <c r="L238" s="219" t="n">
        <f aca="false">SUM(L239)</f>
        <v>30000</v>
      </c>
      <c r="M238" s="219" t="n">
        <f aca="false">SUM(M239)</f>
        <v>30000</v>
      </c>
      <c r="N238" s="219" t="n">
        <f aca="false">SUM(N239)</f>
        <v>15000</v>
      </c>
      <c r="O238" s="219" t="n">
        <f aca="false">SUM(O239)</f>
        <v>15000</v>
      </c>
      <c r="P238" s="219" t="n">
        <f aca="false">SUM(P239)</f>
        <v>13000</v>
      </c>
      <c r="Q238" s="219" t="n">
        <f aca="false">SUM(Q239)</f>
        <v>13000</v>
      </c>
      <c r="R238" s="219" t="n">
        <f aca="false">SUM(R239)</f>
        <v>0</v>
      </c>
      <c r="S238" s="219" t="n">
        <f aca="false">SUM(S239)</f>
        <v>13000</v>
      </c>
      <c r="T238" s="219" t="n">
        <f aca="false">SUM(T239)</f>
        <v>0</v>
      </c>
      <c r="U238" s="219" t="n">
        <f aca="false">SUM(U239)</f>
        <v>0</v>
      </c>
      <c r="V238" s="219" t="n">
        <f aca="false">SUM(V239)</f>
        <v>100</v>
      </c>
      <c r="W238" s="219" t="n">
        <f aca="false">SUM(W239)</f>
        <v>15000</v>
      </c>
      <c r="X238" s="219" t="n">
        <f aca="false">SUM(X239)</f>
        <v>50000</v>
      </c>
      <c r="Y238" s="219" t="n">
        <f aca="false">SUM(Y239)</f>
        <v>50000</v>
      </c>
      <c r="Z238" s="219" t="n">
        <f aca="false">SUM(Z239)</f>
        <v>50000</v>
      </c>
      <c r="AA238" s="219" t="n">
        <f aca="false">SUM(AA239)</f>
        <v>50000</v>
      </c>
      <c r="AB238" s="219" t="n">
        <f aca="false">SUM(AB239)</f>
        <v>7230.75</v>
      </c>
      <c r="AC238" s="219" t="n">
        <f aca="false">SUM(AC239)</f>
        <v>50000</v>
      </c>
      <c r="AD238" s="219" t="n">
        <f aca="false">SUM(AD239)</f>
        <v>50000</v>
      </c>
      <c r="AE238" s="219" t="n">
        <f aca="false">SUM(AE239)</f>
        <v>0</v>
      </c>
      <c r="AF238" s="219" t="n">
        <f aca="false">SUM(AF239)</f>
        <v>0</v>
      </c>
      <c r="AG238" s="219" t="n">
        <f aca="false">SUM(AG239)</f>
        <v>50000</v>
      </c>
      <c r="AH238" s="219" t="n">
        <f aca="false">SUM(AH239)</f>
        <v>8325</v>
      </c>
      <c r="AI238" s="219" t="n">
        <f aca="false">SUM(AI239)</f>
        <v>50000</v>
      </c>
      <c r="AJ238" s="219" t="n">
        <f aca="false">SUM(AJ239)</f>
        <v>0</v>
      </c>
      <c r="AK238" s="219" t="n">
        <f aca="false">SUM(AK239)</f>
        <v>50000</v>
      </c>
      <c r="AL238" s="219" t="n">
        <f aca="false">SUM(AL239)</f>
        <v>0</v>
      </c>
      <c r="AM238" s="219" t="n">
        <f aca="false">SUM(AM239)</f>
        <v>0</v>
      </c>
      <c r="AN238" s="219" t="n">
        <f aca="false">SUM(AN239)</f>
        <v>50000</v>
      </c>
      <c r="AO238" s="207" t="n">
        <f aca="false">SUM(AN238/$AN$2)</f>
        <v>6636.1404207313</v>
      </c>
      <c r="AP238" s="219" t="n">
        <f aca="false">SUM(AP239)</f>
        <v>100000</v>
      </c>
      <c r="AQ238" s="219" t="n">
        <f aca="false">SUM(AQ239)</f>
        <v>0</v>
      </c>
      <c r="AR238" s="207" t="n">
        <f aca="false">SUM(AP238/$AN$2)</f>
        <v>13272.2808414626</v>
      </c>
      <c r="AS238" s="207"/>
      <c r="AT238" s="207" t="n">
        <f aca="false">SUM(AT239)</f>
        <v>153.18</v>
      </c>
      <c r="AU238" s="207" t="n">
        <f aca="false">SUM(AU239)</f>
        <v>0</v>
      </c>
      <c r="AV238" s="207" t="n">
        <f aca="false">SUM(AV239)</f>
        <v>0</v>
      </c>
      <c r="AW238" s="207" t="n">
        <f aca="false">SUM(AR238+AU238-AV238)</f>
        <v>13272.2808414626</v>
      </c>
      <c r="AX238" s="215" t="n">
        <f aca="false">SUM(AX243)</f>
        <v>3559.43</v>
      </c>
      <c r="AY238" s="216" t="n">
        <f aca="false">SUM(AY243)</f>
        <v>0</v>
      </c>
      <c r="AZ238" s="216" t="n">
        <f aca="false">SUM(AZ243)</f>
        <v>8272.28</v>
      </c>
      <c r="BA238" s="216" t="n">
        <f aca="false">SUM(BA243)</f>
        <v>5000.0008414626</v>
      </c>
      <c r="BI238" s="3"/>
    </row>
    <row r="239" customFormat="false" ht="12.75" hidden="false" customHeight="false" outlineLevel="0" collapsed="false">
      <c r="A239" s="209"/>
      <c r="B239" s="205"/>
      <c r="C239" s="205"/>
      <c r="D239" s="205"/>
      <c r="E239" s="205"/>
      <c r="F239" s="205"/>
      <c r="G239" s="205"/>
      <c r="H239" s="205"/>
      <c r="I239" s="217" t="s">
        <v>357</v>
      </c>
      <c r="J239" s="218"/>
      <c r="K239" s="219" t="n">
        <f aca="false">SUM(K243)</f>
        <v>170587.68</v>
      </c>
      <c r="L239" s="219" t="n">
        <f aca="false">SUM(L243)</f>
        <v>30000</v>
      </c>
      <c r="M239" s="219" t="n">
        <f aca="false">SUM(M243)</f>
        <v>30000</v>
      </c>
      <c r="N239" s="219" t="n">
        <f aca="false">SUM(N243)</f>
        <v>15000</v>
      </c>
      <c r="O239" s="219" t="n">
        <f aca="false">SUM(O243)</f>
        <v>15000</v>
      </c>
      <c r="P239" s="219" t="n">
        <f aca="false">SUM(P243)</f>
        <v>13000</v>
      </c>
      <c r="Q239" s="219" t="n">
        <f aca="false">SUM(Q243)</f>
        <v>13000</v>
      </c>
      <c r="R239" s="219" t="n">
        <f aca="false">SUM(R243)</f>
        <v>0</v>
      </c>
      <c r="S239" s="219" t="n">
        <f aca="false">SUM(S243)</f>
        <v>13000</v>
      </c>
      <c r="T239" s="219" t="n">
        <f aca="false">SUM(T243)</f>
        <v>0</v>
      </c>
      <c r="U239" s="219" t="n">
        <f aca="false">SUM(U243)</f>
        <v>0</v>
      </c>
      <c r="V239" s="219" t="n">
        <f aca="false">SUM(V243)</f>
        <v>100</v>
      </c>
      <c r="W239" s="219" t="n">
        <f aca="false">SUM(W243)</f>
        <v>15000</v>
      </c>
      <c r="X239" s="219" t="n">
        <f aca="false">SUM(X243)</f>
        <v>50000</v>
      </c>
      <c r="Y239" s="219" t="n">
        <f aca="false">SUM(Y243)</f>
        <v>50000</v>
      </c>
      <c r="Z239" s="219" t="n">
        <f aca="false">SUM(Z243)</f>
        <v>50000</v>
      </c>
      <c r="AA239" s="219" t="n">
        <f aca="false">SUM(AA243)</f>
        <v>50000</v>
      </c>
      <c r="AB239" s="219" t="n">
        <f aca="false">SUM(AB243)</f>
        <v>7230.75</v>
      </c>
      <c r="AC239" s="219" t="n">
        <f aca="false">SUM(AC243)</f>
        <v>50000</v>
      </c>
      <c r="AD239" s="219" t="n">
        <f aca="false">SUM(AD243)</f>
        <v>50000</v>
      </c>
      <c r="AE239" s="219" t="n">
        <f aca="false">SUM(AE243)</f>
        <v>0</v>
      </c>
      <c r="AF239" s="219" t="n">
        <f aca="false">SUM(AF243)</f>
        <v>0</v>
      </c>
      <c r="AG239" s="219" t="n">
        <f aca="false">SUM(AG243)</f>
        <v>50000</v>
      </c>
      <c r="AH239" s="219" t="n">
        <f aca="false">SUM(AH243)</f>
        <v>8325</v>
      </c>
      <c r="AI239" s="219" t="n">
        <f aca="false">SUM(AI243)</f>
        <v>50000</v>
      </c>
      <c r="AJ239" s="219" t="n">
        <f aca="false">SUM(AJ243)</f>
        <v>0</v>
      </c>
      <c r="AK239" s="219" t="n">
        <f aca="false">SUM(AK243)</f>
        <v>50000</v>
      </c>
      <c r="AL239" s="219" t="n">
        <f aca="false">SUM(AL243)</f>
        <v>0</v>
      </c>
      <c r="AM239" s="219" t="n">
        <f aca="false">SUM(AM243)</f>
        <v>0</v>
      </c>
      <c r="AN239" s="219" t="n">
        <f aca="false">SUM(AN243)</f>
        <v>50000</v>
      </c>
      <c r="AO239" s="207" t="n">
        <f aca="false">SUM(AN239/$AN$2)</f>
        <v>6636.1404207313</v>
      </c>
      <c r="AP239" s="219" t="n">
        <f aca="false">SUM(AP243)</f>
        <v>100000</v>
      </c>
      <c r="AQ239" s="219" t="n">
        <f aca="false">SUM(AQ243)</f>
        <v>0</v>
      </c>
      <c r="AR239" s="207" t="n">
        <f aca="false">SUM(AP239/$AN$2)</f>
        <v>13272.2808414626</v>
      </c>
      <c r="AS239" s="207"/>
      <c r="AT239" s="207" t="n">
        <f aca="false">SUM(AT243)</f>
        <v>153.18</v>
      </c>
      <c r="AU239" s="207" t="n">
        <f aca="false">SUM(AU243)</f>
        <v>0</v>
      </c>
      <c r="AV239" s="207" t="n">
        <f aca="false">SUM(AV243)</f>
        <v>0</v>
      </c>
      <c r="AW239" s="207" t="n">
        <f aca="false">SUM(AR239+AU239-AV239)</f>
        <v>13272.2808414626</v>
      </c>
      <c r="AX239" s="215"/>
      <c r="AY239" s="180"/>
      <c r="AZ239" s="180"/>
      <c r="BA239" s="160" t="n">
        <v>5000</v>
      </c>
      <c r="BI239" s="3"/>
    </row>
    <row r="240" customFormat="false" ht="12.75" hidden="false" customHeight="false" outlineLevel="0" collapsed="false">
      <c r="A240" s="209"/>
      <c r="B240" s="205" t="s">
        <v>178</v>
      </c>
      <c r="C240" s="205"/>
      <c r="D240" s="205"/>
      <c r="E240" s="205"/>
      <c r="F240" s="205"/>
      <c r="G240" s="205"/>
      <c r="H240" s="205"/>
      <c r="I240" s="234" t="s">
        <v>159</v>
      </c>
      <c r="J240" s="218" t="s">
        <v>160</v>
      </c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19"/>
      <c r="AK240" s="219"/>
      <c r="AL240" s="219"/>
      <c r="AM240" s="219"/>
      <c r="AN240" s="219"/>
      <c r="AO240" s="207"/>
      <c r="AP240" s="219"/>
      <c r="AQ240" s="219"/>
      <c r="AR240" s="207"/>
      <c r="AS240" s="207"/>
      <c r="AT240" s="207"/>
      <c r="AU240" s="207"/>
      <c r="AV240" s="207"/>
      <c r="AW240" s="207" t="n">
        <v>985.66</v>
      </c>
      <c r="AX240" s="215"/>
      <c r="AY240" s="180" t="n">
        <v>0</v>
      </c>
      <c r="AZ240" s="180"/>
      <c r="BA240" s="160" t="n">
        <v>3828.38</v>
      </c>
      <c r="BI240" s="3"/>
    </row>
    <row r="241" customFormat="false" ht="12.75" hidden="false" customHeight="false" outlineLevel="0" collapsed="false">
      <c r="A241" s="209"/>
      <c r="B241" s="205" t="s">
        <v>178</v>
      </c>
      <c r="C241" s="205"/>
      <c r="D241" s="205"/>
      <c r="E241" s="205"/>
      <c r="F241" s="205"/>
      <c r="G241" s="205"/>
      <c r="H241" s="205"/>
      <c r="I241" s="234" t="s">
        <v>271</v>
      </c>
      <c r="J241" s="218" t="s">
        <v>37</v>
      </c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19"/>
      <c r="AK241" s="219"/>
      <c r="AL241" s="219"/>
      <c r="AM241" s="219"/>
      <c r="AN241" s="219"/>
      <c r="AO241" s="207"/>
      <c r="AP241" s="219"/>
      <c r="AQ241" s="219"/>
      <c r="AR241" s="207"/>
      <c r="AS241" s="207"/>
      <c r="AT241" s="207"/>
      <c r="AU241" s="207"/>
      <c r="AV241" s="207"/>
      <c r="AW241" s="207" t="n">
        <v>12286.62</v>
      </c>
      <c r="AX241" s="215"/>
      <c r="AY241" s="180" t="n">
        <v>0</v>
      </c>
      <c r="AZ241" s="180"/>
      <c r="BA241" s="160" t="n">
        <v>0</v>
      </c>
      <c r="BI241" s="3"/>
    </row>
    <row r="242" customFormat="false" ht="12.75" hidden="false" customHeight="false" outlineLevel="0" collapsed="false">
      <c r="A242" s="209"/>
      <c r="B242" s="205" t="s">
        <v>178</v>
      </c>
      <c r="C242" s="205"/>
      <c r="D242" s="205"/>
      <c r="E242" s="205"/>
      <c r="F242" s="205"/>
      <c r="G242" s="205"/>
      <c r="H242" s="205"/>
      <c r="I242" s="234" t="s">
        <v>179</v>
      </c>
      <c r="J242" s="218" t="s">
        <v>28</v>
      </c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19"/>
      <c r="AL242" s="219"/>
      <c r="AM242" s="219"/>
      <c r="AN242" s="219"/>
      <c r="AO242" s="207" t="n">
        <f aca="false">SUM(AN242/$AN$2)</f>
        <v>0</v>
      </c>
      <c r="AP242" s="219" t="n">
        <v>100000</v>
      </c>
      <c r="AQ242" s="219"/>
      <c r="AR242" s="207" t="n">
        <f aca="false">SUM(AP242/$AN$2)</f>
        <v>13272.2808414626</v>
      </c>
      <c r="AS242" s="207"/>
      <c r="AT242" s="207" t="n">
        <v>100000</v>
      </c>
      <c r="AU242" s="207" t="n">
        <v>100000</v>
      </c>
      <c r="AV242" s="207" t="n">
        <v>100000</v>
      </c>
      <c r="AW242" s="207" t="n">
        <f aca="false">SUM(AR242+AU242-AV242)</f>
        <v>13272.2808414626</v>
      </c>
      <c r="AX242" s="215"/>
      <c r="AY242" s="180"/>
      <c r="AZ242" s="180"/>
      <c r="BA242" s="160" t="n">
        <v>1171.62</v>
      </c>
      <c r="BI242" s="3"/>
    </row>
    <row r="243" customFormat="false" ht="12.75" hidden="false" customHeight="false" outlineLevel="0" collapsed="false">
      <c r="A243" s="214"/>
      <c r="B243" s="220"/>
      <c r="C243" s="220"/>
      <c r="D243" s="220"/>
      <c r="E243" s="220"/>
      <c r="F243" s="220"/>
      <c r="G243" s="220"/>
      <c r="H243" s="220"/>
      <c r="I243" s="206" t="n">
        <v>3</v>
      </c>
      <c r="J243" s="137" t="s">
        <v>71</v>
      </c>
      <c r="K243" s="207" t="n">
        <f aca="false">SUM(K244)</f>
        <v>170587.68</v>
      </c>
      <c r="L243" s="207" t="n">
        <f aca="false">SUM(L244)</f>
        <v>30000</v>
      </c>
      <c r="M243" s="207" t="n">
        <f aca="false">SUM(M244)</f>
        <v>30000</v>
      </c>
      <c r="N243" s="207" t="n">
        <f aca="false">SUM(N244)</f>
        <v>15000</v>
      </c>
      <c r="O243" s="207" t="n">
        <f aca="false">SUM(O244)</f>
        <v>15000</v>
      </c>
      <c r="P243" s="207" t="n">
        <f aca="false">SUM(P244)</f>
        <v>13000</v>
      </c>
      <c r="Q243" s="207" t="n">
        <f aca="false">SUM(Q244)</f>
        <v>13000</v>
      </c>
      <c r="R243" s="207" t="n">
        <f aca="false">SUM(R244)</f>
        <v>0</v>
      </c>
      <c r="S243" s="207" t="n">
        <f aca="false">SUM(S244)</f>
        <v>13000</v>
      </c>
      <c r="T243" s="207" t="n">
        <f aca="false">SUM(T244)</f>
        <v>0</v>
      </c>
      <c r="U243" s="207" t="n">
        <f aca="false">SUM(U244)</f>
        <v>0</v>
      </c>
      <c r="V243" s="207" t="n">
        <f aca="false">SUM(V244)</f>
        <v>100</v>
      </c>
      <c r="W243" s="207" t="n">
        <f aca="false">SUM(W244)</f>
        <v>15000</v>
      </c>
      <c r="X243" s="207" t="n">
        <f aca="false">SUM(X244)</f>
        <v>50000</v>
      </c>
      <c r="Y243" s="207" t="n">
        <f aca="false">SUM(Y244)</f>
        <v>50000</v>
      </c>
      <c r="Z243" s="207" t="n">
        <f aca="false">SUM(Z244)</f>
        <v>50000</v>
      </c>
      <c r="AA243" s="207" t="n">
        <f aca="false">SUM(AA244)</f>
        <v>50000</v>
      </c>
      <c r="AB243" s="207" t="n">
        <f aca="false">SUM(AB244)</f>
        <v>7230.75</v>
      </c>
      <c r="AC243" s="207" t="n">
        <f aca="false">SUM(AC244)</f>
        <v>50000</v>
      </c>
      <c r="AD243" s="207" t="n">
        <f aca="false">SUM(AD244)</f>
        <v>50000</v>
      </c>
      <c r="AE243" s="207" t="n">
        <f aca="false">SUM(AE244)</f>
        <v>0</v>
      </c>
      <c r="AF243" s="207" t="n">
        <f aca="false">SUM(AF244)</f>
        <v>0</v>
      </c>
      <c r="AG243" s="207" t="n">
        <f aca="false">SUM(AG244)</f>
        <v>50000</v>
      </c>
      <c r="AH243" s="207" t="n">
        <f aca="false">SUM(AH244)</f>
        <v>8325</v>
      </c>
      <c r="AI243" s="207" t="n">
        <f aca="false">SUM(AI244)</f>
        <v>50000</v>
      </c>
      <c r="AJ243" s="207" t="n">
        <f aca="false">SUM(AJ244)</f>
        <v>0</v>
      </c>
      <c r="AK243" s="207" t="n">
        <f aca="false">SUM(AK244)</f>
        <v>50000</v>
      </c>
      <c r="AL243" s="207" t="n">
        <f aca="false">SUM(AL244)</f>
        <v>0</v>
      </c>
      <c r="AM243" s="207" t="n">
        <f aca="false">SUM(AM244)</f>
        <v>0</v>
      </c>
      <c r="AN243" s="207" t="n">
        <f aca="false">SUM(AN244)</f>
        <v>50000</v>
      </c>
      <c r="AO243" s="207" t="n">
        <f aca="false">SUM(AN243/$AN$2)</f>
        <v>6636.1404207313</v>
      </c>
      <c r="AP243" s="207" t="n">
        <f aca="false">SUM(AP244)</f>
        <v>100000</v>
      </c>
      <c r="AQ243" s="207" t="n">
        <f aca="false">SUM(AQ244)</f>
        <v>0</v>
      </c>
      <c r="AR243" s="207" t="n">
        <f aca="false">SUM(AP243/$AN$2)</f>
        <v>13272.2808414626</v>
      </c>
      <c r="AS243" s="207"/>
      <c r="AT243" s="207" t="n">
        <f aca="false">SUM(AT244)</f>
        <v>153.18</v>
      </c>
      <c r="AU243" s="207" t="n">
        <f aca="false">SUM(AU244)</f>
        <v>0</v>
      </c>
      <c r="AV243" s="207" t="n">
        <f aca="false">SUM(AV244)</f>
        <v>0</v>
      </c>
      <c r="AW243" s="207" t="n">
        <f aca="false">SUM(AR243+AU243-AV243)</f>
        <v>13272.2808414626</v>
      </c>
      <c r="AX243" s="215" t="n">
        <f aca="false">SUM(AX244)</f>
        <v>3559.43</v>
      </c>
      <c r="AY243" s="216" t="n">
        <f aca="false">SUM(AY244)</f>
        <v>0</v>
      </c>
      <c r="AZ243" s="216" t="n">
        <f aca="false">SUM(AZ244)</f>
        <v>8272.28</v>
      </c>
      <c r="BA243" s="216" t="n">
        <f aca="false">SUM(BA244)</f>
        <v>5000.0008414626</v>
      </c>
      <c r="BI243" s="3"/>
    </row>
    <row r="244" customFormat="false" ht="12.75" hidden="false" customHeight="false" outlineLevel="0" collapsed="false">
      <c r="A244" s="214"/>
      <c r="B244" s="220" t="s">
        <v>358</v>
      </c>
      <c r="C244" s="220"/>
      <c r="D244" s="220"/>
      <c r="E244" s="220"/>
      <c r="F244" s="220"/>
      <c r="G244" s="220"/>
      <c r="H244" s="220"/>
      <c r="I244" s="206" t="n">
        <v>32</v>
      </c>
      <c r="J244" s="137" t="s">
        <v>73</v>
      </c>
      <c r="K244" s="207" t="n">
        <f aca="false">SUM(K245)</f>
        <v>170587.68</v>
      </c>
      <c r="L244" s="207" t="n">
        <f aca="false">SUM(L245)</f>
        <v>30000</v>
      </c>
      <c r="M244" s="207" t="n">
        <f aca="false">SUM(M245)</f>
        <v>30000</v>
      </c>
      <c r="N244" s="207" t="n">
        <f aca="false">SUM(N245)</f>
        <v>15000</v>
      </c>
      <c r="O244" s="207" t="n">
        <f aca="false">SUM(O245)</f>
        <v>15000</v>
      </c>
      <c r="P244" s="207" t="n">
        <f aca="false">SUM(P245)</f>
        <v>13000</v>
      </c>
      <c r="Q244" s="207" t="n">
        <f aca="false">SUM(Q245)</f>
        <v>13000</v>
      </c>
      <c r="R244" s="207" t="n">
        <f aca="false">SUM(R245)</f>
        <v>0</v>
      </c>
      <c r="S244" s="207" t="n">
        <f aca="false">SUM(S245)</f>
        <v>13000</v>
      </c>
      <c r="T244" s="207" t="n">
        <f aca="false">SUM(T245)</f>
        <v>0</v>
      </c>
      <c r="U244" s="207" t="n">
        <f aca="false">SUM(U245)</f>
        <v>0</v>
      </c>
      <c r="V244" s="207" t="n">
        <f aca="false">SUM(V245)</f>
        <v>100</v>
      </c>
      <c r="W244" s="207" t="n">
        <f aca="false">SUM(W245)</f>
        <v>15000</v>
      </c>
      <c r="X244" s="207" t="n">
        <f aca="false">SUM(X245)</f>
        <v>50000</v>
      </c>
      <c r="Y244" s="207" t="n">
        <f aca="false">SUM(Y245+Y247)</f>
        <v>50000</v>
      </c>
      <c r="Z244" s="207" t="n">
        <f aca="false">SUM(Z245+Z247)</f>
        <v>50000</v>
      </c>
      <c r="AA244" s="207" t="n">
        <f aca="false">SUM(AA245+AA247)</f>
        <v>50000</v>
      </c>
      <c r="AB244" s="207" t="n">
        <f aca="false">SUM(AB245+AB247)</f>
        <v>7230.75</v>
      </c>
      <c r="AC244" s="207" t="n">
        <f aca="false">SUM(AC245+AC247)</f>
        <v>50000</v>
      </c>
      <c r="AD244" s="207" t="n">
        <f aca="false">SUM(AD245+AD247)</f>
        <v>50000</v>
      </c>
      <c r="AE244" s="207" t="n">
        <f aca="false">SUM(AE245+AE247)</f>
        <v>0</v>
      </c>
      <c r="AF244" s="207" t="n">
        <f aca="false">SUM(AF245+AF247)</f>
        <v>0</v>
      </c>
      <c r="AG244" s="207" t="n">
        <f aca="false">SUM(AG245+AG247)</f>
        <v>50000</v>
      </c>
      <c r="AH244" s="207" t="n">
        <f aca="false">SUM(AH245+AH247)</f>
        <v>8325</v>
      </c>
      <c r="AI244" s="207" t="n">
        <f aca="false">SUM(AI245+AI247)</f>
        <v>50000</v>
      </c>
      <c r="AJ244" s="207" t="n">
        <f aca="false">SUM(AJ245+AJ247)</f>
        <v>0</v>
      </c>
      <c r="AK244" s="207" t="n">
        <f aca="false">SUM(AK245+AK247)</f>
        <v>50000</v>
      </c>
      <c r="AL244" s="207" t="n">
        <f aca="false">SUM(AL245+AL247)</f>
        <v>0</v>
      </c>
      <c r="AM244" s="207" t="n">
        <f aca="false">SUM(AM245+AM247)</f>
        <v>0</v>
      </c>
      <c r="AN244" s="207" t="n">
        <f aca="false">SUM(AN245+AN247)</f>
        <v>50000</v>
      </c>
      <c r="AO244" s="207" t="n">
        <f aca="false">SUM(AN244/$AN$2)</f>
        <v>6636.1404207313</v>
      </c>
      <c r="AP244" s="207" t="n">
        <f aca="false">SUM(AP245+AP247)</f>
        <v>100000</v>
      </c>
      <c r="AQ244" s="207"/>
      <c r="AR244" s="207" t="n">
        <f aca="false">SUM(AP244/$AN$2)</f>
        <v>13272.2808414626</v>
      </c>
      <c r="AS244" s="207"/>
      <c r="AT244" s="207" t="n">
        <f aca="false">SUM(AT245+AT247)</f>
        <v>153.18</v>
      </c>
      <c r="AU244" s="207" t="n">
        <f aca="false">SUM(AU245+AU247)</f>
        <v>0</v>
      </c>
      <c r="AV244" s="207" t="n">
        <f aca="false">SUM(AV245+AV247)</f>
        <v>0</v>
      </c>
      <c r="AW244" s="207" t="n">
        <f aca="false">SUM(AR244+AU244-AV244)</f>
        <v>13272.2808414626</v>
      </c>
      <c r="AX244" s="215" t="n">
        <f aca="false">SUM(AX247)</f>
        <v>3559.43</v>
      </c>
      <c r="AY244" s="216" t="n">
        <f aca="false">SUM(AY247)</f>
        <v>0</v>
      </c>
      <c r="AZ244" s="216" t="n">
        <f aca="false">SUM(AZ247)</f>
        <v>8272.28</v>
      </c>
      <c r="BA244" s="216" t="n">
        <f aca="false">SUM(BA247)</f>
        <v>5000.0008414626</v>
      </c>
      <c r="BI244" s="3"/>
    </row>
    <row r="245" customFormat="false" ht="12.75" hidden="true" customHeight="false" outlineLevel="0" collapsed="false">
      <c r="A245" s="209"/>
      <c r="B245" s="205"/>
      <c r="C245" s="205"/>
      <c r="D245" s="205"/>
      <c r="E245" s="205"/>
      <c r="F245" s="205"/>
      <c r="G245" s="205"/>
      <c r="H245" s="205"/>
      <c r="I245" s="217" t="n">
        <v>322</v>
      </c>
      <c r="J245" s="218" t="s">
        <v>359</v>
      </c>
      <c r="K245" s="219" t="n">
        <f aca="false">SUM(K248)</f>
        <v>170587.68</v>
      </c>
      <c r="L245" s="219" t="n">
        <f aca="false">SUM(L248)</f>
        <v>30000</v>
      </c>
      <c r="M245" s="219" t="n">
        <f aca="false">SUM(M248)</f>
        <v>30000</v>
      </c>
      <c r="N245" s="219" t="n">
        <f aca="false">SUM(N248)</f>
        <v>15000</v>
      </c>
      <c r="O245" s="219" t="n">
        <f aca="false">SUM(O248)</f>
        <v>15000</v>
      </c>
      <c r="P245" s="219" t="n">
        <f aca="false">SUM(P248)</f>
        <v>13000</v>
      </c>
      <c r="Q245" s="219" t="n">
        <f aca="false">SUM(Q248)</f>
        <v>13000</v>
      </c>
      <c r="R245" s="219" t="n">
        <f aca="false">SUM(R248)</f>
        <v>0</v>
      </c>
      <c r="S245" s="219" t="n">
        <f aca="false">SUM(S248)</f>
        <v>13000</v>
      </c>
      <c r="T245" s="219" t="n">
        <f aca="false">SUM(T248)</f>
        <v>0</v>
      </c>
      <c r="U245" s="219" t="n">
        <f aca="false">SUM(U248)</f>
        <v>0</v>
      </c>
      <c r="V245" s="219" t="n">
        <f aca="false">SUM(V248)</f>
        <v>100</v>
      </c>
      <c r="W245" s="219" t="n">
        <f aca="false">SUM(W248)</f>
        <v>15000</v>
      </c>
      <c r="X245" s="219" t="n">
        <f aca="false">SUM(X248)</f>
        <v>50000</v>
      </c>
      <c r="Y245" s="219" t="n">
        <f aca="false">SUM(Y246)</f>
        <v>0</v>
      </c>
      <c r="Z245" s="219" t="n">
        <f aca="false">SUM(Z246)</f>
        <v>0</v>
      </c>
      <c r="AA245" s="219" t="n">
        <v>0</v>
      </c>
      <c r="AB245" s="219" t="n">
        <f aca="false">SUM(AB246)</f>
        <v>3818.25</v>
      </c>
      <c r="AC245" s="219" t="n">
        <v>0</v>
      </c>
      <c r="AD245" s="219"/>
      <c r="AE245" s="219"/>
      <c r="AF245" s="219"/>
      <c r="AG245" s="221" t="n">
        <f aca="false">SUM(AC245+AE245-AF245)</f>
        <v>0</v>
      </c>
      <c r="AH245" s="219"/>
      <c r="AI245" s="219"/>
      <c r="AJ245" s="180"/>
      <c r="AK245" s="219"/>
      <c r="AL245" s="219"/>
      <c r="AM245" s="219"/>
      <c r="AN245" s="180" t="n">
        <f aca="false">SUM(AK245+AL245-AM245)</f>
        <v>0</v>
      </c>
      <c r="AO245" s="207" t="n">
        <f aca="false">SUM(AN245/$AN$2)</f>
        <v>0</v>
      </c>
      <c r="AP245" s="180"/>
      <c r="AQ245" s="180"/>
      <c r="AR245" s="207" t="n">
        <f aca="false">SUM(AP245/$AN$2)</f>
        <v>0</v>
      </c>
      <c r="AS245" s="207"/>
      <c r="AT245" s="207"/>
      <c r="AU245" s="207"/>
      <c r="AV245" s="207"/>
      <c r="AW245" s="207" t="n">
        <f aca="false">SUM(AR245+AU245-AV245)</f>
        <v>0</v>
      </c>
      <c r="AX245" s="215" t="n">
        <f aca="false">SUM(AX248)</f>
        <v>3559.43</v>
      </c>
      <c r="AY245" s="180" t="n">
        <v>0</v>
      </c>
      <c r="AZ245" s="180"/>
      <c r="BA245" s="160" t="n">
        <f aca="false">SUM(AW245+AY245-AZ245)</f>
        <v>0</v>
      </c>
      <c r="BI245" s="3"/>
    </row>
    <row r="246" customFormat="false" ht="12.75" hidden="true" customHeight="false" outlineLevel="0" collapsed="false">
      <c r="A246" s="209"/>
      <c r="B246" s="205"/>
      <c r="C246" s="205"/>
      <c r="D246" s="205"/>
      <c r="E246" s="205"/>
      <c r="F246" s="205"/>
      <c r="G246" s="205"/>
      <c r="H246" s="205"/>
      <c r="I246" s="217" t="n">
        <v>32241</v>
      </c>
      <c r="J246" s="218" t="s">
        <v>360</v>
      </c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07"/>
      <c r="W246" s="219"/>
      <c r="X246" s="219"/>
      <c r="Y246" s="219"/>
      <c r="Z246" s="219"/>
      <c r="AA246" s="219" t="n">
        <v>0</v>
      </c>
      <c r="AB246" s="219" t="n">
        <v>3818.25</v>
      </c>
      <c r="AC246" s="219" t="n">
        <v>0</v>
      </c>
      <c r="AD246" s="219"/>
      <c r="AE246" s="219"/>
      <c r="AF246" s="219"/>
      <c r="AG246" s="221" t="n">
        <f aca="false">SUM(AC246+AE246-AF246)</f>
        <v>0</v>
      </c>
      <c r="AH246" s="219"/>
      <c r="AI246" s="219"/>
      <c r="AJ246" s="180"/>
      <c r="AK246" s="219"/>
      <c r="AL246" s="219"/>
      <c r="AM246" s="219"/>
      <c r="AN246" s="180" t="n">
        <f aca="false">SUM(AK246+AL246-AM246)</f>
        <v>0</v>
      </c>
      <c r="AO246" s="207" t="n">
        <f aca="false">SUM(AN246/$AN$2)</f>
        <v>0</v>
      </c>
      <c r="AP246" s="180"/>
      <c r="AQ246" s="180"/>
      <c r="AR246" s="207" t="n">
        <f aca="false">SUM(AP246/$AN$2)</f>
        <v>0</v>
      </c>
      <c r="AS246" s="207"/>
      <c r="AT246" s="207"/>
      <c r="AU246" s="207"/>
      <c r="AV246" s="207"/>
      <c r="AW246" s="207" t="n">
        <f aca="false">SUM(AR246+AU246-AV246)</f>
        <v>0</v>
      </c>
      <c r="AX246" s="215" t="n">
        <f aca="false">SUM(AX249)</f>
        <v>76370.61</v>
      </c>
      <c r="AY246" s="180" t="n">
        <v>0</v>
      </c>
      <c r="AZ246" s="180"/>
      <c r="BA246" s="160" t="n">
        <f aca="false">SUM(AW246+AY246-AZ246)</f>
        <v>0</v>
      </c>
      <c r="BI246" s="3"/>
    </row>
    <row r="247" customFormat="false" ht="12.75" hidden="true" customHeight="false" outlineLevel="0" collapsed="false">
      <c r="A247" s="209"/>
      <c r="B247" s="205"/>
      <c r="C247" s="205"/>
      <c r="D247" s="205"/>
      <c r="E247" s="205"/>
      <c r="F247" s="205"/>
      <c r="G247" s="205"/>
      <c r="H247" s="205"/>
      <c r="I247" s="217" t="n">
        <v>323</v>
      </c>
      <c r="J247" s="218" t="s">
        <v>216</v>
      </c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07"/>
      <c r="W247" s="219"/>
      <c r="X247" s="219"/>
      <c r="Y247" s="219" t="n">
        <f aca="false">SUM(Y248)</f>
        <v>50000</v>
      </c>
      <c r="Z247" s="219" t="n">
        <f aca="false">SUM(Z248)</f>
        <v>50000</v>
      </c>
      <c r="AA247" s="219" t="n">
        <f aca="false">SUM(AA248)</f>
        <v>50000</v>
      </c>
      <c r="AB247" s="219" t="n">
        <f aca="false">SUM(AB248)</f>
        <v>3412.5</v>
      </c>
      <c r="AC247" s="219" t="n">
        <f aca="false">SUM(AC248)</f>
        <v>50000</v>
      </c>
      <c r="AD247" s="219" t="n">
        <f aca="false">SUM(AD248)</f>
        <v>50000</v>
      </c>
      <c r="AE247" s="219" t="n">
        <f aca="false">SUM(AE248)</f>
        <v>0</v>
      </c>
      <c r="AF247" s="219" t="n">
        <f aca="false">SUM(AF248)</f>
        <v>0</v>
      </c>
      <c r="AG247" s="219" t="n">
        <f aca="false">SUM(AG248)</f>
        <v>50000</v>
      </c>
      <c r="AH247" s="219" t="n">
        <f aca="false">SUM(AH248)</f>
        <v>8325</v>
      </c>
      <c r="AI247" s="219" t="n">
        <f aca="false">SUM(AI248)</f>
        <v>50000</v>
      </c>
      <c r="AJ247" s="219" t="n">
        <f aca="false">SUM(AJ248)</f>
        <v>0</v>
      </c>
      <c r="AK247" s="219" t="n">
        <f aca="false">SUM(AK248)</f>
        <v>50000</v>
      </c>
      <c r="AL247" s="219" t="n">
        <f aca="false">SUM(AL248)</f>
        <v>0</v>
      </c>
      <c r="AM247" s="219" t="n">
        <f aca="false">SUM(AM248)</f>
        <v>0</v>
      </c>
      <c r="AN247" s="219" t="n">
        <f aca="false">SUM(AN248)</f>
        <v>50000</v>
      </c>
      <c r="AO247" s="207" t="n">
        <f aca="false">SUM(AN247/$AN$2)</f>
        <v>6636.1404207313</v>
      </c>
      <c r="AP247" s="219" t="n">
        <f aca="false">SUM(AP248)</f>
        <v>100000</v>
      </c>
      <c r="AQ247" s="219"/>
      <c r="AR247" s="207" t="n">
        <f aca="false">SUM(AP247/$AN$2)</f>
        <v>13272.2808414626</v>
      </c>
      <c r="AS247" s="207"/>
      <c r="AT247" s="207" t="n">
        <f aca="false">SUM(AT248)</f>
        <v>153.18</v>
      </c>
      <c r="AU247" s="207" t="n">
        <f aca="false">SUM(AU248)</f>
        <v>0</v>
      </c>
      <c r="AV247" s="207" t="n">
        <f aca="false">SUM(AV248)</f>
        <v>0</v>
      </c>
      <c r="AW247" s="207" t="n">
        <f aca="false">SUM(AR247+AU247-AV247)</f>
        <v>13272.2808414626</v>
      </c>
      <c r="AX247" s="215" t="n">
        <f aca="false">SUM(AX248)</f>
        <v>3559.43</v>
      </c>
      <c r="AY247" s="216" t="n">
        <f aca="false">SUM(AY248)</f>
        <v>0</v>
      </c>
      <c r="AZ247" s="216" t="n">
        <f aca="false">SUM(AZ248)</f>
        <v>8272.28</v>
      </c>
      <c r="BA247" s="216" t="n">
        <f aca="false">SUM(BA248)</f>
        <v>5000.0008414626</v>
      </c>
      <c r="BI247" s="3"/>
    </row>
    <row r="248" customFormat="false" ht="12.75" hidden="true" customHeight="false" outlineLevel="0" collapsed="false">
      <c r="A248" s="209"/>
      <c r="B248" s="205"/>
      <c r="C248" s="205"/>
      <c r="D248" s="205"/>
      <c r="E248" s="205"/>
      <c r="F248" s="205"/>
      <c r="G248" s="205"/>
      <c r="H248" s="205"/>
      <c r="I248" s="217" t="n">
        <v>32329</v>
      </c>
      <c r="J248" s="218" t="s">
        <v>361</v>
      </c>
      <c r="K248" s="219" t="n">
        <v>170587.68</v>
      </c>
      <c r="L248" s="219" t="n">
        <v>30000</v>
      </c>
      <c r="M248" s="219" t="n">
        <v>30000</v>
      </c>
      <c r="N248" s="219" t="n">
        <v>15000</v>
      </c>
      <c r="O248" s="219" t="n">
        <v>15000</v>
      </c>
      <c r="P248" s="219" t="n">
        <v>13000</v>
      </c>
      <c r="Q248" s="219" t="n">
        <v>13000</v>
      </c>
      <c r="R248" s="219"/>
      <c r="S248" s="219" t="n">
        <v>13000</v>
      </c>
      <c r="T248" s="219"/>
      <c r="U248" s="219"/>
      <c r="V248" s="207" t="n">
        <f aca="false">S248/P248*100</f>
        <v>100</v>
      </c>
      <c r="W248" s="219" t="n">
        <v>15000</v>
      </c>
      <c r="X248" s="219" t="n">
        <v>50000</v>
      </c>
      <c r="Y248" s="219" t="n">
        <v>50000</v>
      </c>
      <c r="Z248" s="219" t="n">
        <v>50000</v>
      </c>
      <c r="AA248" s="219" t="n">
        <v>50000</v>
      </c>
      <c r="AB248" s="219" t="n">
        <v>3412.5</v>
      </c>
      <c r="AC248" s="219" t="n">
        <v>50000</v>
      </c>
      <c r="AD248" s="219" t="n">
        <v>50000</v>
      </c>
      <c r="AE248" s="219"/>
      <c r="AF248" s="219"/>
      <c r="AG248" s="221" t="n">
        <f aca="false">SUM(AD248+AE248-AF248)</f>
        <v>50000</v>
      </c>
      <c r="AH248" s="219" t="n">
        <v>8325</v>
      </c>
      <c r="AI248" s="219" t="n">
        <v>50000</v>
      </c>
      <c r="AJ248" s="180" t="n">
        <v>0</v>
      </c>
      <c r="AK248" s="219" t="n">
        <v>50000</v>
      </c>
      <c r="AL248" s="219"/>
      <c r="AM248" s="219"/>
      <c r="AN248" s="180" t="n">
        <f aca="false">SUM(AK248+AL248-AM248)</f>
        <v>50000</v>
      </c>
      <c r="AO248" s="207" t="n">
        <f aca="false">SUM(AN248/$AN$2)</f>
        <v>6636.1404207313</v>
      </c>
      <c r="AP248" s="180" t="n">
        <v>100000</v>
      </c>
      <c r="AQ248" s="180"/>
      <c r="AR248" s="207" t="n">
        <f aca="false">SUM(AP248/$AN$2)</f>
        <v>13272.2808414626</v>
      </c>
      <c r="AS248" s="207" t="n">
        <v>153.18</v>
      </c>
      <c r="AT248" s="207" t="n">
        <v>153.18</v>
      </c>
      <c r="AU248" s="207"/>
      <c r="AV248" s="207"/>
      <c r="AW248" s="207" t="n">
        <f aca="false">SUM(AR248+AU248-AV248)</f>
        <v>13272.2808414626</v>
      </c>
      <c r="AX248" s="215" t="n">
        <v>3559.43</v>
      </c>
      <c r="AY248" s="180"/>
      <c r="AZ248" s="180" t="n">
        <v>8272.28</v>
      </c>
      <c r="BA248" s="160" t="n">
        <f aca="false">SUM(AW248+AY248-AZ248)</f>
        <v>5000.0008414626</v>
      </c>
      <c r="BB248" s="3" t="n">
        <v>3828.38</v>
      </c>
      <c r="BD248" s="3" t="n">
        <v>1171.62</v>
      </c>
      <c r="BI248" s="3"/>
    </row>
    <row r="249" customFormat="false" ht="12.75" hidden="false" customHeight="false" outlineLevel="0" collapsed="false">
      <c r="A249" s="214" t="s">
        <v>362</v>
      </c>
      <c r="B249" s="220"/>
      <c r="C249" s="220"/>
      <c r="D249" s="220"/>
      <c r="E249" s="220"/>
      <c r="F249" s="220"/>
      <c r="G249" s="220"/>
      <c r="H249" s="220"/>
      <c r="I249" s="206" t="s">
        <v>363</v>
      </c>
      <c r="J249" s="137" t="s">
        <v>364</v>
      </c>
      <c r="K249" s="207" t="e">
        <f aca="false">SUM(K250+#REF!+#REF!+#REF!+#REF!)</f>
        <v>#REF!</v>
      </c>
      <c r="L249" s="207" t="e">
        <f aca="false">SUM(L250+#REF!+#REF!+#REF!+#REF!)</f>
        <v>#REF!</v>
      </c>
      <c r="M249" s="207" t="e">
        <f aca="false">SUM(M250+#REF!+#REF!+#REF!+#REF!)</f>
        <v>#REF!</v>
      </c>
      <c r="N249" s="207" t="n">
        <f aca="false">SUM(N250)</f>
        <v>400000</v>
      </c>
      <c r="O249" s="207" t="n">
        <f aca="false">SUM(O250)</f>
        <v>400000</v>
      </c>
      <c r="P249" s="207" t="n">
        <f aca="false">SUM(P250)</f>
        <v>500000</v>
      </c>
      <c r="Q249" s="207" t="n">
        <f aca="false">SUM(Q250)</f>
        <v>500000</v>
      </c>
      <c r="R249" s="207" t="n">
        <f aca="false">SUM(R250)</f>
        <v>0</v>
      </c>
      <c r="S249" s="207" t="n">
        <f aca="false">SUM(S250)</f>
        <v>500000</v>
      </c>
      <c r="T249" s="207" t="n">
        <f aca="false">SUM(T250)</f>
        <v>0</v>
      </c>
      <c r="U249" s="207" t="n">
        <f aca="false">SUM(U250)</f>
        <v>0</v>
      </c>
      <c r="V249" s="207" t="n">
        <f aca="false">SUM(V250)</f>
        <v>100</v>
      </c>
      <c r="W249" s="207" t="n">
        <f aca="false">SUM(W250)</f>
        <v>625000</v>
      </c>
      <c r="X249" s="207" t="n">
        <f aca="false">SUM(X250)</f>
        <v>200000</v>
      </c>
      <c r="Y249" s="207" t="n">
        <f aca="false">SUM(Y250+Y264)</f>
        <v>100000</v>
      </c>
      <c r="Z249" s="207" t="n">
        <f aca="false">SUM(Z250+Z264)</f>
        <v>500000</v>
      </c>
      <c r="AA249" s="207" t="n">
        <f aca="false">SUM(AA250+AA264)</f>
        <v>150000</v>
      </c>
      <c r="AB249" s="207" t="n">
        <f aca="false">SUM(AB250+AB264)</f>
        <v>0</v>
      </c>
      <c r="AC249" s="207" t="n">
        <f aca="false">SUM(AC250+AC264)</f>
        <v>250000</v>
      </c>
      <c r="AD249" s="207" t="n">
        <f aca="false">SUM(AD250+AD264)</f>
        <v>250000</v>
      </c>
      <c r="AE249" s="207" t="n">
        <f aca="false">SUM(AE250+AE264)</f>
        <v>0</v>
      </c>
      <c r="AF249" s="207" t="n">
        <f aca="false">SUM(AF250+AF264)</f>
        <v>0</v>
      </c>
      <c r="AG249" s="207" t="n">
        <f aca="false">SUM(AG250+AG264)</f>
        <v>250000</v>
      </c>
      <c r="AH249" s="207" t="n">
        <f aca="false">SUM(AH250+AH264)</f>
        <v>143600</v>
      </c>
      <c r="AI249" s="207" t="n">
        <f aca="false">SUM(AI250+AI264)</f>
        <v>350000</v>
      </c>
      <c r="AJ249" s="207" t="n">
        <f aca="false">SUM(AJ250+AJ264)</f>
        <v>19017.5</v>
      </c>
      <c r="AK249" s="207" t="n">
        <f aca="false">SUM(AK250+AK264)</f>
        <v>3770000</v>
      </c>
      <c r="AL249" s="207" t="n">
        <f aca="false">SUM(AL250+AL264)</f>
        <v>450000</v>
      </c>
      <c r="AM249" s="207" t="n">
        <f aca="false">SUM(AM250+AM264)</f>
        <v>0</v>
      </c>
      <c r="AN249" s="207" t="n">
        <f aca="false">SUM(AN250+AN264)</f>
        <v>4220000</v>
      </c>
      <c r="AO249" s="207" t="n">
        <f aca="false">SUM(AN249/$AN$2)</f>
        <v>560090.251509722</v>
      </c>
      <c r="AP249" s="207" t="n">
        <f aca="false">SUM(AP250+AP264)</f>
        <v>6670000</v>
      </c>
      <c r="AQ249" s="207" t="n">
        <f aca="false">SUM(AQ250+AQ264)</f>
        <v>0</v>
      </c>
      <c r="AR249" s="207" t="n">
        <f aca="false">SUM(AP249/$AN$2)</f>
        <v>885261.132125556</v>
      </c>
      <c r="AS249" s="207"/>
      <c r="AT249" s="207" t="n">
        <f aca="false">SUM(AT250+AT264)</f>
        <v>5900.5</v>
      </c>
      <c r="AU249" s="207" t="n">
        <f aca="false">SUM(AU250+AU264)</f>
        <v>66900.3</v>
      </c>
      <c r="AV249" s="207" t="n">
        <f aca="false">SUM(AV250+AV264)</f>
        <v>26544.56</v>
      </c>
      <c r="AW249" s="207" t="n">
        <f aca="false">SUM(AR249+AU249-AV249)</f>
        <v>925616.872125556</v>
      </c>
      <c r="AX249" s="215" t="n">
        <f aca="false">SUM(AX250+AX264)</f>
        <v>76370.61</v>
      </c>
      <c r="AY249" s="216" t="n">
        <f aca="false">SUM(AY250+AY264)</f>
        <v>0</v>
      </c>
      <c r="AZ249" s="216" t="n">
        <f aca="false">SUM(AZ250+AZ264)</f>
        <v>846671.31</v>
      </c>
      <c r="BA249" s="216" t="n">
        <f aca="false">SUM(BA250+BA264)</f>
        <v>78945.5621255558</v>
      </c>
      <c r="BI249" s="3"/>
    </row>
    <row r="250" customFormat="false" ht="12.75" hidden="false" customHeight="false" outlineLevel="0" collapsed="false">
      <c r="A250" s="209" t="s">
        <v>365</v>
      </c>
      <c r="B250" s="205"/>
      <c r="C250" s="205"/>
      <c r="D250" s="205"/>
      <c r="E250" s="205"/>
      <c r="F250" s="205"/>
      <c r="G250" s="205"/>
      <c r="H250" s="205"/>
      <c r="I250" s="217" t="s">
        <v>268</v>
      </c>
      <c r="J250" s="218" t="s">
        <v>366</v>
      </c>
      <c r="K250" s="219" t="e">
        <f aca="false">SUM(K255)</f>
        <v>#REF!</v>
      </c>
      <c r="L250" s="219" t="e">
        <f aca="false">SUM(L255)</f>
        <v>#REF!</v>
      </c>
      <c r="M250" s="219" t="e">
        <f aca="false">SUM(M255)</f>
        <v>#REF!</v>
      </c>
      <c r="N250" s="219" t="n">
        <f aca="false">SUM(N255)</f>
        <v>400000</v>
      </c>
      <c r="O250" s="219" t="n">
        <f aca="false">SUM(O255)</f>
        <v>400000</v>
      </c>
      <c r="P250" s="219" t="n">
        <f aca="false">SUM(P255)</f>
        <v>500000</v>
      </c>
      <c r="Q250" s="219" t="n">
        <f aca="false">SUM(Q255)</f>
        <v>500000</v>
      </c>
      <c r="R250" s="219" t="n">
        <f aca="false">SUM(R255)</f>
        <v>0</v>
      </c>
      <c r="S250" s="219" t="n">
        <f aca="false">SUM(S255)</f>
        <v>500000</v>
      </c>
      <c r="T250" s="219" t="n">
        <f aca="false">SUM(T255)</f>
        <v>0</v>
      </c>
      <c r="U250" s="219" t="n">
        <f aca="false">SUM(U255)</f>
        <v>0</v>
      </c>
      <c r="V250" s="219" t="n">
        <f aca="false">SUM(V255)</f>
        <v>100</v>
      </c>
      <c r="W250" s="219" t="n">
        <f aca="false">SUM(W255)</f>
        <v>625000</v>
      </c>
      <c r="X250" s="219" t="n">
        <f aca="false">SUM(X255)</f>
        <v>200000</v>
      </c>
      <c r="Y250" s="219" t="n">
        <f aca="false">SUM(Y255)</f>
        <v>50000</v>
      </c>
      <c r="Z250" s="219" t="n">
        <f aca="false">SUM(Z255)</f>
        <v>50000</v>
      </c>
      <c r="AA250" s="219" t="n">
        <f aca="false">SUM(AA255)</f>
        <v>50000</v>
      </c>
      <c r="AB250" s="219" t="n">
        <f aca="false">SUM(AB255)</f>
        <v>0</v>
      </c>
      <c r="AC250" s="219" t="n">
        <f aca="false">SUM(AC255)</f>
        <v>50000</v>
      </c>
      <c r="AD250" s="219" t="n">
        <f aca="false">SUM(AD255)</f>
        <v>50000</v>
      </c>
      <c r="AE250" s="219" t="n">
        <f aca="false">SUM(AE255)</f>
        <v>0</v>
      </c>
      <c r="AF250" s="219" t="n">
        <f aca="false">SUM(AF255)</f>
        <v>0</v>
      </c>
      <c r="AG250" s="219" t="n">
        <f aca="false">SUM(AG255)</f>
        <v>50000</v>
      </c>
      <c r="AH250" s="219" t="n">
        <f aca="false">SUM(AH255)</f>
        <v>0</v>
      </c>
      <c r="AI250" s="219" t="n">
        <f aca="false">SUM(AI255)</f>
        <v>200000</v>
      </c>
      <c r="AJ250" s="219" t="n">
        <f aca="false">SUM(AJ255)</f>
        <v>19017.5</v>
      </c>
      <c r="AK250" s="219" t="n">
        <f aca="false">SUM(AK255)</f>
        <v>3620000</v>
      </c>
      <c r="AL250" s="219" t="n">
        <f aca="false">SUM(AL255)</f>
        <v>400000</v>
      </c>
      <c r="AM250" s="219" t="n">
        <f aca="false">SUM(AM255)</f>
        <v>0</v>
      </c>
      <c r="AN250" s="219" t="n">
        <f aca="false">SUM(AN255)</f>
        <v>4020000</v>
      </c>
      <c r="AO250" s="207" t="n">
        <f aca="false">SUM(AN250/$AN$2)</f>
        <v>533545.689826797</v>
      </c>
      <c r="AP250" s="219" t="n">
        <f aca="false">SUM(AP255)</f>
        <v>6470000</v>
      </c>
      <c r="AQ250" s="219" t="n">
        <f aca="false">SUM(AQ255)</f>
        <v>0</v>
      </c>
      <c r="AR250" s="207" t="n">
        <f aca="false">SUM(AP250/$AN$2)</f>
        <v>858716.570442631</v>
      </c>
      <c r="AS250" s="207"/>
      <c r="AT250" s="207" t="n">
        <f aca="false">SUM(AT255)</f>
        <v>0</v>
      </c>
      <c r="AU250" s="207" t="n">
        <f aca="false">SUM(AU255)</f>
        <v>60999.3</v>
      </c>
      <c r="AV250" s="207" t="n">
        <f aca="false">SUM(AV255)</f>
        <v>26544.56</v>
      </c>
      <c r="AW250" s="207" t="n">
        <f aca="false">SUM(AR250+AU250-AV250)</f>
        <v>893171.310442631</v>
      </c>
      <c r="AX250" s="215" t="n">
        <f aca="false">SUM(AX255)</f>
        <v>46413.66</v>
      </c>
      <c r="AY250" s="216" t="n">
        <f aca="false">SUM(AY255)</f>
        <v>0</v>
      </c>
      <c r="AZ250" s="216" t="n">
        <f aca="false">SUM(AZ255)</f>
        <v>846671.31</v>
      </c>
      <c r="BA250" s="216" t="n">
        <f aca="false">SUM(BA255)</f>
        <v>46500.0004426306</v>
      </c>
      <c r="BI250" s="3"/>
    </row>
    <row r="251" customFormat="false" ht="12.75" hidden="false" customHeight="false" outlineLevel="0" collapsed="false">
      <c r="A251" s="209"/>
      <c r="B251" s="205"/>
      <c r="C251" s="205"/>
      <c r="D251" s="205"/>
      <c r="E251" s="205"/>
      <c r="F251" s="205"/>
      <c r="G251" s="205"/>
      <c r="H251" s="205"/>
      <c r="I251" s="217" t="s">
        <v>336</v>
      </c>
      <c r="J251" s="218"/>
      <c r="K251" s="219" t="e">
        <f aca="false">SUM(K255)</f>
        <v>#REF!</v>
      </c>
      <c r="L251" s="219" t="e">
        <f aca="false">SUM(L255)</f>
        <v>#REF!</v>
      </c>
      <c r="M251" s="219" t="e">
        <f aca="false">SUM(M255)</f>
        <v>#REF!</v>
      </c>
      <c r="N251" s="219" t="n">
        <f aca="false">SUM(N255)</f>
        <v>400000</v>
      </c>
      <c r="O251" s="219" t="n">
        <f aca="false">SUM(O255)</f>
        <v>400000</v>
      </c>
      <c r="P251" s="219" t="n">
        <f aca="false">SUM(P255)</f>
        <v>500000</v>
      </c>
      <c r="Q251" s="219" t="n">
        <f aca="false">SUM(Q255)</f>
        <v>500000</v>
      </c>
      <c r="R251" s="219" t="n">
        <f aca="false">SUM(R255)</f>
        <v>0</v>
      </c>
      <c r="S251" s="219" t="n">
        <f aca="false">SUM(S255)</f>
        <v>500000</v>
      </c>
      <c r="T251" s="219" t="n">
        <f aca="false">SUM(T255)</f>
        <v>0</v>
      </c>
      <c r="U251" s="219" t="n">
        <f aca="false">SUM(U255)</f>
        <v>0</v>
      </c>
      <c r="V251" s="219" t="n">
        <f aca="false">SUM(V255)</f>
        <v>100</v>
      </c>
      <c r="W251" s="219" t="n">
        <f aca="false">SUM(W255)</f>
        <v>625000</v>
      </c>
      <c r="X251" s="219" t="n">
        <f aca="false">SUM(X255)</f>
        <v>200000</v>
      </c>
      <c r="Y251" s="219" t="n">
        <f aca="false">SUM(Y255)</f>
        <v>50000</v>
      </c>
      <c r="Z251" s="219" t="n">
        <f aca="false">SUM(Z255)</f>
        <v>50000</v>
      </c>
      <c r="AA251" s="219" t="n">
        <f aca="false">SUM(AA255)</f>
        <v>50000</v>
      </c>
      <c r="AB251" s="219" t="n">
        <f aca="false">SUM(AB255)</f>
        <v>0</v>
      </c>
      <c r="AC251" s="219" t="n">
        <f aca="false">SUM(AC255)</f>
        <v>50000</v>
      </c>
      <c r="AD251" s="219" t="n">
        <f aca="false">SUM(AD255)</f>
        <v>50000</v>
      </c>
      <c r="AE251" s="219" t="n">
        <f aca="false">SUM(AE255)</f>
        <v>0</v>
      </c>
      <c r="AF251" s="219" t="n">
        <f aca="false">SUM(AF255)</f>
        <v>0</v>
      </c>
      <c r="AG251" s="219" t="n">
        <f aca="false">SUM(AG255)</f>
        <v>50000</v>
      </c>
      <c r="AH251" s="219" t="n">
        <f aca="false">SUM(AH255)</f>
        <v>0</v>
      </c>
      <c r="AI251" s="219" t="n">
        <f aca="false">SUM(AI255)</f>
        <v>200000</v>
      </c>
      <c r="AJ251" s="219" t="n">
        <f aca="false">SUM(AJ255)</f>
        <v>19017.5</v>
      </c>
      <c r="AK251" s="219" t="n">
        <f aca="false">SUM(AK255)</f>
        <v>3620000</v>
      </c>
      <c r="AL251" s="219" t="n">
        <f aca="false">SUM(AL255)</f>
        <v>400000</v>
      </c>
      <c r="AM251" s="219" t="n">
        <f aca="false">SUM(AM255)</f>
        <v>0</v>
      </c>
      <c r="AN251" s="219" t="n">
        <f aca="false">SUM(AN255)</f>
        <v>4020000</v>
      </c>
      <c r="AO251" s="207" t="n">
        <f aca="false">SUM(AN251/$AN$2)</f>
        <v>533545.689826797</v>
      </c>
      <c r="AP251" s="219" t="n">
        <f aca="false">SUM(AP255)</f>
        <v>6470000</v>
      </c>
      <c r="AQ251" s="219" t="n">
        <f aca="false">SUM(AQ255)</f>
        <v>0</v>
      </c>
      <c r="AR251" s="207" t="n">
        <f aca="false">SUM(AP251/$AN$2)</f>
        <v>858716.570442631</v>
      </c>
      <c r="AS251" s="207"/>
      <c r="AT251" s="207" t="n">
        <f aca="false">SUM(AT255)</f>
        <v>0</v>
      </c>
      <c r="AU251" s="207" t="n">
        <f aca="false">SUM(AU255)</f>
        <v>60999.3</v>
      </c>
      <c r="AV251" s="207" t="n">
        <f aca="false">SUM(AV255)</f>
        <v>26544.56</v>
      </c>
      <c r="AW251" s="207" t="n">
        <f aca="false">SUM(AR251+AU251-AV251)</f>
        <v>893171.310442631</v>
      </c>
      <c r="AX251" s="215"/>
      <c r="AY251" s="180"/>
      <c r="AZ251" s="180"/>
      <c r="BA251" s="160" t="n">
        <v>46500</v>
      </c>
      <c r="BI251" s="3"/>
    </row>
    <row r="252" customFormat="false" ht="12.75" hidden="false" customHeight="false" outlineLevel="0" collapsed="false">
      <c r="A252" s="209"/>
      <c r="B252" s="205" t="s">
        <v>178</v>
      </c>
      <c r="C252" s="205"/>
      <c r="D252" s="205"/>
      <c r="E252" s="205"/>
      <c r="F252" s="205"/>
      <c r="G252" s="205"/>
      <c r="H252" s="205"/>
      <c r="I252" s="234" t="s">
        <v>179</v>
      </c>
      <c r="J252" s="218" t="s">
        <v>28</v>
      </c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19"/>
      <c r="AK252" s="219"/>
      <c r="AL252" s="219"/>
      <c r="AM252" s="219"/>
      <c r="AN252" s="219"/>
      <c r="AO252" s="207" t="n">
        <f aca="false">SUM(AN252/$AN$2)</f>
        <v>0</v>
      </c>
      <c r="AP252" s="219" t="n">
        <v>250000</v>
      </c>
      <c r="AQ252" s="219"/>
      <c r="AR252" s="207" t="n">
        <f aca="false">SUM(AP252/$AN$2)</f>
        <v>33180.7021036565</v>
      </c>
      <c r="AS252" s="207"/>
      <c r="AT252" s="207" t="n">
        <v>250000</v>
      </c>
      <c r="AU252" s="207"/>
      <c r="AV252" s="207"/>
      <c r="AW252" s="207" t="n">
        <v>0</v>
      </c>
      <c r="AX252" s="215"/>
      <c r="AY252" s="180"/>
      <c r="AZ252" s="180"/>
      <c r="BA252" s="160" t="n">
        <v>45500</v>
      </c>
      <c r="BI252" s="3"/>
    </row>
    <row r="253" customFormat="false" ht="12.75" hidden="false" customHeight="false" outlineLevel="0" collapsed="false">
      <c r="A253" s="209"/>
      <c r="B253" s="205" t="s">
        <v>178</v>
      </c>
      <c r="C253" s="205"/>
      <c r="D253" s="205"/>
      <c r="E253" s="205"/>
      <c r="F253" s="205"/>
      <c r="G253" s="205"/>
      <c r="H253" s="205"/>
      <c r="I253" s="234" t="s">
        <v>180</v>
      </c>
      <c r="J253" s="218" t="s">
        <v>181</v>
      </c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07" t="n">
        <f aca="false">SUM(AN253/$AN$2)</f>
        <v>0</v>
      </c>
      <c r="AP253" s="219" t="n">
        <v>6200000</v>
      </c>
      <c r="AQ253" s="219"/>
      <c r="AR253" s="207" t="n">
        <f aca="false">SUM(AP253/$AN$2)</f>
        <v>822881.412170682</v>
      </c>
      <c r="AS253" s="207"/>
      <c r="AT253" s="207" t="n">
        <v>6200000</v>
      </c>
      <c r="AU253" s="207"/>
      <c r="AV253" s="207"/>
      <c r="AW253" s="207" t="n">
        <v>892939.91</v>
      </c>
      <c r="AX253" s="215"/>
      <c r="AY253" s="180"/>
      <c r="AZ253" s="180"/>
      <c r="BA253" s="160" t="n">
        <v>0</v>
      </c>
      <c r="BI253" s="3"/>
    </row>
    <row r="254" customFormat="false" ht="12.75" hidden="false" customHeight="false" outlineLevel="0" collapsed="false">
      <c r="A254" s="209"/>
      <c r="B254" s="205" t="s">
        <v>178</v>
      </c>
      <c r="C254" s="205"/>
      <c r="D254" s="205"/>
      <c r="E254" s="205"/>
      <c r="F254" s="205"/>
      <c r="G254" s="205"/>
      <c r="H254" s="205"/>
      <c r="I254" s="234" t="s">
        <v>182</v>
      </c>
      <c r="J254" s="218" t="s">
        <v>183</v>
      </c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19"/>
      <c r="AK254" s="219"/>
      <c r="AL254" s="219"/>
      <c r="AM254" s="219"/>
      <c r="AN254" s="219"/>
      <c r="AO254" s="207" t="n">
        <f aca="false">SUM(AN254/$AN$2)</f>
        <v>0</v>
      </c>
      <c r="AP254" s="219" t="n">
        <v>20000</v>
      </c>
      <c r="AQ254" s="219"/>
      <c r="AR254" s="207" t="n">
        <f aca="false">SUM(AP254/$AN$2)</f>
        <v>2654.45616829252</v>
      </c>
      <c r="AS254" s="207"/>
      <c r="AT254" s="207" t="n">
        <v>20000</v>
      </c>
      <c r="AU254" s="207"/>
      <c r="AV254" s="207"/>
      <c r="AW254" s="207" t="n">
        <v>231.4</v>
      </c>
      <c r="AX254" s="215"/>
      <c r="AY254" s="180"/>
      <c r="AZ254" s="180"/>
      <c r="BA254" s="160" t="n">
        <v>1000</v>
      </c>
      <c r="BI254" s="3"/>
    </row>
    <row r="255" customFormat="false" ht="12.75" hidden="false" customHeight="false" outlineLevel="0" collapsed="false">
      <c r="A255" s="214"/>
      <c r="B255" s="220"/>
      <c r="C255" s="220"/>
      <c r="D255" s="220"/>
      <c r="E255" s="220"/>
      <c r="F255" s="220"/>
      <c r="G255" s="220"/>
      <c r="H255" s="220"/>
      <c r="I255" s="206" t="n">
        <v>4</v>
      </c>
      <c r="J255" s="137" t="s">
        <v>78</v>
      </c>
      <c r="K255" s="207" t="e">
        <f aca="false">SUM(K256)</f>
        <v>#REF!</v>
      </c>
      <c r="L255" s="207" t="e">
        <f aca="false">SUM(L256)</f>
        <v>#REF!</v>
      </c>
      <c r="M255" s="207" t="e">
        <f aca="false">SUM(M256)</f>
        <v>#REF!</v>
      </c>
      <c r="N255" s="207" t="n">
        <f aca="false">SUM(N256)</f>
        <v>400000</v>
      </c>
      <c r="O255" s="207" t="n">
        <f aca="false">SUM(O256)</f>
        <v>400000</v>
      </c>
      <c r="P255" s="207" t="n">
        <f aca="false">SUM(P256)</f>
        <v>500000</v>
      </c>
      <c r="Q255" s="207" t="n">
        <f aca="false">SUM(Q256)</f>
        <v>500000</v>
      </c>
      <c r="R255" s="207" t="n">
        <f aca="false">SUM(R256)</f>
        <v>0</v>
      </c>
      <c r="S255" s="207" t="n">
        <f aca="false">SUM(S256)</f>
        <v>500000</v>
      </c>
      <c r="T255" s="207" t="n">
        <f aca="false">SUM(T256)</f>
        <v>0</v>
      </c>
      <c r="U255" s="207" t="n">
        <f aca="false">SUM(U256)</f>
        <v>0</v>
      </c>
      <c r="V255" s="207" t="n">
        <f aca="false">SUM(V256)</f>
        <v>100</v>
      </c>
      <c r="W255" s="207" t="n">
        <f aca="false">SUM(W256)</f>
        <v>625000</v>
      </c>
      <c r="X255" s="207" t="n">
        <f aca="false">SUM(X256)</f>
        <v>200000</v>
      </c>
      <c r="Y255" s="207" t="n">
        <f aca="false">SUM(Y256)</f>
        <v>50000</v>
      </c>
      <c r="Z255" s="207" t="n">
        <f aca="false">SUM(Z256)</f>
        <v>50000</v>
      </c>
      <c r="AA255" s="207" t="n">
        <f aca="false">SUM(AA256)</f>
        <v>50000</v>
      </c>
      <c r="AB255" s="207" t="n">
        <f aca="false">SUM(AB256)</f>
        <v>0</v>
      </c>
      <c r="AC255" s="207" t="n">
        <f aca="false">SUM(AC256)</f>
        <v>50000</v>
      </c>
      <c r="AD255" s="207" t="n">
        <f aca="false">SUM(AD256)</f>
        <v>50000</v>
      </c>
      <c r="AE255" s="207" t="n">
        <f aca="false">SUM(AE256)</f>
        <v>0</v>
      </c>
      <c r="AF255" s="207" t="n">
        <f aca="false">SUM(AF256)</f>
        <v>0</v>
      </c>
      <c r="AG255" s="207" t="n">
        <f aca="false">SUM(AG256)</f>
        <v>50000</v>
      </c>
      <c r="AH255" s="207" t="n">
        <f aca="false">SUM(AH256)</f>
        <v>0</v>
      </c>
      <c r="AI255" s="207" t="n">
        <f aca="false">SUM(AI256)</f>
        <v>200000</v>
      </c>
      <c r="AJ255" s="207" t="n">
        <f aca="false">SUM(AJ256)</f>
        <v>19017.5</v>
      </c>
      <c r="AK255" s="207" t="n">
        <f aca="false">SUM(AK256)</f>
        <v>3620000</v>
      </c>
      <c r="AL255" s="207" t="n">
        <f aca="false">SUM(AL256)</f>
        <v>400000</v>
      </c>
      <c r="AM255" s="207" t="n">
        <f aca="false">SUM(AM256)</f>
        <v>0</v>
      </c>
      <c r="AN255" s="207" t="n">
        <f aca="false">SUM(AN256)</f>
        <v>4020000</v>
      </c>
      <c r="AO255" s="207" t="n">
        <f aca="false">SUM(AN255/$AN$2)</f>
        <v>533545.689826797</v>
      </c>
      <c r="AP255" s="207" t="n">
        <f aca="false">SUM(AP256)</f>
        <v>6470000</v>
      </c>
      <c r="AQ255" s="207" t="n">
        <f aca="false">SUM(AQ256)</f>
        <v>0</v>
      </c>
      <c r="AR255" s="207" t="n">
        <f aca="false">SUM(AP255/$AN$2)</f>
        <v>858716.570442631</v>
      </c>
      <c r="AS255" s="207"/>
      <c r="AT255" s="207" t="n">
        <f aca="false">SUM(AT256)</f>
        <v>0</v>
      </c>
      <c r="AU255" s="207" t="n">
        <f aca="false">SUM(AU256)</f>
        <v>60999.3</v>
      </c>
      <c r="AV255" s="207" t="n">
        <f aca="false">SUM(AV256)</f>
        <v>26544.56</v>
      </c>
      <c r="AW255" s="207" t="n">
        <f aca="false">SUM(AR255+AU255-AV255)</f>
        <v>893171.310442631</v>
      </c>
      <c r="AX255" s="215" t="n">
        <f aca="false">SUM(AX256)</f>
        <v>46413.66</v>
      </c>
      <c r="AY255" s="216" t="n">
        <f aca="false">SUM(AY256)</f>
        <v>0</v>
      </c>
      <c r="AZ255" s="216" t="n">
        <f aca="false">SUM(AZ256)</f>
        <v>846671.31</v>
      </c>
      <c r="BA255" s="216" t="n">
        <f aca="false">SUM(BA256)</f>
        <v>46500.0004426306</v>
      </c>
      <c r="BB255" s="180"/>
      <c r="BI255" s="3"/>
    </row>
    <row r="256" customFormat="false" ht="26.25" hidden="false" customHeight="true" outlineLevel="0" collapsed="false">
      <c r="A256" s="214"/>
      <c r="B256" s="220" t="s">
        <v>367</v>
      </c>
      <c r="C256" s="220"/>
      <c r="D256" s="220"/>
      <c r="E256" s="220"/>
      <c r="F256" s="220"/>
      <c r="G256" s="220"/>
      <c r="H256" s="220"/>
      <c r="I256" s="206" t="n">
        <v>42</v>
      </c>
      <c r="J256" s="137" t="s">
        <v>350</v>
      </c>
      <c r="K256" s="207" t="e">
        <f aca="false">SUM(K257:K257)</f>
        <v>#REF!</v>
      </c>
      <c r="L256" s="207" t="e">
        <f aca="false">SUM(L257:L257)</f>
        <v>#REF!</v>
      </c>
      <c r="M256" s="207" t="e">
        <f aca="false">SUM(M257:M257)</f>
        <v>#REF!</v>
      </c>
      <c r="N256" s="207" t="n">
        <f aca="false">SUM(N257)</f>
        <v>400000</v>
      </c>
      <c r="O256" s="207" t="n">
        <f aca="false">SUM(O257)</f>
        <v>400000</v>
      </c>
      <c r="P256" s="207" t="n">
        <f aca="false">SUM(P257)</f>
        <v>500000</v>
      </c>
      <c r="Q256" s="207" t="n">
        <f aca="false">SUM(Q257)</f>
        <v>500000</v>
      </c>
      <c r="R256" s="207" t="n">
        <f aca="false">SUM(R257)</f>
        <v>0</v>
      </c>
      <c r="S256" s="207" t="n">
        <f aca="false">SUM(S257)</f>
        <v>500000</v>
      </c>
      <c r="T256" s="207" t="n">
        <f aca="false">SUM(T257)</f>
        <v>0</v>
      </c>
      <c r="U256" s="207" t="n">
        <f aca="false">SUM(U257)</f>
        <v>0</v>
      </c>
      <c r="V256" s="207" t="n">
        <f aca="false">SUM(V257)</f>
        <v>100</v>
      </c>
      <c r="W256" s="207" t="n">
        <f aca="false">SUM(W257)</f>
        <v>625000</v>
      </c>
      <c r="X256" s="207" t="n">
        <f aca="false">SUM(X257)</f>
        <v>200000</v>
      </c>
      <c r="Y256" s="207" t="n">
        <f aca="false">SUM(Y257)</f>
        <v>50000</v>
      </c>
      <c r="Z256" s="207" t="n">
        <f aca="false">SUM(Z257)</f>
        <v>50000</v>
      </c>
      <c r="AA256" s="207" t="n">
        <f aca="false">SUM(AA257)</f>
        <v>50000</v>
      </c>
      <c r="AB256" s="207" t="n">
        <f aca="false">SUM(AB257)</f>
        <v>0</v>
      </c>
      <c r="AC256" s="207" t="n">
        <f aca="false">SUM(AC257)</f>
        <v>50000</v>
      </c>
      <c r="AD256" s="207" t="n">
        <f aca="false">SUM(AD257)</f>
        <v>50000</v>
      </c>
      <c r="AE256" s="207" t="n">
        <f aca="false">SUM(AE257)</f>
        <v>0</v>
      </c>
      <c r="AF256" s="207" t="n">
        <f aca="false">SUM(AF257)</f>
        <v>0</v>
      </c>
      <c r="AG256" s="207" t="n">
        <f aca="false">SUM(AG257)</f>
        <v>50000</v>
      </c>
      <c r="AH256" s="207" t="n">
        <f aca="false">SUM(AH257)</f>
        <v>0</v>
      </c>
      <c r="AI256" s="207" t="n">
        <f aca="false">SUM(AI257)</f>
        <v>200000</v>
      </c>
      <c r="AJ256" s="207" t="n">
        <f aca="false">SUM(AJ257)</f>
        <v>19017.5</v>
      </c>
      <c r="AK256" s="207" t="n">
        <f aca="false">SUM(AK257)</f>
        <v>3620000</v>
      </c>
      <c r="AL256" s="207" t="n">
        <f aca="false">SUM(AL257)</f>
        <v>400000</v>
      </c>
      <c r="AM256" s="207" t="n">
        <f aca="false">SUM(AM257)</f>
        <v>0</v>
      </c>
      <c r="AN256" s="207" t="n">
        <f aca="false">SUM(AN257)</f>
        <v>4020000</v>
      </c>
      <c r="AO256" s="207" t="n">
        <f aca="false">SUM(AN256/$AN$2)</f>
        <v>533545.689826797</v>
      </c>
      <c r="AP256" s="207" t="n">
        <f aca="false">SUM(AP257)</f>
        <v>6470000</v>
      </c>
      <c r="AQ256" s="207"/>
      <c r="AR256" s="207" t="n">
        <f aca="false">SUM(AP256/$AN$2)</f>
        <v>858716.570442631</v>
      </c>
      <c r="AS256" s="207"/>
      <c r="AT256" s="207" t="n">
        <f aca="false">SUM(AT257)</f>
        <v>0</v>
      </c>
      <c r="AU256" s="207" t="n">
        <f aca="false">SUM(AU257)</f>
        <v>60999.3</v>
      </c>
      <c r="AV256" s="207" t="n">
        <f aca="false">SUM(AV257)</f>
        <v>26544.56</v>
      </c>
      <c r="AW256" s="207" t="n">
        <f aca="false">SUM(AR256+AU256-AV256)</f>
        <v>893171.310442631</v>
      </c>
      <c r="AX256" s="215" t="n">
        <f aca="false">SUM(AX257)</f>
        <v>46413.66</v>
      </c>
      <c r="AY256" s="216" t="n">
        <f aca="false">SUM(AY257)</f>
        <v>0</v>
      </c>
      <c r="AZ256" s="216" t="n">
        <f aca="false">SUM(AZ257)</f>
        <v>846671.31</v>
      </c>
      <c r="BA256" s="216" t="n">
        <f aca="false">SUM(BA257)</f>
        <v>46500.0004426306</v>
      </c>
      <c r="BI256" s="3"/>
    </row>
    <row r="257" customFormat="false" ht="12.75" hidden="true" customHeight="false" outlineLevel="0" collapsed="false">
      <c r="A257" s="209"/>
      <c r="B257" s="205"/>
      <c r="C257" s="205"/>
      <c r="D257" s="205"/>
      <c r="E257" s="205"/>
      <c r="F257" s="205"/>
      <c r="G257" s="205"/>
      <c r="H257" s="205"/>
      <c r="I257" s="217" t="n">
        <v>421</v>
      </c>
      <c r="J257" s="218" t="s">
        <v>351</v>
      </c>
      <c r="K257" s="219" t="e">
        <f aca="false">SUM(#REF!)</f>
        <v>#REF!</v>
      </c>
      <c r="L257" s="219" t="e">
        <f aca="false">SUM(#REF!)</f>
        <v>#REF!</v>
      </c>
      <c r="M257" s="219" t="e">
        <f aca="false">SUM(#REF!)</f>
        <v>#REF!</v>
      </c>
      <c r="N257" s="219" t="n">
        <f aca="false">SUM(N260:N260)</f>
        <v>400000</v>
      </c>
      <c r="O257" s="219" t="n">
        <f aca="false">SUM(O260:O260)</f>
        <v>400000</v>
      </c>
      <c r="P257" s="219" t="n">
        <f aca="false">SUM(P260:P260)</f>
        <v>500000</v>
      </c>
      <c r="Q257" s="219" t="n">
        <f aca="false">SUM(Q260:Q260)</f>
        <v>500000</v>
      </c>
      <c r="R257" s="219" t="n">
        <f aca="false">SUM(R260:R260)</f>
        <v>0</v>
      </c>
      <c r="S257" s="219" t="n">
        <f aca="false">SUM(S260:S260)</f>
        <v>500000</v>
      </c>
      <c r="T257" s="219" t="n">
        <f aca="false">SUM(T260:T260)</f>
        <v>0</v>
      </c>
      <c r="U257" s="219" t="n">
        <f aca="false">SUM(U260:U260)</f>
        <v>0</v>
      </c>
      <c r="V257" s="219" t="n">
        <f aca="false">SUM(V260:V260)</f>
        <v>100</v>
      </c>
      <c r="W257" s="219" t="n">
        <f aca="false">SUM(W260:W260)</f>
        <v>625000</v>
      </c>
      <c r="X257" s="219" t="n">
        <f aca="false">SUM(X260:X260)</f>
        <v>200000</v>
      </c>
      <c r="Y257" s="219" t="n">
        <f aca="false">SUM(Y260:Y260)</f>
        <v>50000</v>
      </c>
      <c r="Z257" s="219" t="n">
        <f aca="false">SUM(Z260:Z260)</f>
        <v>50000</v>
      </c>
      <c r="AA257" s="219" t="n">
        <f aca="false">SUM(AA260:AA260)</f>
        <v>50000</v>
      </c>
      <c r="AB257" s="219" t="n">
        <f aca="false">SUM(AB260:AB260)</f>
        <v>0</v>
      </c>
      <c r="AC257" s="219" t="n">
        <f aca="false">SUM(AC260:AC260)</f>
        <v>50000</v>
      </c>
      <c r="AD257" s="219" t="n">
        <f aca="false">SUM(AD260:AD260)</f>
        <v>50000</v>
      </c>
      <c r="AE257" s="219" t="n">
        <f aca="false">SUM(AE260:AE260)</f>
        <v>0</v>
      </c>
      <c r="AF257" s="219" t="n">
        <f aca="false">SUM(AF260:AF260)</f>
        <v>0</v>
      </c>
      <c r="AG257" s="219" t="n">
        <f aca="false">SUM(AG263+AG260)</f>
        <v>50000</v>
      </c>
      <c r="AH257" s="219" t="n">
        <f aca="false">SUM(AH263+AH260)</f>
        <v>0</v>
      </c>
      <c r="AI257" s="219" t="n">
        <f aca="false">SUM(AI263+AI260)</f>
        <v>200000</v>
      </c>
      <c r="AJ257" s="219" t="n">
        <f aca="false">SUM(AJ260:AJ263)</f>
        <v>19017.5</v>
      </c>
      <c r="AK257" s="219" t="n">
        <f aca="false">SUM(AK258:AK263)</f>
        <v>3620000</v>
      </c>
      <c r="AL257" s="219" t="n">
        <f aca="false">SUM(AL258:AL263)</f>
        <v>400000</v>
      </c>
      <c r="AM257" s="219" t="n">
        <f aca="false">SUM(AM258:AM263)</f>
        <v>0</v>
      </c>
      <c r="AN257" s="219" t="n">
        <f aca="false">SUM(AN258:AN263)</f>
        <v>4020000</v>
      </c>
      <c r="AO257" s="207" t="n">
        <f aca="false">SUM(AN257/$AN$2)</f>
        <v>533545.689826797</v>
      </c>
      <c r="AP257" s="219" t="n">
        <f aca="false">SUM(AP258:AP263)</f>
        <v>6470000</v>
      </c>
      <c r="AQ257" s="219"/>
      <c r="AR257" s="207" t="n">
        <f aca="false">SUM(AP257/$AN$2)</f>
        <v>858716.570442631</v>
      </c>
      <c r="AS257" s="207"/>
      <c r="AT257" s="207" t="n">
        <f aca="false">SUM(AT258:AT263)</f>
        <v>0</v>
      </c>
      <c r="AU257" s="207" t="n">
        <f aca="false">SUM(AU258:AU263)</f>
        <v>60999.3</v>
      </c>
      <c r="AV257" s="207" t="n">
        <f aca="false">SUM(AV258:AV263)</f>
        <v>26544.56</v>
      </c>
      <c r="AW257" s="207" t="n">
        <f aca="false">SUM(AR257+AU257-AV257)</f>
        <v>893171.310442631</v>
      </c>
      <c r="AX257" s="215" t="n">
        <f aca="false">SUM(AX258:AX263)</f>
        <v>46413.66</v>
      </c>
      <c r="AY257" s="216" t="n">
        <f aca="false">SUM(AY258:AY263)</f>
        <v>0</v>
      </c>
      <c r="AZ257" s="216" t="n">
        <f aca="false">SUM(AZ258:AZ263)</f>
        <v>846671.31</v>
      </c>
      <c r="BA257" s="216" t="n">
        <f aca="false">SUM(BA258:BA263)</f>
        <v>46500.0004426306</v>
      </c>
      <c r="BI257" s="3"/>
    </row>
    <row r="258" customFormat="false" ht="12.75" hidden="true" customHeight="false" outlineLevel="0" collapsed="false">
      <c r="A258" s="209"/>
      <c r="B258" s="205"/>
      <c r="C258" s="205"/>
      <c r="D258" s="205"/>
      <c r="E258" s="205"/>
      <c r="F258" s="205"/>
      <c r="G258" s="205"/>
      <c r="H258" s="205"/>
      <c r="I258" s="217" t="n">
        <v>42131</v>
      </c>
      <c r="J258" s="218" t="s">
        <v>368</v>
      </c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19"/>
      <c r="AK258" s="219"/>
      <c r="AL258" s="219" t="n">
        <v>400000</v>
      </c>
      <c r="AM258" s="219"/>
      <c r="AN258" s="219" t="n">
        <f aca="false">SUM(AK258+AL258-AM258)</f>
        <v>400000</v>
      </c>
      <c r="AO258" s="207" t="n">
        <f aca="false">SUM(AN258/$AN$2)</f>
        <v>53089.1233658504</v>
      </c>
      <c r="AP258" s="219" t="n">
        <v>250000</v>
      </c>
      <c r="AQ258" s="219"/>
      <c r="AR258" s="207" t="n">
        <f aca="false">SUM(AP258/$AN$2)</f>
        <v>33180.7021036565</v>
      </c>
      <c r="AS258" s="207"/>
      <c r="AT258" s="207"/>
      <c r="AU258" s="207" t="n">
        <v>20999.3</v>
      </c>
      <c r="AV258" s="207"/>
      <c r="AW258" s="207" t="n">
        <f aca="false">SUM(AR258+AU258-AV258)</f>
        <v>54180.0021036565</v>
      </c>
      <c r="AX258" s="215" t="n">
        <v>20977.65</v>
      </c>
      <c r="AY258" s="180" t="n">
        <v>0</v>
      </c>
      <c r="AZ258" s="180" t="n">
        <v>33180</v>
      </c>
      <c r="BA258" s="160" t="n">
        <f aca="false">SUM(AW258+AY258-AZ258)</f>
        <v>21000.0021036565</v>
      </c>
      <c r="BC258" s="3" t="n">
        <v>1000</v>
      </c>
      <c r="BD258" s="3" t="n">
        <v>20000</v>
      </c>
      <c r="BI258" s="3"/>
    </row>
    <row r="259" customFormat="false" ht="12.75" hidden="true" customHeight="false" outlineLevel="0" collapsed="false">
      <c r="A259" s="209"/>
      <c r="B259" s="205"/>
      <c r="C259" s="205"/>
      <c r="D259" s="205"/>
      <c r="E259" s="205"/>
      <c r="F259" s="205"/>
      <c r="G259" s="205"/>
      <c r="H259" s="205"/>
      <c r="I259" s="217" t="n">
        <v>42131</v>
      </c>
      <c r="J259" s="218" t="s">
        <v>369</v>
      </c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19"/>
      <c r="AK259" s="219"/>
      <c r="AL259" s="219"/>
      <c r="AM259" s="219"/>
      <c r="AN259" s="219"/>
      <c r="AO259" s="207"/>
      <c r="AP259" s="219"/>
      <c r="AQ259" s="219"/>
      <c r="AR259" s="207"/>
      <c r="AS259" s="207"/>
      <c r="AT259" s="207"/>
      <c r="AU259" s="207" t="n">
        <v>40000</v>
      </c>
      <c r="AV259" s="207"/>
      <c r="AW259" s="207" t="n">
        <f aca="false">SUM(AR259+AU259-AV259)</f>
        <v>40000</v>
      </c>
      <c r="AX259" s="215" t="n">
        <v>25436.01</v>
      </c>
      <c r="AY259" s="180"/>
      <c r="AZ259" s="180" t="n">
        <v>14500</v>
      </c>
      <c r="BA259" s="160" t="n">
        <f aca="false">SUM(AW259+AY259-AZ259)</f>
        <v>25500</v>
      </c>
      <c r="BD259" s="3" t="n">
        <v>25500</v>
      </c>
      <c r="BI259" s="3"/>
    </row>
    <row r="260" customFormat="false" ht="12.75" hidden="true" customHeight="false" outlineLevel="0" collapsed="false">
      <c r="A260" s="209"/>
      <c r="B260" s="205"/>
      <c r="C260" s="205"/>
      <c r="D260" s="205"/>
      <c r="E260" s="205"/>
      <c r="F260" s="205"/>
      <c r="G260" s="205"/>
      <c r="H260" s="205"/>
      <c r="I260" s="217" t="n">
        <v>42141</v>
      </c>
      <c r="J260" s="218" t="s">
        <v>370</v>
      </c>
      <c r="K260" s="219"/>
      <c r="L260" s="219"/>
      <c r="M260" s="219"/>
      <c r="N260" s="219" t="n">
        <v>400000</v>
      </c>
      <c r="O260" s="219" t="n">
        <v>400000</v>
      </c>
      <c r="P260" s="219" t="n">
        <v>500000</v>
      </c>
      <c r="Q260" s="219" t="n">
        <v>500000</v>
      </c>
      <c r="R260" s="219"/>
      <c r="S260" s="219" t="n">
        <v>500000</v>
      </c>
      <c r="T260" s="219"/>
      <c r="U260" s="219"/>
      <c r="V260" s="207" t="n">
        <f aca="false">S260/P260*100</f>
        <v>100</v>
      </c>
      <c r="W260" s="219" t="n">
        <v>625000</v>
      </c>
      <c r="X260" s="219" t="n">
        <v>200000</v>
      </c>
      <c r="Y260" s="219" t="n">
        <v>50000</v>
      </c>
      <c r="Z260" s="219" t="n">
        <v>50000</v>
      </c>
      <c r="AA260" s="219" t="n">
        <v>50000</v>
      </c>
      <c r="AB260" s="219"/>
      <c r="AC260" s="219" t="n">
        <v>50000</v>
      </c>
      <c r="AD260" s="219" t="n">
        <v>50000</v>
      </c>
      <c r="AE260" s="219"/>
      <c r="AF260" s="219"/>
      <c r="AG260" s="221" t="n">
        <f aca="false">SUM(AD260+AE260-AF260)</f>
        <v>50000</v>
      </c>
      <c r="AH260" s="219"/>
      <c r="AI260" s="219" t="n">
        <v>200000</v>
      </c>
      <c r="AJ260" s="180" t="n">
        <v>0</v>
      </c>
      <c r="AK260" s="219" t="n">
        <v>20000</v>
      </c>
      <c r="AL260" s="219"/>
      <c r="AM260" s="219"/>
      <c r="AN260" s="180" t="n">
        <f aca="false">SUM(AK260+AL260-AM260)</f>
        <v>20000</v>
      </c>
      <c r="AO260" s="207" t="n">
        <f aca="false">SUM(AN260/$AN$2)</f>
        <v>2654.45616829252</v>
      </c>
      <c r="AP260" s="180" t="n">
        <v>20000</v>
      </c>
      <c r="AQ260" s="180"/>
      <c r="AR260" s="207" t="n">
        <f aca="false">SUM(AP260/$AN$2)</f>
        <v>2654.45616829252</v>
      </c>
      <c r="AS260" s="207"/>
      <c r="AT260" s="207"/>
      <c r="AU260" s="207"/>
      <c r="AV260" s="207"/>
      <c r="AW260" s="207" t="n">
        <f aca="false">SUM(AR260+AU260-AV260)</f>
        <v>2654.45616829252</v>
      </c>
      <c r="AX260" s="215"/>
      <c r="AY260" s="180" t="n">
        <v>0</v>
      </c>
      <c r="AZ260" s="180" t="n">
        <v>2654.46</v>
      </c>
      <c r="BA260" s="160" t="n">
        <f aca="false">SUM(AW260+AY260-AZ260)</f>
        <v>-0.00383170747909389</v>
      </c>
      <c r="BI260" s="3"/>
    </row>
    <row r="261" customFormat="false" ht="12.75" hidden="true" customHeight="false" outlineLevel="0" collapsed="false">
      <c r="A261" s="209"/>
      <c r="B261" s="205"/>
      <c r="C261" s="205"/>
      <c r="D261" s="205"/>
      <c r="E261" s="205"/>
      <c r="F261" s="205"/>
      <c r="G261" s="205"/>
      <c r="H261" s="205"/>
      <c r="I261" s="217" t="n">
        <v>42142</v>
      </c>
      <c r="J261" s="218" t="s">
        <v>371</v>
      </c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07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19"/>
      <c r="AG261" s="221"/>
      <c r="AH261" s="219"/>
      <c r="AI261" s="219"/>
      <c r="AJ261" s="180"/>
      <c r="AK261" s="219" t="n">
        <v>600000</v>
      </c>
      <c r="AL261" s="219"/>
      <c r="AM261" s="219"/>
      <c r="AN261" s="180" t="n">
        <f aca="false">SUM(AK261+AL261-AM261)</f>
        <v>600000</v>
      </c>
      <c r="AO261" s="207" t="n">
        <f aca="false">SUM(AN261/$AN$2)</f>
        <v>79633.6850487756</v>
      </c>
      <c r="AP261" s="180" t="n">
        <v>200000</v>
      </c>
      <c r="AQ261" s="180"/>
      <c r="AR261" s="207" t="n">
        <f aca="false">SUM(AP261/$AN$2)</f>
        <v>26544.5616829252</v>
      </c>
      <c r="AS261" s="207"/>
      <c r="AT261" s="207"/>
      <c r="AU261" s="207"/>
      <c r="AV261" s="207" t="n">
        <v>26544.56</v>
      </c>
      <c r="AW261" s="207" t="n">
        <f aca="false">SUM(AR261+AU261-AV261)</f>
        <v>0.00168292520902469</v>
      </c>
      <c r="AX261" s="215"/>
      <c r="AY261" s="180" t="n">
        <v>0</v>
      </c>
      <c r="AZ261" s="180"/>
      <c r="BA261" s="160" t="n">
        <f aca="false">SUM(AW261+AY261-AZ261)</f>
        <v>0.00168292520902469</v>
      </c>
      <c r="BI261" s="3"/>
    </row>
    <row r="262" customFormat="false" ht="12.75" hidden="true" customHeight="false" outlineLevel="0" collapsed="false">
      <c r="A262" s="209"/>
      <c r="B262" s="205"/>
      <c r="C262" s="205"/>
      <c r="D262" s="205"/>
      <c r="E262" s="205"/>
      <c r="F262" s="205"/>
      <c r="G262" s="205"/>
      <c r="H262" s="205"/>
      <c r="I262" s="217" t="n">
        <v>42142</v>
      </c>
      <c r="J262" s="218" t="s">
        <v>372</v>
      </c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07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21"/>
      <c r="AH262" s="219"/>
      <c r="AI262" s="219"/>
      <c r="AJ262" s="180"/>
      <c r="AK262" s="219" t="n">
        <v>3000000</v>
      </c>
      <c r="AL262" s="219"/>
      <c r="AM262" s="219"/>
      <c r="AN262" s="180" t="n">
        <f aca="false">SUM(AK262+AL262-AM262)</f>
        <v>3000000</v>
      </c>
      <c r="AO262" s="207" t="n">
        <f aca="false">SUM(AN262/$AN$2)</f>
        <v>398168.425243878</v>
      </c>
      <c r="AP262" s="180" t="n">
        <v>6000000</v>
      </c>
      <c r="AQ262" s="180"/>
      <c r="AR262" s="207" t="n">
        <f aca="false">SUM(AP262/$AN$2)</f>
        <v>796336.850487756</v>
      </c>
      <c r="AS262" s="207"/>
      <c r="AT262" s="207"/>
      <c r="AU262" s="207"/>
      <c r="AV262" s="207"/>
      <c r="AW262" s="207" t="n">
        <f aca="false">SUM(AR262+AU262-AV262)</f>
        <v>796336.850487756</v>
      </c>
      <c r="AX262" s="215"/>
      <c r="AY262" s="180"/>
      <c r="AZ262" s="180" t="n">
        <v>796336.85</v>
      </c>
      <c r="BA262" s="160" t="n">
        <f aca="false">SUM(AW262+AY262-AZ262)</f>
        <v>0.000487756333313882</v>
      </c>
      <c r="BI262" s="3"/>
    </row>
    <row r="263" customFormat="false" ht="12.75" hidden="true" customHeight="false" outlineLevel="0" collapsed="false">
      <c r="A263" s="209"/>
      <c r="B263" s="205"/>
      <c r="C263" s="205"/>
      <c r="D263" s="205"/>
      <c r="E263" s="205"/>
      <c r="F263" s="205"/>
      <c r="G263" s="205"/>
      <c r="H263" s="205"/>
      <c r="I263" s="217" t="n">
        <v>42147</v>
      </c>
      <c r="J263" s="218" t="s">
        <v>373</v>
      </c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07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21"/>
      <c r="AH263" s="219"/>
      <c r="AI263" s="219"/>
      <c r="AJ263" s="180" t="n">
        <v>19017.5</v>
      </c>
      <c r="AK263" s="219" t="n">
        <v>0</v>
      </c>
      <c r="AL263" s="219"/>
      <c r="AM263" s="219"/>
      <c r="AN263" s="180" t="n">
        <f aca="false">SUM(AK263+AL263-AM263)</f>
        <v>0</v>
      </c>
      <c r="AO263" s="207" t="n">
        <f aca="false">SUM(AN263/$AN$2)</f>
        <v>0</v>
      </c>
      <c r="AP263" s="180"/>
      <c r="AQ263" s="180"/>
      <c r="AR263" s="207" t="n">
        <f aca="false">SUM(AP263/$AN$2)</f>
        <v>0</v>
      </c>
      <c r="AS263" s="207"/>
      <c r="AT263" s="207"/>
      <c r="AU263" s="207"/>
      <c r="AV263" s="207"/>
      <c r="AW263" s="207" t="n">
        <f aca="false">SUM(AR263+AU263-AV263)</f>
        <v>0</v>
      </c>
      <c r="AX263" s="215"/>
      <c r="AY263" s="180"/>
      <c r="AZ263" s="180"/>
      <c r="BA263" s="160" t="n">
        <f aca="false">SUM(AW263+AY263-AZ263)</f>
        <v>0</v>
      </c>
      <c r="BI263" s="3"/>
    </row>
    <row r="264" customFormat="false" ht="12.75" hidden="false" customHeight="false" outlineLevel="0" collapsed="false">
      <c r="A264" s="209" t="s">
        <v>374</v>
      </c>
      <c r="B264" s="205"/>
      <c r="C264" s="205"/>
      <c r="D264" s="205"/>
      <c r="E264" s="205"/>
      <c r="F264" s="205"/>
      <c r="G264" s="205"/>
      <c r="H264" s="205"/>
      <c r="I264" s="217" t="s">
        <v>268</v>
      </c>
      <c r="J264" s="218" t="s">
        <v>375</v>
      </c>
      <c r="K264" s="219" t="e">
        <f aca="false">SUM(K272)</f>
        <v>#REF!</v>
      </c>
      <c r="L264" s="219" t="e">
        <f aca="false">SUM(L272)</f>
        <v>#REF!</v>
      </c>
      <c r="M264" s="219" t="e">
        <f aca="false">SUM(M272)</f>
        <v>#REF!</v>
      </c>
      <c r="N264" s="219" t="n">
        <f aca="false">SUM(N272)</f>
        <v>400000</v>
      </c>
      <c r="O264" s="219" t="n">
        <f aca="false">SUM(O272)</f>
        <v>400000</v>
      </c>
      <c r="P264" s="219" t="n">
        <f aca="false">SUM(P272)</f>
        <v>500000</v>
      </c>
      <c r="Q264" s="219" t="n">
        <f aca="false">SUM(Q272)</f>
        <v>500000</v>
      </c>
      <c r="R264" s="219" t="n">
        <f aca="false">SUM(R272)</f>
        <v>0</v>
      </c>
      <c r="S264" s="219" t="n">
        <f aca="false">SUM(S272)</f>
        <v>500000</v>
      </c>
      <c r="T264" s="219" t="n">
        <f aca="false">SUM(T272)</f>
        <v>0</v>
      </c>
      <c r="U264" s="219" t="n">
        <f aca="false">SUM(U272)</f>
        <v>0</v>
      </c>
      <c r="V264" s="219" t="n">
        <f aca="false">SUM(V272)</f>
        <v>100</v>
      </c>
      <c r="W264" s="219" t="n">
        <f aca="false">SUM(W272)</f>
        <v>0</v>
      </c>
      <c r="X264" s="219" t="n">
        <f aca="false">SUM(X272)</f>
        <v>0</v>
      </c>
      <c r="Y264" s="219" t="n">
        <f aca="false">SUM(Y272)</f>
        <v>50000</v>
      </c>
      <c r="Z264" s="219" t="n">
        <f aca="false">SUM(Z272)</f>
        <v>450000</v>
      </c>
      <c r="AA264" s="219" t="n">
        <f aca="false">SUM(AA272)</f>
        <v>100000</v>
      </c>
      <c r="AB264" s="219" t="n">
        <f aca="false">SUM(AB272)</f>
        <v>0</v>
      </c>
      <c r="AC264" s="219" t="n">
        <f aca="false">SUM(AC272)</f>
        <v>200000</v>
      </c>
      <c r="AD264" s="219" t="n">
        <f aca="false">SUM(AD272)</f>
        <v>200000</v>
      </c>
      <c r="AE264" s="219" t="n">
        <f aca="false">SUM(AE272)</f>
        <v>0</v>
      </c>
      <c r="AF264" s="219" t="n">
        <f aca="false">SUM(AF272)</f>
        <v>0</v>
      </c>
      <c r="AG264" s="219" t="n">
        <f aca="false">SUM(AG272)</f>
        <v>200000</v>
      </c>
      <c r="AH264" s="219" t="n">
        <f aca="false">SUM(AH272)</f>
        <v>143600</v>
      </c>
      <c r="AI264" s="219" t="n">
        <f aca="false">SUM(AI272)</f>
        <v>150000</v>
      </c>
      <c r="AJ264" s="219" t="n">
        <f aca="false">SUM(AJ272)</f>
        <v>0</v>
      </c>
      <c r="AK264" s="219" t="n">
        <f aca="false">SUM(AK272)</f>
        <v>150000</v>
      </c>
      <c r="AL264" s="219" t="n">
        <f aca="false">SUM(AL272)</f>
        <v>50000</v>
      </c>
      <c r="AM264" s="219" t="n">
        <f aca="false">SUM(AM272)</f>
        <v>0</v>
      </c>
      <c r="AN264" s="219" t="n">
        <f aca="false">SUM(AN272)</f>
        <v>200000</v>
      </c>
      <c r="AO264" s="207" t="n">
        <f aca="false">SUM(AN264/$AN$2)</f>
        <v>26544.5616829252</v>
      </c>
      <c r="AP264" s="219" t="n">
        <f aca="false">SUM(AP272)</f>
        <v>200000</v>
      </c>
      <c r="AQ264" s="219" t="n">
        <f aca="false">SUM(AQ272)</f>
        <v>0</v>
      </c>
      <c r="AR264" s="207" t="n">
        <f aca="false">SUM(AP264/$AN$2)</f>
        <v>26544.5616829252</v>
      </c>
      <c r="AS264" s="207"/>
      <c r="AT264" s="207" t="n">
        <f aca="false">SUM(AT265)</f>
        <v>5900.5</v>
      </c>
      <c r="AU264" s="207" t="n">
        <f aca="false">SUM(AU265)</f>
        <v>5901</v>
      </c>
      <c r="AV264" s="207" t="n">
        <f aca="false">SUM(AV265)</f>
        <v>0</v>
      </c>
      <c r="AW264" s="207" t="n">
        <f aca="false">SUM(AR264+AU264-AV264)</f>
        <v>32445.5616829252</v>
      </c>
      <c r="AX264" s="215" t="n">
        <f aca="false">SUM(AX268+AX272)</f>
        <v>29956.95</v>
      </c>
      <c r="AY264" s="216" t="n">
        <f aca="false">SUM(AY268+AY272)</f>
        <v>0</v>
      </c>
      <c r="AZ264" s="216" t="n">
        <f aca="false">SUM(AZ268+AZ272)</f>
        <v>0</v>
      </c>
      <c r="BA264" s="216" t="n">
        <f aca="false">SUM(BA268+BA272)</f>
        <v>32445.5616829252</v>
      </c>
      <c r="BI264" s="3"/>
    </row>
    <row r="265" customFormat="false" ht="12.75" hidden="false" customHeight="false" outlineLevel="0" collapsed="false">
      <c r="A265" s="209"/>
      <c r="B265" s="205"/>
      <c r="C265" s="205"/>
      <c r="D265" s="205"/>
      <c r="E265" s="205"/>
      <c r="F265" s="205"/>
      <c r="G265" s="205"/>
      <c r="H265" s="205"/>
      <c r="I265" s="217" t="s">
        <v>336</v>
      </c>
      <c r="J265" s="218"/>
      <c r="K265" s="219" t="e">
        <f aca="false">SUM(K272)</f>
        <v>#REF!</v>
      </c>
      <c r="L265" s="219" t="e">
        <f aca="false">SUM(L272)</f>
        <v>#REF!</v>
      </c>
      <c r="M265" s="219" t="e">
        <f aca="false">SUM(M272)</f>
        <v>#REF!</v>
      </c>
      <c r="N265" s="219" t="n">
        <f aca="false">SUM(N272)</f>
        <v>400000</v>
      </c>
      <c r="O265" s="219" t="n">
        <f aca="false">SUM(O272)</f>
        <v>400000</v>
      </c>
      <c r="P265" s="219" t="n">
        <f aca="false">SUM(P272)</f>
        <v>500000</v>
      </c>
      <c r="Q265" s="219" t="n">
        <f aca="false">SUM(Q272)</f>
        <v>500000</v>
      </c>
      <c r="R265" s="219" t="n">
        <f aca="false">SUM(R272)</f>
        <v>0</v>
      </c>
      <c r="S265" s="219" t="n">
        <f aca="false">SUM(S272)</f>
        <v>500000</v>
      </c>
      <c r="T265" s="219" t="n">
        <f aca="false">SUM(T272)</f>
        <v>0</v>
      </c>
      <c r="U265" s="219" t="n">
        <f aca="false">SUM(U272)</f>
        <v>0</v>
      </c>
      <c r="V265" s="219" t="n">
        <f aca="false">SUM(V272)</f>
        <v>100</v>
      </c>
      <c r="W265" s="219" t="n">
        <f aca="false">SUM(W272)</f>
        <v>0</v>
      </c>
      <c r="X265" s="219" t="n">
        <f aca="false">SUM(X272)</f>
        <v>0</v>
      </c>
      <c r="Y265" s="219" t="n">
        <f aca="false">SUM(Y272)</f>
        <v>50000</v>
      </c>
      <c r="Z265" s="219" t="n">
        <f aca="false">SUM(Z272)</f>
        <v>450000</v>
      </c>
      <c r="AA265" s="219" t="n">
        <f aca="false">SUM(AA272)</f>
        <v>100000</v>
      </c>
      <c r="AB265" s="219" t="n">
        <f aca="false">SUM(AB272)</f>
        <v>0</v>
      </c>
      <c r="AC265" s="219" t="n">
        <f aca="false">SUM(AC272)</f>
        <v>200000</v>
      </c>
      <c r="AD265" s="219" t="n">
        <f aca="false">SUM(AD272)</f>
        <v>200000</v>
      </c>
      <c r="AE265" s="219" t="n">
        <f aca="false">SUM(AE272)</f>
        <v>0</v>
      </c>
      <c r="AF265" s="219" t="n">
        <f aca="false">SUM(AF272)</f>
        <v>0</v>
      </c>
      <c r="AG265" s="219" t="n">
        <f aca="false">SUM(AG272)</f>
        <v>200000</v>
      </c>
      <c r="AH265" s="219" t="n">
        <f aca="false">SUM(AH272)</f>
        <v>143600</v>
      </c>
      <c r="AI265" s="219" t="n">
        <f aca="false">SUM(AI272)</f>
        <v>150000</v>
      </c>
      <c r="AJ265" s="219" t="n">
        <f aca="false">SUM(AJ272)</f>
        <v>0</v>
      </c>
      <c r="AK265" s="219" t="n">
        <f aca="false">SUM(AK272)</f>
        <v>150000</v>
      </c>
      <c r="AL265" s="219" t="n">
        <f aca="false">SUM(AL272)</f>
        <v>50000</v>
      </c>
      <c r="AM265" s="219" t="n">
        <f aca="false">SUM(AM272)</f>
        <v>0</v>
      </c>
      <c r="AN265" s="219" t="n">
        <f aca="false">SUM(AN272)</f>
        <v>200000</v>
      </c>
      <c r="AO265" s="207" t="n">
        <f aca="false">SUM(AN265/$AN$2)</f>
        <v>26544.5616829252</v>
      </c>
      <c r="AP265" s="219" t="n">
        <f aca="false">SUM(AP272)</f>
        <v>200000</v>
      </c>
      <c r="AQ265" s="219" t="n">
        <f aca="false">SUM(AQ272)</f>
        <v>0</v>
      </c>
      <c r="AR265" s="207" t="n">
        <f aca="false">SUM(AP265/$AN$2)</f>
        <v>26544.5616829252</v>
      </c>
      <c r="AS265" s="207"/>
      <c r="AT265" s="207" t="n">
        <f aca="false">SUM(AT268+AT272)</f>
        <v>5900.5</v>
      </c>
      <c r="AU265" s="207" t="n">
        <f aca="false">SUM(AU268+AU272)</f>
        <v>5901</v>
      </c>
      <c r="AV265" s="207" t="n">
        <f aca="false">SUM(AV268+AV272)</f>
        <v>0</v>
      </c>
      <c r="AW265" s="207" t="n">
        <f aca="false">SUM(AR265+AU265-AV265)</f>
        <v>32445.5616829252</v>
      </c>
      <c r="AX265" s="215"/>
      <c r="AY265" s="180"/>
      <c r="AZ265" s="180"/>
      <c r="BA265" s="160" t="n">
        <f aca="false">SUM(AW265+AY265-AZ265)</f>
        <v>32445.5616829252</v>
      </c>
      <c r="BI265" s="3"/>
    </row>
    <row r="266" customFormat="false" ht="12.75" hidden="false" customHeight="false" outlineLevel="0" collapsed="false">
      <c r="A266" s="209"/>
      <c r="B266" s="205" t="s">
        <v>178</v>
      </c>
      <c r="C266" s="205"/>
      <c r="D266" s="205"/>
      <c r="E266" s="205"/>
      <c r="F266" s="205"/>
      <c r="G266" s="205"/>
      <c r="H266" s="205"/>
      <c r="I266" s="234" t="s">
        <v>182</v>
      </c>
      <c r="J266" s="218" t="s">
        <v>183</v>
      </c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19"/>
      <c r="AK266" s="219"/>
      <c r="AL266" s="219"/>
      <c r="AM266" s="219"/>
      <c r="AN266" s="219"/>
      <c r="AO266" s="207"/>
      <c r="AP266" s="219"/>
      <c r="AQ266" s="219"/>
      <c r="AR266" s="207"/>
      <c r="AS266" s="207"/>
      <c r="AT266" s="207"/>
      <c r="AU266" s="207"/>
      <c r="AV266" s="207"/>
      <c r="AW266" s="207" t="n">
        <v>5901</v>
      </c>
      <c r="AX266" s="215"/>
      <c r="AY266" s="180"/>
      <c r="AZ266" s="180"/>
      <c r="BA266" s="160" t="n">
        <v>5901</v>
      </c>
      <c r="BI266" s="3"/>
    </row>
    <row r="267" customFormat="false" ht="12.75" hidden="false" customHeight="false" outlineLevel="0" collapsed="false">
      <c r="A267" s="209"/>
      <c r="B267" s="205" t="s">
        <v>178</v>
      </c>
      <c r="C267" s="205"/>
      <c r="D267" s="205"/>
      <c r="E267" s="205"/>
      <c r="F267" s="205"/>
      <c r="G267" s="205"/>
      <c r="H267" s="205"/>
      <c r="I267" s="234" t="s">
        <v>180</v>
      </c>
      <c r="J267" s="218" t="s">
        <v>376</v>
      </c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19"/>
      <c r="AK267" s="219"/>
      <c r="AL267" s="219"/>
      <c r="AM267" s="219"/>
      <c r="AN267" s="219"/>
      <c r="AO267" s="207" t="n">
        <f aca="false">SUM(AN267/$AN$2)</f>
        <v>0</v>
      </c>
      <c r="AP267" s="219" t="n">
        <v>200000</v>
      </c>
      <c r="AQ267" s="219"/>
      <c r="AR267" s="207" t="n">
        <f aca="false">SUM(AP267/$AN$2)</f>
        <v>26544.5616829252</v>
      </c>
      <c r="AS267" s="207"/>
      <c r="AT267" s="207" t="n">
        <v>200000</v>
      </c>
      <c r="AU267" s="207"/>
      <c r="AV267" s="207"/>
      <c r="AW267" s="207" t="n">
        <f aca="false">SUM(AR267+AU267-AV267)</f>
        <v>26544.5616829252</v>
      </c>
      <c r="AX267" s="215"/>
      <c r="AY267" s="180"/>
      <c r="AZ267" s="180"/>
      <c r="BA267" s="160" t="n">
        <v>26544.056</v>
      </c>
      <c r="BI267" s="3"/>
    </row>
    <row r="268" customFormat="false" ht="12.75" hidden="false" customHeight="false" outlineLevel="0" collapsed="false">
      <c r="A268" s="209"/>
      <c r="B268" s="205"/>
      <c r="C268" s="205"/>
      <c r="D268" s="205"/>
      <c r="E268" s="205"/>
      <c r="F268" s="205"/>
      <c r="G268" s="205"/>
      <c r="H268" s="205"/>
      <c r="I268" s="206" t="n">
        <v>3</v>
      </c>
      <c r="J268" s="137" t="s">
        <v>71</v>
      </c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19"/>
      <c r="AF268" s="219"/>
      <c r="AG268" s="219"/>
      <c r="AH268" s="219"/>
      <c r="AI268" s="219"/>
      <c r="AJ268" s="219"/>
      <c r="AK268" s="219"/>
      <c r="AL268" s="219"/>
      <c r="AM268" s="219"/>
      <c r="AN268" s="219"/>
      <c r="AO268" s="207"/>
      <c r="AP268" s="219"/>
      <c r="AQ268" s="219"/>
      <c r="AR268" s="207"/>
      <c r="AS268" s="207"/>
      <c r="AT268" s="207" t="n">
        <f aca="false">SUM(AT269)</f>
        <v>5900.5</v>
      </c>
      <c r="AU268" s="207" t="n">
        <f aca="false">SUM(AU269)</f>
        <v>5901</v>
      </c>
      <c r="AV268" s="207" t="n">
        <f aca="false">SUM(AV269)</f>
        <v>0</v>
      </c>
      <c r="AW268" s="207" t="n">
        <f aca="false">SUM(AR268+AU268-AV268)</f>
        <v>5901</v>
      </c>
      <c r="AX268" s="215" t="n">
        <f aca="false">SUM(AX269)</f>
        <v>5900.5</v>
      </c>
      <c r="AY268" s="216" t="n">
        <f aca="false">SUM(AY269)</f>
        <v>0</v>
      </c>
      <c r="AZ268" s="216" t="n">
        <f aca="false">SUM(AZ269)</f>
        <v>0</v>
      </c>
      <c r="BA268" s="216" t="n">
        <f aca="false">SUM(BA269)</f>
        <v>5901</v>
      </c>
      <c r="BI268" s="3"/>
    </row>
    <row r="269" customFormat="false" ht="12.75" hidden="false" customHeight="false" outlineLevel="0" collapsed="false">
      <c r="A269" s="209"/>
      <c r="B269" s="205" t="s">
        <v>271</v>
      </c>
      <c r="C269" s="205"/>
      <c r="D269" s="205"/>
      <c r="E269" s="205"/>
      <c r="F269" s="205"/>
      <c r="G269" s="205"/>
      <c r="H269" s="205"/>
      <c r="I269" s="206" t="n">
        <v>32</v>
      </c>
      <c r="J269" s="137" t="s">
        <v>73</v>
      </c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19"/>
      <c r="AK269" s="219"/>
      <c r="AL269" s="219"/>
      <c r="AM269" s="219"/>
      <c r="AN269" s="219"/>
      <c r="AO269" s="207"/>
      <c r="AP269" s="219"/>
      <c r="AQ269" s="219"/>
      <c r="AR269" s="207"/>
      <c r="AS269" s="207"/>
      <c r="AT269" s="207" t="n">
        <f aca="false">SUM(AT270)</f>
        <v>5900.5</v>
      </c>
      <c r="AU269" s="207" t="n">
        <f aca="false">SUM(AU270)</f>
        <v>5901</v>
      </c>
      <c r="AV269" s="207" t="n">
        <f aca="false">SUM(AV270)</f>
        <v>0</v>
      </c>
      <c r="AW269" s="207" t="n">
        <f aca="false">SUM(AR269+AU269-AV269)</f>
        <v>5901</v>
      </c>
      <c r="AX269" s="215" t="n">
        <f aca="false">SUM(AX270)</f>
        <v>5900.5</v>
      </c>
      <c r="AY269" s="216" t="n">
        <f aca="false">SUM(AY270)</f>
        <v>0</v>
      </c>
      <c r="AZ269" s="216" t="n">
        <f aca="false">SUM(AZ270)</f>
        <v>0</v>
      </c>
      <c r="BA269" s="216" t="n">
        <f aca="false">SUM(BA270)</f>
        <v>5901</v>
      </c>
      <c r="BI269" s="3"/>
    </row>
    <row r="270" customFormat="false" ht="12.75" hidden="true" customHeight="false" outlineLevel="0" collapsed="false">
      <c r="A270" s="209"/>
      <c r="B270" s="205"/>
      <c r="C270" s="205"/>
      <c r="D270" s="205"/>
      <c r="E270" s="205"/>
      <c r="F270" s="205"/>
      <c r="G270" s="205"/>
      <c r="H270" s="205"/>
      <c r="I270" s="217" t="n">
        <v>327</v>
      </c>
      <c r="J270" s="218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19"/>
      <c r="AK270" s="219"/>
      <c r="AL270" s="219"/>
      <c r="AM270" s="219"/>
      <c r="AN270" s="219"/>
      <c r="AO270" s="207"/>
      <c r="AP270" s="219"/>
      <c r="AQ270" s="219"/>
      <c r="AR270" s="207"/>
      <c r="AS270" s="207"/>
      <c r="AT270" s="207" t="n">
        <f aca="false">SUM(AT271)</f>
        <v>5900.5</v>
      </c>
      <c r="AU270" s="207" t="n">
        <f aca="false">SUM(AU271)</f>
        <v>5901</v>
      </c>
      <c r="AV270" s="207" t="n">
        <f aca="false">SUM(AV271)</f>
        <v>0</v>
      </c>
      <c r="AW270" s="207" t="n">
        <f aca="false">SUM(AR270+AU270-AV270)</f>
        <v>5901</v>
      </c>
      <c r="AX270" s="215" t="n">
        <f aca="false">SUM(AX271)</f>
        <v>5900.5</v>
      </c>
      <c r="AY270" s="216" t="n">
        <f aca="false">SUM(AY271)</f>
        <v>0</v>
      </c>
      <c r="AZ270" s="216" t="n">
        <f aca="false">SUM(AZ271)</f>
        <v>0</v>
      </c>
      <c r="BA270" s="216" t="n">
        <f aca="false">SUM(BA271)</f>
        <v>5901</v>
      </c>
      <c r="BI270" s="3"/>
    </row>
    <row r="271" customFormat="false" ht="12.75" hidden="true" customHeight="false" outlineLevel="0" collapsed="false">
      <c r="A271" s="209"/>
      <c r="B271" s="205"/>
      <c r="C271" s="205"/>
      <c r="D271" s="205"/>
      <c r="E271" s="205"/>
      <c r="F271" s="205"/>
      <c r="G271" s="205"/>
      <c r="H271" s="205"/>
      <c r="I271" s="217" t="n">
        <v>32799</v>
      </c>
      <c r="J271" s="218" t="s">
        <v>377</v>
      </c>
      <c r="K271" s="219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19"/>
      <c r="AE271" s="219"/>
      <c r="AF271" s="219"/>
      <c r="AG271" s="219"/>
      <c r="AH271" s="219"/>
      <c r="AI271" s="219"/>
      <c r="AJ271" s="219"/>
      <c r="AK271" s="219"/>
      <c r="AL271" s="219"/>
      <c r="AM271" s="219"/>
      <c r="AN271" s="219"/>
      <c r="AO271" s="207"/>
      <c r="AP271" s="219"/>
      <c r="AQ271" s="219"/>
      <c r="AR271" s="207"/>
      <c r="AS271" s="207" t="n">
        <v>5900.5</v>
      </c>
      <c r="AT271" s="207" t="n">
        <v>5900.5</v>
      </c>
      <c r="AU271" s="207" t="n">
        <v>5901</v>
      </c>
      <c r="AV271" s="207"/>
      <c r="AW271" s="207" t="n">
        <f aca="false">SUM(AR271+AU271-AV271)</f>
        <v>5901</v>
      </c>
      <c r="AX271" s="215" t="n">
        <v>5900.5</v>
      </c>
      <c r="AY271" s="180" t="n">
        <v>0</v>
      </c>
      <c r="AZ271" s="180"/>
      <c r="BA271" s="160" t="n">
        <f aca="false">SUM(AW271+AY271-AZ271)</f>
        <v>5901</v>
      </c>
      <c r="BC271" s="3" t="n">
        <v>5901</v>
      </c>
      <c r="BI271" s="3"/>
    </row>
    <row r="272" customFormat="false" ht="12.75" hidden="false" customHeight="false" outlineLevel="0" collapsed="false">
      <c r="A272" s="214"/>
      <c r="B272" s="220"/>
      <c r="C272" s="220"/>
      <c r="D272" s="220"/>
      <c r="E272" s="220"/>
      <c r="F272" s="220"/>
      <c r="G272" s="220"/>
      <c r="H272" s="220"/>
      <c r="I272" s="206" t="n">
        <v>4</v>
      </c>
      <c r="J272" s="137" t="s">
        <v>78</v>
      </c>
      <c r="K272" s="207" t="e">
        <f aca="false">SUM(K273)</f>
        <v>#REF!</v>
      </c>
      <c r="L272" s="207" t="e">
        <f aca="false">SUM(L273)</f>
        <v>#REF!</v>
      </c>
      <c r="M272" s="207" t="e">
        <f aca="false">SUM(M273)</f>
        <v>#REF!</v>
      </c>
      <c r="N272" s="207" t="n">
        <f aca="false">SUM(N273)</f>
        <v>400000</v>
      </c>
      <c r="O272" s="207" t="n">
        <f aca="false">SUM(O273)</f>
        <v>400000</v>
      </c>
      <c r="P272" s="207" t="n">
        <f aca="false">SUM(P273)</f>
        <v>500000</v>
      </c>
      <c r="Q272" s="207" t="n">
        <f aca="false">SUM(Q273)</f>
        <v>500000</v>
      </c>
      <c r="R272" s="207" t="n">
        <f aca="false">SUM(R273)</f>
        <v>0</v>
      </c>
      <c r="S272" s="207" t="n">
        <f aca="false">SUM(S273)</f>
        <v>500000</v>
      </c>
      <c r="T272" s="207" t="n">
        <f aca="false">SUM(T273)</f>
        <v>0</v>
      </c>
      <c r="U272" s="207" t="n">
        <f aca="false">SUM(U273)</f>
        <v>0</v>
      </c>
      <c r="V272" s="207" t="n">
        <f aca="false">SUM(V273)</f>
        <v>100</v>
      </c>
      <c r="W272" s="207" t="n">
        <f aca="false">SUM(W273)</f>
        <v>0</v>
      </c>
      <c r="X272" s="207" t="n">
        <f aca="false">SUM(X273)</f>
        <v>0</v>
      </c>
      <c r="Y272" s="207" t="n">
        <f aca="false">SUM(Y273)</f>
        <v>50000</v>
      </c>
      <c r="Z272" s="207" t="n">
        <f aca="false">SUM(Z273)</f>
        <v>450000</v>
      </c>
      <c r="AA272" s="207" t="n">
        <f aca="false">SUM(AA273)</f>
        <v>100000</v>
      </c>
      <c r="AB272" s="207" t="n">
        <f aca="false">SUM(AB273)</f>
        <v>0</v>
      </c>
      <c r="AC272" s="207" t="n">
        <f aca="false">SUM(AC273)</f>
        <v>200000</v>
      </c>
      <c r="AD272" s="207" t="n">
        <f aca="false">SUM(AD273)</f>
        <v>200000</v>
      </c>
      <c r="AE272" s="207" t="n">
        <f aca="false">SUM(AE273)</f>
        <v>0</v>
      </c>
      <c r="AF272" s="207" t="n">
        <f aca="false">SUM(AF273)</f>
        <v>0</v>
      </c>
      <c r="AG272" s="207" t="n">
        <f aca="false">SUM(AG273)</f>
        <v>200000</v>
      </c>
      <c r="AH272" s="207" t="n">
        <f aca="false">SUM(AH273)</f>
        <v>143600</v>
      </c>
      <c r="AI272" s="207" t="n">
        <f aca="false">SUM(AI273)</f>
        <v>150000</v>
      </c>
      <c r="AJ272" s="207" t="n">
        <f aca="false">SUM(AJ273)</f>
        <v>0</v>
      </c>
      <c r="AK272" s="207" t="n">
        <f aca="false">SUM(AK273)</f>
        <v>150000</v>
      </c>
      <c r="AL272" s="207" t="n">
        <f aca="false">SUM(AL273)</f>
        <v>50000</v>
      </c>
      <c r="AM272" s="207" t="n">
        <f aca="false">SUM(AM273)</f>
        <v>0</v>
      </c>
      <c r="AN272" s="207" t="n">
        <f aca="false">SUM(AN273)</f>
        <v>200000</v>
      </c>
      <c r="AO272" s="207" t="n">
        <f aca="false">SUM(AN272/$AN$2)</f>
        <v>26544.5616829252</v>
      </c>
      <c r="AP272" s="207" t="n">
        <f aca="false">SUM(AP273)</f>
        <v>200000</v>
      </c>
      <c r="AQ272" s="207" t="n">
        <f aca="false">SUM(AQ273)</f>
        <v>0</v>
      </c>
      <c r="AR272" s="207" t="n">
        <f aca="false">SUM(AP272/$AN$2)</f>
        <v>26544.5616829252</v>
      </c>
      <c r="AS272" s="207"/>
      <c r="AT272" s="207" t="n">
        <f aca="false">SUM(AT273)</f>
        <v>0</v>
      </c>
      <c r="AU272" s="207" t="n">
        <f aca="false">SUM(AU273)</f>
        <v>0</v>
      </c>
      <c r="AV272" s="207" t="n">
        <f aca="false">SUM(AV273)</f>
        <v>0</v>
      </c>
      <c r="AW272" s="207" t="n">
        <f aca="false">SUM(AR272+AU272-AV272)</f>
        <v>26544.5616829252</v>
      </c>
      <c r="AX272" s="215" t="n">
        <f aca="false">SUM(AX273)</f>
        <v>24056.45</v>
      </c>
      <c r="AY272" s="216" t="n">
        <f aca="false">SUM(AY273)</f>
        <v>0</v>
      </c>
      <c r="AZ272" s="216" t="n">
        <f aca="false">SUM(AZ273)</f>
        <v>0</v>
      </c>
      <c r="BA272" s="216" t="n">
        <f aca="false">SUM(BA273)</f>
        <v>26544.5616829252</v>
      </c>
      <c r="BI272" s="3"/>
    </row>
    <row r="273" customFormat="false" ht="12.75" hidden="false" customHeight="false" outlineLevel="0" collapsed="false">
      <c r="A273" s="214"/>
      <c r="B273" s="220" t="s">
        <v>180</v>
      </c>
      <c r="C273" s="220"/>
      <c r="D273" s="220"/>
      <c r="E273" s="220"/>
      <c r="F273" s="220"/>
      <c r="G273" s="220"/>
      <c r="H273" s="220"/>
      <c r="I273" s="206" t="n">
        <v>42</v>
      </c>
      <c r="J273" s="137" t="s">
        <v>350</v>
      </c>
      <c r="K273" s="207" t="e">
        <f aca="false">SUM(K274:K274)</f>
        <v>#REF!</v>
      </c>
      <c r="L273" s="207" t="e">
        <f aca="false">SUM(L274:L274)</f>
        <v>#REF!</v>
      </c>
      <c r="M273" s="207" t="e">
        <f aca="false">SUM(M274:M274)</f>
        <v>#REF!</v>
      </c>
      <c r="N273" s="207" t="n">
        <f aca="false">SUM(N274)</f>
        <v>400000</v>
      </c>
      <c r="O273" s="207" t="n">
        <f aca="false">SUM(O274)</f>
        <v>400000</v>
      </c>
      <c r="P273" s="207" t="n">
        <f aca="false">SUM(P274)</f>
        <v>500000</v>
      </c>
      <c r="Q273" s="207" t="n">
        <f aca="false">SUM(Q274)</f>
        <v>500000</v>
      </c>
      <c r="R273" s="207" t="n">
        <f aca="false">SUM(R274)</f>
        <v>0</v>
      </c>
      <c r="S273" s="207" t="n">
        <f aca="false">SUM(S274)</f>
        <v>500000</v>
      </c>
      <c r="T273" s="207" t="n">
        <f aca="false">SUM(T274)</f>
        <v>0</v>
      </c>
      <c r="U273" s="207" t="n">
        <f aca="false">SUM(U274)</f>
        <v>0</v>
      </c>
      <c r="V273" s="207" t="n">
        <f aca="false">SUM(V274)</f>
        <v>100</v>
      </c>
      <c r="W273" s="207" t="n">
        <f aca="false">SUM(W274)</f>
        <v>0</v>
      </c>
      <c r="X273" s="207" t="n">
        <f aca="false">SUM(X274)</f>
        <v>0</v>
      </c>
      <c r="Y273" s="207" t="n">
        <f aca="false">SUM(Y274+Y276)</f>
        <v>50000</v>
      </c>
      <c r="Z273" s="207" t="n">
        <f aca="false">SUM(Z274+Z276)</f>
        <v>450000</v>
      </c>
      <c r="AA273" s="207" t="n">
        <f aca="false">SUM(AA274+AA276)</f>
        <v>100000</v>
      </c>
      <c r="AB273" s="207" t="n">
        <f aca="false">SUM(AB274+AB276)</f>
        <v>0</v>
      </c>
      <c r="AC273" s="207" t="n">
        <f aca="false">SUM(AC274+AC276)</f>
        <v>200000</v>
      </c>
      <c r="AD273" s="207" t="n">
        <f aca="false">SUM(AD274+AD276)</f>
        <v>200000</v>
      </c>
      <c r="AE273" s="207" t="n">
        <f aca="false">SUM(AE274+AE276)</f>
        <v>0</v>
      </c>
      <c r="AF273" s="207" t="n">
        <f aca="false">SUM(AF274+AF276)</f>
        <v>0</v>
      </c>
      <c r="AG273" s="207" t="n">
        <f aca="false">SUM(AG274+AG276)</f>
        <v>200000</v>
      </c>
      <c r="AH273" s="207" t="n">
        <f aca="false">SUM(AH274+AH276)</f>
        <v>143600</v>
      </c>
      <c r="AI273" s="207" t="n">
        <f aca="false">SUM(AI274+AI276)</f>
        <v>150000</v>
      </c>
      <c r="AJ273" s="207" t="n">
        <f aca="false">SUM(AJ274+AJ276)</f>
        <v>0</v>
      </c>
      <c r="AK273" s="207" t="n">
        <f aca="false">SUM(AK274+AK276)</f>
        <v>150000</v>
      </c>
      <c r="AL273" s="207" t="n">
        <f aca="false">SUM(AL274+AL276)</f>
        <v>50000</v>
      </c>
      <c r="AM273" s="207" t="n">
        <f aca="false">SUM(AM274+AM276)</f>
        <v>0</v>
      </c>
      <c r="AN273" s="207" t="n">
        <f aca="false">SUM(AN274+AN276)</f>
        <v>200000</v>
      </c>
      <c r="AO273" s="207" t="n">
        <f aca="false">SUM(AN273/$AN$2)</f>
        <v>26544.5616829252</v>
      </c>
      <c r="AP273" s="207" t="n">
        <f aca="false">SUM(AP274+AP276)</f>
        <v>200000</v>
      </c>
      <c r="AQ273" s="207"/>
      <c r="AR273" s="207" t="n">
        <f aca="false">SUM(AP273/$AN$2)</f>
        <v>26544.5616829252</v>
      </c>
      <c r="AS273" s="207"/>
      <c r="AT273" s="207" t="n">
        <f aca="false">SUM(AT274+AT276)</f>
        <v>0</v>
      </c>
      <c r="AU273" s="207" t="n">
        <f aca="false">SUM(AU274+AU276)</f>
        <v>0</v>
      </c>
      <c r="AV273" s="207" t="n">
        <f aca="false">SUM(AV274+AV276)</f>
        <v>0</v>
      </c>
      <c r="AW273" s="207" t="n">
        <f aca="false">SUM(AR273+AU273-AV273)</f>
        <v>26544.5616829252</v>
      </c>
      <c r="AX273" s="215" t="n">
        <f aca="false">SUM(AX274)</f>
        <v>24056.45</v>
      </c>
      <c r="AY273" s="216" t="n">
        <f aca="false">SUM(AY274)</f>
        <v>0</v>
      </c>
      <c r="AZ273" s="216" t="n">
        <f aca="false">SUM(AZ274)</f>
        <v>0</v>
      </c>
      <c r="BA273" s="216" t="n">
        <f aca="false">SUM(BA274)</f>
        <v>26544.5616829252</v>
      </c>
      <c r="BI273" s="3"/>
    </row>
    <row r="274" customFormat="false" ht="12.75" hidden="true" customHeight="false" outlineLevel="0" collapsed="false">
      <c r="A274" s="209"/>
      <c r="B274" s="205"/>
      <c r="C274" s="205"/>
      <c r="D274" s="205"/>
      <c r="E274" s="205"/>
      <c r="F274" s="205"/>
      <c r="G274" s="205"/>
      <c r="H274" s="205"/>
      <c r="I274" s="217" t="n">
        <v>422</v>
      </c>
      <c r="J274" s="218" t="s">
        <v>276</v>
      </c>
      <c r="K274" s="219" t="e">
        <f aca="false">SUM(#REF!)</f>
        <v>#REF!</v>
      </c>
      <c r="L274" s="219" t="e">
        <f aca="false">SUM(#REF!)</f>
        <v>#REF!</v>
      </c>
      <c r="M274" s="219" t="e">
        <f aca="false">SUM(#REF!)</f>
        <v>#REF!</v>
      </c>
      <c r="N274" s="219" t="n">
        <f aca="false">SUM(N275:N275)</f>
        <v>400000</v>
      </c>
      <c r="O274" s="219" t="n">
        <f aca="false">SUM(O275:O275)</f>
        <v>400000</v>
      </c>
      <c r="P274" s="219" t="n">
        <f aca="false">SUM(P275:P275)</f>
        <v>500000</v>
      </c>
      <c r="Q274" s="219" t="n">
        <f aca="false">SUM(Q275:Q275)</f>
        <v>500000</v>
      </c>
      <c r="R274" s="219" t="n">
        <f aca="false">SUM(R275:R275)</f>
        <v>0</v>
      </c>
      <c r="S274" s="219" t="n">
        <f aca="false">SUM(S275:S275)</f>
        <v>500000</v>
      </c>
      <c r="T274" s="219" t="n">
        <f aca="false">SUM(T275:T275)</f>
        <v>0</v>
      </c>
      <c r="U274" s="219" t="n">
        <f aca="false">SUM(U275:U275)</f>
        <v>0</v>
      </c>
      <c r="V274" s="219" t="n">
        <f aca="false">SUM(V275:V275)</f>
        <v>100</v>
      </c>
      <c r="W274" s="219" t="n">
        <f aca="false">SUM(W275:W275)</f>
        <v>0</v>
      </c>
      <c r="X274" s="219" t="n">
        <f aca="false">SUM(X275:X275)</f>
        <v>0</v>
      </c>
      <c r="Y274" s="219" t="n">
        <f aca="false">SUM(Y275:Y275)</f>
        <v>50000</v>
      </c>
      <c r="Z274" s="219" t="n">
        <f aca="false">SUM(Z275:Z275)</f>
        <v>50000</v>
      </c>
      <c r="AA274" s="219" t="n">
        <f aca="false">SUM(AA275:AA275)</f>
        <v>50000</v>
      </c>
      <c r="AB274" s="219" t="n">
        <f aca="false">SUM(AB275:AB275)</f>
        <v>0</v>
      </c>
      <c r="AC274" s="219" t="n">
        <f aca="false">SUM(AC275:AC275)</f>
        <v>50000</v>
      </c>
      <c r="AD274" s="219" t="n">
        <f aca="false">SUM(AD275:AD275)</f>
        <v>50000</v>
      </c>
      <c r="AE274" s="219" t="n">
        <f aca="false">SUM(AE275:AE275)</f>
        <v>0</v>
      </c>
      <c r="AF274" s="219" t="n">
        <f aca="false">SUM(AF275:AF275)</f>
        <v>0</v>
      </c>
      <c r="AG274" s="219" t="n">
        <f aca="false">SUM(AG275:AG275)</f>
        <v>50000</v>
      </c>
      <c r="AH274" s="219" t="n">
        <f aca="false">SUM(AH275:AH275)</f>
        <v>0</v>
      </c>
      <c r="AI274" s="219" t="n">
        <f aca="false">SUM(AI275:AI275)</f>
        <v>50000</v>
      </c>
      <c r="AJ274" s="219" t="n">
        <f aca="false">SUM(AJ275:AJ275)</f>
        <v>0</v>
      </c>
      <c r="AK274" s="219" t="n">
        <f aca="false">SUM(AK275:AK275)</f>
        <v>150000</v>
      </c>
      <c r="AL274" s="219" t="n">
        <f aca="false">SUM(AL275:AL275)</f>
        <v>50000</v>
      </c>
      <c r="AM274" s="219" t="n">
        <f aca="false">SUM(AM275:AM275)</f>
        <v>0</v>
      </c>
      <c r="AN274" s="219" t="n">
        <f aca="false">SUM(AN275:AN275)</f>
        <v>200000</v>
      </c>
      <c r="AO274" s="207" t="n">
        <f aca="false">SUM(AN274/$AN$2)</f>
        <v>26544.5616829252</v>
      </c>
      <c r="AP274" s="219" t="n">
        <f aca="false">SUM(AP275:AP275)</f>
        <v>200000</v>
      </c>
      <c r="AQ274" s="219"/>
      <c r="AR274" s="207" t="n">
        <f aca="false">SUM(AP274/$AN$2)</f>
        <v>26544.5616829252</v>
      </c>
      <c r="AS274" s="207"/>
      <c r="AT274" s="207" t="n">
        <f aca="false">SUM(AT275:AT275)</f>
        <v>0</v>
      </c>
      <c r="AU274" s="207" t="n">
        <f aca="false">SUM(AU275:AU275)</f>
        <v>0</v>
      </c>
      <c r="AV274" s="207" t="n">
        <f aca="false">SUM(AV275:AV275)</f>
        <v>0</v>
      </c>
      <c r="AW274" s="207" t="n">
        <f aca="false">SUM(AR274+AU274-AV274)</f>
        <v>26544.5616829252</v>
      </c>
      <c r="AX274" s="215" t="n">
        <f aca="false">SUM(AX275:AX277)</f>
        <v>24056.45</v>
      </c>
      <c r="AY274" s="180" t="n">
        <f aca="false">SUM(AY275)</f>
        <v>0</v>
      </c>
      <c r="AZ274" s="180"/>
      <c r="BA274" s="160" t="n">
        <f aca="false">SUM(AW274+AY274-AZ274)</f>
        <v>26544.5616829252</v>
      </c>
      <c r="BI274" s="3"/>
    </row>
    <row r="275" customFormat="false" ht="12.75" hidden="true" customHeight="false" outlineLevel="0" collapsed="false">
      <c r="A275" s="209"/>
      <c r="B275" s="205"/>
      <c r="C275" s="205"/>
      <c r="D275" s="205"/>
      <c r="E275" s="205"/>
      <c r="F275" s="205"/>
      <c r="G275" s="205"/>
      <c r="H275" s="205"/>
      <c r="I275" s="217" t="n">
        <v>42273</v>
      </c>
      <c r="J275" s="218" t="s">
        <v>378</v>
      </c>
      <c r="K275" s="219"/>
      <c r="L275" s="219"/>
      <c r="M275" s="219"/>
      <c r="N275" s="219" t="n">
        <v>400000</v>
      </c>
      <c r="O275" s="219" t="n">
        <v>400000</v>
      </c>
      <c r="P275" s="219" t="n">
        <v>500000</v>
      </c>
      <c r="Q275" s="219" t="n">
        <v>500000</v>
      </c>
      <c r="R275" s="219"/>
      <c r="S275" s="219" t="n">
        <v>500000</v>
      </c>
      <c r="T275" s="219"/>
      <c r="U275" s="219"/>
      <c r="V275" s="207" t="n">
        <f aca="false">S275/P275*100</f>
        <v>100</v>
      </c>
      <c r="W275" s="219"/>
      <c r="X275" s="219"/>
      <c r="Y275" s="219" t="n">
        <v>50000</v>
      </c>
      <c r="Z275" s="219" t="n">
        <v>50000</v>
      </c>
      <c r="AA275" s="219" t="n">
        <v>50000</v>
      </c>
      <c r="AB275" s="219"/>
      <c r="AC275" s="219" t="n">
        <v>50000</v>
      </c>
      <c r="AD275" s="219" t="n">
        <v>50000</v>
      </c>
      <c r="AE275" s="219"/>
      <c r="AF275" s="219"/>
      <c r="AG275" s="221" t="n">
        <f aca="false">SUM(AD275+AE275-AF275)</f>
        <v>50000</v>
      </c>
      <c r="AH275" s="219"/>
      <c r="AI275" s="219" t="n">
        <v>50000</v>
      </c>
      <c r="AJ275" s="180" t="n">
        <v>0</v>
      </c>
      <c r="AK275" s="219" t="n">
        <v>150000</v>
      </c>
      <c r="AL275" s="219" t="n">
        <v>50000</v>
      </c>
      <c r="AM275" s="219"/>
      <c r="AN275" s="180" t="n">
        <f aca="false">SUM(AK275+AL275-AM275)</f>
        <v>200000</v>
      </c>
      <c r="AO275" s="207" t="n">
        <f aca="false">SUM(AN275/$AN$2)</f>
        <v>26544.5616829252</v>
      </c>
      <c r="AP275" s="180" t="n">
        <v>200000</v>
      </c>
      <c r="AQ275" s="180"/>
      <c r="AR275" s="207" t="n">
        <f aca="false">SUM(AP275/$AN$2)</f>
        <v>26544.5616829252</v>
      </c>
      <c r="AS275" s="207"/>
      <c r="AT275" s="207"/>
      <c r="AU275" s="207"/>
      <c r="AV275" s="207"/>
      <c r="AW275" s="207" t="n">
        <f aca="false">SUM(AR275+AU275-AV275)</f>
        <v>26544.5616829252</v>
      </c>
      <c r="AX275" s="215" t="n">
        <v>24056.45</v>
      </c>
      <c r="AY275" s="180" t="n">
        <v>0</v>
      </c>
      <c r="AZ275" s="180"/>
      <c r="BA275" s="160" t="n">
        <f aca="false">SUM(AW275+AY275-AZ275)</f>
        <v>26544.5616829252</v>
      </c>
      <c r="BD275" s="3" t="n">
        <v>26544.56</v>
      </c>
      <c r="BI275" s="3"/>
    </row>
    <row r="276" customFormat="false" ht="15" hidden="true" customHeight="true" outlineLevel="0" collapsed="false">
      <c r="A276" s="209"/>
      <c r="B276" s="205"/>
      <c r="C276" s="205"/>
      <c r="D276" s="205"/>
      <c r="E276" s="205"/>
      <c r="F276" s="205"/>
      <c r="G276" s="205"/>
      <c r="H276" s="205"/>
      <c r="I276" s="217" t="n">
        <v>423</v>
      </c>
      <c r="J276" s="218" t="s">
        <v>379</v>
      </c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07"/>
      <c r="W276" s="219"/>
      <c r="X276" s="219"/>
      <c r="Y276" s="219" t="n">
        <f aca="false">SUM(Y277)</f>
        <v>0</v>
      </c>
      <c r="Z276" s="219" t="n">
        <f aca="false">SUM(Z277)</f>
        <v>400000</v>
      </c>
      <c r="AA276" s="219" t="n">
        <f aca="false">AA277</f>
        <v>50000</v>
      </c>
      <c r="AB276" s="219" t="n">
        <f aca="false">AB277</f>
        <v>0</v>
      </c>
      <c r="AC276" s="219" t="n">
        <f aca="false">AC277</f>
        <v>150000</v>
      </c>
      <c r="AD276" s="219" t="n">
        <f aca="false">AD277</f>
        <v>150000</v>
      </c>
      <c r="AE276" s="219" t="n">
        <f aca="false">AE277</f>
        <v>0</v>
      </c>
      <c r="AF276" s="219" t="n">
        <f aca="false">AF277</f>
        <v>0</v>
      </c>
      <c r="AG276" s="219" t="n">
        <f aca="false">AG277</f>
        <v>150000</v>
      </c>
      <c r="AH276" s="219" t="n">
        <f aca="false">AH277</f>
        <v>143600</v>
      </c>
      <c r="AI276" s="219" t="n">
        <f aca="false">AI277</f>
        <v>100000</v>
      </c>
      <c r="AJ276" s="219" t="n">
        <f aca="false">AJ277</f>
        <v>0</v>
      </c>
      <c r="AK276" s="219" t="n">
        <f aca="false">AK277</f>
        <v>0</v>
      </c>
      <c r="AL276" s="219"/>
      <c r="AM276" s="219"/>
      <c r="AN276" s="180" t="n">
        <f aca="false">SUM(AK276+AL276-AM276)</f>
        <v>0</v>
      </c>
      <c r="AO276" s="207" t="n">
        <f aca="false">SUM(AN276/$AN$2)</f>
        <v>0</v>
      </c>
      <c r="AP276" s="180"/>
      <c r="AQ276" s="180"/>
      <c r="AR276" s="207" t="n">
        <f aca="false">SUM(AP276/$AN$2)</f>
        <v>0</v>
      </c>
      <c r="AS276" s="207"/>
      <c r="AT276" s="207"/>
      <c r="AU276" s="207"/>
      <c r="AV276" s="207"/>
      <c r="AW276" s="207" t="n">
        <f aca="false">SUM(AR276+AU276-AV276)</f>
        <v>0</v>
      </c>
      <c r="AX276" s="215"/>
      <c r="AY276" s="180" t="n">
        <f aca="false">SUM(AY277)</f>
        <v>0</v>
      </c>
      <c r="AZ276" s="180"/>
      <c r="BA276" s="160" t="n">
        <f aca="false">SUM(AW276+AY276-AZ276)</f>
        <v>0</v>
      </c>
      <c r="BI276" s="3"/>
    </row>
    <row r="277" customFormat="false" ht="12.75" hidden="true" customHeight="false" outlineLevel="0" collapsed="false">
      <c r="A277" s="209"/>
      <c r="B277" s="205"/>
      <c r="C277" s="205"/>
      <c r="D277" s="205"/>
      <c r="E277" s="205"/>
      <c r="F277" s="205"/>
      <c r="G277" s="205"/>
      <c r="H277" s="205"/>
      <c r="I277" s="217" t="n">
        <v>42315</v>
      </c>
      <c r="J277" s="218" t="s">
        <v>379</v>
      </c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07"/>
      <c r="W277" s="219"/>
      <c r="X277" s="219"/>
      <c r="Y277" s="219" t="n">
        <v>0</v>
      </c>
      <c r="Z277" s="219" t="n">
        <v>400000</v>
      </c>
      <c r="AA277" s="219" t="n">
        <v>50000</v>
      </c>
      <c r="AB277" s="219"/>
      <c r="AC277" s="219" t="n">
        <v>150000</v>
      </c>
      <c r="AD277" s="219" t="n">
        <v>150000</v>
      </c>
      <c r="AE277" s="219"/>
      <c r="AF277" s="219"/>
      <c r="AG277" s="221" t="n">
        <f aca="false">SUM(AD277+AE277-AF277)</f>
        <v>150000</v>
      </c>
      <c r="AH277" s="219" t="n">
        <v>143600</v>
      </c>
      <c r="AI277" s="219" t="n">
        <v>100000</v>
      </c>
      <c r="AJ277" s="180" t="n">
        <v>0</v>
      </c>
      <c r="AK277" s="219" t="n">
        <v>0</v>
      </c>
      <c r="AL277" s="219"/>
      <c r="AM277" s="219"/>
      <c r="AN277" s="180" t="n">
        <f aca="false">SUM(AK277+AL277-AM277)</f>
        <v>0</v>
      </c>
      <c r="AO277" s="207" t="n">
        <f aca="false">SUM(AN277/$AN$2)</f>
        <v>0</v>
      </c>
      <c r="AP277" s="180"/>
      <c r="AQ277" s="180"/>
      <c r="AR277" s="207" t="n">
        <f aca="false">SUM(AP277/$AN$2)</f>
        <v>0</v>
      </c>
      <c r="AS277" s="207"/>
      <c r="AT277" s="207"/>
      <c r="AU277" s="207"/>
      <c r="AV277" s="207"/>
      <c r="AW277" s="207" t="n">
        <f aca="false">SUM(AR277+AU277-AV277)</f>
        <v>0</v>
      </c>
      <c r="AX277" s="215"/>
      <c r="AY277" s="180"/>
      <c r="AZ277" s="180"/>
      <c r="BA277" s="160" t="n">
        <f aca="false">SUM(AW277+AY277-AZ277)</f>
        <v>0</v>
      </c>
      <c r="BI277" s="3"/>
    </row>
    <row r="278" customFormat="false" ht="12.75" hidden="false" customHeight="false" outlineLevel="0" collapsed="false">
      <c r="A278" s="214" t="s">
        <v>380</v>
      </c>
      <c r="B278" s="241"/>
      <c r="C278" s="241"/>
      <c r="D278" s="241"/>
      <c r="E278" s="241"/>
      <c r="F278" s="241"/>
      <c r="G278" s="241"/>
      <c r="H278" s="241"/>
      <c r="I278" s="211" t="s">
        <v>381</v>
      </c>
      <c r="J278" s="212" t="s">
        <v>382</v>
      </c>
      <c r="K278" s="213" t="e">
        <f aca="false">SUM(K279+K290+K379+K305)</f>
        <v>#REF!</v>
      </c>
      <c r="L278" s="213" t="e">
        <f aca="false">SUM(L279+L290+L379+L305)</f>
        <v>#REF!</v>
      </c>
      <c r="M278" s="213" t="e">
        <f aca="false">SUM(M279+M290+M379+M305)</f>
        <v>#REF!</v>
      </c>
      <c r="N278" s="213" t="n">
        <f aca="false">SUM(N279+N379+N305+N290)</f>
        <v>88000</v>
      </c>
      <c r="O278" s="213" t="n">
        <f aca="false">SUM(O279+O379+O305+O290)</f>
        <v>88000</v>
      </c>
      <c r="P278" s="213" t="n">
        <f aca="false">SUM(P279+P379+P305+P290+P299)</f>
        <v>508000</v>
      </c>
      <c r="Q278" s="213" t="n">
        <f aca="false">SUM(Q279+Q379+Q305+Q290+Q299)</f>
        <v>508000</v>
      </c>
      <c r="R278" s="213" t="n">
        <f aca="false">SUM(R279+R379+R305+R290)</f>
        <v>39709.34</v>
      </c>
      <c r="S278" s="213" t="n">
        <f aca="false">SUM(S279+S379+S305+S290)</f>
        <v>98000</v>
      </c>
      <c r="T278" s="213" t="n">
        <f aca="false">SUM(T279+T379+T305+T290)</f>
        <v>35615.2</v>
      </c>
      <c r="U278" s="213" t="n">
        <f aca="false">SUM(U279+U379+U305+U290)</f>
        <v>0</v>
      </c>
      <c r="V278" s="213" t="n">
        <f aca="false">SUM(V279+V379+V305+V290)</f>
        <v>610</v>
      </c>
      <c r="W278" s="213" t="n">
        <f aca="false">SUM(W279+W379+W305+W290)</f>
        <v>88000</v>
      </c>
      <c r="X278" s="213" t="n">
        <f aca="false">SUM(X279+X379+X305+X290)</f>
        <v>118000</v>
      </c>
      <c r="Y278" s="213" t="n">
        <f aca="false">SUM(Y279+Y379+Y305+Y290)</f>
        <v>113000</v>
      </c>
      <c r="Z278" s="213" t="n">
        <f aca="false">SUM(Z279+Z379+Z305+Z290)</f>
        <v>128000</v>
      </c>
      <c r="AA278" s="213" t="n">
        <f aca="false">SUM(AA279+AA379+AA305+AA290)</f>
        <v>137000</v>
      </c>
      <c r="AB278" s="213" t="n">
        <f aca="false">SUM(AB279+AB379+AB305+AB290)</f>
        <v>57395.38</v>
      </c>
      <c r="AC278" s="213" t="n">
        <f aca="false">SUM(AC279+AC379+AC305+AC290)</f>
        <v>437000</v>
      </c>
      <c r="AD278" s="213" t="n">
        <f aca="false">SUM(AD279+AD379+AD305+AD290)</f>
        <v>427000</v>
      </c>
      <c r="AE278" s="213" t="n">
        <f aca="false">SUM(AE279+AE379+AE305+AE290)</f>
        <v>0</v>
      </c>
      <c r="AF278" s="213" t="n">
        <f aca="false">SUM(AF279+AF379+AF305+AF290)</f>
        <v>0</v>
      </c>
      <c r="AG278" s="213" t="n">
        <f aca="false">SUM(AG279+AG379+AG305+AG290)</f>
        <v>427000</v>
      </c>
      <c r="AH278" s="213" t="n">
        <f aca="false">SUM(AH279+AH379+AH305+AH290)</f>
        <v>218703.98</v>
      </c>
      <c r="AI278" s="213" t="n">
        <f aca="false">SUM(AI279+AI379+AI305+AI290)</f>
        <v>730000</v>
      </c>
      <c r="AJ278" s="213" t="n">
        <f aca="false">SUM(AJ279+AJ379+AJ305+AJ290)</f>
        <v>86900.66</v>
      </c>
      <c r="AK278" s="213" t="n">
        <f aca="false">SUM(AK279+AK379+AK305+AK290)</f>
        <v>852000</v>
      </c>
      <c r="AL278" s="213" t="n">
        <f aca="false">SUM(AL279+AL379+AL305+AL290)</f>
        <v>10000</v>
      </c>
      <c r="AM278" s="213" t="n">
        <f aca="false">SUM(AM279+AM379+AM305+AM290)</f>
        <v>150000</v>
      </c>
      <c r="AN278" s="213" t="n">
        <f aca="false">SUM(AN279+AN290+AN299+AN305)</f>
        <v>307000</v>
      </c>
      <c r="AO278" s="213" t="n">
        <f aca="false">SUM(AO279+AO290+AO299+AO305)</f>
        <v>40745.9021832902</v>
      </c>
      <c r="AP278" s="213" t="n">
        <f aca="false">SUM(AP279+AP290+AP299+AP305)</f>
        <v>271000</v>
      </c>
      <c r="AQ278" s="213" t="n">
        <f aca="false">SUM(AQ279+AQ290+AQ299+AQ305)</f>
        <v>0</v>
      </c>
      <c r="AR278" s="213" t="n">
        <f aca="false">SUM(AR279+AR290+AR299+AR305)</f>
        <v>35967.8810803637</v>
      </c>
      <c r="AS278" s="213" t="n">
        <f aca="false">SUM(AS279+AS290+AS299+AS305)</f>
        <v>0</v>
      </c>
      <c r="AT278" s="213" t="n">
        <f aca="false">SUM(AT279+AT290+AT299+AT305)</f>
        <v>12461.14</v>
      </c>
      <c r="AU278" s="213" t="n">
        <f aca="false">SUM(AU279+AU290+AU299+AU305)</f>
        <v>0</v>
      </c>
      <c r="AV278" s="213" t="n">
        <f aca="false">SUM(AV279+AV290+AV299+AV305)</f>
        <v>0</v>
      </c>
      <c r="AW278" s="213" t="n">
        <f aca="false">SUM(AW279+AW290+AW299+AW305)</f>
        <v>35967.8810803637</v>
      </c>
      <c r="AX278" s="226" t="n">
        <f aca="false">SUM(AX279+AX290+AX299+AX305)</f>
        <v>35036</v>
      </c>
      <c r="AY278" s="213" t="n">
        <f aca="false">SUM(AY279+AY290+AY299+AY305)</f>
        <v>6563.86</v>
      </c>
      <c r="AZ278" s="213" t="n">
        <f aca="false">SUM(AZ279+AZ290+AZ299+AZ305)</f>
        <v>2830.89</v>
      </c>
      <c r="BA278" s="213" t="n">
        <f aca="false">SUM(BA279+BA290+BA299+BA305)</f>
        <v>39700.8510803637</v>
      </c>
      <c r="BI278" s="3"/>
    </row>
    <row r="279" customFormat="false" ht="12.75" hidden="false" customHeight="false" outlineLevel="0" collapsed="false">
      <c r="A279" s="204" t="s">
        <v>383</v>
      </c>
      <c r="B279" s="205"/>
      <c r="C279" s="205"/>
      <c r="D279" s="205"/>
      <c r="E279" s="205"/>
      <c r="F279" s="205"/>
      <c r="G279" s="205"/>
      <c r="H279" s="205"/>
      <c r="I279" s="206" t="s">
        <v>155</v>
      </c>
      <c r="J279" s="137" t="s">
        <v>384</v>
      </c>
      <c r="K279" s="207" t="n">
        <f aca="false">SUM(K280)</f>
        <v>71746.5</v>
      </c>
      <c r="L279" s="207" t="n">
        <f aca="false">SUM(L280)</f>
        <v>180000</v>
      </c>
      <c r="M279" s="207" t="n">
        <f aca="false">SUM(M280)</f>
        <v>180000</v>
      </c>
      <c r="N279" s="207" t="n">
        <f aca="false">SUM(N280)</f>
        <v>61000</v>
      </c>
      <c r="O279" s="207" t="n">
        <f aca="false">SUM(O280)</f>
        <v>61000</v>
      </c>
      <c r="P279" s="207" t="n">
        <f aca="false">SUM(P280)</f>
        <v>70000</v>
      </c>
      <c r="Q279" s="207" t="n">
        <f aca="false">SUM(Q280)</f>
        <v>70000</v>
      </c>
      <c r="R279" s="207" t="n">
        <f aca="false">SUM(R280)</f>
        <v>21923.2</v>
      </c>
      <c r="S279" s="207" t="n">
        <f aca="false">SUM(S280)</f>
        <v>60000</v>
      </c>
      <c r="T279" s="207" t="n">
        <f aca="false">SUM(T280)</f>
        <v>16193.2</v>
      </c>
      <c r="U279" s="207" t="n">
        <f aca="false">SUM(U280)</f>
        <v>0</v>
      </c>
      <c r="V279" s="207" t="n">
        <f aca="false">SUM(V280)</f>
        <v>210</v>
      </c>
      <c r="W279" s="207" t="n">
        <f aca="false">SUM(W280)</f>
        <v>50000</v>
      </c>
      <c r="X279" s="207" t="n">
        <f aca="false">SUM(X280)</f>
        <v>50000</v>
      </c>
      <c r="Y279" s="207" t="n">
        <f aca="false">SUM(Y280)</f>
        <v>50000</v>
      </c>
      <c r="Z279" s="207" t="n">
        <f aca="false">SUM(Z280)</f>
        <v>65000</v>
      </c>
      <c r="AA279" s="207" t="n">
        <f aca="false">SUM(AA280)</f>
        <v>50000</v>
      </c>
      <c r="AB279" s="207" t="n">
        <f aca="false">SUM(AB280)</f>
        <v>23896.8</v>
      </c>
      <c r="AC279" s="207" t="n">
        <f aca="false">SUM(AC280)</f>
        <v>70000</v>
      </c>
      <c r="AD279" s="207" t="n">
        <f aca="false">SUM(AD280)</f>
        <v>70000</v>
      </c>
      <c r="AE279" s="207" t="n">
        <f aca="false">SUM(AE280)</f>
        <v>0</v>
      </c>
      <c r="AF279" s="207" t="n">
        <f aca="false">SUM(AF280)</f>
        <v>0</v>
      </c>
      <c r="AG279" s="207" t="n">
        <f aca="false">SUM(AG280)</f>
        <v>70000</v>
      </c>
      <c r="AH279" s="207" t="n">
        <f aca="false">SUM(AH280)</f>
        <v>46387.46</v>
      </c>
      <c r="AI279" s="207" t="n">
        <f aca="false">SUM(AI280)</f>
        <v>120000</v>
      </c>
      <c r="AJ279" s="207" t="n">
        <f aca="false">SUM(AJ280)</f>
        <v>63901.96</v>
      </c>
      <c r="AK279" s="207" t="n">
        <f aca="false">SUM(AK280)</f>
        <v>242000</v>
      </c>
      <c r="AL279" s="207" t="n">
        <f aca="false">SUM(AL280)</f>
        <v>10000</v>
      </c>
      <c r="AM279" s="207" t="n">
        <f aca="false">SUM(AM280)</f>
        <v>0</v>
      </c>
      <c r="AN279" s="207" t="n">
        <f aca="false">SUM(AN280)</f>
        <v>252000</v>
      </c>
      <c r="AO279" s="207" t="n">
        <f aca="false">SUM(AN279/$AN$2)</f>
        <v>33446.1477204858</v>
      </c>
      <c r="AP279" s="207" t="n">
        <f aca="false">SUM(AP280)</f>
        <v>227000</v>
      </c>
      <c r="AQ279" s="207" t="n">
        <f aca="false">SUM(AQ280)</f>
        <v>0</v>
      </c>
      <c r="AR279" s="207" t="n">
        <f aca="false">SUM(AP279/$AN$2)</f>
        <v>30128.0775101201</v>
      </c>
      <c r="AS279" s="207"/>
      <c r="AT279" s="207" t="n">
        <f aca="false">SUM(AT280)</f>
        <v>12461.14</v>
      </c>
      <c r="AU279" s="207" t="n">
        <f aca="false">SUM(AU280)</f>
        <v>0</v>
      </c>
      <c r="AV279" s="207" t="n">
        <f aca="false">SUM(AV280)</f>
        <v>0</v>
      </c>
      <c r="AW279" s="207" t="n">
        <f aca="false">SUM(AR279+AU279-AV279)</f>
        <v>30128.0775101201</v>
      </c>
      <c r="AX279" s="215" t="n">
        <f aca="false">SUM(AX282)</f>
        <v>32358.77</v>
      </c>
      <c r="AY279" s="216" t="n">
        <f aca="false">SUM(AY282)</f>
        <v>6563.86</v>
      </c>
      <c r="AZ279" s="216" t="n">
        <f aca="false">SUM(AZ282)</f>
        <v>2300</v>
      </c>
      <c r="BA279" s="216" t="n">
        <f aca="false">SUM(BA282)</f>
        <v>34391.9375101201</v>
      </c>
      <c r="BI279" s="3"/>
    </row>
    <row r="280" customFormat="false" ht="12.75" hidden="false" customHeight="false" outlineLevel="0" collapsed="false">
      <c r="A280" s="204"/>
      <c r="B280" s="205"/>
      <c r="C280" s="205"/>
      <c r="D280" s="205"/>
      <c r="E280" s="205"/>
      <c r="F280" s="205"/>
      <c r="G280" s="205"/>
      <c r="H280" s="205"/>
      <c r="I280" s="211" t="s">
        <v>385</v>
      </c>
      <c r="J280" s="212"/>
      <c r="K280" s="213" t="n">
        <f aca="false">SUM(K282)</f>
        <v>71746.5</v>
      </c>
      <c r="L280" s="213" t="n">
        <f aca="false">SUM(L282)</f>
        <v>180000</v>
      </c>
      <c r="M280" s="213" t="n">
        <f aca="false">SUM(M282)</f>
        <v>180000</v>
      </c>
      <c r="N280" s="213" t="n">
        <f aca="false">SUM(N282)</f>
        <v>61000</v>
      </c>
      <c r="O280" s="213" t="n">
        <f aca="false">SUM(O282)</f>
        <v>61000</v>
      </c>
      <c r="P280" s="213" t="n">
        <f aca="false">SUM(P282)</f>
        <v>70000</v>
      </c>
      <c r="Q280" s="213" t="n">
        <f aca="false">SUM(Q282)</f>
        <v>70000</v>
      </c>
      <c r="R280" s="213" t="n">
        <f aca="false">SUM(R282)</f>
        <v>21923.2</v>
      </c>
      <c r="S280" s="213" t="n">
        <f aca="false">SUM(S282)</f>
        <v>60000</v>
      </c>
      <c r="T280" s="213" t="n">
        <f aca="false">SUM(T282)</f>
        <v>16193.2</v>
      </c>
      <c r="U280" s="213" t="n">
        <f aca="false">SUM(U282)</f>
        <v>0</v>
      </c>
      <c r="V280" s="213" t="n">
        <f aca="false">SUM(V282)</f>
        <v>210</v>
      </c>
      <c r="W280" s="213" t="n">
        <f aca="false">SUM(W282)</f>
        <v>50000</v>
      </c>
      <c r="X280" s="213" t="n">
        <f aca="false">SUM(X282)</f>
        <v>50000</v>
      </c>
      <c r="Y280" s="213" t="n">
        <f aca="false">SUM(Y282)</f>
        <v>50000</v>
      </c>
      <c r="Z280" s="213" t="n">
        <f aca="false">SUM(Z282)</f>
        <v>65000</v>
      </c>
      <c r="AA280" s="213" t="n">
        <f aca="false">SUM(AA282)</f>
        <v>50000</v>
      </c>
      <c r="AB280" s="213" t="n">
        <f aca="false">SUM(AB282)</f>
        <v>23896.8</v>
      </c>
      <c r="AC280" s="213" t="n">
        <f aca="false">SUM(AC282)</f>
        <v>70000</v>
      </c>
      <c r="AD280" s="213" t="n">
        <f aca="false">SUM(AD282)</f>
        <v>70000</v>
      </c>
      <c r="AE280" s="213" t="n">
        <f aca="false">SUM(AE282)</f>
        <v>0</v>
      </c>
      <c r="AF280" s="213" t="n">
        <f aca="false">SUM(AF282)</f>
        <v>0</v>
      </c>
      <c r="AG280" s="213" t="n">
        <f aca="false">SUM(AG282)</f>
        <v>70000</v>
      </c>
      <c r="AH280" s="213" t="n">
        <f aca="false">SUM(AH282)</f>
        <v>46387.46</v>
      </c>
      <c r="AI280" s="213" t="n">
        <f aca="false">SUM(AI282)</f>
        <v>120000</v>
      </c>
      <c r="AJ280" s="213" t="n">
        <f aca="false">SUM(AJ282)</f>
        <v>63901.96</v>
      </c>
      <c r="AK280" s="213" t="n">
        <f aca="false">SUM(AK282)</f>
        <v>242000</v>
      </c>
      <c r="AL280" s="213" t="n">
        <f aca="false">SUM(AL282)</f>
        <v>10000</v>
      </c>
      <c r="AM280" s="213" t="n">
        <f aca="false">SUM(AM282)</f>
        <v>0</v>
      </c>
      <c r="AN280" s="213" t="n">
        <f aca="false">SUM(AN282)</f>
        <v>252000</v>
      </c>
      <c r="AO280" s="207" t="n">
        <f aca="false">SUM(AN280/$AN$2)</f>
        <v>33446.1477204858</v>
      </c>
      <c r="AP280" s="213" t="n">
        <f aca="false">SUM(AP282)</f>
        <v>227000</v>
      </c>
      <c r="AQ280" s="213" t="n">
        <f aca="false">SUM(AQ282)</f>
        <v>0</v>
      </c>
      <c r="AR280" s="207" t="n">
        <f aca="false">SUM(AP280/$AN$2)</f>
        <v>30128.0775101201</v>
      </c>
      <c r="AS280" s="207"/>
      <c r="AT280" s="207" t="n">
        <f aca="false">SUM(AT282)</f>
        <v>12461.14</v>
      </c>
      <c r="AU280" s="207" t="n">
        <f aca="false">SUM(AU282)</f>
        <v>0</v>
      </c>
      <c r="AV280" s="207" t="n">
        <f aca="false">SUM(AV282)</f>
        <v>0</v>
      </c>
      <c r="AW280" s="207" t="n">
        <f aca="false">SUM(AR280+AU280-AV280)</f>
        <v>30128.0775101201</v>
      </c>
      <c r="AX280" s="215"/>
      <c r="AY280" s="180"/>
      <c r="AZ280" s="180"/>
      <c r="BA280" s="160" t="n">
        <v>34391.94</v>
      </c>
      <c r="BI280" s="3"/>
    </row>
    <row r="281" customFormat="false" ht="12.75" hidden="false" customHeight="false" outlineLevel="0" collapsed="false">
      <c r="A281" s="204"/>
      <c r="B281" s="205" t="s">
        <v>158</v>
      </c>
      <c r="C281" s="205"/>
      <c r="D281" s="205"/>
      <c r="E281" s="205"/>
      <c r="F281" s="205"/>
      <c r="G281" s="205"/>
      <c r="H281" s="205"/>
      <c r="I281" s="217" t="s">
        <v>159</v>
      </c>
      <c r="J281" s="218" t="s">
        <v>160</v>
      </c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13"/>
      <c r="AC281" s="213"/>
      <c r="AD281" s="213"/>
      <c r="AE281" s="213"/>
      <c r="AF281" s="213"/>
      <c r="AG281" s="213"/>
      <c r="AH281" s="213"/>
      <c r="AI281" s="213"/>
      <c r="AJ281" s="213"/>
      <c r="AK281" s="213"/>
      <c r="AL281" s="213"/>
      <c r="AM281" s="213"/>
      <c r="AN281" s="213"/>
      <c r="AO281" s="207" t="n">
        <f aca="false">SUM(AN281/$AN$2)</f>
        <v>0</v>
      </c>
      <c r="AP281" s="213" t="n">
        <v>227000</v>
      </c>
      <c r="AQ281" s="213"/>
      <c r="AR281" s="207" t="n">
        <f aca="false">SUM(AP281/$AN$2)</f>
        <v>30128.0775101201</v>
      </c>
      <c r="AS281" s="207" t="n">
        <f aca="false">SUM(AQ281/$AN$2)</f>
        <v>0</v>
      </c>
      <c r="AT281" s="207" t="n">
        <f aca="false">SUM(AR281/$AN$2)</f>
        <v>3998.68305927668</v>
      </c>
      <c r="AU281" s="207" t="n">
        <f aca="false">SUM(AS281/$AN$2)</f>
        <v>0</v>
      </c>
      <c r="AV281" s="207"/>
      <c r="AW281" s="207" t="n">
        <v>30128.08</v>
      </c>
      <c r="AX281" s="215"/>
      <c r="AY281" s="180"/>
      <c r="AZ281" s="180"/>
      <c r="BA281" s="160" t="n">
        <v>34391.94</v>
      </c>
      <c r="BI281" s="3"/>
    </row>
    <row r="282" customFormat="false" ht="12.75" hidden="false" customHeight="false" outlineLevel="0" collapsed="false">
      <c r="A282" s="214"/>
      <c r="B282" s="220"/>
      <c r="C282" s="220"/>
      <c r="D282" s="220"/>
      <c r="E282" s="220"/>
      <c r="F282" s="220"/>
      <c r="G282" s="220"/>
      <c r="H282" s="220"/>
      <c r="I282" s="206" t="n">
        <v>3</v>
      </c>
      <c r="J282" s="137" t="s">
        <v>71</v>
      </c>
      <c r="K282" s="207" t="n">
        <f aca="false">SUM(K283)</f>
        <v>71746.5</v>
      </c>
      <c r="L282" s="207" t="n">
        <f aca="false">SUM(L283)</f>
        <v>180000</v>
      </c>
      <c r="M282" s="207" t="n">
        <f aca="false">SUM(M283)</f>
        <v>180000</v>
      </c>
      <c r="N282" s="207" t="n">
        <f aca="false">SUM(N283)</f>
        <v>61000</v>
      </c>
      <c r="O282" s="207" t="n">
        <f aca="false">SUM(O283)</f>
        <v>61000</v>
      </c>
      <c r="P282" s="207" t="n">
        <f aca="false">SUM(P283)</f>
        <v>70000</v>
      </c>
      <c r="Q282" s="207" t="n">
        <f aca="false">SUM(Q283)</f>
        <v>70000</v>
      </c>
      <c r="R282" s="207" t="n">
        <f aca="false">SUM(R283)</f>
        <v>21923.2</v>
      </c>
      <c r="S282" s="207" t="n">
        <f aca="false">SUM(S283)</f>
        <v>60000</v>
      </c>
      <c r="T282" s="207" t="n">
        <f aca="false">SUM(T283)</f>
        <v>16193.2</v>
      </c>
      <c r="U282" s="207" t="n">
        <f aca="false">SUM(U283)</f>
        <v>0</v>
      </c>
      <c r="V282" s="207" t="n">
        <f aca="false">SUM(V283)</f>
        <v>210</v>
      </c>
      <c r="W282" s="207" t="n">
        <f aca="false">SUM(W283)</f>
        <v>50000</v>
      </c>
      <c r="X282" s="207" t="n">
        <f aca="false">SUM(X283)</f>
        <v>50000</v>
      </c>
      <c r="Y282" s="207" t="n">
        <f aca="false">SUM(Y283)</f>
        <v>50000</v>
      </c>
      <c r="Z282" s="207" t="n">
        <f aca="false">SUM(Z283)</f>
        <v>65000</v>
      </c>
      <c r="AA282" s="207" t="n">
        <f aca="false">SUM(AA283)</f>
        <v>50000</v>
      </c>
      <c r="AB282" s="207" t="n">
        <f aca="false">SUM(AB283)</f>
        <v>23896.8</v>
      </c>
      <c r="AC282" s="207" t="n">
        <f aca="false">SUM(AC283)</f>
        <v>70000</v>
      </c>
      <c r="AD282" s="207" t="n">
        <f aca="false">SUM(AD283)</f>
        <v>70000</v>
      </c>
      <c r="AE282" s="207" t="n">
        <f aca="false">SUM(AE283)</f>
        <v>0</v>
      </c>
      <c r="AF282" s="207" t="n">
        <f aca="false">SUM(AF283)</f>
        <v>0</v>
      </c>
      <c r="AG282" s="207" t="n">
        <f aca="false">SUM(AG283)</f>
        <v>70000</v>
      </c>
      <c r="AH282" s="207" t="n">
        <f aca="false">SUM(AH283)</f>
        <v>46387.46</v>
      </c>
      <c r="AI282" s="207" t="n">
        <f aca="false">SUM(AI283)</f>
        <v>120000</v>
      </c>
      <c r="AJ282" s="207" t="n">
        <f aca="false">SUM(AJ283)</f>
        <v>63901.96</v>
      </c>
      <c r="AK282" s="207" t="n">
        <f aca="false">SUM(AK283)</f>
        <v>242000</v>
      </c>
      <c r="AL282" s="207" t="n">
        <f aca="false">SUM(AL283)</f>
        <v>10000</v>
      </c>
      <c r="AM282" s="207" t="n">
        <f aca="false">SUM(AM283)</f>
        <v>0</v>
      </c>
      <c r="AN282" s="207" t="n">
        <f aca="false">SUM(AN283)</f>
        <v>252000</v>
      </c>
      <c r="AO282" s="207" t="n">
        <f aca="false">SUM(AN282/$AN$2)</f>
        <v>33446.1477204858</v>
      </c>
      <c r="AP282" s="207" t="n">
        <f aca="false">SUM(AP283)</f>
        <v>227000</v>
      </c>
      <c r="AQ282" s="207" t="n">
        <f aca="false">SUM(AQ283)</f>
        <v>0</v>
      </c>
      <c r="AR282" s="207" t="n">
        <f aca="false">SUM(AP282/$AN$2)</f>
        <v>30128.0775101201</v>
      </c>
      <c r="AS282" s="207"/>
      <c r="AT282" s="207" t="n">
        <f aca="false">SUM(AT283)</f>
        <v>12461.14</v>
      </c>
      <c r="AU282" s="207" t="n">
        <f aca="false">SUM(AU283)</f>
        <v>0</v>
      </c>
      <c r="AV282" s="207" t="n">
        <f aca="false">SUM(AV283)</f>
        <v>0</v>
      </c>
      <c r="AW282" s="207" t="n">
        <f aca="false">SUM(AR282+AU282-AV282)</f>
        <v>30128.0775101201</v>
      </c>
      <c r="AX282" s="215" t="n">
        <f aca="false">SUM(AX283)</f>
        <v>32358.77</v>
      </c>
      <c r="AY282" s="216" t="n">
        <f aca="false">SUM(AY283)</f>
        <v>6563.86</v>
      </c>
      <c r="AZ282" s="216" t="n">
        <f aca="false">SUM(AZ283)</f>
        <v>2300</v>
      </c>
      <c r="BA282" s="216" t="n">
        <f aca="false">SUM(BA283)</f>
        <v>34391.9375101201</v>
      </c>
      <c r="BI282" s="3"/>
    </row>
    <row r="283" customFormat="false" ht="12.75" hidden="false" customHeight="false" outlineLevel="0" collapsed="false">
      <c r="A283" s="214"/>
      <c r="B283" s="220" t="s">
        <v>159</v>
      </c>
      <c r="C283" s="220"/>
      <c r="D283" s="220"/>
      <c r="E283" s="220"/>
      <c r="F283" s="220"/>
      <c r="G283" s="220"/>
      <c r="H283" s="220"/>
      <c r="I283" s="206" t="n">
        <v>37</v>
      </c>
      <c r="J283" s="137" t="s">
        <v>316</v>
      </c>
      <c r="K283" s="207" t="n">
        <f aca="false">SUM(K284)</f>
        <v>71746.5</v>
      </c>
      <c r="L283" s="207" t="n">
        <f aca="false">SUM(L284)</f>
        <v>180000</v>
      </c>
      <c r="M283" s="207" t="n">
        <f aca="false">SUM(M284)</f>
        <v>180000</v>
      </c>
      <c r="N283" s="207" t="n">
        <f aca="false">SUM(N284)</f>
        <v>61000</v>
      </c>
      <c r="O283" s="207" t="n">
        <f aca="false">SUM(O284)</f>
        <v>61000</v>
      </c>
      <c r="P283" s="207" t="n">
        <f aca="false">SUM(P284)</f>
        <v>70000</v>
      </c>
      <c r="Q283" s="207" t="n">
        <f aca="false">SUM(Q284)</f>
        <v>70000</v>
      </c>
      <c r="R283" s="207" t="n">
        <f aca="false">SUM(R284)</f>
        <v>21923.2</v>
      </c>
      <c r="S283" s="207" t="n">
        <f aca="false">SUM(S284)</f>
        <v>60000</v>
      </c>
      <c r="T283" s="207" t="n">
        <f aca="false">SUM(T284)</f>
        <v>16193.2</v>
      </c>
      <c r="U283" s="207" t="n">
        <f aca="false">SUM(U284)</f>
        <v>0</v>
      </c>
      <c r="V283" s="207" t="n">
        <f aca="false">SUM(V284)</f>
        <v>210</v>
      </c>
      <c r="W283" s="207" t="n">
        <f aca="false">SUM(W284)</f>
        <v>50000</v>
      </c>
      <c r="X283" s="207" t="n">
        <f aca="false">SUM(X284)</f>
        <v>50000</v>
      </c>
      <c r="Y283" s="207" t="n">
        <f aca="false">SUM(Y284)</f>
        <v>50000</v>
      </c>
      <c r="Z283" s="207" t="n">
        <f aca="false">SUM(Z284)</f>
        <v>65000</v>
      </c>
      <c r="AA283" s="207" t="n">
        <f aca="false">SUM(AA284)</f>
        <v>50000</v>
      </c>
      <c r="AB283" s="207" t="n">
        <f aca="false">SUM(AB284)</f>
        <v>23896.8</v>
      </c>
      <c r="AC283" s="207" t="n">
        <f aca="false">SUM(AC284)</f>
        <v>70000</v>
      </c>
      <c r="AD283" s="207" t="n">
        <f aca="false">SUM(AD284)</f>
        <v>70000</v>
      </c>
      <c r="AE283" s="207" t="n">
        <f aca="false">SUM(AE284)</f>
        <v>0</v>
      </c>
      <c r="AF283" s="207" t="n">
        <f aca="false">SUM(AF284)</f>
        <v>0</v>
      </c>
      <c r="AG283" s="207" t="n">
        <f aca="false">SUM(AG284)</f>
        <v>70000</v>
      </c>
      <c r="AH283" s="207" t="n">
        <f aca="false">SUM(AH284)</f>
        <v>46387.46</v>
      </c>
      <c r="AI283" s="207" t="n">
        <f aca="false">SUM(AI284)</f>
        <v>120000</v>
      </c>
      <c r="AJ283" s="207" t="n">
        <f aca="false">SUM(AJ284)</f>
        <v>63901.96</v>
      </c>
      <c r="AK283" s="207" t="n">
        <f aca="false">SUM(AK284)</f>
        <v>242000</v>
      </c>
      <c r="AL283" s="207" t="n">
        <f aca="false">SUM(AL284)</f>
        <v>10000</v>
      </c>
      <c r="AM283" s="207" t="n">
        <f aca="false">SUM(AM284)</f>
        <v>0</v>
      </c>
      <c r="AN283" s="207" t="n">
        <f aca="false">SUM(AN284)</f>
        <v>252000</v>
      </c>
      <c r="AO283" s="207" t="n">
        <f aca="false">SUM(AN283/$AN$2)</f>
        <v>33446.1477204858</v>
      </c>
      <c r="AP283" s="207" t="n">
        <f aca="false">SUM(AP284)</f>
        <v>227000</v>
      </c>
      <c r="AQ283" s="207"/>
      <c r="AR283" s="207" t="n">
        <f aca="false">SUM(AP283/$AN$2)</f>
        <v>30128.0775101201</v>
      </c>
      <c r="AS283" s="207"/>
      <c r="AT283" s="207" t="n">
        <f aca="false">SUM(AT284)</f>
        <v>12461.14</v>
      </c>
      <c r="AU283" s="207" t="n">
        <f aca="false">SUM(AU284)</f>
        <v>0</v>
      </c>
      <c r="AV283" s="207" t="n">
        <f aca="false">SUM(AV284)</f>
        <v>0</v>
      </c>
      <c r="AW283" s="207" t="n">
        <f aca="false">SUM(AR283+AU283-AV283)</f>
        <v>30128.0775101201</v>
      </c>
      <c r="AX283" s="215" t="n">
        <f aca="false">SUM(AX284)</f>
        <v>32358.77</v>
      </c>
      <c r="AY283" s="216" t="n">
        <f aca="false">SUM(AY284)</f>
        <v>6563.86</v>
      </c>
      <c r="AZ283" s="216" t="n">
        <f aca="false">SUM(AZ284)</f>
        <v>2300</v>
      </c>
      <c r="BA283" s="216" t="n">
        <f aca="false">SUM(BA284)</f>
        <v>34391.9375101201</v>
      </c>
      <c r="BI283" s="3"/>
    </row>
    <row r="284" customFormat="false" ht="13.5" hidden="true" customHeight="true" outlineLevel="0" collapsed="false">
      <c r="A284" s="209"/>
      <c r="B284" s="205"/>
      <c r="C284" s="205"/>
      <c r="D284" s="205"/>
      <c r="E284" s="205"/>
      <c r="F284" s="205"/>
      <c r="G284" s="205"/>
      <c r="H284" s="205"/>
      <c r="I284" s="217" t="n">
        <v>372</v>
      </c>
      <c r="J284" s="218" t="s">
        <v>386</v>
      </c>
      <c r="K284" s="219" t="n">
        <f aca="false">SUM(K285)</f>
        <v>71746.5</v>
      </c>
      <c r="L284" s="219" t="n">
        <f aca="false">SUM(L285)</f>
        <v>180000</v>
      </c>
      <c r="M284" s="219" t="n">
        <f aca="false">SUM(M285)</f>
        <v>180000</v>
      </c>
      <c r="N284" s="219" t="n">
        <f aca="false">SUM(N285:N286)</f>
        <v>61000</v>
      </c>
      <c r="O284" s="219" t="n">
        <f aca="false">SUM(O285:O286)</f>
        <v>61000</v>
      </c>
      <c r="P284" s="219" t="n">
        <f aca="false">SUM(P285:P286)</f>
        <v>70000</v>
      </c>
      <c r="Q284" s="219" t="n">
        <f aca="false">SUM(Q285:Q286)</f>
        <v>70000</v>
      </c>
      <c r="R284" s="219" t="n">
        <f aca="false">SUM(R285:R286)</f>
        <v>21923.2</v>
      </c>
      <c r="S284" s="219" t="n">
        <f aca="false">SUM(S285:S286)</f>
        <v>60000</v>
      </c>
      <c r="T284" s="219" t="n">
        <f aca="false">SUM(T285:T286)</f>
        <v>16193.2</v>
      </c>
      <c r="U284" s="219" t="n">
        <f aca="false">SUM(U285:U286)</f>
        <v>0</v>
      </c>
      <c r="V284" s="219" t="n">
        <f aca="false">SUM(V285:V286)</f>
        <v>210</v>
      </c>
      <c r="W284" s="219" t="n">
        <f aca="false">SUM(W285:W286)</f>
        <v>50000</v>
      </c>
      <c r="X284" s="219" t="n">
        <f aca="false">SUM(X285:X289)</f>
        <v>50000</v>
      </c>
      <c r="Y284" s="219" t="n">
        <f aca="false">SUM(Y285:Y289)</f>
        <v>50000</v>
      </c>
      <c r="Z284" s="219" t="n">
        <f aca="false">SUM(Z285:Z289)</f>
        <v>65000</v>
      </c>
      <c r="AA284" s="219" t="n">
        <f aca="false">SUM(AA285:AA289)</f>
        <v>50000</v>
      </c>
      <c r="AB284" s="219" t="n">
        <f aca="false">SUM(AB285:AB289)</f>
        <v>23896.8</v>
      </c>
      <c r="AC284" s="219" t="n">
        <f aca="false">SUM(AC285:AC289)</f>
        <v>70000</v>
      </c>
      <c r="AD284" s="219" t="n">
        <f aca="false">SUM(AD285:AD289)</f>
        <v>70000</v>
      </c>
      <c r="AE284" s="219" t="n">
        <f aca="false">SUM(AE285:AE289)</f>
        <v>0</v>
      </c>
      <c r="AF284" s="219" t="n">
        <f aca="false">SUM(AF285:AF289)</f>
        <v>0</v>
      </c>
      <c r="AG284" s="219" t="n">
        <f aca="false">SUM(AG285:AG289)</f>
        <v>70000</v>
      </c>
      <c r="AH284" s="219" t="n">
        <f aca="false">SUM(AH285:AH289)</f>
        <v>46387.46</v>
      </c>
      <c r="AI284" s="219" t="n">
        <f aca="false">SUM(AI285:AI289)</f>
        <v>120000</v>
      </c>
      <c r="AJ284" s="219" t="n">
        <f aca="false">SUM(AJ285:AJ289)</f>
        <v>63901.96</v>
      </c>
      <c r="AK284" s="219" t="n">
        <f aca="false">SUM(AK285:AK289)</f>
        <v>242000</v>
      </c>
      <c r="AL284" s="219" t="n">
        <f aca="false">SUM(AL285:AL289)</f>
        <v>10000</v>
      </c>
      <c r="AM284" s="219" t="n">
        <f aca="false">SUM(AM285:AM289)</f>
        <v>0</v>
      </c>
      <c r="AN284" s="219" t="n">
        <f aca="false">SUM(AN285:AN289)</f>
        <v>252000</v>
      </c>
      <c r="AO284" s="207" t="n">
        <f aca="false">SUM(AN284/$AN$2)</f>
        <v>33446.1477204858</v>
      </c>
      <c r="AP284" s="219" t="n">
        <f aca="false">SUM(AP285:AP289)</f>
        <v>227000</v>
      </c>
      <c r="AQ284" s="219"/>
      <c r="AR284" s="207" t="n">
        <f aca="false">SUM(AP284/$AN$2)</f>
        <v>30128.0775101201</v>
      </c>
      <c r="AS284" s="207"/>
      <c r="AT284" s="207" t="n">
        <f aca="false">SUM(AT285:AT289)</f>
        <v>12461.14</v>
      </c>
      <c r="AU284" s="207" t="n">
        <f aca="false">SUM(AU285:AU289)</f>
        <v>0</v>
      </c>
      <c r="AV284" s="207" t="n">
        <f aca="false">SUM(AV285:AV289)</f>
        <v>0</v>
      </c>
      <c r="AW284" s="207" t="n">
        <f aca="false">SUM(AR284+AU284-AV284)</f>
        <v>30128.0775101201</v>
      </c>
      <c r="AX284" s="215" t="n">
        <f aca="false">SUM(AX285:AX289)</f>
        <v>32358.77</v>
      </c>
      <c r="AY284" s="216" t="n">
        <f aca="false">SUM(AY285:AY289)</f>
        <v>6563.86</v>
      </c>
      <c r="AZ284" s="216" t="n">
        <f aca="false">SUM(AZ285:AZ289)</f>
        <v>2300</v>
      </c>
      <c r="BA284" s="216" t="n">
        <f aca="false">SUM(BA285:BA289)</f>
        <v>34391.9375101201</v>
      </c>
      <c r="BI284" s="3"/>
    </row>
    <row r="285" customFormat="false" ht="12.75" hidden="true" customHeight="false" outlineLevel="0" collapsed="false">
      <c r="A285" s="209"/>
      <c r="B285" s="205"/>
      <c r="C285" s="205"/>
      <c r="D285" s="205"/>
      <c r="E285" s="205"/>
      <c r="F285" s="205"/>
      <c r="G285" s="205"/>
      <c r="H285" s="205"/>
      <c r="I285" s="217" t="n">
        <v>37211</v>
      </c>
      <c r="J285" s="218" t="s">
        <v>387</v>
      </c>
      <c r="K285" s="219" t="n">
        <v>71746.5</v>
      </c>
      <c r="L285" s="219" t="n">
        <v>180000</v>
      </c>
      <c r="M285" s="219" t="n">
        <v>180000</v>
      </c>
      <c r="N285" s="219" t="n">
        <v>44000</v>
      </c>
      <c r="O285" s="219" t="n">
        <v>44000</v>
      </c>
      <c r="P285" s="219" t="n">
        <v>50000</v>
      </c>
      <c r="Q285" s="219" t="n">
        <v>50000</v>
      </c>
      <c r="R285" s="219" t="n">
        <v>8923.2</v>
      </c>
      <c r="S285" s="219" t="n">
        <v>30000</v>
      </c>
      <c r="T285" s="219" t="n">
        <v>7893.2</v>
      </c>
      <c r="U285" s="219"/>
      <c r="V285" s="207" t="n">
        <f aca="false">S285/P285*100</f>
        <v>60</v>
      </c>
      <c r="W285" s="219" t="n">
        <v>25000</v>
      </c>
      <c r="X285" s="219" t="n">
        <v>20000</v>
      </c>
      <c r="Y285" s="219" t="n">
        <v>20000</v>
      </c>
      <c r="Z285" s="219" t="n">
        <v>20000</v>
      </c>
      <c r="AA285" s="219" t="n">
        <v>20000</v>
      </c>
      <c r="AB285" s="219" t="n">
        <v>5896.8</v>
      </c>
      <c r="AC285" s="219" t="n">
        <v>20000</v>
      </c>
      <c r="AD285" s="219" t="n">
        <v>20000</v>
      </c>
      <c r="AE285" s="219"/>
      <c r="AF285" s="219"/>
      <c r="AG285" s="221" t="n">
        <f aca="false">SUM(AD285+AE285-AF285)</f>
        <v>20000</v>
      </c>
      <c r="AH285" s="219" t="n">
        <v>9287.46</v>
      </c>
      <c r="AI285" s="219" t="n">
        <v>20000</v>
      </c>
      <c r="AJ285" s="180" t="n">
        <v>10601.96</v>
      </c>
      <c r="AK285" s="219" t="n">
        <v>20000</v>
      </c>
      <c r="AL285" s="219"/>
      <c r="AM285" s="219"/>
      <c r="AN285" s="180" t="n">
        <f aca="false">SUM(AK285+AL285-AM285)</f>
        <v>20000</v>
      </c>
      <c r="AO285" s="207" t="n">
        <f aca="false">SUM(AN285/$AN$2)</f>
        <v>2654.45616829252</v>
      </c>
      <c r="AP285" s="180" t="n">
        <v>20000</v>
      </c>
      <c r="AQ285" s="180"/>
      <c r="AR285" s="207" t="n">
        <f aca="false">SUM(AP285/$AN$2)</f>
        <v>2654.45616829252</v>
      </c>
      <c r="AS285" s="207" t="n">
        <v>666.76</v>
      </c>
      <c r="AT285" s="207" t="n">
        <v>666.76</v>
      </c>
      <c r="AU285" s="207"/>
      <c r="AV285" s="207"/>
      <c r="AW285" s="207" t="n">
        <f aca="false">SUM(AR285+AU285-AV285)</f>
        <v>2654.45616829252</v>
      </c>
      <c r="AX285" s="215" t="n">
        <v>178.67</v>
      </c>
      <c r="AY285" s="180"/>
      <c r="AZ285" s="180" t="n">
        <v>2300</v>
      </c>
      <c r="BA285" s="160" t="n">
        <f aca="false">SUM(AW285+AY285-AZ285)</f>
        <v>354.456168292521</v>
      </c>
      <c r="BB285" s="3" t="n">
        <v>354.46</v>
      </c>
      <c r="BI285" s="3"/>
    </row>
    <row r="286" customFormat="false" ht="12.75" hidden="true" customHeight="false" outlineLevel="0" collapsed="false">
      <c r="A286" s="209"/>
      <c r="B286" s="205"/>
      <c r="C286" s="205"/>
      <c r="D286" s="205"/>
      <c r="E286" s="205"/>
      <c r="F286" s="205"/>
      <c r="G286" s="205"/>
      <c r="H286" s="205"/>
      <c r="I286" s="217" t="n">
        <v>37211</v>
      </c>
      <c r="J286" s="218" t="s">
        <v>388</v>
      </c>
      <c r="K286" s="219"/>
      <c r="L286" s="219"/>
      <c r="M286" s="219"/>
      <c r="N286" s="219" t="n">
        <v>17000</v>
      </c>
      <c r="O286" s="219" t="n">
        <v>17000</v>
      </c>
      <c r="P286" s="219" t="n">
        <v>20000</v>
      </c>
      <c r="Q286" s="219" t="n">
        <v>20000</v>
      </c>
      <c r="R286" s="219" t="n">
        <v>13000</v>
      </c>
      <c r="S286" s="219" t="n">
        <v>30000</v>
      </c>
      <c r="T286" s="219" t="n">
        <v>8300</v>
      </c>
      <c r="U286" s="219"/>
      <c r="V286" s="207" t="n">
        <f aca="false">S286/P286*100</f>
        <v>150</v>
      </c>
      <c r="W286" s="219" t="n">
        <v>25000</v>
      </c>
      <c r="X286" s="219" t="n">
        <v>30000</v>
      </c>
      <c r="Y286" s="219" t="n">
        <v>30000</v>
      </c>
      <c r="Z286" s="219" t="n">
        <v>45000</v>
      </c>
      <c r="AA286" s="219" t="n">
        <v>30000</v>
      </c>
      <c r="AB286" s="219" t="n">
        <v>18000</v>
      </c>
      <c r="AC286" s="219" t="n">
        <v>50000</v>
      </c>
      <c r="AD286" s="219" t="n">
        <v>50000</v>
      </c>
      <c r="AE286" s="219"/>
      <c r="AF286" s="219"/>
      <c r="AG286" s="221" t="n">
        <f aca="false">SUM(AD286+AE286-AF286)</f>
        <v>50000</v>
      </c>
      <c r="AH286" s="219" t="n">
        <v>37100</v>
      </c>
      <c r="AI286" s="219" t="n">
        <v>70000</v>
      </c>
      <c r="AJ286" s="180" t="n">
        <v>27300</v>
      </c>
      <c r="AK286" s="219" t="n">
        <v>70000</v>
      </c>
      <c r="AL286" s="219" t="n">
        <v>10000</v>
      </c>
      <c r="AM286" s="219"/>
      <c r="AN286" s="180" t="n">
        <f aca="false">SUM(AK286+AL286-AM286)</f>
        <v>80000</v>
      </c>
      <c r="AO286" s="207" t="n">
        <f aca="false">SUM(AN286/$AN$2)</f>
        <v>10617.8246731701</v>
      </c>
      <c r="AP286" s="180" t="n">
        <v>50000</v>
      </c>
      <c r="AQ286" s="180"/>
      <c r="AR286" s="207" t="n">
        <f aca="false">SUM(AP286/$AN$2)</f>
        <v>6636.1404207313</v>
      </c>
      <c r="AS286" s="207" t="n">
        <v>5570</v>
      </c>
      <c r="AT286" s="207" t="n">
        <v>5570</v>
      </c>
      <c r="AU286" s="207"/>
      <c r="AV286" s="207"/>
      <c r="AW286" s="207" t="n">
        <f aca="false">SUM(AR286+AU286-AV286)</f>
        <v>6636.1404207313</v>
      </c>
      <c r="AX286" s="215" t="n">
        <v>8100</v>
      </c>
      <c r="AY286" s="180" t="n">
        <v>1563.86</v>
      </c>
      <c r="AZ286" s="180"/>
      <c r="BA286" s="160" t="n">
        <f aca="false">SUM(AW286+AY286-AZ286)</f>
        <v>8200.0004207313</v>
      </c>
      <c r="BB286" s="3" t="n">
        <v>8200</v>
      </c>
      <c r="BI286" s="3"/>
    </row>
    <row r="287" customFormat="false" ht="12.75" hidden="true" customHeight="false" outlineLevel="0" collapsed="false">
      <c r="A287" s="209"/>
      <c r="B287" s="205"/>
      <c r="C287" s="205"/>
      <c r="D287" s="205"/>
      <c r="E287" s="205"/>
      <c r="F287" s="205"/>
      <c r="G287" s="205"/>
      <c r="H287" s="205"/>
      <c r="I287" s="217" t="n">
        <v>37211</v>
      </c>
      <c r="J287" s="218" t="s">
        <v>389</v>
      </c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07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21"/>
      <c r="AH287" s="219"/>
      <c r="AI287" s="219"/>
      <c r="AJ287" s="180"/>
      <c r="AK287" s="219" t="n">
        <v>70000</v>
      </c>
      <c r="AL287" s="219"/>
      <c r="AM287" s="219"/>
      <c r="AN287" s="180" t="n">
        <f aca="false">SUM(AK287+AL287-AM287)</f>
        <v>70000</v>
      </c>
      <c r="AO287" s="207" t="n">
        <f aca="false">SUM(AN287/$AN$2)</f>
        <v>9290.59658902382</v>
      </c>
      <c r="AP287" s="180" t="n">
        <v>70000</v>
      </c>
      <c r="AQ287" s="180"/>
      <c r="AR287" s="207" t="n">
        <f aca="false">SUM(AP287/$AN$2)</f>
        <v>9290.59658902382</v>
      </c>
      <c r="AS287" s="207"/>
      <c r="AT287" s="207"/>
      <c r="AU287" s="207"/>
      <c r="AV287" s="207"/>
      <c r="AW287" s="207" t="n">
        <f aca="false">SUM(AR287+AU287-AV287)</f>
        <v>9290.59658902382</v>
      </c>
      <c r="AX287" s="215" t="n">
        <v>12430</v>
      </c>
      <c r="AY287" s="180" t="n">
        <v>3500</v>
      </c>
      <c r="AZ287" s="180"/>
      <c r="BA287" s="160" t="n">
        <f aca="false">SUM(AW287+AY287-AZ287)</f>
        <v>12790.5965890238</v>
      </c>
      <c r="BB287" s="3" t="n">
        <v>12790.6</v>
      </c>
      <c r="BI287" s="3"/>
    </row>
    <row r="288" customFormat="false" ht="12.75" hidden="true" customHeight="false" outlineLevel="0" collapsed="false">
      <c r="A288" s="209"/>
      <c r="B288" s="205"/>
      <c r="C288" s="205"/>
      <c r="D288" s="205"/>
      <c r="E288" s="205"/>
      <c r="F288" s="205"/>
      <c r="G288" s="205"/>
      <c r="H288" s="205"/>
      <c r="I288" s="217" t="n">
        <v>37221</v>
      </c>
      <c r="J288" s="218" t="s">
        <v>390</v>
      </c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07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221"/>
      <c r="AH288" s="219"/>
      <c r="AI288" s="219" t="n">
        <v>30000</v>
      </c>
      <c r="AJ288" s="180" t="n">
        <v>0</v>
      </c>
      <c r="AK288" s="219" t="n">
        <v>30000</v>
      </c>
      <c r="AL288" s="219"/>
      <c r="AM288" s="219"/>
      <c r="AN288" s="180" t="n">
        <f aca="false">SUM(AK288+AL288-AM288)</f>
        <v>30000</v>
      </c>
      <c r="AO288" s="207" t="n">
        <f aca="false">SUM(AN288/$AN$2)</f>
        <v>3981.68425243878</v>
      </c>
      <c r="AP288" s="180" t="n">
        <v>15000</v>
      </c>
      <c r="AQ288" s="180"/>
      <c r="AR288" s="207" t="n">
        <f aca="false">SUM(AP288/$AN$2)</f>
        <v>1990.84212621939</v>
      </c>
      <c r="AS288" s="207"/>
      <c r="AT288" s="207"/>
      <c r="AU288" s="207"/>
      <c r="AV288" s="207"/>
      <c r="AW288" s="207" t="n">
        <f aca="false">SUM(AR288+AU288-AV288)</f>
        <v>1990.84212621939</v>
      </c>
      <c r="AX288" s="215" t="n">
        <v>1000</v>
      </c>
      <c r="AY288" s="180"/>
      <c r="AZ288" s="180"/>
      <c r="BA288" s="160" t="n">
        <f aca="false">SUM(AW288+AY288-AZ288)</f>
        <v>1990.84212621939</v>
      </c>
      <c r="BB288" s="3" t="n">
        <v>1990.84</v>
      </c>
      <c r="BI288" s="3"/>
    </row>
    <row r="289" customFormat="false" ht="12.75" hidden="true" customHeight="false" outlineLevel="0" collapsed="false">
      <c r="A289" s="209"/>
      <c r="B289" s="205"/>
      <c r="C289" s="205"/>
      <c r="D289" s="205"/>
      <c r="E289" s="205"/>
      <c r="F289" s="205"/>
      <c r="G289" s="205"/>
      <c r="H289" s="205"/>
      <c r="I289" s="217" t="n">
        <v>37221</v>
      </c>
      <c r="J289" s="218" t="s">
        <v>391</v>
      </c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07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21"/>
      <c r="AH289" s="219"/>
      <c r="AI289" s="219"/>
      <c r="AJ289" s="180" t="n">
        <v>26000</v>
      </c>
      <c r="AK289" s="219" t="n">
        <v>52000</v>
      </c>
      <c r="AL289" s="219"/>
      <c r="AM289" s="219"/>
      <c r="AN289" s="180" t="n">
        <f aca="false">SUM(AK289+AL289-AM289)</f>
        <v>52000</v>
      </c>
      <c r="AO289" s="207" t="n">
        <f aca="false">SUM(AN289/$AN$2)</f>
        <v>6901.58603756055</v>
      </c>
      <c r="AP289" s="180" t="n">
        <v>72000</v>
      </c>
      <c r="AQ289" s="180"/>
      <c r="AR289" s="207" t="n">
        <f aca="false">SUM(AP289/$AN$2)</f>
        <v>9556.04220585308</v>
      </c>
      <c r="AS289" s="207" t="n">
        <v>6224.38</v>
      </c>
      <c r="AT289" s="207" t="n">
        <v>6224.38</v>
      </c>
      <c r="AU289" s="207"/>
      <c r="AV289" s="207"/>
      <c r="AW289" s="207" t="n">
        <f aca="false">SUM(AR289+AU289-AV289)</f>
        <v>9556.04220585308</v>
      </c>
      <c r="AX289" s="215" t="n">
        <v>10650.1</v>
      </c>
      <c r="AY289" s="180" t="n">
        <v>1500</v>
      </c>
      <c r="AZ289" s="180"/>
      <c r="BA289" s="160" t="n">
        <f aca="false">SUM(AW289+AY289-AZ289)</f>
        <v>11056.0422058531</v>
      </c>
      <c r="BB289" s="3" t="n">
        <v>11056.04</v>
      </c>
      <c r="BI289" s="3"/>
    </row>
    <row r="290" customFormat="false" ht="12.75" hidden="false" customHeight="false" outlineLevel="0" collapsed="false">
      <c r="A290" s="209" t="s">
        <v>392</v>
      </c>
      <c r="B290" s="205"/>
      <c r="C290" s="205"/>
      <c r="D290" s="205"/>
      <c r="E290" s="205"/>
      <c r="F290" s="205"/>
      <c r="G290" s="205"/>
      <c r="H290" s="205"/>
      <c r="I290" s="217" t="s">
        <v>155</v>
      </c>
      <c r="J290" s="218" t="s">
        <v>393</v>
      </c>
      <c r="K290" s="219" t="e">
        <f aca="false">SUM(#REF!)</f>
        <v>#REF!</v>
      </c>
      <c r="L290" s="219" t="e">
        <f aca="false">SUM(#REF!)</f>
        <v>#REF!</v>
      </c>
      <c r="M290" s="219" t="e">
        <f aca="false">SUM(#REF!)</f>
        <v>#REF!</v>
      </c>
      <c r="N290" s="207" t="n">
        <f aca="false">SUM(N291)</f>
        <v>16000</v>
      </c>
      <c r="O290" s="207" t="n">
        <f aca="false">SUM(O291)</f>
        <v>16000</v>
      </c>
      <c r="P290" s="207" t="n">
        <f aca="false">SUM(P291)</f>
        <v>25000</v>
      </c>
      <c r="Q290" s="207" t="n">
        <f aca="false">SUM(Q291)</f>
        <v>25000</v>
      </c>
      <c r="R290" s="207" t="n">
        <f aca="false">SUM(R291)</f>
        <v>16786.14</v>
      </c>
      <c r="S290" s="207" t="n">
        <f aca="false">SUM(S291)</f>
        <v>25000</v>
      </c>
      <c r="T290" s="207" t="n">
        <f aca="false">SUM(T291)</f>
        <v>16422</v>
      </c>
      <c r="U290" s="207" t="n">
        <f aca="false">SUM(U291)</f>
        <v>0</v>
      </c>
      <c r="V290" s="207" t="n">
        <f aca="false">SUM(V291)</f>
        <v>200</v>
      </c>
      <c r="W290" s="207" t="n">
        <f aca="false">SUM(W291)</f>
        <v>25000</v>
      </c>
      <c r="X290" s="207" t="n">
        <f aca="false">SUM(X291)</f>
        <v>25000</v>
      </c>
      <c r="Y290" s="207" t="n">
        <f aca="false">SUM(Y291)</f>
        <v>30000</v>
      </c>
      <c r="Z290" s="207" t="n">
        <f aca="false">SUM(Z291)</f>
        <v>30000</v>
      </c>
      <c r="AA290" s="207" t="n">
        <f aca="false">SUM(AA291)</f>
        <v>30000</v>
      </c>
      <c r="AB290" s="207" t="n">
        <f aca="false">SUM(AB291)</f>
        <v>15498.58</v>
      </c>
      <c r="AC290" s="207" t="n">
        <f aca="false">SUM(AC291)</f>
        <v>30000</v>
      </c>
      <c r="AD290" s="207" t="n">
        <f aca="false">SUM(AD291)</f>
        <v>45000</v>
      </c>
      <c r="AE290" s="207" t="n">
        <f aca="false">SUM(AE291)</f>
        <v>0</v>
      </c>
      <c r="AF290" s="207" t="n">
        <f aca="false">SUM(AF291)</f>
        <v>0</v>
      </c>
      <c r="AG290" s="207" t="n">
        <f aca="false">SUM(AG291)</f>
        <v>45000</v>
      </c>
      <c r="AH290" s="207" t="n">
        <f aca="false">SUM(AH291)</f>
        <v>28479.63</v>
      </c>
      <c r="AI290" s="207" t="n">
        <f aca="false">SUM(AI291)</f>
        <v>45000</v>
      </c>
      <c r="AJ290" s="207" t="n">
        <f aca="false">SUM(AJ291)</f>
        <v>12998.7</v>
      </c>
      <c r="AK290" s="207" t="n">
        <f aca="false">SUM(AK291)</f>
        <v>45000</v>
      </c>
      <c r="AL290" s="207" t="n">
        <f aca="false">SUM(AL291)</f>
        <v>0</v>
      </c>
      <c r="AM290" s="207" t="n">
        <f aca="false">SUM(AM291)</f>
        <v>0</v>
      </c>
      <c r="AN290" s="207" t="n">
        <f aca="false">SUM(AN291)</f>
        <v>45000</v>
      </c>
      <c r="AO290" s="207" t="n">
        <f aca="false">SUM(AN290/$AN$2)</f>
        <v>5972.52637865817</v>
      </c>
      <c r="AP290" s="207" t="n">
        <f aca="false">SUM(AP291)</f>
        <v>34000</v>
      </c>
      <c r="AQ290" s="207" t="n">
        <f aca="false">SUM(AQ291)</f>
        <v>0</v>
      </c>
      <c r="AR290" s="207" t="n">
        <f aca="false">SUM(AP290/$AN$2)</f>
        <v>4512.57548609729</v>
      </c>
      <c r="AS290" s="207"/>
      <c r="AT290" s="207" t="n">
        <f aca="false">SUM(AT291)</f>
        <v>0</v>
      </c>
      <c r="AU290" s="207" t="n">
        <f aca="false">SUM(AU291)</f>
        <v>0</v>
      </c>
      <c r="AV290" s="207" t="n">
        <f aca="false">SUM(AV291)</f>
        <v>0</v>
      </c>
      <c r="AW290" s="207" t="n">
        <f aca="false">SUM(AR290+AU290-AV290)</f>
        <v>4512.57548609729</v>
      </c>
      <c r="AX290" s="215" t="n">
        <f aca="false">SUM(AX293)</f>
        <v>1350</v>
      </c>
      <c r="AY290" s="216" t="n">
        <f aca="false">SUM(AY293)</f>
        <v>0</v>
      </c>
      <c r="AZ290" s="216" t="n">
        <f aca="false">SUM(AZ293)</f>
        <v>530.89</v>
      </c>
      <c r="BA290" s="216" t="n">
        <f aca="false">SUM(BA293)</f>
        <v>3981.68548609729</v>
      </c>
      <c r="BI290" s="3"/>
    </row>
    <row r="291" customFormat="false" ht="12.75" hidden="false" customHeight="false" outlineLevel="0" collapsed="false">
      <c r="A291" s="204"/>
      <c r="B291" s="205"/>
      <c r="C291" s="205"/>
      <c r="D291" s="205"/>
      <c r="E291" s="205"/>
      <c r="F291" s="205"/>
      <c r="G291" s="205"/>
      <c r="H291" s="205"/>
      <c r="I291" s="211" t="s">
        <v>385</v>
      </c>
      <c r="J291" s="212"/>
      <c r="K291" s="213" t="e">
        <f aca="false">SUM(#REF!)</f>
        <v>#REF!</v>
      </c>
      <c r="L291" s="213" t="e">
        <f aca="false">SUM(#REF!)</f>
        <v>#REF!</v>
      </c>
      <c r="M291" s="213" t="e">
        <f aca="false">SUM(#REF!)</f>
        <v>#REF!</v>
      </c>
      <c r="N291" s="213" t="n">
        <f aca="false">SUM(N293)</f>
        <v>16000</v>
      </c>
      <c r="O291" s="213" t="n">
        <f aca="false">SUM(O293)</f>
        <v>16000</v>
      </c>
      <c r="P291" s="213" t="n">
        <f aca="false">SUM(P293)</f>
        <v>25000</v>
      </c>
      <c r="Q291" s="213" t="n">
        <f aca="false">SUM(Q293)</f>
        <v>25000</v>
      </c>
      <c r="R291" s="213" t="n">
        <f aca="false">SUM(R293)</f>
        <v>16786.14</v>
      </c>
      <c r="S291" s="213" t="n">
        <f aca="false">SUM(S293)</f>
        <v>25000</v>
      </c>
      <c r="T291" s="213" t="n">
        <f aca="false">SUM(T293)</f>
        <v>16422</v>
      </c>
      <c r="U291" s="213" t="n">
        <f aca="false">SUM(U293)</f>
        <v>0</v>
      </c>
      <c r="V291" s="213" t="n">
        <f aca="false">SUM(V293)</f>
        <v>200</v>
      </c>
      <c r="W291" s="213" t="n">
        <f aca="false">SUM(W293)</f>
        <v>25000</v>
      </c>
      <c r="X291" s="213" t="n">
        <f aca="false">SUM(X293)</f>
        <v>25000</v>
      </c>
      <c r="Y291" s="213" t="n">
        <f aca="false">SUM(Y293)</f>
        <v>30000</v>
      </c>
      <c r="Z291" s="213" t="n">
        <f aca="false">SUM(Z293)</f>
        <v>30000</v>
      </c>
      <c r="AA291" s="213" t="n">
        <f aca="false">SUM(AA293)</f>
        <v>30000</v>
      </c>
      <c r="AB291" s="213" t="n">
        <f aca="false">SUM(AB293)</f>
        <v>15498.58</v>
      </c>
      <c r="AC291" s="213" t="n">
        <f aca="false">SUM(AC293)</f>
        <v>30000</v>
      </c>
      <c r="AD291" s="213" t="n">
        <f aca="false">SUM(AD293)</f>
        <v>45000</v>
      </c>
      <c r="AE291" s="213" t="n">
        <f aca="false">SUM(AE293)</f>
        <v>0</v>
      </c>
      <c r="AF291" s="213" t="n">
        <f aca="false">SUM(AF293)</f>
        <v>0</v>
      </c>
      <c r="AG291" s="213" t="n">
        <f aca="false">SUM(AG293)</f>
        <v>45000</v>
      </c>
      <c r="AH291" s="213" t="n">
        <f aca="false">SUM(AH293)</f>
        <v>28479.63</v>
      </c>
      <c r="AI291" s="213" t="n">
        <f aca="false">SUM(AI293)</f>
        <v>45000</v>
      </c>
      <c r="AJ291" s="213" t="n">
        <f aca="false">SUM(AJ293)</f>
        <v>12998.7</v>
      </c>
      <c r="AK291" s="213" t="n">
        <f aca="false">SUM(AK293)</f>
        <v>45000</v>
      </c>
      <c r="AL291" s="213" t="n">
        <f aca="false">SUM(AL293)</f>
        <v>0</v>
      </c>
      <c r="AM291" s="213" t="n">
        <f aca="false">SUM(AM293)</f>
        <v>0</v>
      </c>
      <c r="AN291" s="213" t="n">
        <f aca="false">SUM(AN293)</f>
        <v>45000</v>
      </c>
      <c r="AO291" s="207" t="n">
        <f aca="false">SUM(AN291/$AN$2)</f>
        <v>5972.52637865817</v>
      </c>
      <c r="AP291" s="213" t="n">
        <f aca="false">SUM(AP293)</f>
        <v>34000</v>
      </c>
      <c r="AQ291" s="213" t="n">
        <f aca="false">SUM(AQ293)</f>
        <v>0</v>
      </c>
      <c r="AR291" s="207" t="n">
        <f aca="false">SUM(AP291/$AN$2)</f>
        <v>4512.57548609729</v>
      </c>
      <c r="AS291" s="207"/>
      <c r="AT291" s="207" t="n">
        <f aca="false">SUM(AT293)</f>
        <v>0</v>
      </c>
      <c r="AU291" s="207" t="n">
        <f aca="false">SUM(AU293)</f>
        <v>0</v>
      </c>
      <c r="AV291" s="207" t="n">
        <f aca="false">SUM(AV293)</f>
        <v>0</v>
      </c>
      <c r="AW291" s="207" t="n">
        <f aca="false">SUM(AR291+AU291-AV291)</f>
        <v>4512.57548609729</v>
      </c>
      <c r="AX291" s="215"/>
      <c r="AY291" s="180"/>
      <c r="AZ291" s="180"/>
      <c r="BA291" s="160" t="n">
        <v>3981.69</v>
      </c>
      <c r="BI291" s="3"/>
    </row>
    <row r="292" customFormat="false" ht="12.75" hidden="false" customHeight="false" outlineLevel="0" collapsed="false">
      <c r="A292" s="204"/>
      <c r="B292" s="205" t="s">
        <v>158</v>
      </c>
      <c r="C292" s="205"/>
      <c r="D292" s="205"/>
      <c r="E292" s="205"/>
      <c r="F292" s="205"/>
      <c r="G292" s="205"/>
      <c r="H292" s="205"/>
      <c r="I292" s="217" t="s">
        <v>159</v>
      </c>
      <c r="J292" s="218" t="s">
        <v>160</v>
      </c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07" t="n">
        <f aca="false">SUM(AN292/$AN$2)</f>
        <v>0</v>
      </c>
      <c r="AP292" s="213" t="n">
        <v>34000</v>
      </c>
      <c r="AQ292" s="213"/>
      <c r="AR292" s="207" t="n">
        <f aca="false">SUM(AP292/$AN$2)</f>
        <v>4512.57548609729</v>
      </c>
      <c r="AS292" s="207"/>
      <c r="AT292" s="207" t="n">
        <v>34000</v>
      </c>
      <c r="AU292" s="207"/>
      <c r="AV292" s="207"/>
      <c r="AW292" s="207" t="n">
        <f aca="false">SUM(AR292+AU292-AV292)</f>
        <v>4512.57548609729</v>
      </c>
      <c r="AX292" s="215"/>
      <c r="AY292" s="180"/>
      <c r="AZ292" s="180"/>
      <c r="BA292" s="160" t="n">
        <v>3981.69</v>
      </c>
      <c r="BI292" s="3"/>
    </row>
    <row r="293" customFormat="false" ht="12.75" hidden="false" customHeight="false" outlineLevel="0" collapsed="false">
      <c r="A293" s="242"/>
      <c r="B293" s="220"/>
      <c r="C293" s="220"/>
      <c r="D293" s="220"/>
      <c r="E293" s="220"/>
      <c r="F293" s="220"/>
      <c r="G293" s="220"/>
      <c r="H293" s="220"/>
      <c r="I293" s="206" t="n">
        <v>3</v>
      </c>
      <c r="J293" s="137" t="s">
        <v>71</v>
      </c>
      <c r="K293" s="213"/>
      <c r="L293" s="213"/>
      <c r="M293" s="213"/>
      <c r="N293" s="213" t="n">
        <f aca="false">SUM(N294+N302)</f>
        <v>16000</v>
      </c>
      <c r="O293" s="213" t="n">
        <f aca="false">SUM(O294+O302)</f>
        <v>16000</v>
      </c>
      <c r="P293" s="213" t="n">
        <f aca="false">SUM(P294)</f>
        <v>25000</v>
      </c>
      <c r="Q293" s="213" t="n">
        <f aca="false">SUM(Q294)</f>
        <v>25000</v>
      </c>
      <c r="R293" s="213" t="n">
        <f aca="false">SUM(R294+R302)</f>
        <v>16786.14</v>
      </c>
      <c r="S293" s="213" t="n">
        <f aca="false">SUM(S294+S302)</f>
        <v>25000</v>
      </c>
      <c r="T293" s="213" t="n">
        <f aca="false">SUM(T294+T302)</f>
        <v>16422</v>
      </c>
      <c r="U293" s="213" t="n">
        <f aca="false">SUM(U294+U302)</f>
        <v>0</v>
      </c>
      <c r="V293" s="213" t="n">
        <f aca="false">SUM(V294+V302)</f>
        <v>200</v>
      </c>
      <c r="W293" s="213" t="n">
        <f aca="false">SUM(W294+W302)</f>
        <v>25000</v>
      </c>
      <c r="X293" s="213" t="n">
        <f aca="false">SUM(X294+X302)</f>
        <v>25000</v>
      </c>
      <c r="Y293" s="213" t="n">
        <f aca="false">SUM(Y294+Y302)</f>
        <v>30000</v>
      </c>
      <c r="Z293" s="213" t="n">
        <f aca="false">SUM(Z294+Z302)</f>
        <v>30000</v>
      </c>
      <c r="AA293" s="213" t="n">
        <f aca="false">SUM(AA294+AA302)</f>
        <v>30000</v>
      </c>
      <c r="AB293" s="213" t="n">
        <f aca="false">SUM(AB294+AB302)</f>
        <v>15498.58</v>
      </c>
      <c r="AC293" s="213" t="n">
        <f aca="false">SUM(AC294+AC302)</f>
        <v>30000</v>
      </c>
      <c r="AD293" s="213" t="n">
        <f aca="false">SUM(AD294+AD302)</f>
        <v>45000</v>
      </c>
      <c r="AE293" s="213" t="n">
        <f aca="false">SUM(AE294+AE302)</f>
        <v>0</v>
      </c>
      <c r="AF293" s="213" t="n">
        <f aca="false">SUM(AF294+AF302)</f>
        <v>0</v>
      </c>
      <c r="AG293" s="213" t="n">
        <f aca="false">SUM(AG294+AG302)</f>
        <v>45000</v>
      </c>
      <c r="AH293" s="213" t="n">
        <f aca="false">SUM(AH294+AH302)</f>
        <v>28479.63</v>
      </c>
      <c r="AI293" s="213" t="n">
        <f aca="false">SUM(AI294+AI302)</f>
        <v>45000</v>
      </c>
      <c r="AJ293" s="213" t="n">
        <f aca="false">SUM(AJ294+AJ302)</f>
        <v>12998.7</v>
      </c>
      <c r="AK293" s="213" t="n">
        <f aca="false">SUM(AK294+AK302)</f>
        <v>45000</v>
      </c>
      <c r="AL293" s="213" t="n">
        <f aca="false">SUM(AL294+AL302)</f>
        <v>0</v>
      </c>
      <c r="AM293" s="213" t="n">
        <f aca="false">SUM(AM294+AM302)</f>
        <v>0</v>
      </c>
      <c r="AN293" s="213" t="n">
        <f aca="false">SUM(AN294+AN302)</f>
        <v>45000</v>
      </c>
      <c r="AO293" s="207" t="n">
        <f aca="false">SUM(AN293/$AN$2)</f>
        <v>5972.52637865817</v>
      </c>
      <c r="AP293" s="213" t="n">
        <f aca="false">SUM(AP294+AP302)</f>
        <v>34000</v>
      </c>
      <c r="AQ293" s="213" t="n">
        <f aca="false">SUM(AQ294+AQ302)</f>
        <v>0</v>
      </c>
      <c r="AR293" s="207" t="n">
        <f aca="false">SUM(AP293/$AN$2)</f>
        <v>4512.57548609729</v>
      </c>
      <c r="AS293" s="207"/>
      <c r="AT293" s="207" t="n">
        <f aca="false">SUM(AT294+AT302)</f>
        <v>0</v>
      </c>
      <c r="AU293" s="207" t="n">
        <f aca="false">SUM(AU294+AU302)</f>
        <v>0</v>
      </c>
      <c r="AV293" s="207" t="n">
        <f aca="false">SUM(AV294+AV302)</f>
        <v>0</v>
      </c>
      <c r="AW293" s="207" t="n">
        <f aca="false">SUM(AR293+AU293-AV293)</f>
        <v>4512.57548609729</v>
      </c>
      <c r="AX293" s="215" t="n">
        <f aca="false">SUM(AX294)</f>
        <v>1350</v>
      </c>
      <c r="AY293" s="216" t="n">
        <f aca="false">SUM(AY294)</f>
        <v>0</v>
      </c>
      <c r="AZ293" s="216" t="n">
        <f aca="false">SUM(AZ294)</f>
        <v>530.89</v>
      </c>
      <c r="BA293" s="216" t="n">
        <f aca="false">SUM(BA294)</f>
        <v>3981.68548609729</v>
      </c>
      <c r="BI293" s="3"/>
    </row>
    <row r="294" customFormat="false" ht="12.75" hidden="false" customHeight="false" outlineLevel="0" collapsed="false">
      <c r="A294" s="214"/>
      <c r="B294" s="220" t="s">
        <v>159</v>
      </c>
      <c r="C294" s="220"/>
      <c r="D294" s="220"/>
      <c r="E294" s="220"/>
      <c r="F294" s="220"/>
      <c r="G294" s="220"/>
      <c r="H294" s="220"/>
      <c r="I294" s="206" t="n">
        <v>37</v>
      </c>
      <c r="J294" s="137" t="s">
        <v>316</v>
      </c>
      <c r="K294" s="207" t="n">
        <f aca="false">SUM(K295)</f>
        <v>25650</v>
      </c>
      <c r="L294" s="207" t="n">
        <f aca="false">SUM(L295)</f>
        <v>40000</v>
      </c>
      <c r="M294" s="207" t="n">
        <f aca="false">SUM(M295)</f>
        <v>40000</v>
      </c>
      <c r="N294" s="207" t="n">
        <f aca="false">SUM(N295)</f>
        <v>16000</v>
      </c>
      <c r="O294" s="207" t="n">
        <f aca="false">SUM(O295)</f>
        <v>16000</v>
      </c>
      <c r="P294" s="207" t="n">
        <f aca="false">SUM(P295)</f>
        <v>25000</v>
      </c>
      <c r="Q294" s="207" t="n">
        <f aca="false">SUM(Q295)</f>
        <v>25000</v>
      </c>
      <c r="R294" s="207" t="n">
        <f aca="false">SUM(R295)</f>
        <v>14665.8</v>
      </c>
      <c r="S294" s="207" t="n">
        <f aca="false">SUM(S295)</f>
        <v>25000</v>
      </c>
      <c r="T294" s="207" t="n">
        <f aca="false">SUM(T295)</f>
        <v>16422</v>
      </c>
      <c r="U294" s="207" t="n">
        <f aca="false">SUM(U295)</f>
        <v>0</v>
      </c>
      <c r="V294" s="207" t="n">
        <f aca="false">SUM(V295)</f>
        <v>200</v>
      </c>
      <c r="W294" s="207" t="n">
        <f aca="false">SUM(W295)</f>
        <v>25000</v>
      </c>
      <c r="X294" s="207" t="n">
        <f aca="false">SUM(X295)</f>
        <v>25000</v>
      </c>
      <c r="Y294" s="207" t="n">
        <f aca="false">SUM(Y295)</f>
        <v>30000</v>
      </c>
      <c r="Z294" s="207" t="n">
        <f aca="false">SUM(Z295)</f>
        <v>30000</v>
      </c>
      <c r="AA294" s="207" t="n">
        <f aca="false">SUM(AA295)</f>
        <v>30000</v>
      </c>
      <c r="AB294" s="207" t="n">
        <f aca="false">SUM(AB295)</f>
        <v>15498.58</v>
      </c>
      <c r="AC294" s="207" t="n">
        <f aca="false">SUM(AC295)</f>
        <v>30000</v>
      </c>
      <c r="AD294" s="207" t="n">
        <f aca="false">SUM(AD295)</f>
        <v>45000</v>
      </c>
      <c r="AE294" s="207" t="n">
        <f aca="false">SUM(AE295)</f>
        <v>0</v>
      </c>
      <c r="AF294" s="207" t="n">
        <f aca="false">SUM(AF295)</f>
        <v>0</v>
      </c>
      <c r="AG294" s="207" t="n">
        <f aca="false">SUM(AG295)</f>
        <v>45000</v>
      </c>
      <c r="AH294" s="207" t="n">
        <f aca="false">SUM(AH295)</f>
        <v>28479.63</v>
      </c>
      <c r="AI294" s="207" t="n">
        <f aca="false">SUM(AI295)</f>
        <v>45000</v>
      </c>
      <c r="AJ294" s="207" t="n">
        <f aca="false">SUM(AJ295)</f>
        <v>12998.7</v>
      </c>
      <c r="AK294" s="207" t="n">
        <f aca="false">SUM(AK295)</f>
        <v>45000</v>
      </c>
      <c r="AL294" s="207" t="n">
        <f aca="false">SUM(AL295)</f>
        <v>0</v>
      </c>
      <c r="AM294" s="207" t="n">
        <f aca="false">SUM(AM295)</f>
        <v>0</v>
      </c>
      <c r="AN294" s="207" t="n">
        <f aca="false">SUM(AN295)</f>
        <v>45000</v>
      </c>
      <c r="AO294" s="207" t="n">
        <f aca="false">SUM(AN294/$AN$2)</f>
        <v>5972.52637865817</v>
      </c>
      <c r="AP294" s="207" t="n">
        <f aca="false">SUM(AP295)</f>
        <v>34000</v>
      </c>
      <c r="AQ294" s="207"/>
      <c r="AR294" s="207" t="n">
        <f aca="false">SUM(AP294/$AN$2)</f>
        <v>4512.57548609729</v>
      </c>
      <c r="AS294" s="207"/>
      <c r="AT294" s="207" t="n">
        <f aca="false">SUM(AT295)</f>
        <v>0</v>
      </c>
      <c r="AU294" s="207" t="n">
        <f aca="false">SUM(AU295)</f>
        <v>0</v>
      </c>
      <c r="AV294" s="207" t="n">
        <f aca="false">SUM(AV295)</f>
        <v>0</v>
      </c>
      <c r="AW294" s="207" t="n">
        <f aca="false">SUM(AR294+AU294-AV294)</f>
        <v>4512.57548609729</v>
      </c>
      <c r="AX294" s="215" t="n">
        <f aca="false">SUM(AX295)</f>
        <v>1350</v>
      </c>
      <c r="AY294" s="216" t="n">
        <f aca="false">SUM(AY295)</f>
        <v>0</v>
      </c>
      <c r="AZ294" s="216" t="n">
        <f aca="false">SUM(AZ295)</f>
        <v>530.89</v>
      </c>
      <c r="BA294" s="216" t="n">
        <f aca="false">SUM(BA295)</f>
        <v>3981.68548609729</v>
      </c>
      <c r="BI294" s="3"/>
    </row>
    <row r="295" customFormat="false" ht="12.75" hidden="true" customHeight="false" outlineLevel="0" collapsed="false">
      <c r="A295" s="209"/>
      <c r="B295" s="205"/>
      <c r="C295" s="205"/>
      <c r="D295" s="205"/>
      <c r="E295" s="205"/>
      <c r="F295" s="205"/>
      <c r="G295" s="205"/>
      <c r="H295" s="205"/>
      <c r="I295" s="217" t="n">
        <v>372</v>
      </c>
      <c r="J295" s="218" t="s">
        <v>386</v>
      </c>
      <c r="K295" s="219" t="n">
        <f aca="false">SUM(K296)</f>
        <v>25650</v>
      </c>
      <c r="L295" s="219" t="n">
        <f aca="false">SUM(L296)</f>
        <v>40000</v>
      </c>
      <c r="M295" s="219" t="n">
        <f aca="false">SUM(M296)</f>
        <v>40000</v>
      </c>
      <c r="N295" s="219" t="n">
        <f aca="false">SUM(N296:N298)</f>
        <v>16000</v>
      </c>
      <c r="O295" s="219" t="n">
        <f aca="false">SUM(O296:O298)</f>
        <v>16000</v>
      </c>
      <c r="P295" s="219" t="n">
        <f aca="false">SUM(P296:P298)</f>
        <v>25000</v>
      </c>
      <c r="Q295" s="219" t="n">
        <f aca="false">SUM(Q296:Q298)</f>
        <v>25000</v>
      </c>
      <c r="R295" s="219" t="n">
        <f aca="false">SUM(R296:R298)</f>
        <v>14665.8</v>
      </c>
      <c r="S295" s="219" t="n">
        <f aca="false">SUM(S296:S298)</f>
        <v>25000</v>
      </c>
      <c r="T295" s="219" t="n">
        <f aca="false">SUM(T296:T298)</f>
        <v>16422</v>
      </c>
      <c r="U295" s="219" t="n">
        <f aca="false">SUM(U296:U298)</f>
        <v>0</v>
      </c>
      <c r="V295" s="219" t="n">
        <f aca="false">SUM(V296:V298)</f>
        <v>200</v>
      </c>
      <c r="W295" s="219" t="n">
        <f aca="false">SUM(W296:W298)</f>
        <v>25000</v>
      </c>
      <c r="X295" s="219" t="n">
        <f aca="false">SUM(X296:X298)</f>
        <v>25000</v>
      </c>
      <c r="Y295" s="219" t="n">
        <f aca="false">SUM(Y296:Y298)</f>
        <v>30000</v>
      </c>
      <c r="Z295" s="219" t="n">
        <f aca="false">SUM(Z296:Z298)</f>
        <v>30000</v>
      </c>
      <c r="AA295" s="219" t="n">
        <f aca="false">SUM(AA296:AA298)</f>
        <v>30000</v>
      </c>
      <c r="AB295" s="219" t="n">
        <f aca="false">SUM(AB296:AB298)</f>
        <v>15498.58</v>
      </c>
      <c r="AC295" s="219" t="n">
        <f aca="false">SUM(AC296:AC298)</f>
        <v>30000</v>
      </c>
      <c r="AD295" s="219" t="n">
        <f aca="false">SUM(AD296:AD298)</f>
        <v>45000</v>
      </c>
      <c r="AE295" s="219" t="n">
        <f aca="false">SUM(AE296:AE298)</f>
        <v>0</v>
      </c>
      <c r="AF295" s="219" t="n">
        <f aca="false">SUM(AF296:AF298)</f>
        <v>0</v>
      </c>
      <c r="AG295" s="219" t="n">
        <f aca="false">SUM(AG296:AG298)</f>
        <v>45000</v>
      </c>
      <c r="AH295" s="219" t="n">
        <f aca="false">SUM(AH296:AH298)</f>
        <v>28479.63</v>
      </c>
      <c r="AI295" s="219" t="n">
        <f aca="false">SUM(AI296:AI298)</f>
        <v>45000</v>
      </c>
      <c r="AJ295" s="219" t="n">
        <f aca="false">SUM(AJ296:AJ298)</f>
        <v>12998.7</v>
      </c>
      <c r="AK295" s="219" t="n">
        <f aca="false">SUM(AK296:AK298)</f>
        <v>45000</v>
      </c>
      <c r="AL295" s="219" t="n">
        <f aca="false">SUM(AL296:AL298)</f>
        <v>0</v>
      </c>
      <c r="AM295" s="219" t="n">
        <f aca="false">SUM(AM296:AM298)</f>
        <v>0</v>
      </c>
      <c r="AN295" s="219" t="n">
        <f aca="false">SUM(AN296:AN298)</f>
        <v>45000</v>
      </c>
      <c r="AO295" s="207" t="n">
        <f aca="false">SUM(AN295/$AN$2)</f>
        <v>5972.52637865817</v>
      </c>
      <c r="AP295" s="219" t="n">
        <f aca="false">SUM(AP296:AP298)</f>
        <v>34000</v>
      </c>
      <c r="AQ295" s="219"/>
      <c r="AR295" s="207" t="n">
        <f aca="false">SUM(AP295/$AN$2)</f>
        <v>4512.57548609729</v>
      </c>
      <c r="AS295" s="207"/>
      <c r="AT295" s="207" t="n">
        <f aca="false">SUM(AT296:AT298)</f>
        <v>0</v>
      </c>
      <c r="AU295" s="207" t="n">
        <f aca="false">SUM(AU296:AU298)</f>
        <v>0</v>
      </c>
      <c r="AV295" s="207" t="n">
        <f aca="false">SUM(AV296:AV298)</f>
        <v>0</v>
      </c>
      <c r="AW295" s="207" t="n">
        <f aca="false">SUM(AR295+AU295-AV295)</f>
        <v>4512.57548609729</v>
      </c>
      <c r="AX295" s="215" t="n">
        <f aca="false">SUM(AX296:AX298)</f>
        <v>1350</v>
      </c>
      <c r="AY295" s="216" t="n">
        <f aca="false">SUM(AY296:AY298)</f>
        <v>0</v>
      </c>
      <c r="AZ295" s="216" t="n">
        <f aca="false">SUM(AZ296:AZ298)</f>
        <v>530.89</v>
      </c>
      <c r="BA295" s="216" t="n">
        <f aca="false">SUM(BA296:BA298)</f>
        <v>3981.68548609729</v>
      </c>
      <c r="BI295" s="3"/>
    </row>
    <row r="296" customFormat="false" ht="12.75" hidden="true" customHeight="false" outlineLevel="0" collapsed="false">
      <c r="A296" s="209"/>
      <c r="B296" s="205"/>
      <c r="C296" s="205"/>
      <c r="D296" s="205"/>
      <c r="E296" s="205"/>
      <c r="F296" s="205"/>
      <c r="G296" s="205"/>
      <c r="H296" s="205"/>
      <c r="I296" s="217" t="n">
        <v>37211</v>
      </c>
      <c r="J296" s="218" t="s">
        <v>394</v>
      </c>
      <c r="K296" s="219" t="n">
        <v>25650</v>
      </c>
      <c r="L296" s="219" t="n">
        <v>40000</v>
      </c>
      <c r="M296" s="219" t="n">
        <v>40000</v>
      </c>
      <c r="N296" s="219" t="n">
        <v>6000</v>
      </c>
      <c r="O296" s="219" t="n">
        <v>6000</v>
      </c>
      <c r="P296" s="219" t="n">
        <v>10000</v>
      </c>
      <c r="Q296" s="219" t="n">
        <v>10000</v>
      </c>
      <c r="R296" s="219" t="n">
        <v>4289</v>
      </c>
      <c r="S296" s="219" t="n">
        <v>10000</v>
      </c>
      <c r="T296" s="219" t="n">
        <v>2847</v>
      </c>
      <c r="U296" s="219"/>
      <c r="V296" s="207" t="n">
        <f aca="false">S296/P296*100</f>
        <v>100</v>
      </c>
      <c r="W296" s="219" t="n">
        <v>10000</v>
      </c>
      <c r="X296" s="219" t="n">
        <v>10000</v>
      </c>
      <c r="Y296" s="219" t="n">
        <v>15000</v>
      </c>
      <c r="Z296" s="219" t="n">
        <v>10000</v>
      </c>
      <c r="AA296" s="219" t="n">
        <v>15000</v>
      </c>
      <c r="AB296" s="219"/>
      <c r="AC296" s="219" t="n">
        <v>15000</v>
      </c>
      <c r="AD296" s="219" t="n">
        <v>15000</v>
      </c>
      <c r="AE296" s="219"/>
      <c r="AF296" s="219"/>
      <c r="AG296" s="221" t="n">
        <f aca="false">SUM(AD296+AE296-AF296)</f>
        <v>15000</v>
      </c>
      <c r="AH296" s="219" t="n">
        <v>14980.98</v>
      </c>
      <c r="AI296" s="219" t="n">
        <v>15000</v>
      </c>
      <c r="AJ296" s="180" t="n">
        <v>0</v>
      </c>
      <c r="AK296" s="219" t="n">
        <v>15000</v>
      </c>
      <c r="AL296" s="219"/>
      <c r="AM296" s="219"/>
      <c r="AN296" s="180" t="n">
        <f aca="false">SUM(AK296+AL296-AM296)</f>
        <v>15000</v>
      </c>
      <c r="AO296" s="207" t="n">
        <f aca="false">SUM(AN296/$AN$2)</f>
        <v>1990.84212621939</v>
      </c>
      <c r="AP296" s="180" t="n">
        <v>15000</v>
      </c>
      <c r="AQ296" s="180"/>
      <c r="AR296" s="207" t="n">
        <f aca="false">SUM(AP296/$AN$2)</f>
        <v>1990.84212621939</v>
      </c>
      <c r="AS296" s="207"/>
      <c r="AT296" s="207"/>
      <c r="AU296" s="207"/>
      <c r="AV296" s="207"/>
      <c r="AW296" s="207" t="n">
        <f aca="false">SUM(AR296+AU296-AV296)</f>
        <v>1990.84212621939</v>
      </c>
      <c r="AX296" s="215" t="n">
        <v>1350</v>
      </c>
      <c r="AY296" s="180"/>
      <c r="AZ296" s="180"/>
      <c r="BA296" s="160" t="n">
        <f aca="false">SUM(AW296+AY296-AZ296)</f>
        <v>1990.84212621939</v>
      </c>
      <c r="BB296" s="3" t="n">
        <v>1990.84</v>
      </c>
      <c r="BI296" s="3"/>
    </row>
    <row r="297" customFormat="false" ht="12.75" hidden="true" customHeight="false" outlineLevel="0" collapsed="false">
      <c r="A297" s="209"/>
      <c r="B297" s="205"/>
      <c r="C297" s="205"/>
      <c r="D297" s="205"/>
      <c r="E297" s="205"/>
      <c r="F297" s="205"/>
      <c r="G297" s="205"/>
      <c r="H297" s="205"/>
      <c r="I297" s="217" t="n">
        <v>37211</v>
      </c>
      <c r="J297" s="218" t="s">
        <v>395</v>
      </c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07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21"/>
      <c r="AH297" s="219"/>
      <c r="AI297" s="219"/>
      <c r="AJ297" s="180"/>
      <c r="AK297" s="219"/>
      <c r="AL297" s="219"/>
      <c r="AM297" s="219"/>
      <c r="AN297" s="180"/>
      <c r="AO297" s="207" t="n">
        <f aca="false">SUM(AN297/$AN$2)</f>
        <v>0</v>
      </c>
      <c r="AP297" s="180" t="n">
        <v>4000</v>
      </c>
      <c r="AQ297" s="180"/>
      <c r="AR297" s="207" t="n">
        <f aca="false">SUM(AP297/$AN$2)</f>
        <v>530.891233658504</v>
      </c>
      <c r="AS297" s="207"/>
      <c r="AT297" s="207"/>
      <c r="AU297" s="207"/>
      <c r="AV297" s="207"/>
      <c r="AW297" s="207" t="n">
        <f aca="false">SUM(AR297+AU297-AV297)</f>
        <v>530.891233658504</v>
      </c>
      <c r="AX297" s="215"/>
      <c r="AY297" s="180"/>
      <c r="AZ297" s="180" t="n">
        <v>530.89</v>
      </c>
      <c r="BA297" s="160" t="n">
        <f aca="false">SUM(AW297+AY297-AZ297)</f>
        <v>0.00123365850424761</v>
      </c>
      <c r="BI297" s="3"/>
    </row>
    <row r="298" customFormat="false" ht="12.75" hidden="true" customHeight="false" outlineLevel="0" collapsed="false">
      <c r="A298" s="209"/>
      <c r="B298" s="205"/>
      <c r="C298" s="205"/>
      <c r="D298" s="205"/>
      <c r="E298" s="205"/>
      <c r="F298" s="205"/>
      <c r="G298" s="205"/>
      <c r="H298" s="205"/>
      <c r="I298" s="217" t="n">
        <v>37211</v>
      </c>
      <c r="J298" s="218" t="s">
        <v>396</v>
      </c>
      <c r="K298" s="219"/>
      <c r="L298" s="219"/>
      <c r="M298" s="219"/>
      <c r="N298" s="219" t="n">
        <v>10000</v>
      </c>
      <c r="O298" s="219" t="n">
        <v>10000</v>
      </c>
      <c r="P298" s="219" t="n">
        <v>15000</v>
      </c>
      <c r="Q298" s="219" t="n">
        <v>15000</v>
      </c>
      <c r="R298" s="219" t="n">
        <v>10376.8</v>
      </c>
      <c r="S298" s="219" t="n">
        <v>15000</v>
      </c>
      <c r="T298" s="219" t="n">
        <v>13575</v>
      </c>
      <c r="U298" s="219"/>
      <c r="V298" s="207" t="n">
        <f aca="false">S298/P298*100</f>
        <v>100</v>
      </c>
      <c r="W298" s="219" t="n">
        <v>15000</v>
      </c>
      <c r="X298" s="219" t="n">
        <v>15000</v>
      </c>
      <c r="Y298" s="219" t="n">
        <v>15000</v>
      </c>
      <c r="Z298" s="219" t="n">
        <v>20000</v>
      </c>
      <c r="AA298" s="219" t="n">
        <v>15000</v>
      </c>
      <c r="AB298" s="219" t="n">
        <v>15498.58</v>
      </c>
      <c r="AC298" s="219" t="n">
        <v>15000</v>
      </c>
      <c r="AD298" s="219" t="n">
        <v>30000</v>
      </c>
      <c r="AE298" s="219"/>
      <c r="AF298" s="219"/>
      <c r="AG298" s="221" t="n">
        <f aca="false">SUM(AD298+AE298-AF298)</f>
        <v>30000</v>
      </c>
      <c r="AH298" s="219" t="n">
        <v>13498.65</v>
      </c>
      <c r="AI298" s="219" t="n">
        <v>30000</v>
      </c>
      <c r="AJ298" s="180" t="n">
        <v>12998.7</v>
      </c>
      <c r="AK298" s="219" t="n">
        <v>30000</v>
      </c>
      <c r="AL298" s="219"/>
      <c r="AM298" s="219"/>
      <c r="AN298" s="180" t="n">
        <f aca="false">SUM(AK298+AL298-AM298)</f>
        <v>30000</v>
      </c>
      <c r="AO298" s="207" t="n">
        <f aca="false">SUM(AN298/$AN$2)</f>
        <v>3981.68425243878</v>
      </c>
      <c r="AP298" s="180" t="n">
        <v>15000</v>
      </c>
      <c r="AQ298" s="180"/>
      <c r="AR298" s="207" t="n">
        <f aca="false">SUM(AP298/$AN$2)</f>
        <v>1990.84212621939</v>
      </c>
      <c r="AS298" s="207"/>
      <c r="AT298" s="207"/>
      <c r="AU298" s="207"/>
      <c r="AV298" s="207"/>
      <c r="AW298" s="207" t="n">
        <f aca="false">SUM(AR298+AU298-AV298)</f>
        <v>1990.84212621939</v>
      </c>
      <c r="AX298" s="215"/>
      <c r="AY298" s="180"/>
      <c r="AZ298" s="180"/>
      <c r="BA298" s="160" t="n">
        <f aca="false">SUM(AW298+AY298-AZ298)</f>
        <v>1990.84212621939</v>
      </c>
      <c r="BB298" s="3" t="n">
        <v>1990.84</v>
      </c>
      <c r="BI298" s="3"/>
    </row>
    <row r="299" customFormat="false" ht="12.75" hidden="false" customHeight="false" outlineLevel="0" collapsed="false">
      <c r="A299" s="204" t="s">
        <v>397</v>
      </c>
      <c r="B299" s="205"/>
      <c r="C299" s="205"/>
      <c r="D299" s="205"/>
      <c r="E299" s="205"/>
      <c r="F299" s="205"/>
      <c r="G299" s="205"/>
      <c r="H299" s="205"/>
      <c r="I299" s="218" t="s">
        <v>398</v>
      </c>
      <c r="J299" s="205"/>
      <c r="K299" s="205"/>
      <c r="L299" s="205"/>
      <c r="M299" s="205"/>
      <c r="N299" s="205"/>
      <c r="O299" s="205"/>
      <c r="P299" s="243" t="n">
        <f aca="false">SUM(P300)</f>
        <v>400000</v>
      </c>
      <c r="Q299" s="243" t="n">
        <f aca="false">SUM(Q300)</f>
        <v>400000</v>
      </c>
      <c r="R299" s="243" t="n">
        <f aca="false">SUM(R300)</f>
        <v>2120.34</v>
      </c>
      <c r="S299" s="243" t="n">
        <f aca="false">SUM(S300)</f>
        <v>0</v>
      </c>
      <c r="T299" s="243" t="n">
        <f aca="false">SUM(T300)</f>
        <v>0</v>
      </c>
      <c r="U299" s="243" t="n">
        <f aca="false">SUM(U300)</f>
        <v>0</v>
      </c>
      <c r="V299" s="243" t="n">
        <f aca="false">SUM(V300)</f>
        <v>0</v>
      </c>
      <c r="W299" s="243"/>
      <c r="X299" s="219"/>
      <c r="Y299" s="219"/>
      <c r="Z299" s="219"/>
      <c r="AA299" s="219" t="n">
        <v>0</v>
      </c>
      <c r="AB299" s="219"/>
      <c r="AC299" s="219" t="n">
        <v>0</v>
      </c>
      <c r="AD299" s="219"/>
      <c r="AE299" s="219"/>
      <c r="AF299" s="219"/>
      <c r="AG299" s="221" t="n">
        <f aca="false">SUM(AC299+AE299-AF299)</f>
        <v>0</v>
      </c>
      <c r="AH299" s="219"/>
      <c r="AI299" s="219"/>
      <c r="AJ299" s="180"/>
      <c r="AK299" s="219"/>
      <c r="AL299" s="219"/>
      <c r="AM299" s="219"/>
      <c r="AN299" s="180" t="n">
        <f aca="false">SUM(AK299+AL299-AM299)</f>
        <v>0</v>
      </c>
      <c r="AO299" s="207" t="n">
        <f aca="false">SUM(AN299/$AN$2)</f>
        <v>0</v>
      </c>
      <c r="AP299" s="180"/>
      <c r="AQ299" s="180"/>
      <c r="AR299" s="207" t="n">
        <f aca="false">SUM(AP299/$AN$2)</f>
        <v>0</v>
      </c>
      <c r="AS299" s="207"/>
      <c r="AT299" s="207"/>
      <c r="AU299" s="207"/>
      <c r="AV299" s="207"/>
      <c r="AW299" s="207" t="n">
        <f aca="false">SUM(AR299+AU299-AV299)</f>
        <v>0</v>
      </c>
      <c r="AX299" s="215"/>
      <c r="AY299" s="180"/>
      <c r="AZ299" s="180"/>
      <c r="BA299" s="160" t="n">
        <f aca="false">SUM(AW299+AY299-AZ299)</f>
        <v>0</v>
      </c>
      <c r="BI299" s="3"/>
    </row>
    <row r="300" customFormat="false" ht="12.75" hidden="false" customHeight="false" outlineLevel="0" collapsed="false">
      <c r="A300" s="204"/>
      <c r="B300" s="205"/>
      <c r="C300" s="205"/>
      <c r="D300" s="205"/>
      <c r="E300" s="205"/>
      <c r="F300" s="205"/>
      <c r="G300" s="205"/>
      <c r="H300" s="205"/>
      <c r="I300" s="218" t="s">
        <v>399</v>
      </c>
      <c r="J300" s="205"/>
      <c r="K300" s="205"/>
      <c r="L300" s="205"/>
      <c r="M300" s="205"/>
      <c r="N300" s="205"/>
      <c r="O300" s="205"/>
      <c r="P300" s="243" t="n">
        <f aca="false">SUM(P301)</f>
        <v>400000</v>
      </c>
      <c r="Q300" s="243" t="n">
        <f aca="false">SUM(Q301)</f>
        <v>400000</v>
      </c>
      <c r="R300" s="243" t="n">
        <f aca="false">SUM(R301)</f>
        <v>2120.34</v>
      </c>
      <c r="S300" s="243" t="n">
        <f aca="false">SUM(S301)</f>
        <v>0</v>
      </c>
      <c r="T300" s="243" t="n">
        <f aca="false">SUM(T301)</f>
        <v>0</v>
      </c>
      <c r="U300" s="243" t="n">
        <f aca="false">SUM(U301)</f>
        <v>0</v>
      </c>
      <c r="V300" s="243" t="n">
        <f aca="false">SUM(V301)</f>
        <v>0</v>
      </c>
      <c r="W300" s="243"/>
      <c r="X300" s="219"/>
      <c r="Y300" s="219"/>
      <c r="Z300" s="219"/>
      <c r="AA300" s="219" t="n">
        <v>0</v>
      </c>
      <c r="AB300" s="219"/>
      <c r="AC300" s="219" t="n">
        <v>0</v>
      </c>
      <c r="AD300" s="219"/>
      <c r="AE300" s="219"/>
      <c r="AF300" s="219"/>
      <c r="AG300" s="221" t="n">
        <f aca="false">SUM(AC300+AE300-AF300)</f>
        <v>0</v>
      </c>
      <c r="AH300" s="219"/>
      <c r="AI300" s="219"/>
      <c r="AJ300" s="180"/>
      <c r="AK300" s="219"/>
      <c r="AL300" s="219"/>
      <c r="AM300" s="219"/>
      <c r="AN300" s="180" t="n">
        <f aca="false">SUM(AK300+AL300-AM300)</f>
        <v>0</v>
      </c>
      <c r="AO300" s="207" t="n">
        <f aca="false">SUM(AN300/$AN$2)</f>
        <v>0</v>
      </c>
      <c r="AP300" s="180"/>
      <c r="AQ300" s="180"/>
      <c r="AR300" s="207" t="n">
        <f aca="false">SUM(AP300/$AN$2)</f>
        <v>0</v>
      </c>
      <c r="AS300" s="207"/>
      <c r="AT300" s="207"/>
      <c r="AU300" s="207"/>
      <c r="AV300" s="207"/>
      <c r="AW300" s="207" t="n">
        <f aca="false">SUM(AR300+AU300-AV300)</f>
        <v>0</v>
      </c>
      <c r="AX300" s="215"/>
      <c r="AY300" s="180"/>
      <c r="AZ300" s="180"/>
      <c r="BA300" s="160" t="n">
        <f aca="false">SUM(AW300+AY300-AZ300)</f>
        <v>0</v>
      </c>
      <c r="BI300" s="3"/>
    </row>
    <row r="301" customFormat="false" ht="12.75" hidden="false" customHeight="false" outlineLevel="0" collapsed="false">
      <c r="A301" s="214"/>
      <c r="B301" s="220"/>
      <c r="C301" s="220"/>
      <c r="D301" s="220"/>
      <c r="E301" s="220"/>
      <c r="F301" s="220"/>
      <c r="G301" s="220"/>
      <c r="H301" s="220"/>
      <c r="I301" s="206" t="n">
        <v>3</v>
      </c>
      <c r="J301" s="137" t="s">
        <v>71</v>
      </c>
      <c r="K301" s="207"/>
      <c r="L301" s="207"/>
      <c r="M301" s="207"/>
      <c r="N301" s="207"/>
      <c r="O301" s="207"/>
      <c r="P301" s="207" t="n">
        <f aca="false">SUM(P302)</f>
        <v>400000</v>
      </c>
      <c r="Q301" s="207" t="n">
        <f aca="false">SUM(Q302)</f>
        <v>400000</v>
      </c>
      <c r="R301" s="207" t="n">
        <f aca="false">SUM(R302)</f>
        <v>2120.34</v>
      </c>
      <c r="S301" s="207" t="n">
        <f aca="false">SUM(S302)</f>
        <v>0</v>
      </c>
      <c r="T301" s="207" t="n">
        <f aca="false">SUM(T302)</f>
        <v>0</v>
      </c>
      <c r="U301" s="207" t="n">
        <f aca="false">SUM(U302)</f>
        <v>0</v>
      </c>
      <c r="V301" s="207" t="n">
        <f aca="false">S301/P301*100</f>
        <v>0</v>
      </c>
      <c r="W301" s="207"/>
      <c r="X301" s="207"/>
      <c r="Y301" s="207"/>
      <c r="Z301" s="207"/>
      <c r="AA301" s="207" t="n">
        <v>0</v>
      </c>
      <c r="AB301" s="207"/>
      <c r="AC301" s="207" t="n">
        <v>0</v>
      </c>
      <c r="AD301" s="207"/>
      <c r="AE301" s="207"/>
      <c r="AF301" s="207"/>
      <c r="AG301" s="221" t="n">
        <f aca="false">SUM(AC301+AE301-AF301)</f>
        <v>0</v>
      </c>
      <c r="AH301" s="219"/>
      <c r="AI301" s="219"/>
      <c r="AJ301" s="180"/>
      <c r="AK301" s="219"/>
      <c r="AL301" s="219"/>
      <c r="AM301" s="219"/>
      <c r="AN301" s="180" t="n">
        <f aca="false">SUM(AK301+AL301-AM301)</f>
        <v>0</v>
      </c>
      <c r="AO301" s="207" t="n">
        <f aca="false">SUM(AN301/$AN$2)</f>
        <v>0</v>
      </c>
      <c r="AP301" s="180"/>
      <c r="AQ301" s="180"/>
      <c r="AR301" s="207" t="n">
        <f aca="false">SUM(AP301/$AN$2)</f>
        <v>0</v>
      </c>
      <c r="AS301" s="207"/>
      <c r="AT301" s="207"/>
      <c r="AU301" s="207"/>
      <c r="AV301" s="207"/>
      <c r="AW301" s="207" t="n">
        <f aca="false">SUM(AR301+AU301-AV301)</f>
        <v>0</v>
      </c>
      <c r="AX301" s="215"/>
      <c r="AY301" s="180"/>
      <c r="AZ301" s="180"/>
      <c r="BA301" s="160" t="n">
        <f aca="false">SUM(AW301+AY301-AZ301)</f>
        <v>0</v>
      </c>
      <c r="BI301" s="3"/>
    </row>
    <row r="302" customFormat="false" ht="12.75" hidden="false" customHeight="false" outlineLevel="0" collapsed="false">
      <c r="A302" s="214"/>
      <c r="B302" s="220"/>
      <c r="C302" s="220"/>
      <c r="D302" s="220"/>
      <c r="E302" s="220"/>
      <c r="F302" s="220"/>
      <c r="G302" s="220"/>
      <c r="H302" s="220"/>
      <c r="I302" s="206" t="n">
        <v>38</v>
      </c>
      <c r="J302" s="137" t="s">
        <v>77</v>
      </c>
      <c r="K302" s="207"/>
      <c r="L302" s="207"/>
      <c r="M302" s="207"/>
      <c r="N302" s="207"/>
      <c r="O302" s="207"/>
      <c r="P302" s="207" t="n">
        <f aca="false">SUM(P304)</f>
        <v>400000</v>
      </c>
      <c r="Q302" s="207" t="n">
        <f aca="false">SUM(Q304)</f>
        <v>400000</v>
      </c>
      <c r="R302" s="207" t="n">
        <f aca="false">SUM(R304)</f>
        <v>2120.34</v>
      </c>
      <c r="S302" s="207" t="n">
        <f aca="false">SUM(S304)</f>
        <v>0</v>
      </c>
      <c r="T302" s="207" t="n">
        <f aca="false">SUM(T304)</f>
        <v>0</v>
      </c>
      <c r="U302" s="207" t="n">
        <v>0</v>
      </c>
      <c r="V302" s="207" t="n">
        <f aca="false">S302/P302*100</f>
        <v>0</v>
      </c>
      <c r="W302" s="207"/>
      <c r="X302" s="207"/>
      <c r="Y302" s="207"/>
      <c r="Z302" s="207"/>
      <c r="AA302" s="207" t="n">
        <v>0</v>
      </c>
      <c r="AB302" s="207"/>
      <c r="AC302" s="207" t="n">
        <v>0</v>
      </c>
      <c r="AD302" s="207"/>
      <c r="AE302" s="207"/>
      <c r="AF302" s="207"/>
      <c r="AG302" s="221" t="n">
        <f aca="false">SUM(AC302+AE302-AF302)</f>
        <v>0</v>
      </c>
      <c r="AH302" s="219"/>
      <c r="AI302" s="219"/>
      <c r="AJ302" s="180"/>
      <c r="AK302" s="219"/>
      <c r="AL302" s="219"/>
      <c r="AM302" s="219"/>
      <c r="AN302" s="180" t="n">
        <f aca="false">SUM(AK302+AL302-AM302)</f>
        <v>0</v>
      </c>
      <c r="AO302" s="207" t="n">
        <f aca="false">SUM(AN302/$AN$2)</f>
        <v>0</v>
      </c>
      <c r="AP302" s="180"/>
      <c r="AQ302" s="180"/>
      <c r="AR302" s="207" t="n">
        <f aca="false">SUM(AP302/$AN$2)</f>
        <v>0</v>
      </c>
      <c r="AS302" s="207"/>
      <c r="AT302" s="207"/>
      <c r="AU302" s="207"/>
      <c r="AV302" s="207"/>
      <c r="AW302" s="207" t="n">
        <f aca="false">SUM(AR302+AU302-AV302)</f>
        <v>0</v>
      </c>
      <c r="AX302" s="215"/>
      <c r="AY302" s="180"/>
      <c r="AZ302" s="180"/>
      <c r="BA302" s="160" t="n">
        <f aca="false">SUM(AW302+AY302-AZ302)</f>
        <v>0</v>
      </c>
      <c r="BI302" s="3"/>
    </row>
    <row r="303" customFormat="false" ht="12.75" hidden="true" customHeight="false" outlineLevel="0" collapsed="false">
      <c r="A303" s="209"/>
      <c r="B303" s="205"/>
      <c r="C303" s="205"/>
      <c r="D303" s="205"/>
      <c r="E303" s="205"/>
      <c r="F303" s="205"/>
      <c r="G303" s="205"/>
      <c r="H303" s="205"/>
      <c r="I303" s="217" t="n">
        <v>382</v>
      </c>
      <c r="J303" s="218" t="s">
        <v>400</v>
      </c>
      <c r="K303" s="219"/>
      <c r="L303" s="219"/>
      <c r="M303" s="219"/>
      <c r="N303" s="219"/>
      <c r="O303" s="219"/>
      <c r="P303" s="219" t="n">
        <f aca="false">SUM(P304)</f>
        <v>400000</v>
      </c>
      <c r="Q303" s="219" t="n">
        <f aca="false">SUM(Q304)</f>
        <v>400000</v>
      </c>
      <c r="R303" s="219" t="n">
        <f aca="false">SUM(R304)</f>
        <v>2120.34</v>
      </c>
      <c r="S303" s="219" t="n">
        <f aca="false">SUM(S304)</f>
        <v>0</v>
      </c>
      <c r="T303" s="219" t="n">
        <f aca="false">SUM(T304)</f>
        <v>0</v>
      </c>
      <c r="U303" s="219"/>
      <c r="V303" s="207" t="n">
        <f aca="false">S303/P303*100</f>
        <v>0</v>
      </c>
      <c r="W303" s="219"/>
      <c r="X303" s="219"/>
      <c r="Y303" s="219"/>
      <c r="Z303" s="219"/>
      <c r="AA303" s="219" t="n">
        <v>0</v>
      </c>
      <c r="AB303" s="219"/>
      <c r="AC303" s="219" t="n">
        <v>0</v>
      </c>
      <c r="AD303" s="219"/>
      <c r="AE303" s="219"/>
      <c r="AF303" s="219"/>
      <c r="AG303" s="221" t="n">
        <f aca="false">SUM(AC303+AE303-AF303)</f>
        <v>0</v>
      </c>
      <c r="AH303" s="219"/>
      <c r="AI303" s="219"/>
      <c r="AJ303" s="180"/>
      <c r="AK303" s="219"/>
      <c r="AL303" s="219"/>
      <c r="AM303" s="219"/>
      <c r="AN303" s="180" t="n">
        <f aca="false">SUM(AK303+AL303-AM303)</f>
        <v>0</v>
      </c>
      <c r="AO303" s="207" t="n">
        <f aca="false">SUM(AN303/$AN$2)</f>
        <v>0</v>
      </c>
      <c r="AP303" s="180"/>
      <c r="AQ303" s="180"/>
      <c r="AR303" s="207" t="n">
        <f aca="false">SUM(AP303/$AN$2)</f>
        <v>0</v>
      </c>
      <c r="AS303" s="207"/>
      <c r="AT303" s="207"/>
      <c r="AU303" s="207"/>
      <c r="AV303" s="207"/>
      <c r="AW303" s="207" t="n">
        <f aca="false">SUM(AR303+AU303-AV303)</f>
        <v>0</v>
      </c>
      <c r="AX303" s="215"/>
      <c r="AY303" s="180"/>
      <c r="AZ303" s="180"/>
      <c r="BA303" s="160" t="n">
        <f aca="false">SUM(AW303+AY303-AZ303)</f>
        <v>0</v>
      </c>
      <c r="BI303" s="3"/>
    </row>
    <row r="304" customFormat="false" ht="12.75" hidden="true" customHeight="false" outlineLevel="0" collapsed="false">
      <c r="A304" s="209"/>
      <c r="B304" s="205"/>
      <c r="C304" s="205"/>
      <c r="D304" s="205"/>
      <c r="E304" s="205"/>
      <c r="F304" s="205"/>
      <c r="G304" s="205"/>
      <c r="H304" s="205"/>
      <c r="I304" s="217" t="n">
        <v>38221</v>
      </c>
      <c r="J304" s="218" t="s">
        <v>401</v>
      </c>
      <c r="K304" s="219"/>
      <c r="L304" s="219"/>
      <c r="M304" s="219"/>
      <c r="N304" s="219"/>
      <c r="O304" s="219"/>
      <c r="P304" s="219" t="n">
        <v>400000</v>
      </c>
      <c r="Q304" s="219" t="n">
        <v>400000</v>
      </c>
      <c r="R304" s="219" t="n">
        <v>2120.34</v>
      </c>
      <c r="S304" s="219"/>
      <c r="T304" s="219"/>
      <c r="U304" s="219"/>
      <c r="V304" s="207" t="n">
        <f aca="false">S304/P304*100</f>
        <v>0</v>
      </c>
      <c r="W304" s="219"/>
      <c r="X304" s="219"/>
      <c r="Y304" s="219"/>
      <c r="Z304" s="219"/>
      <c r="AA304" s="219" t="n">
        <v>0</v>
      </c>
      <c r="AB304" s="219"/>
      <c r="AC304" s="219" t="n">
        <v>0</v>
      </c>
      <c r="AD304" s="219"/>
      <c r="AE304" s="219"/>
      <c r="AF304" s="219"/>
      <c r="AG304" s="221" t="n">
        <f aca="false">SUM(AC304+AE304-AF304)</f>
        <v>0</v>
      </c>
      <c r="AH304" s="219"/>
      <c r="AI304" s="219"/>
      <c r="AJ304" s="180"/>
      <c r="AK304" s="219"/>
      <c r="AL304" s="219"/>
      <c r="AM304" s="219"/>
      <c r="AN304" s="180" t="n">
        <f aca="false">SUM(AK304+AL304-AM304)</f>
        <v>0</v>
      </c>
      <c r="AO304" s="207" t="n">
        <f aca="false">SUM(AN304/$AN$2)</f>
        <v>0</v>
      </c>
      <c r="AP304" s="180"/>
      <c r="AQ304" s="180"/>
      <c r="AR304" s="207" t="n">
        <f aca="false">SUM(AP304/$AN$2)</f>
        <v>0</v>
      </c>
      <c r="AS304" s="207"/>
      <c r="AT304" s="207"/>
      <c r="AU304" s="207"/>
      <c r="AV304" s="207"/>
      <c r="AW304" s="207" t="n">
        <f aca="false">SUM(AR304+AU304-AV304)</f>
        <v>0</v>
      </c>
      <c r="AX304" s="215"/>
      <c r="AY304" s="180"/>
      <c r="AZ304" s="180"/>
      <c r="BA304" s="160" t="n">
        <f aca="false">SUM(AW304+AY304-AZ304)</f>
        <v>0</v>
      </c>
      <c r="BI304" s="3"/>
    </row>
    <row r="305" customFormat="false" ht="12.75" hidden="false" customHeight="false" outlineLevel="0" collapsed="false">
      <c r="A305" s="209" t="s">
        <v>402</v>
      </c>
      <c r="B305" s="205"/>
      <c r="C305" s="205"/>
      <c r="D305" s="205"/>
      <c r="E305" s="205"/>
      <c r="F305" s="205"/>
      <c r="G305" s="205"/>
      <c r="H305" s="205"/>
      <c r="I305" s="217" t="s">
        <v>155</v>
      </c>
      <c r="J305" s="218" t="s">
        <v>403</v>
      </c>
      <c r="K305" s="219" t="n">
        <f aca="false">SUM(K306)</f>
        <v>10000</v>
      </c>
      <c r="L305" s="219" t="n">
        <f aca="false">SUM(L306)</f>
        <v>20000</v>
      </c>
      <c r="M305" s="219" t="n">
        <f aca="false">SUM(M306)</f>
        <v>20000</v>
      </c>
      <c r="N305" s="219" t="n">
        <f aca="false">SUM(N306)</f>
        <v>3000</v>
      </c>
      <c r="O305" s="219" t="n">
        <f aca="false">SUM(O306)</f>
        <v>3000</v>
      </c>
      <c r="P305" s="219" t="n">
        <f aca="false">SUM(P306)</f>
        <v>3000</v>
      </c>
      <c r="Q305" s="219" t="n">
        <f aca="false">SUM(Q306)</f>
        <v>3000</v>
      </c>
      <c r="R305" s="219" t="n">
        <f aca="false">SUM(R306)</f>
        <v>0</v>
      </c>
      <c r="S305" s="219" t="n">
        <f aca="false">SUM(S306)</f>
        <v>3000</v>
      </c>
      <c r="T305" s="219" t="n">
        <f aca="false">SUM(T306)</f>
        <v>0</v>
      </c>
      <c r="U305" s="219" t="n">
        <f aca="false">SUM(U306)</f>
        <v>0</v>
      </c>
      <c r="V305" s="219" t="n">
        <f aca="false">SUM(V306)</f>
        <v>100</v>
      </c>
      <c r="W305" s="219" t="n">
        <f aca="false">SUM(W306)</f>
        <v>3000</v>
      </c>
      <c r="X305" s="219" t="n">
        <f aca="false">SUM(X306)</f>
        <v>3000</v>
      </c>
      <c r="Y305" s="219" t="n">
        <f aca="false">SUM(Y306)</f>
        <v>3000</v>
      </c>
      <c r="Z305" s="219" t="n">
        <f aca="false">SUM(Z306)</f>
        <v>3000</v>
      </c>
      <c r="AA305" s="219" t="n">
        <f aca="false">SUM(AA306)</f>
        <v>22000</v>
      </c>
      <c r="AB305" s="219" t="n">
        <f aca="false">SUM(AB306)</f>
        <v>0</v>
      </c>
      <c r="AC305" s="219" t="n">
        <f aca="false">SUM(AC306)</f>
        <v>22000</v>
      </c>
      <c r="AD305" s="219" t="n">
        <f aca="false">SUM(AD306)</f>
        <v>22000</v>
      </c>
      <c r="AE305" s="219" t="n">
        <f aca="false">SUM(AE306)</f>
        <v>0</v>
      </c>
      <c r="AF305" s="219" t="n">
        <f aca="false">SUM(AF306)</f>
        <v>0</v>
      </c>
      <c r="AG305" s="219" t="n">
        <f aca="false">SUM(AG306)</f>
        <v>22000</v>
      </c>
      <c r="AH305" s="219" t="n">
        <f aca="false">SUM(AH306)</f>
        <v>10836.89</v>
      </c>
      <c r="AI305" s="219" t="n">
        <f aca="false">SUM(AI306)</f>
        <v>10000</v>
      </c>
      <c r="AJ305" s="219" t="n">
        <f aca="false">SUM(AJ306)</f>
        <v>10000</v>
      </c>
      <c r="AK305" s="219" t="n">
        <f aca="false">SUM(AK306)</f>
        <v>10000</v>
      </c>
      <c r="AL305" s="219" t="n">
        <f aca="false">SUM(AL306)</f>
        <v>0</v>
      </c>
      <c r="AM305" s="219" t="n">
        <f aca="false">SUM(AM306)</f>
        <v>0</v>
      </c>
      <c r="AN305" s="219" t="n">
        <f aca="false">SUM(AN306)</f>
        <v>10000</v>
      </c>
      <c r="AO305" s="207" t="n">
        <f aca="false">SUM(AN305/$AN$2)</f>
        <v>1327.22808414626</v>
      </c>
      <c r="AP305" s="219" t="n">
        <f aca="false">SUM(AP306)</f>
        <v>10000</v>
      </c>
      <c r="AQ305" s="219" t="n">
        <f aca="false">SUM(AQ306)</f>
        <v>0</v>
      </c>
      <c r="AR305" s="207" t="n">
        <f aca="false">SUM(AP305/$AN$2)</f>
        <v>1327.22808414626</v>
      </c>
      <c r="AS305" s="207"/>
      <c r="AT305" s="207" t="n">
        <f aca="false">SUM(AT306)</f>
        <v>0</v>
      </c>
      <c r="AU305" s="207" t="n">
        <f aca="false">SUM(AU306)</f>
        <v>0</v>
      </c>
      <c r="AV305" s="207" t="n">
        <f aca="false">SUM(AV306)</f>
        <v>0</v>
      </c>
      <c r="AW305" s="207" t="n">
        <f aca="false">SUM(AR305+AU305-AV305)</f>
        <v>1327.22808414626</v>
      </c>
      <c r="AX305" s="215" t="n">
        <f aca="false">SUM(AX309)</f>
        <v>1327.23</v>
      </c>
      <c r="AY305" s="216" t="n">
        <f aca="false">SUM(AY309)</f>
        <v>0</v>
      </c>
      <c r="AZ305" s="216" t="n">
        <f aca="false">SUM(AZ309)</f>
        <v>0</v>
      </c>
      <c r="BA305" s="216" t="n">
        <f aca="false">SUM(BA309)</f>
        <v>1327.22808414626</v>
      </c>
      <c r="BI305" s="3"/>
    </row>
    <row r="306" customFormat="false" ht="12.75" hidden="false" customHeight="false" outlineLevel="0" collapsed="false">
      <c r="A306" s="209"/>
      <c r="B306" s="205"/>
      <c r="C306" s="205"/>
      <c r="D306" s="205"/>
      <c r="E306" s="205"/>
      <c r="F306" s="205"/>
      <c r="G306" s="205"/>
      <c r="H306" s="205"/>
      <c r="I306" s="217" t="s">
        <v>385</v>
      </c>
      <c r="J306" s="218"/>
      <c r="K306" s="219" t="n">
        <f aca="false">SUM(K309)</f>
        <v>10000</v>
      </c>
      <c r="L306" s="219" t="n">
        <f aca="false">SUM(L309)</f>
        <v>20000</v>
      </c>
      <c r="M306" s="219" t="n">
        <f aca="false">SUM(M309)</f>
        <v>20000</v>
      </c>
      <c r="N306" s="219" t="n">
        <f aca="false">SUM(N309)</f>
        <v>3000</v>
      </c>
      <c r="O306" s="219" t="n">
        <f aca="false">SUM(O309)</f>
        <v>3000</v>
      </c>
      <c r="P306" s="219" t="n">
        <f aca="false">SUM(P309)</f>
        <v>3000</v>
      </c>
      <c r="Q306" s="219" t="n">
        <f aca="false">SUM(Q309)</f>
        <v>3000</v>
      </c>
      <c r="R306" s="219" t="n">
        <f aca="false">SUM(R309)</f>
        <v>0</v>
      </c>
      <c r="S306" s="219" t="n">
        <f aca="false">SUM(S309)</f>
        <v>3000</v>
      </c>
      <c r="T306" s="219" t="n">
        <f aca="false">SUM(T309)</f>
        <v>0</v>
      </c>
      <c r="U306" s="219" t="n">
        <f aca="false">SUM(U309)</f>
        <v>0</v>
      </c>
      <c r="V306" s="219" t="n">
        <f aca="false">SUM(V309)</f>
        <v>100</v>
      </c>
      <c r="W306" s="219" t="n">
        <f aca="false">SUM(W309)</f>
        <v>3000</v>
      </c>
      <c r="X306" s="219" t="n">
        <f aca="false">SUM(X309)</f>
        <v>3000</v>
      </c>
      <c r="Y306" s="219" t="n">
        <f aca="false">SUM(Y309)</f>
        <v>3000</v>
      </c>
      <c r="Z306" s="219" t="n">
        <f aca="false">SUM(Z309)</f>
        <v>3000</v>
      </c>
      <c r="AA306" s="219" t="n">
        <f aca="false">SUM(AA309)</f>
        <v>22000</v>
      </c>
      <c r="AB306" s="219" t="n">
        <f aca="false">SUM(AB309)</f>
        <v>0</v>
      </c>
      <c r="AC306" s="219" t="n">
        <f aca="false">SUM(AC309)</f>
        <v>22000</v>
      </c>
      <c r="AD306" s="219" t="n">
        <f aca="false">SUM(AD309)</f>
        <v>22000</v>
      </c>
      <c r="AE306" s="219" t="n">
        <f aca="false">SUM(AE309)</f>
        <v>0</v>
      </c>
      <c r="AF306" s="219" t="n">
        <f aca="false">SUM(AF309)</f>
        <v>0</v>
      </c>
      <c r="AG306" s="219" t="n">
        <f aca="false">SUM(AG309)</f>
        <v>22000</v>
      </c>
      <c r="AH306" s="219" t="n">
        <f aca="false">SUM(AH309)</f>
        <v>10836.89</v>
      </c>
      <c r="AI306" s="219" t="n">
        <f aca="false">SUM(AI309)</f>
        <v>10000</v>
      </c>
      <c r="AJ306" s="219" t="n">
        <f aca="false">SUM(AJ309)</f>
        <v>10000</v>
      </c>
      <c r="AK306" s="219" t="n">
        <f aca="false">SUM(AK309)</f>
        <v>10000</v>
      </c>
      <c r="AL306" s="219" t="n">
        <f aca="false">SUM(AL309)</f>
        <v>0</v>
      </c>
      <c r="AM306" s="219" t="n">
        <f aca="false">SUM(AM309)</f>
        <v>0</v>
      </c>
      <c r="AN306" s="219" t="n">
        <f aca="false">SUM(AN309)</f>
        <v>10000</v>
      </c>
      <c r="AO306" s="207" t="n">
        <f aca="false">SUM(AN306/$AN$2)</f>
        <v>1327.22808414626</v>
      </c>
      <c r="AP306" s="219" t="n">
        <f aca="false">SUM(AP309)</f>
        <v>10000</v>
      </c>
      <c r="AQ306" s="219" t="n">
        <f aca="false">SUM(AQ309)</f>
        <v>0</v>
      </c>
      <c r="AR306" s="207" t="n">
        <f aca="false">SUM(AP306/$AN$2)</f>
        <v>1327.22808414626</v>
      </c>
      <c r="AS306" s="207"/>
      <c r="AT306" s="207" t="n">
        <f aca="false">SUM(AT309)</f>
        <v>0</v>
      </c>
      <c r="AU306" s="207" t="n">
        <f aca="false">SUM(AU309)</f>
        <v>0</v>
      </c>
      <c r="AV306" s="207" t="n">
        <f aca="false">SUM(AV309)</f>
        <v>0</v>
      </c>
      <c r="AW306" s="207" t="n">
        <f aca="false">SUM(AR306+AU306-AV306)</f>
        <v>1327.22808414626</v>
      </c>
      <c r="AX306" s="215"/>
      <c r="AY306" s="180"/>
      <c r="AZ306" s="180"/>
      <c r="BA306" s="160" t="n">
        <v>1327.23</v>
      </c>
      <c r="BI306" s="3"/>
    </row>
    <row r="307" customFormat="false" ht="12.75" hidden="false" customHeight="false" outlineLevel="0" collapsed="false">
      <c r="A307" s="209"/>
      <c r="B307" s="205" t="s">
        <v>158</v>
      </c>
      <c r="C307" s="205"/>
      <c r="D307" s="205"/>
      <c r="E307" s="205"/>
      <c r="F307" s="205"/>
      <c r="G307" s="205"/>
      <c r="H307" s="205"/>
      <c r="I307" s="217" t="s">
        <v>159</v>
      </c>
      <c r="J307" s="218" t="s">
        <v>160</v>
      </c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19"/>
      <c r="AJ307" s="219"/>
      <c r="AK307" s="219"/>
      <c r="AL307" s="219"/>
      <c r="AM307" s="219"/>
      <c r="AN307" s="219"/>
      <c r="AO307" s="207" t="n">
        <f aca="false">SUM(AN307/$AN$2)</f>
        <v>0</v>
      </c>
      <c r="AP307" s="219" t="n">
        <v>10000</v>
      </c>
      <c r="AQ307" s="219"/>
      <c r="AR307" s="207" t="n">
        <f aca="false">SUM(AP307/$AN$2)</f>
        <v>1327.22808414626</v>
      </c>
      <c r="AS307" s="207"/>
      <c r="AT307" s="207" t="n">
        <v>10000</v>
      </c>
      <c r="AU307" s="207"/>
      <c r="AV307" s="207"/>
      <c r="AW307" s="207" t="n">
        <f aca="false">SUM(AR307+AU307-AV307)</f>
        <v>1327.22808414626</v>
      </c>
      <c r="AX307" s="215"/>
      <c r="AY307" s="180"/>
      <c r="AZ307" s="180"/>
      <c r="BA307" s="160" t="n">
        <v>5.6</v>
      </c>
      <c r="BI307" s="3"/>
    </row>
    <row r="308" customFormat="false" ht="12.75" hidden="false" customHeight="false" outlineLevel="0" collapsed="false">
      <c r="A308" s="209"/>
      <c r="B308" s="205"/>
      <c r="C308" s="205"/>
      <c r="D308" s="205"/>
      <c r="E308" s="205"/>
      <c r="F308" s="205"/>
      <c r="G308" s="205"/>
      <c r="H308" s="205"/>
      <c r="I308" s="234" t="s">
        <v>271</v>
      </c>
      <c r="J308" s="218" t="s">
        <v>37</v>
      </c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  <c r="AD308" s="219"/>
      <c r="AE308" s="219"/>
      <c r="AF308" s="219"/>
      <c r="AG308" s="219"/>
      <c r="AH308" s="219"/>
      <c r="AI308" s="219"/>
      <c r="AJ308" s="219"/>
      <c r="AK308" s="219"/>
      <c r="AL308" s="219"/>
      <c r="AM308" s="219"/>
      <c r="AN308" s="219"/>
      <c r="AO308" s="207"/>
      <c r="AP308" s="219"/>
      <c r="AQ308" s="219"/>
      <c r="AR308" s="207"/>
      <c r="AS308" s="207"/>
      <c r="AT308" s="207"/>
      <c r="AU308" s="207"/>
      <c r="AV308" s="207"/>
      <c r="AW308" s="207"/>
      <c r="AX308" s="215"/>
      <c r="AY308" s="180"/>
      <c r="AZ308" s="180"/>
      <c r="BA308" s="244" t="n">
        <v>1321.63</v>
      </c>
      <c r="BI308" s="3"/>
    </row>
    <row r="309" customFormat="false" ht="12.75" hidden="false" customHeight="false" outlineLevel="0" collapsed="false">
      <c r="A309" s="214"/>
      <c r="B309" s="220"/>
      <c r="C309" s="220"/>
      <c r="D309" s="220"/>
      <c r="E309" s="220"/>
      <c r="F309" s="220"/>
      <c r="G309" s="220"/>
      <c r="H309" s="220"/>
      <c r="I309" s="206" t="n">
        <v>3</v>
      </c>
      <c r="J309" s="137" t="s">
        <v>71</v>
      </c>
      <c r="K309" s="207" t="n">
        <f aca="false">SUM(K310)</f>
        <v>10000</v>
      </c>
      <c r="L309" s="207" t="n">
        <f aca="false">SUM(L310)</f>
        <v>20000</v>
      </c>
      <c r="M309" s="207" t="n">
        <f aca="false">SUM(M310)</f>
        <v>20000</v>
      </c>
      <c r="N309" s="207" t="n">
        <f aca="false">SUM(N310)</f>
        <v>3000</v>
      </c>
      <c r="O309" s="207" t="n">
        <f aca="false">SUM(O310)</f>
        <v>3000</v>
      </c>
      <c r="P309" s="207" t="n">
        <f aca="false">SUM(P310)</f>
        <v>3000</v>
      </c>
      <c r="Q309" s="207" t="n">
        <f aca="false">SUM(Q310)</f>
        <v>3000</v>
      </c>
      <c r="R309" s="207" t="n">
        <f aca="false">SUM(R310)</f>
        <v>0</v>
      </c>
      <c r="S309" s="207" t="n">
        <f aca="false">SUM(S310)</f>
        <v>3000</v>
      </c>
      <c r="T309" s="207" t="n">
        <f aca="false">SUM(T310)</f>
        <v>0</v>
      </c>
      <c r="U309" s="207" t="n">
        <f aca="false">SUM(U310)</f>
        <v>0</v>
      </c>
      <c r="V309" s="207" t="n">
        <f aca="false">SUM(V310)</f>
        <v>100</v>
      </c>
      <c r="W309" s="207" t="n">
        <f aca="false">SUM(W310)</f>
        <v>3000</v>
      </c>
      <c r="X309" s="207" t="n">
        <f aca="false">SUM(X310)</f>
        <v>3000</v>
      </c>
      <c r="Y309" s="207" t="n">
        <f aca="false">SUM(Y310)</f>
        <v>3000</v>
      </c>
      <c r="Z309" s="207" t="n">
        <f aca="false">SUM(Z310)</f>
        <v>3000</v>
      </c>
      <c r="AA309" s="207" t="n">
        <f aca="false">SUM(AA310)</f>
        <v>22000</v>
      </c>
      <c r="AB309" s="207" t="n">
        <f aca="false">SUM(AB310)</f>
        <v>0</v>
      </c>
      <c r="AC309" s="207" t="n">
        <f aca="false">SUM(AC310)</f>
        <v>22000</v>
      </c>
      <c r="AD309" s="207" t="n">
        <f aca="false">SUM(AD310)</f>
        <v>22000</v>
      </c>
      <c r="AE309" s="207" t="n">
        <f aca="false">SUM(AE310)</f>
        <v>0</v>
      </c>
      <c r="AF309" s="207" t="n">
        <f aca="false">SUM(AF310)</f>
        <v>0</v>
      </c>
      <c r="AG309" s="207" t="n">
        <f aca="false">SUM(AG310)</f>
        <v>22000</v>
      </c>
      <c r="AH309" s="207" t="n">
        <f aca="false">SUM(AH310)</f>
        <v>10836.89</v>
      </c>
      <c r="AI309" s="207" t="n">
        <f aca="false">SUM(AI310)</f>
        <v>10000</v>
      </c>
      <c r="AJ309" s="207" t="n">
        <f aca="false">SUM(AJ310)</f>
        <v>10000</v>
      </c>
      <c r="AK309" s="207" t="n">
        <f aca="false">SUM(AK310)</f>
        <v>10000</v>
      </c>
      <c r="AL309" s="207" t="n">
        <f aca="false">SUM(AL310)</f>
        <v>0</v>
      </c>
      <c r="AM309" s="207" t="n">
        <f aca="false">SUM(AM310)</f>
        <v>0</v>
      </c>
      <c r="AN309" s="207" t="n">
        <f aca="false">SUM(AN310)</f>
        <v>10000</v>
      </c>
      <c r="AO309" s="207" t="n">
        <f aca="false">SUM(AN309/$AN$2)</f>
        <v>1327.22808414626</v>
      </c>
      <c r="AP309" s="207" t="n">
        <f aca="false">SUM(AP310)</f>
        <v>10000</v>
      </c>
      <c r="AQ309" s="207" t="n">
        <f aca="false">SUM(AQ310)</f>
        <v>0</v>
      </c>
      <c r="AR309" s="207" t="n">
        <f aca="false">SUM(AP309/$AN$2)</f>
        <v>1327.22808414626</v>
      </c>
      <c r="AS309" s="207"/>
      <c r="AT309" s="207" t="n">
        <f aca="false">SUM(AT310)</f>
        <v>0</v>
      </c>
      <c r="AU309" s="207" t="n">
        <f aca="false">SUM(AU310)</f>
        <v>0</v>
      </c>
      <c r="AV309" s="207" t="n">
        <f aca="false">SUM(AV310)</f>
        <v>0</v>
      </c>
      <c r="AW309" s="207" t="n">
        <f aca="false">SUM(AR309+AU309-AV309)</f>
        <v>1327.22808414626</v>
      </c>
      <c r="AX309" s="215" t="n">
        <f aca="false">SUM(AX310)</f>
        <v>1327.23</v>
      </c>
      <c r="AY309" s="216" t="n">
        <f aca="false">SUM(AY310)</f>
        <v>0</v>
      </c>
      <c r="AZ309" s="216" t="n">
        <f aca="false">SUM(AZ310)</f>
        <v>0</v>
      </c>
      <c r="BA309" s="216" t="n">
        <f aca="false">SUM(BA310)</f>
        <v>1327.22808414626</v>
      </c>
      <c r="BI309" s="3"/>
    </row>
    <row r="310" customFormat="false" ht="12.75" hidden="false" customHeight="false" outlineLevel="0" collapsed="false">
      <c r="A310" s="214"/>
      <c r="B310" s="220" t="s">
        <v>159</v>
      </c>
      <c r="C310" s="220"/>
      <c r="D310" s="220"/>
      <c r="E310" s="220"/>
      <c r="F310" s="220"/>
      <c r="G310" s="220"/>
      <c r="H310" s="220"/>
      <c r="I310" s="206" t="n">
        <v>38</v>
      </c>
      <c r="J310" s="137" t="s">
        <v>77</v>
      </c>
      <c r="K310" s="207" t="n">
        <f aca="false">SUM(K312)</f>
        <v>10000</v>
      </c>
      <c r="L310" s="207" t="n">
        <f aca="false">SUM(L312)</f>
        <v>20000</v>
      </c>
      <c r="M310" s="207" t="n">
        <f aca="false">SUM(M312)</f>
        <v>20000</v>
      </c>
      <c r="N310" s="207" t="n">
        <f aca="false">SUM(N312)</f>
        <v>3000</v>
      </c>
      <c r="O310" s="207" t="n">
        <f aca="false">SUM(O312)</f>
        <v>3000</v>
      </c>
      <c r="P310" s="207" t="n">
        <f aca="false">SUM(P312)</f>
        <v>3000</v>
      </c>
      <c r="Q310" s="207" t="n">
        <f aca="false">SUM(Q312)</f>
        <v>3000</v>
      </c>
      <c r="R310" s="207" t="n">
        <f aca="false">SUM(R312)</f>
        <v>0</v>
      </c>
      <c r="S310" s="207" t="n">
        <f aca="false">SUM(S312)</f>
        <v>3000</v>
      </c>
      <c r="T310" s="207" t="n">
        <f aca="false">SUM(T312)</f>
        <v>0</v>
      </c>
      <c r="U310" s="207" t="n">
        <f aca="false">SUM(U312)</f>
        <v>0</v>
      </c>
      <c r="V310" s="207" t="n">
        <f aca="false">SUM(V312)</f>
        <v>100</v>
      </c>
      <c r="W310" s="207" t="n">
        <f aca="false">SUM(W312)</f>
        <v>3000</v>
      </c>
      <c r="X310" s="207" t="n">
        <f aca="false">SUM(X312)</f>
        <v>3000</v>
      </c>
      <c r="Y310" s="207" t="n">
        <f aca="false">SUM(Y312)</f>
        <v>3000</v>
      </c>
      <c r="Z310" s="207" t="n">
        <f aca="false">SUM(Z312)</f>
        <v>3000</v>
      </c>
      <c r="AA310" s="207" t="n">
        <f aca="false">SUM(AA312)</f>
        <v>22000</v>
      </c>
      <c r="AB310" s="207" t="n">
        <f aca="false">SUM(AB312)</f>
        <v>0</v>
      </c>
      <c r="AC310" s="207" t="n">
        <f aca="false">SUM(AC312)</f>
        <v>22000</v>
      </c>
      <c r="AD310" s="207" t="n">
        <f aca="false">SUM(AD312)</f>
        <v>22000</v>
      </c>
      <c r="AE310" s="207" t="n">
        <f aca="false">SUM(AE312)</f>
        <v>0</v>
      </c>
      <c r="AF310" s="207" t="n">
        <f aca="false">SUM(AF312)</f>
        <v>0</v>
      </c>
      <c r="AG310" s="207" t="n">
        <f aca="false">SUM(AG312)</f>
        <v>22000</v>
      </c>
      <c r="AH310" s="207" t="n">
        <f aca="false">SUM(AH312)</f>
        <v>10836.89</v>
      </c>
      <c r="AI310" s="207" t="n">
        <f aca="false">SUM(AI312)</f>
        <v>10000</v>
      </c>
      <c r="AJ310" s="207" t="n">
        <f aca="false">SUM(AJ312)</f>
        <v>10000</v>
      </c>
      <c r="AK310" s="207" t="n">
        <f aca="false">SUM(AK312)</f>
        <v>10000</v>
      </c>
      <c r="AL310" s="207" t="n">
        <f aca="false">SUM(AL312)</f>
        <v>0</v>
      </c>
      <c r="AM310" s="207" t="n">
        <f aca="false">SUM(AM312)</f>
        <v>0</v>
      </c>
      <c r="AN310" s="207" t="n">
        <f aca="false">SUM(AN312)</f>
        <v>10000</v>
      </c>
      <c r="AO310" s="207" t="n">
        <f aca="false">SUM(AN310/$AN$2)</f>
        <v>1327.22808414626</v>
      </c>
      <c r="AP310" s="207" t="n">
        <f aca="false">SUM(AP312)</f>
        <v>10000</v>
      </c>
      <c r="AQ310" s="207"/>
      <c r="AR310" s="207" t="n">
        <f aca="false">SUM(AP310/$AN$2)</f>
        <v>1327.22808414626</v>
      </c>
      <c r="AS310" s="207"/>
      <c r="AT310" s="207" t="n">
        <f aca="false">SUM(AT312)</f>
        <v>0</v>
      </c>
      <c r="AU310" s="207" t="n">
        <f aca="false">SUM(AU312)</f>
        <v>0</v>
      </c>
      <c r="AV310" s="207" t="n">
        <f aca="false">SUM(AV312)</f>
        <v>0</v>
      </c>
      <c r="AW310" s="207" t="n">
        <f aca="false">SUM(AR310+AU310-AV310)</f>
        <v>1327.22808414626</v>
      </c>
      <c r="AX310" s="215" t="n">
        <f aca="false">SUM(AX311)</f>
        <v>1327.23</v>
      </c>
      <c r="AY310" s="216" t="n">
        <f aca="false">SUM(AY311)</f>
        <v>0</v>
      </c>
      <c r="AZ310" s="216" t="n">
        <f aca="false">SUM(AZ311)</f>
        <v>0</v>
      </c>
      <c r="BA310" s="216" t="n">
        <f aca="false">SUM(BA311)</f>
        <v>1327.22808414626</v>
      </c>
      <c r="BI310" s="3"/>
    </row>
    <row r="311" customFormat="false" ht="12.75" hidden="true" customHeight="false" outlineLevel="0" collapsed="false">
      <c r="A311" s="209"/>
      <c r="B311" s="205"/>
      <c r="C311" s="205"/>
      <c r="D311" s="205"/>
      <c r="E311" s="205"/>
      <c r="F311" s="205"/>
      <c r="G311" s="205"/>
      <c r="H311" s="205"/>
      <c r="I311" s="217" t="n">
        <v>381</v>
      </c>
      <c r="J311" s="218" t="s">
        <v>169</v>
      </c>
      <c r="K311" s="219" t="n">
        <f aca="false">SUM(K312)</f>
        <v>10000</v>
      </c>
      <c r="L311" s="219" t="n">
        <f aca="false">SUM(L312)</f>
        <v>20000</v>
      </c>
      <c r="M311" s="219" t="n">
        <f aca="false">SUM(M312)</f>
        <v>20000</v>
      </c>
      <c r="N311" s="219" t="n">
        <f aca="false">SUM(N312)</f>
        <v>3000</v>
      </c>
      <c r="O311" s="219" t="n">
        <f aca="false">SUM(O312)</f>
        <v>3000</v>
      </c>
      <c r="P311" s="219" t="n">
        <f aca="false">SUM(P312)</f>
        <v>3000</v>
      </c>
      <c r="Q311" s="219" t="n">
        <f aca="false">SUM(Q312)</f>
        <v>3000</v>
      </c>
      <c r="R311" s="219" t="n">
        <f aca="false">SUM(R312)</f>
        <v>0</v>
      </c>
      <c r="S311" s="219" t="n">
        <f aca="false">SUM(S312)</f>
        <v>3000</v>
      </c>
      <c r="T311" s="219" t="n">
        <f aca="false">SUM(T312)</f>
        <v>0</v>
      </c>
      <c r="U311" s="219" t="n">
        <f aca="false">SUM(U312)</f>
        <v>0</v>
      </c>
      <c r="V311" s="219" t="n">
        <f aca="false">SUM(V312)</f>
        <v>100</v>
      </c>
      <c r="W311" s="219" t="n">
        <f aca="false">SUM(W312)</f>
        <v>3000</v>
      </c>
      <c r="X311" s="219" t="n">
        <f aca="false">SUM(X312)</f>
        <v>3000</v>
      </c>
      <c r="Y311" s="219" t="n">
        <f aca="false">SUM(Y312)</f>
        <v>3000</v>
      </c>
      <c r="Z311" s="219" t="n">
        <f aca="false">SUM(Z312)</f>
        <v>3000</v>
      </c>
      <c r="AA311" s="219" t="n">
        <f aca="false">SUM(AA312)</f>
        <v>22000</v>
      </c>
      <c r="AB311" s="219" t="n">
        <f aca="false">SUM(AB312)</f>
        <v>0</v>
      </c>
      <c r="AC311" s="219" t="n">
        <f aca="false">SUM(AC312)</f>
        <v>22000</v>
      </c>
      <c r="AD311" s="219" t="n">
        <f aca="false">SUM(AD312)</f>
        <v>22000</v>
      </c>
      <c r="AE311" s="219" t="n">
        <f aca="false">SUM(AE312)</f>
        <v>0</v>
      </c>
      <c r="AF311" s="219" t="n">
        <f aca="false">SUM(AF312)</f>
        <v>0</v>
      </c>
      <c r="AG311" s="219" t="n">
        <f aca="false">SUM(AG312)</f>
        <v>22000</v>
      </c>
      <c r="AH311" s="219" t="n">
        <f aca="false">SUM(AH312)</f>
        <v>10836.89</v>
      </c>
      <c r="AI311" s="219" t="n">
        <f aca="false">SUM(AI312)</f>
        <v>10000</v>
      </c>
      <c r="AJ311" s="219" t="n">
        <f aca="false">SUM(AJ312)</f>
        <v>10000</v>
      </c>
      <c r="AK311" s="219" t="n">
        <f aca="false">SUM(AK312)</f>
        <v>10000</v>
      </c>
      <c r="AL311" s="219" t="n">
        <f aca="false">SUM(AL312)</f>
        <v>0</v>
      </c>
      <c r="AM311" s="219" t="n">
        <f aca="false">SUM(AM312)</f>
        <v>0</v>
      </c>
      <c r="AN311" s="219" t="n">
        <f aca="false">SUM(AN312)</f>
        <v>10000</v>
      </c>
      <c r="AO311" s="207" t="n">
        <f aca="false">SUM(AN311/$AN$2)</f>
        <v>1327.22808414626</v>
      </c>
      <c r="AP311" s="219" t="n">
        <f aca="false">SUM(AP312)</f>
        <v>10000</v>
      </c>
      <c r="AQ311" s="219"/>
      <c r="AR311" s="207" t="n">
        <f aca="false">SUM(AP311/$AN$2)</f>
        <v>1327.22808414626</v>
      </c>
      <c r="AS311" s="207"/>
      <c r="AT311" s="207" t="n">
        <f aca="false">SUM(AT312)</f>
        <v>0</v>
      </c>
      <c r="AU311" s="207" t="n">
        <f aca="false">SUM(AU312)</f>
        <v>0</v>
      </c>
      <c r="AV311" s="207" t="n">
        <f aca="false">SUM(AV312)</f>
        <v>0</v>
      </c>
      <c r="AW311" s="207" t="n">
        <f aca="false">SUM(AR311+AU311-AV311)</f>
        <v>1327.22808414626</v>
      </c>
      <c r="AX311" s="215" t="n">
        <f aca="false">SUM(AX312)</f>
        <v>1327.23</v>
      </c>
      <c r="AY311" s="216" t="n">
        <f aca="false">SUM(AY312)</f>
        <v>0</v>
      </c>
      <c r="AZ311" s="216" t="n">
        <f aca="false">SUM(AZ312)</f>
        <v>0</v>
      </c>
      <c r="BA311" s="216" t="n">
        <f aca="false">SUM(BA312)</f>
        <v>1327.22808414626</v>
      </c>
      <c r="BI311" s="3"/>
    </row>
    <row r="312" customFormat="false" ht="12.75" hidden="true" customHeight="false" outlineLevel="0" collapsed="false">
      <c r="A312" s="209"/>
      <c r="B312" s="205"/>
      <c r="C312" s="205"/>
      <c r="D312" s="205"/>
      <c r="E312" s="205"/>
      <c r="F312" s="205"/>
      <c r="G312" s="205"/>
      <c r="H312" s="205"/>
      <c r="I312" s="217" t="n">
        <v>38111</v>
      </c>
      <c r="J312" s="218" t="s">
        <v>404</v>
      </c>
      <c r="K312" s="219" t="n">
        <v>10000</v>
      </c>
      <c r="L312" s="219" t="n">
        <v>20000</v>
      </c>
      <c r="M312" s="219" t="n">
        <v>20000</v>
      </c>
      <c r="N312" s="219" t="n">
        <v>3000</v>
      </c>
      <c r="O312" s="219" t="n">
        <v>3000</v>
      </c>
      <c r="P312" s="219" t="n">
        <v>3000</v>
      </c>
      <c r="Q312" s="219" t="n">
        <v>3000</v>
      </c>
      <c r="R312" s="219"/>
      <c r="S312" s="219" t="n">
        <v>3000</v>
      </c>
      <c r="T312" s="219"/>
      <c r="U312" s="219"/>
      <c r="V312" s="207" t="n">
        <f aca="false">S312/P312*100</f>
        <v>100</v>
      </c>
      <c r="W312" s="219" t="n">
        <v>3000</v>
      </c>
      <c r="X312" s="219" t="n">
        <v>3000</v>
      </c>
      <c r="Y312" s="219" t="n">
        <v>3000</v>
      </c>
      <c r="Z312" s="219" t="n">
        <v>3000</v>
      </c>
      <c r="AA312" s="219" t="n">
        <v>22000</v>
      </c>
      <c r="AB312" s="219"/>
      <c r="AC312" s="219" t="n">
        <v>22000</v>
      </c>
      <c r="AD312" s="219" t="n">
        <v>22000</v>
      </c>
      <c r="AE312" s="219"/>
      <c r="AF312" s="219"/>
      <c r="AG312" s="221" t="n">
        <f aca="false">SUM(AD312+AE312-AF312)</f>
        <v>22000</v>
      </c>
      <c r="AH312" s="219" t="n">
        <v>10836.89</v>
      </c>
      <c r="AI312" s="219" t="n">
        <v>10000</v>
      </c>
      <c r="AJ312" s="180" t="n">
        <v>10000</v>
      </c>
      <c r="AK312" s="219" t="n">
        <v>10000</v>
      </c>
      <c r="AL312" s="219"/>
      <c r="AM312" s="219"/>
      <c r="AN312" s="180" t="n">
        <f aca="false">SUM(AK312+AL312-AM312)</f>
        <v>10000</v>
      </c>
      <c r="AO312" s="207" t="n">
        <f aca="false">SUM(AN312/$AN$2)</f>
        <v>1327.22808414626</v>
      </c>
      <c r="AP312" s="180" t="n">
        <v>10000</v>
      </c>
      <c r="AQ312" s="180"/>
      <c r="AR312" s="207" t="n">
        <f aca="false">SUM(AP312/$AN$2)</f>
        <v>1327.22808414626</v>
      </c>
      <c r="AS312" s="207"/>
      <c r="AT312" s="207"/>
      <c r="AU312" s="207"/>
      <c r="AV312" s="207"/>
      <c r="AW312" s="207" t="n">
        <f aca="false">SUM(AR312+AU312-AV312)</f>
        <v>1327.22808414626</v>
      </c>
      <c r="AX312" s="215" t="n">
        <v>1327.23</v>
      </c>
      <c r="AY312" s="180"/>
      <c r="AZ312" s="180"/>
      <c r="BA312" s="160" t="n">
        <f aca="false">SUM(AW312+AY312-AZ312)</f>
        <v>1327.22808414626</v>
      </c>
      <c r="BB312" s="3" t="n">
        <v>5.6</v>
      </c>
      <c r="BG312" s="3" t="n">
        <v>1321.63</v>
      </c>
      <c r="BI312" s="3"/>
    </row>
    <row r="313" customFormat="false" ht="12.75" hidden="false" customHeight="false" outlineLevel="0" collapsed="false">
      <c r="A313" s="214" t="s">
        <v>405</v>
      </c>
      <c r="B313" s="241"/>
      <c r="C313" s="241"/>
      <c r="D313" s="241"/>
      <c r="E313" s="241"/>
      <c r="F313" s="241"/>
      <c r="G313" s="241"/>
      <c r="H313" s="241"/>
      <c r="I313" s="211" t="s">
        <v>406</v>
      </c>
      <c r="J313" s="212" t="s">
        <v>407</v>
      </c>
      <c r="K313" s="213" t="e">
        <f aca="false">SUM(#REF!+K314+K326+K333+K340+K347+#REF!)</f>
        <v>#REF!</v>
      </c>
      <c r="L313" s="213" t="e">
        <f aca="false">SUM(#REF!+L314+L326+L333+L340+L347+#REF!)</f>
        <v>#REF!</v>
      </c>
      <c r="M313" s="213" t="e">
        <f aca="false">SUM(#REF!+M314+M326+M333+M340+M347+#REF!)</f>
        <v>#REF!</v>
      </c>
      <c r="N313" s="213" t="n">
        <f aca="false">SUM(N314+N326+N333+N340+N347)</f>
        <v>54000</v>
      </c>
      <c r="O313" s="213" t="n">
        <f aca="false">SUM(O314+O326+O333+O340+O347)</f>
        <v>54000</v>
      </c>
      <c r="P313" s="213" t="n">
        <f aca="false">SUM(P314+P326+P333+P340+P347)</f>
        <v>95000</v>
      </c>
      <c r="Q313" s="213" t="n">
        <f aca="false">SUM(Q314+Q326+Q333+Q340+Q347)</f>
        <v>95000</v>
      </c>
      <c r="R313" s="213" t="n">
        <f aca="false">SUM(R314+R326+R333+R340+R347)</f>
        <v>72200</v>
      </c>
      <c r="S313" s="213" t="n">
        <f aca="false">SUM(S314+S326+S333+S340+S347)</f>
        <v>110000</v>
      </c>
      <c r="T313" s="213" t="n">
        <f aca="false">SUM(T314+T326+T333+T340+T347)</f>
        <v>57200</v>
      </c>
      <c r="U313" s="213" t="n">
        <f aca="false">SUM(U314+U326+U333+U340+U347)</f>
        <v>0</v>
      </c>
      <c r="V313" s="213" t="e">
        <f aca="false">SUM(V314+V326+V333+V340+V347)</f>
        <v>#DIV/0!</v>
      </c>
      <c r="W313" s="213" t="n">
        <f aca="false">SUM(W314+W326+W333+W340+W347)</f>
        <v>135000</v>
      </c>
      <c r="X313" s="213" t="n">
        <f aca="false">SUM(X314+X326+X333+X340+X347)</f>
        <v>255000</v>
      </c>
      <c r="Y313" s="213" t="n">
        <f aca="false">SUM(Y314+Y326+Y333+Y340+Y347)</f>
        <v>245000</v>
      </c>
      <c r="Z313" s="213" t="n">
        <f aca="false">SUM(Z314+Z326+Z333+Z340+Z347)</f>
        <v>345000</v>
      </c>
      <c r="AA313" s="213" t="n">
        <f aca="false">SUM(AA314+AA326+AA333+AA340+AA347)</f>
        <v>329000</v>
      </c>
      <c r="AB313" s="213" t="n">
        <f aca="false">SUM(AB314+AB326+AB333+AB340+AB347)</f>
        <v>113000</v>
      </c>
      <c r="AC313" s="213" t="n">
        <f aca="false">SUM(AC314+AC326+AC333+AC340+AC347)</f>
        <v>439000</v>
      </c>
      <c r="AD313" s="213" t="n">
        <f aca="false">SUM(AD314+AD326+AD333+AD340+AD347)</f>
        <v>544000</v>
      </c>
      <c r="AE313" s="213" t="n">
        <f aca="false">SUM(AE314+AE326+AE333+AE340+AE347)</f>
        <v>0</v>
      </c>
      <c r="AF313" s="213" t="n">
        <f aca="false">SUM(AF314+AF326+AF333+AF340+AF347)</f>
        <v>0</v>
      </c>
      <c r="AG313" s="213" t="n">
        <f aca="false">SUM(AG314+AG326+AG333+AG340+AG347)</f>
        <v>556000</v>
      </c>
      <c r="AH313" s="213" t="n">
        <f aca="false">SUM(AH314+AH326+AH333+AH340+AH347)</f>
        <v>395155</v>
      </c>
      <c r="AI313" s="213" t="n">
        <f aca="false">SUM(AI314+AI326+AI333+AI340+AI347)</f>
        <v>462000</v>
      </c>
      <c r="AJ313" s="213" t="n">
        <f aca="false">SUM(AJ314+AJ326+AJ333+AJ340+AJ347)</f>
        <v>162500</v>
      </c>
      <c r="AK313" s="213" t="n">
        <f aca="false">SUM(AK314+AK326+AK333+AK340+AK347)</f>
        <v>588000</v>
      </c>
      <c r="AL313" s="213" t="n">
        <f aca="false">SUM(AL314+AL326+AL333+AL340+AL347)</f>
        <v>47000</v>
      </c>
      <c r="AM313" s="213" t="n">
        <f aca="false">SUM(AM314+AM326+AM333+AM340+AM347)</f>
        <v>0</v>
      </c>
      <c r="AN313" s="213" t="n">
        <f aca="false">SUM(AN314+AN326+AN333+AN340+AN347)</f>
        <v>635000</v>
      </c>
      <c r="AO313" s="207" t="n">
        <f aca="false">SUM(AN313/$AN$2)</f>
        <v>84278.9833432876</v>
      </c>
      <c r="AP313" s="213" t="n">
        <f aca="false">SUM(AP314+AP326+AP333+AP340+AP347)</f>
        <v>551000</v>
      </c>
      <c r="AQ313" s="213" t="n">
        <f aca="false">SUM(AQ314+AQ326+AQ333+AQ340+AQ347)</f>
        <v>0</v>
      </c>
      <c r="AR313" s="207" t="n">
        <f aca="false">SUM(AP313/$AN$2)</f>
        <v>73130.267436459</v>
      </c>
      <c r="AS313" s="207"/>
      <c r="AT313" s="207" t="n">
        <f aca="false">SUM(AT314+AT326+AT333+AT340+AT347)</f>
        <v>18608.38</v>
      </c>
      <c r="AU313" s="207" t="n">
        <f aca="false">SUM(AU314+AU326+AU333+AU340+AU347)</f>
        <v>0</v>
      </c>
      <c r="AV313" s="207" t="n">
        <f aca="false">SUM(AV314+AV326+AV333+AV340+AV347)</f>
        <v>0</v>
      </c>
      <c r="AW313" s="207" t="n">
        <f aca="false">SUM(AR313+AU313-AV313)</f>
        <v>73130.267436459</v>
      </c>
      <c r="AX313" s="215" t="n">
        <f aca="false">SUM(AX314+AX326+AX333+AX340+AX347)</f>
        <v>48063.17</v>
      </c>
      <c r="AY313" s="216" t="n">
        <f aca="false">SUM(AY314+AY326+AY333+AY340+AY347)</f>
        <v>2000</v>
      </c>
      <c r="AZ313" s="216" t="n">
        <f aca="false">SUM(AZ314+AZ326+AZ333+AZ340+AZ347)</f>
        <v>19226.49</v>
      </c>
      <c r="BA313" s="216" t="n">
        <f aca="false">SUM(BA314+BA326+BA333+BA340+BA347)</f>
        <v>55903.777436459</v>
      </c>
      <c r="BI313" s="3"/>
    </row>
    <row r="314" customFormat="false" ht="12.75" hidden="false" customHeight="false" outlineLevel="0" collapsed="false">
      <c r="A314" s="204" t="s">
        <v>408</v>
      </c>
      <c r="B314" s="205"/>
      <c r="C314" s="205"/>
      <c r="D314" s="205"/>
      <c r="E314" s="205"/>
      <c r="F314" s="205"/>
      <c r="G314" s="205"/>
      <c r="H314" s="205"/>
      <c r="I314" s="211" t="s">
        <v>155</v>
      </c>
      <c r="J314" s="212" t="s">
        <v>409</v>
      </c>
      <c r="K314" s="213" t="n">
        <f aca="false">SUM(K315)</f>
        <v>36000</v>
      </c>
      <c r="L314" s="213" t="n">
        <f aca="false">SUM(L315)</f>
        <v>20000</v>
      </c>
      <c r="M314" s="213" t="n">
        <f aca="false">SUM(M315)</f>
        <v>20000</v>
      </c>
      <c r="N314" s="213" t="n">
        <f aca="false">SUM(N315)</f>
        <v>13000</v>
      </c>
      <c r="O314" s="213" t="n">
        <f aca="false">SUM(O315)</f>
        <v>13000</v>
      </c>
      <c r="P314" s="213" t="n">
        <f aca="false">SUM(P315)</f>
        <v>25000</v>
      </c>
      <c r="Q314" s="213" t="n">
        <f aca="false">SUM(Q315)</f>
        <v>25000</v>
      </c>
      <c r="R314" s="213" t="n">
        <f aca="false">SUM(R315)</f>
        <v>20000</v>
      </c>
      <c r="S314" s="213" t="n">
        <f aca="false">SUM(S315)</f>
        <v>25000</v>
      </c>
      <c r="T314" s="213" t="n">
        <f aca="false">SUM(T315)</f>
        <v>13500</v>
      </c>
      <c r="U314" s="213" t="n">
        <f aca="false">SUM(U315)</f>
        <v>0</v>
      </c>
      <c r="V314" s="213" t="n">
        <f aca="false">SUM(V315)</f>
        <v>200</v>
      </c>
      <c r="W314" s="213" t="n">
        <f aca="false">SUM(W315)</f>
        <v>45000</v>
      </c>
      <c r="X314" s="213" t="n">
        <f aca="false">SUM(X315)</f>
        <v>45000</v>
      </c>
      <c r="Y314" s="213" t="n">
        <f aca="false">SUM(Y315)</f>
        <v>45000</v>
      </c>
      <c r="Z314" s="213" t="n">
        <f aca="false">SUM(Z315)</f>
        <v>65000</v>
      </c>
      <c r="AA314" s="213" t="n">
        <f aca="false">SUM(AA315)</f>
        <v>55000</v>
      </c>
      <c r="AB314" s="213" t="n">
        <f aca="false">SUM(AB315)</f>
        <v>9500</v>
      </c>
      <c r="AC314" s="213" t="n">
        <f aca="false">SUM(AC315)</f>
        <v>115000</v>
      </c>
      <c r="AD314" s="213" t="n">
        <f aca="false">SUM(AD315)</f>
        <v>220000</v>
      </c>
      <c r="AE314" s="213" t="n">
        <f aca="false">SUM(AE315)</f>
        <v>0</v>
      </c>
      <c r="AF314" s="213" t="n">
        <f aca="false">SUM(AF315)</f>
        <v>0</v>
      </c>
      <c r="AG314" s="213" t="n">
        <f aca="false">SUM(AG315)</f>
        <v>220000</v>
      </c>
      <c r="AH314" s="213" t="n">
        <f aca="false">SUM(AH315)</f>
        <v>211155</v>
      </c>
      <c r="AI314" s="213" t="n">
        <f aca="false">SUM(AI315)</f>
        <v>135000</v>
      </c>
      <c r="AJ314" s="213" t="n">
        <f aca="false">SUM(AJ315)</f>
        <v>12500</v>
      </c>
      <c r="AK314" s="213" t="n">
        <f aca="false">SUM(AK315)</f>
        <v>200000</v>
      </c>
      <c r="AL314" s="213" t="n">
        <f aca="false">SUM(AL315)</f>
        <v>0</v>
      </c>
      <c r="AM314" s="213" t="n">
        <f aca="false">SUM(AM315)</f>
        <v>0</v>
      </c>
      <c r="AN314" s="213" t="n">
        <f aca="false">SUM(AN315)</f>
        <v>200000</v>
      </c>
      <c r="AO314" s="207" t="n">
        <f aca="false">SUM(AN314/$AN$2)</f>
        <v>26544.5616829252</v>
      </c>
      <c r="AP314" s="213" t="n">
        <f aca="false">SUM(AP315)</f>
        <v>175000</v>
      </c>
      <c r="AQ314" s="213" t="n">
        <f aca="false">SUM(AQ315)</f>
        <v>0</v>
      </c>
      <c r="AR314" s="207" t="n">
        <f aca="false">SUM(AP314/$AN$2)</f>
        <v>23226.4914725596</v>
      </c>
      <c r="AS314" s="207"/>
      <c r="AT314" s="207" t="n">
        <f aca="false">SUM(AT315)</f>
        <v>0</v>
      </c>
      <c r="AU314" s="207" t="n">
        <f aca="false">SUM(AU315)</f>
        <v>0</v>
      </c>
      <c r="AV314" s="207" t="n">
        <f aca="false">SUM(AV315)</f>
        <v>0</v>
      </c>
      <c r="AW314" s="207" t="n">
        <f aca="false">SUM(AR314+AU314-AV314)</f>
        <v>23226.4914725596</v>
      </c>
      <c r="AX314" s="215" t="n">
        <f aca="false">SUM(AX319)</f>
        <v>4000</v>
      </c>
      <c r="AY314" s="216" t="n">
        <f aca="false">SUM(AY319)</f>
        <v>0</v>
      </c>
      <c r="AZ314" s="216" t="n">
        <f aca="false">SUM(AZ319)</f>
        <v>19226.49</v>
      </c>
      <c r="BA314" s="216" t="n">
        <f aca="false">SUM(BA319)</f>
        <v>4000.00147255956</v>
      </c>
      <c r="BI314" s="3"/>
    </row>
    <row r="315" customFormat="false" ht="12.75" hidden="false" customHeight="false" outlineLevel="0" collapsed="false">
      <c r="A315" s="204"/>
      <c r="B315" s="205"/>
      <c r="C315" s="205"/>
      <c r="D315" s="205"/>
      <c r="E315" s="205"/>
      <c r="F315" s="205"/>
      <c r="G315" s="205"/>
      <c r="H315" s="205"/>
      <c r="I315" s="211" t="s">
        <v>410</v>
      </c>
      <c r="J315" s="212"/>
      <c r="K315" s="213" t="n">
        <f aca="false">SUM(K319)</f>
        <v>36000</v>
      </c>
      <c r="L315" s="213" t="n">
        <f aca="false">SUM(L319)</f>
        <v>20000</v>
      </c>
      <c r="M315" s="213" t="n">
        <f aca="false">SUM(M319)</f>
        <v>20000</v>
      </c>
      <c r="N315" s="213" t="n">
        <f aca="false">SUM(N319)</f>
        <v>13000</v>
      </c>
      <c r="O315" s="213" t="n">
        <f aca="false">SUM(O319)</f>
        <v>13000</v>
      </c>
      <c r="P315" s="213" t="n">
        <f aca="false">SUM(P319)</f>
        <v>25000</v>
      </c>
      <c r="Q315" s="213" t="n">
        <f aca="false">SUM(Q319)</f>
        <v>25000</v>
      </c>
      <c r="R315" s="213" t="n">
        <f aca="false">SUM(R319)</f>
        <v>20000</v>
      </c>
      <c r="S315" s="213" t="n">
        <f aca="false">SUM(S319)</f>
        <v>25000</v>
      </c>
      <c r="T315" s="213" t="n">
        <f aca="false">SUM(T319)</f>
        <v>13500</v>
      </c>
      <c r="U315" s="213" t="n">
        <f aca="false">SUM(U319)</f>
        <v>0</v>
      </c>
      <c r="V315" s="213" t="n">
        <f aca="false">SUM(V319)</f>
        <v>200</v>
      </c>
      <c r="W315" s="213" t="n">
        <f aca="false">SUM(W319)</f>
        <v>45000</v>
      </c>
      <c r="X315" s="213" t="n">
        <f aca="false">SUM(X319)</f>
        <v>45000</v>
      </c>
      <c r="Y315" s="213" t="n">
        <f aca="false">SUM(Y319)</f>
        <v>45000</v>
      </c>
      <c r="Z315" s="213" t="n">
        <f aca="false">SUM(Z319)</f>
        <v>65000</v>
      </c>
      <c r="AA315" s="213" t="n">
        <f aca="false">SUM(AA319)</f>
        <v>55000</v>
      </c>
      <c r="AB315" s="213" t="n">
        <f aca="false">SUM(AB319)</f>
        <v>9500</v>
      </c>
      <c r="AC315" s="213" t="n">
        <f aca="false">SUM(AC319)</f>
        <v>115000</v>
      </c>
      <c r="AD315" s="213" t="n">
        <f aca="false">SUM(AD319)</f>
        <v>220000</v>
      </c>
      <c r="AE315" s="213" t="n">
        <f aca="false">SUM(AE319)</f>
        <v>0</v>
      </c>
      <c r="AF315" s="213" t="n">
        <f aca="false">SUM(AF319)</f>
        <v>0</v>
      </c>
      <c r="AG315" s="213" t="n">
        <f aca="false">SUM(AG319)</f>
        <v>220000</v>
      </c>
      <c r="AH315" s="213" t="n">
        <f aca="false">SUM(AH319)</f>
        <v>211155</v>
      </c>
      <c r="AI315" s="213" t="n">
        <f aca="false">SUM(AI319)</f>
        <v>135000</v>
      </c>
      <c r="AJ315" s="213" t="n">
        <f aca="false">SUM(AJ319)</f>
        <v>12500</v>
      </c>
      <c r="AK315" s="213" t="n">
        <f aca="false">SUM(AK319)</f>
        <v>200000</v>
      </c>
      <c r="AL315" s="213" t="n">
        <f aca="false">SUM(AL319)</f>
        <v>0</v>
      </c>
      <c r="AM315" s="213" t="n">
        <f aca="false">SUM(AM319)</f>
        <v>0</v>
      </c>
      <c r="AN315" s="213" t="n">
        <f aca="false">SUM(AN319)</f>
        <v>200000</v>
      </c>
      <c r="AO315" s="207" t="n">
        <f aca="false">SUM(AN315/$AN$2)</f>
        <v>26544.5616829252</v>
      </c>
      <c r="AP315" s="213" t="n">
        <f aca="false">SUM(AP319)</f>
        <v>175000</v>
      </c>
      <c r="AQ315" s="213" t="n">
        <f aca="false">SUM(AQ319)</f>
        <v>0</v>
      </c>
      <c r="AR315" s="207" t="n">
        <f aca="false">SUM(AP315/$AN$2)</f>
        <v>23226.4914725596</v>
      </c>
      <c r="AS315" s="207"/>
      <c r="AT315" s="207" t="n">
        <f aca="false">SUM(AT319)</f>
        <v>0</v>
      </c>
      <c r="AU315" s="207" t="n">
        <f aca="false">SUM(AU319)</f>
        <v>0</v>
      </c>
      <c r="AV315" s="207" t="n">
        <f aca="false">SUM(AV319)</f>
        <v>0</v>
      </c>
      <c r="AW315" s="207" t="n">
        <f aca="false">SUM(AR315+AU315-AV315)</f>
        <v>23226.4914725596</v>
      </c>
      <c r="AX315" s="215"/>
      <c r="AY315" s="180" t="n">
        <f aca="false">SUM(AY316:AY318)</f>
        <v>0</v>
      </c>
      <c r="AZ315" s="180" t="n">
        <f aca="false">SUM(AZ316:AZ318)</f>
        <v>0</v>
      </c>
      <c r="BA315" s="160" t="n">
        <v>4000</v>
      </c>
      <c r="BI315" s="3"/>
    </row>
    <row r="316" customFormat="false" ht="12.75" hidden="false" customHeight="false" outlineLevel="0" collapsed="false">
      <c r="A316" s="204"/>
      <c r="B316" s="205" t="s">
        <v>158</v>
      </c>
      <c r="C316" s="205"/>
      <c r="D316" s="205"/>
      <c r="E316" s="205"/>
      <c r="F316" s="205"/>
      <c r="G316" s="205"/>
      <c r="H316" s="205"/>
      <c r="I316" s="217" t="s">
        <v>159</v>
      </c>
      <c r="J316" s="218" t="s">
        <v>160</v>
      </c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3"/>
      <c r="Z316" s="213"/>
      <c r="AA316" s="213"/>
      <c r="AB316" s="213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07"/>
      <c r="AP316" s="213"/>
      <c r="AQ316" s="213"/>
      <c r="AR316" s="207"/>
      <c r="AS316" s="207"/>
      <c r="AT316" s="207"/>
      <c r="AU316" s="207"/>
      <c r="AV316" s="207"/>
      <c r="AW316" s="207"/>
      <c r="AX316" s="215"/>
      <c r="AY316" s="180"/>
      <c r="AZ316" s="180"/>
      <c r="BA316" s="160" t="n">
        <v>4000</v>
      </c>
      <c r="BI316" s="3"/>
    </row>
    <row r="317" customFormat="false" ht="12.75" hidden="false" customHeight="false" outlineLevel="0" collapsed="false">
      <c r="A317" s="204"/>
      <c r="B317" s="205" t="s">
        <v>178</v>
      </c>
      <c r="C317" s="205"/>
      <c r="D317" s="205"/>
      <c r="E317" s="205"/>
      <c r="F317" s="205"/>
      <c r="G317" s="205"/>
      <c r="H317" s="205"/>
      <c r="I317" s="234" t="s">
        <v>179</v>
      </c>
      <c r="J317" s="218" t="s">
        <v>28</v>
      </c>
      <c r="K317" s="213"/>
      <c r="L317" s="213"/>
      <c r="M317" s="213"/>
      <c r="N317" s="213"/>
      <c r="O317" s="213"/>
      <c r="P317" s="213"/>
      <c r="Q317" s="213"/>
      <c r="R317" s="213"/>
      <c r="S317" s="213"/>
      <c r="T317" s="213"/>
      <c r="U317" s="213"/>
      <c r="V317" s="213"/>
      <c r="W317" s="213"/>
      <c r="X317" s="213"/>
      <c r="Y317" s="213"/>
      <c r="Z317" s="213"/>
      <c r="AA317" s="213"/>
      <c r="AB317" s="213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07" t="n">
        <f aca="false">SUM(AN317/$AN$2)</f>
        <v>0</v>
      </c>
      <c r="AP317" s="213" t="n">
        <v>25000</v>
      </c>
      <c r="AQ317" s="213"/>
      <c r="AR317" s="207" t="n">
        <f aca="false">SUM(AP317/$AN$2)</f>
        <v>3318.07021036565</v>
      </c>
      <c r="AS317" s="207"/>
      <c r="AT317" s="207" t="n">
        <v>25000</v>
      </c>
      <c r="AU317" s="207"/>
      <c r="AV317" s="207"/>
      <c r="AW317" s="207" t="n">
        <f aca="false">SUM(AR317+AU317-AV317)</f>
        <v>3318.07021036565</v>
      </c>
      <c r="AX317" s="215"/>
      <c r="AY317" s="180"/>
      <c r="AZ317" s="180"/>
      <c r="BA317" s="160" t="n">
        <v>0</v>
      </c>
      <c r="BI317" s="3"/>
    </row>
    <row r="318" customFormat="false" ht="12.75" hidden="false" customHeight="false" outlineLevel="0" collapsed="false">
      <c r="A318" s="204"/>
      <c r="B318" s="205" t="s">
        <v>178</v>
      </c>
      <c r="C318" s="205"/>
      <c r="D318" s="205"/>
      <c r="E318" s="205"/>
      <c r="F318" s="205"/>
      <c r="G318" s="205"/>
      <c r="H318" s="205"/>
      <c r="I318" s="217" t="s">
        <v>184</v>
      </c>
      <c r="J318" s="218" t="s">
        <v>185</v>
      </c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  <c r="Z318" s="213"/>
      <c r="AA318" s="213"/>
      <c r="AB318" s="213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07" t="n">
        <f aca="false">SUM(AN318/$AN$2)</f>
        <v>0</v>
      </c>
      <c r="AP318" s="213" t="n">
        <v>150000</v>
      </c>
      <c r="AQ318" s="213"/>
      <c r="AR318" s="207" t="n">
        <f aca="false">SUM(AP318/$AN$2)</f>
        <v>19908.4212621939</v>
      </c>
      <c r="AS318" s="207"/>
      <c r="AT318" s="207" t="n">
        <v>150000</v>
      </c>
      <c r="AU318" s="207"/>
      <c r="AV318" s="207"/>
      <c r="AW318" s="207" t="n">
        <f aca="false">SUM(AR318+AU318-AV318)</f>
        <v>19908.4212621939</v>
      </c>
      <c r="AX318" s="215"/>
      <c r="AY318" s="180"/>
      <c r="AZ318" s="180"/>
      <c r="BA318" s="160" t="n">
        <v>0</v>
      </c>
      <c r="BI318" s="3"/>
    </row>
    <row r="319" customFormat="false" ht="12.75" hidden="false" customHeight="false" outlineLevel="0" collapsed="false">
      <c r="A319" s="242"/>
      <c r="B319" s="220"/>
      <c r="C319" s="220"/>
      <c r="D319" s="220"/>
      <c r="E319" s="220"/>
      <c r="F319" s="220"/>
      <c r="G319" s="220"/>
      <c r="H319" s="220"/>
      <c r="I319" s="206" t="n">
        <v>3</v>
      </c>
      <c r="J319" s="137" t="s">
        <v>71</v>
      </c>
      <c r="K319" s="213" t="n">
        <f aca="false">SUM(K320)</f>
        <v>36000</v>
      </c>
      <c r="L319" s="213" t="n">
        <f aca="false">SUM(L320)</f>
        <v>20000</v>
      </c>
      <c r="M319" s="213" t="n">
        <f aca="false">SUM(M320)</f>
        <v>20000</v>
      </c>
      <c r="N319" s="213" t="n">
        <f aca="false">SUM(N320)</f>
        <v>13000</v>
      </c>
      <c r="O319" s="213" t="n">
        <f aca="false">SUM(O320)</f>
        <v>13000</v>
      </c>
      <c r="P319" s="213" t="n">
        <f aca="false">SUM(P320)</f>
        <v>25000</v>
      </c>
      <c r="Q319" s="213" t="n">
        <f aca="false">SUM(Q320)</f>
        <v>25000</v>
      </c>
      <c r="R319" s="213" t="n">
        <f aca="false">SUM(R320)</f>
        <v>20000</v>
      </c>
      <c r="S319" s="213" t="n">
        <f aca="false">SUM(S320)</f>
        <v>25000</v>
      </c>
      <c r="T319" s="213" t="n">
        <f aca="false">SUM(T320)</f>
        <v>13500</v>
      </c>
      <c r="U319" s="213" t="n">
        <f aca="false">SUM(U320)</f>
        <v>0</v>
      </c>
      <c r="V319" s="213" t="n">
        <f aca="false">SUM(V320)</f>
        <v>200</v>
      </c>
      <c r="W319" s="213" t="n">
        <f aca="false">SUM(W320)</f>
        <v>45000</v>
      </c>
      <c r="X319" s="213" t="n">
        <f aca="false">SUM(X320)</f>
        <v>45000</v>
      </c>
      <c r="Y319" s="213" t="n">
        <f aca="false">SUM(Y320)</f>
        <v>45000</v>
      </c>
      <c r="Z319" s="213" t="n">
        <f aca="false">SUM(Z320)</f>
        <v>65000</v>
      </c>
      <c r="AA319" s="213" t="n">
        <f aca="false">SUM(AA320)</f>
        <v>55000</v>
      </c>
      <c r="AB319" s="213" t="n">
        <f aca="false">SUM(AB320)</f>
        <v>9500</v>
      </c>
      <c r="AC319" s="213" t="n">
        <f aca="false">SUM(AC320)</f>
        <v>115000</v>
      </c>
      <c r="AD319" s="213" t="n">
        <f aca="false">SUM(AD320)</f>
        <v>220000</v>
      </c>
      <c r="AE319" s="213" t="n">
        <f aca="false">SUM(AE320)</f>
        <v>0</v>
      </c>
      <c r="AF319" s="213" t="n">
        <f aca="false">SUM(AF320)</f>
        <v>0</v>
      </c>
      <c r="AG319" s="213" t="n">
        <f aca="false">SUM(AG320)</f>
        <v>220000</v>
      </c>
      <c r="AH319" s="213" t="n">
        <f aca="false">SUM(AH320)</f>
        <v>211155</v>
      </c>
      <c r="AI319" s="213" t="n">
        <f aca="false">SUM(AI320)</f>
        <v>135000</v>
      </c>
      <c r="AJ319" s="213" t="n">
        <f aca="false">SUM(AJ320)</f>
        <v>12500</v>
      </c>
      <c r="AK319" s="213" t="n">
        <f aca="false">SUM(AK320)</f>
        <v>200000</v>
      </c>
      <c r="AL319" s="213" t="n">
        <f aca="false">SUM(AL320)</f>
        <v>0</v>
      </c>
      <c r="AM319" s="213" t="n">
        <f aca="false">SUM(AM320)</f>
        <v>0</v>
      </c>
      <c r="AN319" s="213" t="n">
        <f aca="false">SUM(AN320)</f>
        <v>200000</v>
      </c>
      <c r="AO319" s="207" t="n">
        <f aca="false">SUM(AN319/$AN$2)</f>
        <v>26544.5616829252</v>
      </c>
      <c r="AP319" s="213" t="n">
        <f aca="false">SUM(AP320)</f>
        <v>175000</v>
      </c>
      <c r="AQ319" s="213" t="n">
        <f aca="false">SUM(AQ320)</f>
        <v>0</v>
      </c>
      <c r="AR319" s="207" t="n">
        <f aca="false">SUM(AP319/$AN$2)</f>
        <v>23226.4914725596</v>
      </c>
      <c r="AS319" s="207"/>
      <c r="AT319" s="207" t="n">
        <f aca="false">SUM(AT320)</f>
        <v>0</v>
      </c>
      <c r="AU319" s="207" t="n">
        <f aca="false">SUM(AU320)</f>
        <v>0</v>
      </c>
      <c r="AV319" s="207" t="n">
        <f aca="false">SUM(AV320)</f>
        <v>0</v>
      </c>
      <c r="AW319" s="207" t="n">
        <f aca="false">SUM(AR319+AU319-AV319)</f>
        <v>23226.4914725596</v>
      </c>
      <c r="AX319" s="215" t="n">
        <f aca="false">SUM(AX320)</f>
        <v>4000</v>
      </c>
      <c r="AY319" s="216" t="n">
        <f aca="false">SUM(AY320)</f>
        <v>0</v>
      </c>
      <c r="AZ319" s="216" t="n">
        <f aca="false">SUM(AZ320)</f>
        <v>19226.49</v>
      </c>
      <c r="BA319" s="216" t="n">
        <f aca="false">SUM(BA320)</f>
        <v>4000.00147255956</v>
      </c>
      <c r="BI319" s="3"/>
    </row>
    <row r="320" customFormat="false" ht="12.75" hidden="false" customHeight="false" outlineLevel="0" collapsed="false">
      <c r="A320" s="242"/>
      <c r="B320" s="220" t="s">
        <v>411</v>
      </c>
      <c r="C320" s="220"/>
      <c r="D320" s="220"/>
      <c r="E320" s="220"/>
      <c r="F320" s="220"/>
      <c r="G320" s="220"/>
      <c r="H320" s="220"/>
      <c r="I320" s="206" t="n">
        <v>38</v>
      </c>
      <c r="J320" s="137" t="s">
        <v>77</v>
      </c>
      <c r="K320" s="213" t="n">
        <f aca="false">SUM(K321)</f>
        <v>36000</v>
      </c>
      <c r="L320" s="213" t="n">
        <f aca="false">SUM(L321)</f>
        <v>20000</v>
      </c>
      <c r="M320" s="213" t="n">
        <f aca="false">SUM(M321)</f>
        <v>20000</v>
      </c>
      <c r="N320" s="213" t="n">
        <f aca="false">SUM(N321+N324)</f>
        <v>13000</v>
      </c>
      <c r="O320" s="213" t="n">
        <f aca="false">SUM(O321+O324)</f>
        <v>13000</v>
      </c>
      <c r="P320" s="213" t="n">
        <f aca="false">SUM(P321+P324)</f>
        <v>25000</v>
      </c>
      <c r="Q320" s="213" t="n">
        <f aca="false">SUM(Q321+Q324)</f>
        <v>25000</v>
      </c>
      <c r="R320" s="213" t="n">
        <f aca="false">SUM(R321+R324)</f>
        <v>20000</v>
      </c>
      <c r="S320" s="213" t="n">
        <f aca="false">SUM(S321+S324)</f>
        <v>25000</v>
      </c>
      <c r="T320" s="213" t="n">
        <f aca="false">SUM(T321+T324)</f>
        <v>13500</v>
      </c>
      <c r="U320" s="213" t="n">
        <f aca="false">SUM(U321+U324)</f>
        <v>0</v>
      </c>
      <c r="V320" s="213" t="n">
        <f aca="false">SUM(V321+V324)</f>
        <v>200</v>
      </c>
      <c r="W320" s="213" t="n">
        <f aca="false">SUM(W321+W324)</f>
        <v>45000</v>
      </c>
      <c r="X320" s="213" t="n">
        <f aca="false">SUM(X321+X324)</f>
        <v>45000</v>
      </c>
      <c r="Y320" s="213" t="n">
        <f aca="false">SUM(Y321+Y324)</f>
        <v>45000</v>
      </c>
      <c r="Z320" s="213" t="n">
        <f aca="false">SUM(Z321+Z324)</f>
        <v>65000</v>
      </c>
      <c r="AA320" s="213" t="n">
        <f aca="false">SUM(AA321+AA324)</f>
        <v>55000</v>
      </c>
      <c r="AB320" s="213" t="n">
        <f aca="false">SUM(AB321+AB324)</f>
        <v>9500</v>
      </c>
      <c r="AC320" s="213" t="n">
        <f aca="false">SUM(AC321+AC324)</f>
        <v>115000</v>
      </c>
      <c r="AD320" s="213" t="n">
        <f aca="false">SUM(AD321+AD324)</f>
        <v>220000</v>
      </c>
      <c r="AE320" s="213" t="n">
        <f aca="false">SUM(AE321+AE324)</f>
        <v>0</v>
      </c>
      <c r="AF320" s="213" t="n">
        <f aca="false">SUM(AF321+AF324)</f>
        <v>0</v>
      </c>
      <c r="AG320" s="213" t="n">
        <f aca="false">SUM(AG321+AG324)</f>
        <v>220000</v>
      </c>
      <c r="AH320" s="213" t="n">
        <f aca="false">SUM(AH321+AH324)</f>
        <v>211155</v>
      </c>
      <c r="AI320" s="213" t="n">
        <f aca="false">SUM(AI321+AI324)</f>
        <v>135000</v>
      </c>
      <c r="AJ320" s="213" t="n">
        <f aca="false">SUM(AJ321+AJ324)</f>
        <v>12500</v>
      </c>
      <c r="AK320" s="213" t="n">
        <f aca="false">SUM(AK321+AK324)</f>
        <v>200000</v>
      </c>
      <c r="AL320" s="213" t="n">
        <f aca="false">SUM(AL321+AL324)</f>
        <v>0</v>
      </c>
      <c r="AM320" s="213" t="n">
        <f aca="false">SUM(AM321+AM324)</f>
        <v>0</v>
      </c>
      <c r="AN320" s="213" t="n">
        <f aca="false">SUM(AN321+AN324)</f>
        <v>200000</v>
      </c>
      <c r="AO320" s="207" t="n">
        <f aca="false">SUM(AN320/$AN$2)</f>
        <v>26544.5616829252</v>
      </c>
      <c r="AP320" s="213" t="n">
        <f aca="false">SUM(AP321+AP324)</f>
        <v>175000</v>
      </c>
      <c r="AQ320" s="213"/>
      <c r="AR320" s="207" t="n">
        <f aca="false">SUM(AP320/$AN$2)</f>
        <v>23226.4914725596</v>
      </c>
      <c r="AS320" s="207"/>
      <c r="AT320" s="207" t="n">
        <f aca="false">SUM(AT321+AT324)</f>
        <v>0</v>
      </c>
      <c r="AU320" s="207" t="n">
        <f aca="false">SUM(AU321+AU324)</f>
        <v>0</v>
      </c>
      <c r="AV320" s="207" t="n">
        <f aca="false">SUM(AV321+AV324)</f>
        <v>0</v>
      </c>
      <c r="AW320" s="207" t="n">
        <f aca="false">SUM(AR320+AU320-AV320)</f>
        <v>23226.4914725596</v>
      </c>
      <c r="AX320" s="215" t="n">
        <f aca="false">SUM(AX321+AX324)</f>
        <v>4000</v>
      </c>
      <c r="AY320" s="216" t="n">
        <f aca="false">SUM(AY321+AY324)</f>
        <v>0</v>
      </c>
      <c r="AZ320" s="216" t="n">
        <f aca="false">SUM(AZ321+AZ324)</f>
        <v>19226.49</v>
      </c>
      <c r="BA320" s="216" t="n">
        <f aca="false">SUM(BA321+BA324)</f>
        <v>4000.00147255956</v>
      </c>
      <c r="BI320" s="3"/>
    </row>
    <row r="321" customFormat="false" ht="12.75" hidden="true" customHeight="false" outlineLevel="0" collapsed="false">
      <c r="A321" s="204"/>
      <c r="B321" s="205"/>
      <c r="C321" s="205"/>
      <c r="D321" s="205"/>
      <c r="E321" s="205"/>
      <c r="F321" s="205"/>
      <c r="G321" s="205"/>
      <c r="H321" s="205"/>
      <c r="I321" s="217" t="n">
        <v>381</v>
      </c>
      <c r="J321" s="218" t="s">
        <v>169</v>
      </c>
      <c r="K321" s="213" t="n">
        <f aca="false">SUM(K322)</f>
        <v>36000</v>
      </c>
      <c r="L321" s="213" t="n">
        <f aca="false">SUM(L322)</f>
        <v>20000</v>
      </c>
      <c r="M321" s="213" t="n">
        <f aca="false">SUM(M322)</f>
        <v>20000</v>
      </c>
      <c r="N321" s="221" t="n">
        <f aca="false">SUM(N322)</f>
        <v>3000</v>
      </c>
      <c r="O321" s="221" t="n">
        <f aca="false">SUM(O322)</f>
        <v>3000</v>
      </c>
      <c r="P321" s="221" t="n">
        <f aca="false">SUM(P322)</f>
        <v>5000</v>
      </c>
      <c r="Q321" s="221" t="n">
        <f aca="false">SUM(Q322)</f>
        <v>5000</v>
      </c>
      <c r="R321" s="221" t="n">
        <f aca="false">SUM(R322)</f>
        <v>20000</v>
      </c>
      <c r="S321" s="221" t="n">
        <f aca="false">SUM(S322)</f>
        <v>5000</v>
      </c>
      <c r="T321" s="221" t="n">
        <f aca="false">SUM(T322)</f>
        <v>0</v>
      </c>
      <c r="U321" s="221" t="n">
        <f aca="false">SUM(U322)</f>
        <v>0</v>
      </c>
      <c r="V321" s="221" t="n">
        <f aca="false">SUM(V322)</f>
        <v>100</v>
      </c>
      <c r="W321" s="221" t="n">
        <f aca="false">SUM(W322)</f>
        <v>5000</v>
      </c>
      <c r="X321" s="221" t="n">
        <f aca="false">SUM(X322)</f>
        <v>25000</v>
      </c>
      <c r="Y321" s="221" t="n">
        <f aca="false">SUM(Y322)</f>
        <v>25000</v>
      </c>
      <c r="Z321" s="221" t="n">
        <f aca="false">SUM(Z322)</f>
        <v>15000</v>
      </c>
      <c r="AA321" s="221" t="n">
        <f aca="false">SUM(AA322:AA323)</f>
        <v>30000</v>
      </c>
      <c r="AB321" s="221" t="n">
        <f aca="false">SUM(AB322:AB323)</f>
        <v>9500</v>
      </c>
      <c r="AC321" s="221" t="n">
        <f aca="false">SUM(AC322:AC323)</f>
        <v>30000</v>
      </c>
      <c r="AD321" s="221" t="n">
        <f aca="false">SUM(AD322:AD323)</f>
        <v>35000</v>
      </c>
      <c r="AE321" s="221" t="n">
        <f aca="false">SUM(AE322:AE323)</f>
        <v>0</v>
      </c>
      <c r="AF321" s="221" t="n">
        <f aca="false">SUM(AF322:AF323)</f>
        <v>0</v>
      </c>
      <c r="AG321" s="221" t="n">
        <f aca="false">SUM(AG322:AG323)</f>
        <v>35000</v>
      </c>
      <c r="AH321" s="221" t="n">
        <f aca="false">SUM(AH322:AH323)</f>
        <v>31500</v>
      </c>
      <c r="AI321" s="221" t="n">
        <f aca="false">SUM(AI322:AI323)</f>
        <v>35000</v>
      </c>
      <c r="AJ321" s="221" t="n">
        <f aca="false">SUM(AJ322:AJ323)</f>
        <v>12500</v>
      </c>
      <c r="AK321" s="221" t="n">
        <f aca="false">SUM(AK322:AK323)</f>
        <v>35000</v>
      </c>
      <c r="AL321" s="221" t="n">
        <f aca="false">SUM(AL322:AL323)</f>
        <v>0</v>
      </c>
      <c r="AM321" s="221" t="n">
        <f aca="false">SUM(AM322:AM323)</f>
        <v>0</v>
      </c>
      <c r="AN321" s="221" t="n">
        <f aca="false">SUM(AN322:AN323)</f>
        <v>35000</v>
      </c>
      <c r="AO321" s="207" t="n">
        <f aca="false">SUM(AN321/$AN$2)</f>
        <v>4645.29829451191</v>
      </c>
      <c r="AP321" s="221" t="n">
        <f aca="false">SUM(AP322:AP323)</f>
        <v>25000</v>
      </c>
      <c r="AQ321" s="221"/>
      <c r="AR321" s="207" t="n">
        <f aca="false">SUM(AP321/$AN$2)</f>
        <v>3318.07021036565</v>
      </c>
      <c r="AS321" s="207"/>
      <c r="AT321" s="207" t="n">
        <f aca="false">SUM(AT322:AT323)</f>
        <v>0</v>
      </c>
      <c r="AU321" s="207" t="n">
        <f aca="false">SUM(AU322:AU323)</f>
        <v>0</v>
      </c>
      <c r="AV321" s="207" t="n">
        <f aca="false">SUM(AV322:AV323)</f>
        <v>0</v>
      </c>
      <c r="AW321" s="207" t="n">
        <f aca="false">SUM(AR321+AU321-AV321)</f>
        <v>3318.07021036565</v>
      </c>
      <c r="AX321" s="215" t="n">
        <f aca="false">SUM(AX322+AX323)</f>
        <v>0</v>
      </c>
      <c r="AY321" s="216" t="n">
        <f aca="false">SUM(AY322+AY323)</f>
        <v>0</v>
      </c>
      <c r="AZ321" s="216" t="n">
        <f aca="false">SUM(AZ322+AZ323)</f>
        <v>3318.07</v>
      </c>
      <c r="BA321" s="216" t="n">
        <f aca="false">SUM(BA322+BA323)</f>
        <v>0.000210365651128086</v>
      </c>
      <c r="BI321" s="3"/>
    </row>
    <row r="322" customFormat="false" ht="12.75" hidden="true" customHeight="false" outlineLevel="0" collapsed="false">
      <c r="A322" s="204"/>
      <c r="B322" s="205"/>
      <c r="C322" s="205"/>
      <c r="D322" s="205"/>
      <c r="E322" s="205"/>
      <c r="F322" s="205"/>
      <c r="G322" s="205"/>
      <c r="H322" s="205"/>
      <c r="I322" s="217" t="n">
        <v>38113</v>
      </c>
      <c r="J322" s="218" t="s">
        <v>412</v>
      </c>
      <c r="K322" s="219" t="n">
        <v>36000</v>
      </c>
      <c r="L322" s="219" t="n">
        <v>20000</v>
      </c>
      <c r="M322" s="219" t="n">
        <v>20000</v>
      </c>
      <c r="N322" s="219" t="n">
        <v>3000</v>
      </c>
      <c r="O322" s="219" t="n">
        <v>3000</v>
      </c>
      <c r="P322" s="219" t="n">
        <v>5000</v>
      </c>
      <c r="Q322" s="219" t="n">
        <v>5000</v>
      </c>
      <c r="R322" s="219" t="n">
        <v>20000</v>
      </c>
      <c r="S322" s="219" t="n">
        <v>5000</v>
      </c>
      <c r="T322" s="219" t="n">
        <v>0</v>
      </c>
      <c r="U322" s="219"/>
      <c r="V322" s="207" t="n">
        <f aca="false">S322/P322*100</f>
        <v>100</v>
      </c>
      <c r="W322" s="219" t="n">
        <v>5000</v>
      </c>
      <c r="X322" s="219" t="n">
        <v>25000</v>
      </c>
      <c r="Y322" s="219" t="n">
        <v>25000</v>
      </c>
      <c r="Z322" s="219" t="n">
        <v>15000</v>
      </c>
      <c r="AA322" s="219" t="n">
        <v>26000</v>
      </c>
      <c r="AB322" s="219" t="n">
        <v>9500</v>
      </c>
      <c r="AC322" s="219" t="n">
        <v>26000</v>
      </c>
      <c r="AD322" s="219" t="n">
        <v>30000</v>
      </c>
      <c r="AE322" s="219"/>
      <c r="AF322" s="219"/>
      <c r="AG322" s="221" t="n">
        <f aca="false">SUM(AD322+AE322-AF322)</f>
        <v>30000</v>
      </c>
      <c r="AH322" s="219" t="n">
        <v>30000</v>
      </c>
      <c r="AI322" s="219" t="n">
        <v>30000</v>
      </c>
      <c r="AJ322" s="180" t="n">
        <v>12500</v>
      </c>
      <c r="AK322" s="219" t="n">
        <v>30000</v>
      </c>
      <c r="AL322" s="219"/>
      <c r="AM322" s="219"/>
      <c r="AN322" s="180" t="n">
        <f aca="false">SUM(AK322+AL322-AM322)</f>
        <v>30000</v>
      </c>
      <c r="AO322" s="207" t="n">
        <f aca="false">SUM(AN322/$AN$2)</f>
        <v>3981.68425243878</v>
      </c>
      <c r="AP322" s="180" t="n">
        <v>20000</v>
      </c>
      <c r="AQ322" s="180"/>
      <c r="AR322" s="207" t="n">
        <f aca="false">SUM(AP322/$AN$2)</f>
        <v>2654.45616829252</v>
      </c>
      <c r="AS322" s="207"/>
      <c r="AT322" s="207"/>
      <c r="AU322" s="207"/>
      <c r="AV322" s="207"/>
      <c r="AW322" s="207" t="n">
        <f aca="false">SUM(AR322+AU322-AV322)</f>
        <v>2654.45616829252</v>
      </c>
      <c r="AX322" s="215"/>
      <c r="AY322" s="180"/>
      <c r="AZ322" s="180" t="n">
        <v>2654.46</v>
      </c>
      <c r="BA322" s="160" t="n">
        <f aca="false">SUM(AW322+AY322-AZ322)</f>
        <v>-0.00383170747909389</v>
      </c>
      <c r="BI322" s="3"/>
    </row>
    <row r="323" customFormat="false" ht="12.75" hidden="true" customHeight="false" outlineLevel="0" collapsed="false">
      <c r="A323" s="204"/>
      <c r="B323" s="205"/>
      <c r="C323" s="205"/>
      <c r="D323" s="205"/>
      <c r="E323" s="205"/>
      <c r="F323" s="205"/>
      <c r="G323" s="205"/>
      <c r="H323" s="205"/>
      <c r="I323" s="217" t="n">
        <v>38113</v>
      </c>
      <c r="J323" s="218" t="s">
        <v>413</v>
      </c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07"/>
      <c r="W323" s="219"/>
      <c r="X323" s="219"/>
      <c r="Y323" s="219"/>
      <c r="Z323" s="219"/>
      <c r="AA323" s="219" t="n">
        <v>4000</v>
      </c>
      <c r="AB323" s="219"/>
      <c r="AC323" s="219" t="n">
        <v>4000</v>
      </c>
      <c r="AD323" s="219" t="n">
        <v>5000</v>
      </c>
      <c r="AE323" s="219"/>
      <c r="AF323" s="219"/>
      <c r="AG323" s="221" t="n">
        <f aca="false">SUM(AD323+AE323-AF323)</f>
        <v>5000</v>
      </c>
      <c r="AH323" s="219" t="n">
        <v>1500</v>
      </c>
      <c r="AI323" s="219" t="n">
        <v>5000</v>
      </c>
      <c r="AJ323" s="180" t="n">
        <v>0</v>
      </c>
      <c r="AK323" s="219" t="n">
        <v>5000</v>
      </c>
      <c r="AL323" s="219"/>
      <c r="AM323" s="219"/>
      <c r="AN323" s="180" t="n">
        <f aca="false">SUM(AK323+AL323-AM323)</f>
        <v>5000</v>
      </c>
      <c r="AO323" s="207" t="n">
        <f aca="false">SUM(AN323/$AN$2)</f>
        <v>663.61404207313</v>
      </c>
      <c r="AP323" s="180" t="n">
        <v>5000</v>
      </c>
      <c r="AQ323" s="180"/>
      <c r="AR323" s="207" t="n">
        <f aca="false">SUM(AP323/$AN$2)</f>
        <v>663.61404207313</v>
      </c>
      <c r="AS323" s="207"/>
      <c r="AT323" s="207"/>
      <c r="AU323" s="207"/>
      <c r="AV323" s="207"/>
      <c r="AW323" s="207" t="n">
        <f aca="false">SUM(AR323+AU323-AV323)</f>
        <v>663.61404207313</v>
      </c>
      <c r="AX323" s="215"/>
      <c r="AY323" s="180"/>
      <c r="AZ323" s="180" t="n">
        <v>663.61</v>
      </c>
      <c r="BA323" s="160" t="n">
        <f aca="false">SUM(AW323+AY323-AZ323)</f>
        <v>0.00404207313022198</v>
      </c>
      <c r="BI323" s="3"/>
    </row>
    <row r="324" customFormat="false" ht="12.75" hidden="true" customHeight="false" outlineLevel="0" collapsed="false">
      <c r="A324" s="204"/>
      <c r="B324" s="205"/>
      <c r="C324" s="205"/>
      <c r="D324" s="205"/>
      <c r="E324" s="205"/>
      <c r="F324" s="205"/>
      <c r="G324" s="205"/>
      <c r="H324" s="205"/>
      <c r="I324" s="217" t="n">
        <v>382</v>
      </c>
      <c r="J324" s="218" t="s">
        <v>400</v>
      </c>
      <c r="K324" s="219"/>
      <c r="L324" s="219"/>
      <c r="M324" s="219"/>
      <c r="N324" s="219" t="n">
        <f aca="false">SUM(N325)</f>
        <v>10000</v>
      </c>
      <c r="O324" s="219" t="n">
        <f aca="false">SUM(O325)</f>
        <v>10000</v>
      </c>
      <c r="P324" s="219" t="n">
        <f aca="false">SUM(P325)</f>
        <v>20000</v>
      </c>
      <c r="Q324" s="219" t="n">
        <f aca="false">SUM(Q325)</f>
        <v>20000</v>
      </c>
      <c r="R324" s="219" t="n">
        <f aca="false">SUM(R325)</f>
        <v>0</v>
      </c>
      <c r="S324" s="219" t="n">
        <f aca="false">SUM(S325)</f>
        <v>20000</v>
      </c>
      <c r="T324" s="219" t="n">
        <f aca="false">SUM(T325)</f>
        <v>13500</v>
      </c>
      <c r="U324" s="219" t="n">
        <f aca="false">SUM(U325)</f>
        <v>0</v>
      </c>
      <c r="V324" s="219" t="n">
        <f aca="false">SUM(V325)</f>
        <v>100</v>
      </c>
      <c r="W324" s="219" t="n">
        <f aca="false">SUM(W325)</f>
        <v>40000</v>
      </c>
      <c r="X324" s="219" t="n">
        <f aca="false">SUM(X325)</f>
        <v>20000</v>
      </c>
      <c r="Y324" s="219" t="n">
        <f aca="false">SUM(Y325)</f>
        <v>20000</v>
      </c>
      <c r="Z324" s="219" t="n">
        <f aca="false">SUM(Z325)</f>
        <v>50000</v>
      </c>
      <c r="AA324" s="219" t="n">
        <f aca="false">SUM(AA325)</f>
        <v>25000</v>
      </c>
      <c r="AB324" s="219" t="n">
        <f aca="false">SUM(AB325)</f>
        <v>0</v>
      </c>
      <c r="AC324" s="219" t="n">
        <f aca="false">SUM(AC325)</f>
        <v>85000</v>
      </c>
      <c r="AD324" s="219" t="n">
        <f aca="false">SUM(AD325)</f>
        <v>185000</v>
      </c>
      <c r="AE324" s="219" t="n">
        <f aca="false">SUM(AE325)</f>
        <v>0</v>
      </c>
      <c r="AF324" s="219" t="n">
        <f aca="false">SUM(AF325)</f>
        <v>0</v>
      </c>
      <c r="AG324" s="219" t="n">
        <f aca="false">SUM(AG325)</f>
        <v>185000</v>
      </c>
      <c r="AH324" s="219" t="n">
        <f aca="false">SUM(AH325)</f>
        <v>179655</v>
      </c>
      <c r="AI324" s="219" t="n">
        <f aca="false">SUM(AI325)</f>
        <v>100000</v>
      </c>
      <c r="AJ324" s="219" t="n">
        <f aca="false">SUM(AJ325)</f>
        <v>0</v>
      </c>
      <c r="AK324" s="219" t="n">
        <f aca="false">SUM(AK325)</f>
        <v>165000</v>
      </c>
      <c r="AL324" s="219" t="n">
        <f aca="false">SUM(AL325)</f>
        <v>0</v>
      </c>
      <c r="AM324" s="219" t="n">
        <f aca="false">SUM(AM325)</f>
        <v>0</v>
      </c>
      <c r="AN324" s="219" t="n">
        <f aca="false">SUM(AN325)</f>
        <v>165000</v>
      </c>
      <c r="AO324" s="207" t="n">
        <f aca="false">SUM(AN324/$AN$2)</f>
        <v>21899.2633884133</v>
      </c>
      <c r="AP324" s="219" t="n">
        <f aca="false">SUM(AP325)</f>
        <v>150000</v>
      </c>
      <c r="AQ324" s="219"/>
      <c r="AR324" s="207" t="n">
        <f aca="false">SUM(AP324/$AN$2)</f>
        <v>19908.4212621939</v>
      </c>
      <c r="AS324" s="207"/>
      <c r="AT324" s="207"/>
      <c r="AU324" s="207"/>
      <c r="AV324" s="207"/>
      <c r="AW324" s="207" t="n">
        <f aca="false">SUM(AR324+AU324-AV324)</f>
        <v>19908.4212621939</v>
      </c>
      <c r="AX324" s="215" t="n">
        <f aca="false">SUM(AX325)</f>
        <v>4000</v>
      </c>
      <c r="AY324" s="180" t="n">
        <f aca="false">SUM(AY325)</f>
        <v>0</v>
      </c>
      <c r="AZ324" s="180" t="n">
        <v>15908.42</v>
      </c>
      <c r="BA324" s="160" t="n">
        <f aca="false">SUM(AW324+AY324-AZ324)</f>
        <v>4000.00126219391</v>
      </c>
      <c r="BI324" s="3"/>
    </row>
    <row r="325" customFormat="false" ht="12.75" hidden="true" customHeight="false" outlineLevel="0" collapsed="false">
      <c r="A325" s="204"/>
      <c r="B325" s="205"/>
      <c r="C325" s="205"/>
      <c r="D325" s="205"/>
      <c r="E325" s="205"/>
      <c r="F325" s="205"/>
      <c r="G325" s="205"/>
      <c r="H325" s="205"/>
      <c r="I325" s="217" t="n">
        <v>38212</v>
      </c>
      <c r="J325" s="218" t="s">
        <v>414</v>
      </c>
      <c r="K325" s="219"/>
      <c r="L325" s="219"/>
      <c r="M325" s="219"/>
      <c r="N325" s="219" t="n">
        <v>10000</v>
      </c>
      <c r="O325" s="219" t="n">
        <v>10000</v>
      </c>
      <c r="P325" s="219" t="n">
        <v>20000</v>
      </c>
      <c r="Q325" s="219" t="n">
        <v>20000</v>
      </c>
      <c r="R325" s="219"/>
      <c r="S325" s="219" t="n">
        <v>20000</v>
      </c>
      <c r="T325" s="219" t="n">
        <v>13500</v>
      </c>
      <c r="U325" s="219"/>
      <c r="V325" s="207" t="n">
        <f aca="false">S325/P325*100</f>
        <v>100</v>
      </c>
      <c r="W325" s="207" t="n">
        <v>40000</v>
      </c>
      <c r="X325" s="219" t="n">
        <v>20000</v>
      </c>
      <c r="Y325" s="219" t="n">
        <v>20000</v>
      </c>
      <c r="Z325" s="219" t="n">
        <v>50000</v>
      </c>
      <c r="AA325" s="219" t="n">
        <v>25000</v>
      </c>
      <c r="AB325" s="219"/>
      <c r="AC325" s="219" t="n">
        <v>85000</v>
      </c>
      <c r="AD325" s="219" t="n">
        <v>185000</v>
      </c>
      <c r="AE325" s="219"/>
      <c r="AF325" s="219"/>
      <c r="AG325" s="221" t="n">
        <f aca="false">SUM(AD325+AE325-AF325)</f>
        <v>185000</v>
      </c>
      <c r="AH325" s="219" t="n">
        <v>179655</v>
      </c>
      <c r="AI325" s="219" t="n">
        <v>100000</v>
      </c>
      <c r="AJ325" s="180" t="n">
        <v>0</v>
      </c>
      <c r="AK325" s="219" t="n">
        <v>165000</v>
      </c>
      <c r="AL325" s="219"/>
      <c r="AM325" s="219"/>
      <c r="AN325" s="180" t="n">
        <f aca="false">SUM(AK325+AL325-AM325)</f>
        <v>165000</v>
      </c>
      <c r="AO325" s="207" t="n">
        <f aca="false">SUM(AN325/$AN$2)</f>
        <v>21899.2633884133</v>
      </c>
      <c r="AP325" s="180" t="n">
        <v>150000</v>
      </c>
      <c r="AQ325" s="180"/>
      <c r="AR325" s="207" t="n">
        <f aca="false">SUM(AP325/$AN$2)</f>
        <v>19908.4212621939</v>
      </c>
      <c r="AS325" s="207"/>
      <c r="AT325" s="207"/>
      <c r="AU325" s="207"/>
      <c r="AV325" s="207"/>
      <c r="AW325" s="207" t="n">
        <f aca="false">SUM(AR325+AU325-AV325)</f>
        <v>19908.4212621939</v>
      </c>
      <c r="AX325" s="215" t="n">
        <v>4000</v>
      </c>
      <c r="AY325" s="180"/>
      <c r="AZ325" s="180" t="n">
        <v>15908.42</v>
      </c>
      <c r="BA325" s="160" t="n">
        <f aca="false">SUM(AW325+AY325-AZ325)</f>
        <v>4000.00126219391</v>
      </c>
      <c r="BB325" s="3" t="n">
        <v>4000</v>
      </c>
      <c r="BI325" s="3"/>
    </row>
    <row r="326" customFormat="false" ht="12.75" hidden="false" customHeight="false" outlineLevel="0" collapsed="false">
      <c r="A326" s="204" t="s">
        <v>415</v>
      </c>
      <c r="B326" s="205"/>
      <c r="C326" s="205"/>
      <c r="D326" s="205"/>
      <c r="E326" s="205"/>
      <c r="F326" s="205"/>
      <c r="G326" s="205"/>
      <c r="H326" s="205"/>
      <c r="I326" s="217" t="s">
        <v>155</v>
      </c>
      <c r="J326" s="218" t="s">
        <v>416</v>
      </c>
      <c r="K326" s="213" t="n">
        <f aca="false">SUM(K327)</f>
        <v>26000</v>
      </c>
      <c r="L326" s="213" t="n">
        <f aca="false">SUM(L327)</f>
        <v>95000</v>
      </c>
      <c r="M326" s="213" t="n">
        <f aca="false">SUM(M327)</f>
        <v>95000</v>
      </c>
      <c r="N326" s="213" t="n">
        <f aca="false">SUM(N327)</f>
        <v>5000</v>
      </c>
      <c r="O326" s="213" t="n">
        <f aca="false">SUM(O327)</f>
        <v>5000</v>
      </c>
      <c r="P326" s="213" t="n">
        <f aca="false">SUM(P327)</f>
        <v>15000</v>
      </c>
      <c r="Q326" s="213" t="n">
        <f aca="false">SUM(Q327)</f>
        <v>15000</v>
      </c>
      <c r="R326" s="213" t="n">
        <f aca="false">SUM(R327)</f>
        <v>0</v>
      </c>
      <c r="S326" s="213" t="n">
        <f aca="false">SUM(S327)</f>
        <v>15000</v>
      </c>
      <c r="T326" s="213" t="n">
        <f aca="false">SUM(T327)</f>
        <v>0</v>
      </c>
      <c r="U326" s="213" t="n">
        <f aca="false">SUM(U327)</f>
        <v>0</v>
      </c>
      <c r="V326" s="213" t="n">
        <f aca="false">SUM(V327)</f>
        <v>100</v>
      </c>
      <c r="W326" s="213" t="n">
        <f aca="false">SUM(W327)</f>
        <v>15000</v>
      </c>
      <c r="X326" s="213" t="n">
        <f aca="false">SUM(X327)</f>
        <v>40000</v>
      </c>
      <c r="Y326" s="213" t="n">
        <f aca="false">SUM(Y327)</f>
        <v>40000</v>
      </c>
      <c r="Z326" s="213" t="n">
        <f aca="false">SUM(Z327)</f>
        <v>40000</v>
      </c>
      <c r="AA326" s="213" t="n">
        <f aca="false">SUM(AA327)</f>
        <v>40000</v>
      </c>
      <c r="AB326" s="213" t="n">
        <f aca="false">SUM(AB327)</f>
        <v>20000</v>
      </c>
      <c r="AC326" s="213" t="n">
        <f aca="false">SUM(AC327)</f>
        <v>40000</v>
      </c>
      <c r="AD326" s="213" t="n">
        <f aca="false">SUM(AD327)</f>
        <v>40000</v>
      </c>
      <c r="AE326" s="213" t="n">
        <f aca="false">SUM(AE327)</f>
        <v>0</v>
      </c>
      <c r="AF326" s="213" t="n">
        <f aca="false">SUM(AF327)</f>
        <v>0</v>
      </c>
      <c r="AG326" s="213" t="n">
        <f aca="false">SUM(AG327)</f>
        <v>40000</v>
      </c>
      <c r="AH326" s="213" t="n">
        <f aca="false">SUM(AH327)</f>
        <v>0</v>
      </c>
      <c r="AI326" s="213" t="n">
        <f aca="false">SUM(AI327)</f>
        <v>40000</v>
      </c>
      <c r="AJ326" s="213" t="n">
        <f aca="false">SUM(AJ327)</f>
        <v>27500</v>
      </c>
      <c r="AK326" s="213" t="n">
        <f aca="false">SUM(AK327)</f>
        <v>40000</v>
      </c>
      <c r="AL326" s="213" t="n">
        <f aca="false">SUM(AL327)</f>
        <v>0</v>
      </c>
      <c r="AM326" s="213" t="n">
        <f aca="false">SUM(AM327)</f>
        <v>0</v>
      </c>
      <c r="AN326" s="213" t="n">
        <f aca="false">SUM(AN327)</f>
        <v>40000</v>
      </c>
      <c r="AO326" s="207" t="n">
        <f aca="false">SUM(AN326/$AN$2)</f>
        <v>5308.91233658504</v>
      </c>
      <c r="AP326" s="213" t="n">
        <f aca="false">SUM(AP327)</f>
        <v>40000</v>
      </c>
      <c r="AQ326" s="213" t="n">
        <f aca="false">SUM(AQ327)</f>
        <v>0</v>
      </c>
      <c r="AR326" s="207" t="n">
        <f aca="false">SUM(AP326/$AN$2)</f>
        <v>5308.91233658504</v>
      </c>
      <c r="AS326" s="207"/>
      <c r="AT326" s="207" t="n">
        <f aca="false">SUM(AT327)</f>
        <v>2654</v>
      </c>
      <c r="AU326" s="207" t="n">
        <f aca="false">SUM(AU327)</f>
        <v>0</v>
      </c>
      <c r="AV326" s="207" t="n">
        <f aca="false">SUM(AV327)</f>
        <v>0</v>
      </c>
      <c r="AW326" s="207" t="n">
        <f aca="false">SUM(AR326+AU326-AV326)</f>
        <v>5308.91233658504</v>
      </c>
      <c r="AX326" s="215" t="n">
        <f aca="false">SUM(AX329)</f>
        <v>3981</v>
      </c>
      <c r="AY326" s="216" t="n">
        <f aca="false">SUM(AY329)</f>
        <v>0</v>
      </c>
      <c r="AZ326" s="216" t="n">
        <f aca="false">SUM(AZ329)</f>
        <v>0</v>
      </c>
      <c r="BA326" s="216" t="n">
        <f aca="false">SUM(BA329)</f>
        <v>5308.91233658504</v>
      </c>
      <c r="BI326" s="3"/>
    </row>
    <row r="327" customFormat="false" ht="12.75" hidden="false" customHeight="false" outlineLevel="0" collapsed="false">
      <c r="A327" s="204"/>
      <c r="B327" s="205"/>
      <c r="C327" s="205"/>
      <c r="D327" s="205"/>
      <c r="E327" s="205"/>
      <c r="F327" s="205"/>
      <c r="G327" s="205"/>
      <c r="H327" s="205"/>
      <c r="I327" s="217" t="s">
        <v>417</v>
      </c>
      <c r="J327" s="218"/>
      <c r="K327" s="213" t="n">
        <f aca="false">SUM(K329)</f>
        <v>26000</v>
      </c>
      <c r="L327" s="213" t="n">
        <f aca="false">SUM(L329)</f>
        <v>95000</v>
      </c>
      <c r="M327" s="213" t="n">
        <f aca="false">SUM(M329)</f>
        <v>95000</v>
      </c>
      <c r="N327" s="213" t="n">
        <f aca="false">SUM(N329)</f>
        <v>5000</v>
      </c>
      <c r="O327" s="213" t="n">
        <f aca="false">SUM(O329)</f>
        <v>5000</v>
      </c>
      <c r="P327" s="213" t="n">
        <f aca="false">SUM(P329)</f>
        <v>15000</v>
      </c>
      <c r="Q327" s="213" t="n">
        <f aca="false">SUM(Q329)</f>
        <v>15000</v>
      </c>
      <c r="R327" s="213" t="n">
        <f aca="false">SUM(R329)</f>
        <v>0</v>
      </c>
      <c r="S327" s="213" t="n">
        <f aca="false">SUM(S329)</f>
        <v>15000</v>
      </c>
      <c r="T327" s="213" t="n">
        <f aca="false">SUM(T329)</f>
        <v>0</v>
      </c>
      <c r="U327" s="213" t="n">
        <f aca="false">SUM(U329)</f>
        <v>0</v>
      </c>
      <c r="V327" s="213" t="n">
        <f aca="false">SUM(V329)</f>
        <v>100</v>
      </c>
      <c r="W327" s="213" t="n">
        <f aca="false">SUM(W329)</f>
        <v>15000</v>
      </c>
      <c r="X327" s="213" t="n">
        <f aca="false">SUM(X329)</f>
        <v>40000</v>
      </c>
      <c r="Y327" s="213" t="n">
        <f aca="false">SUM(Y329)</f>
        <v>40000</v>
      </c>
      <c r="Z327" s="213" t="n">
        <f aca="false">SUM(Z329)</f>
        <v>40000</v>
      </c>
      <c r="AA327" s="213" t="n">
        <f aca="false">SUM(AA329)</f>
        <v>40000</v>
      </c>
      <c r="AB327" s="213" t="n">
        <f aca="false">SUM(AB329)</f>
        <v>20000</v>
      </c>
      <c r="AC327" s="213" t="n">
        <f aca="false">SUM(AC329)</f>
        <v>40000</v>
      </c>
      <c r="AD327" s="213" t="n">
        <f aca="false">SUM(AD329)</f>
        <v>40000</v>
      </c>
      <c r="AE327" s="213" t="n">
        <f aca="false">SUM(AE329)</f>
        <v>0</v>
      </c>
      <c r="AF327" s="213" t="n">
        <f aca="false">SUM(AF329)</f>
        <v>0</v>
      </c>
      <c r="AG327" s="213" t="n">
        <f aca="false">SUM(AG329)</f>
        <v>40000</v>
      </c>
      <c r="AH327" s="213" t="n">
        <f aca="false">SUM(AH329)</f>
        <v>0</v>
      </c>
      <c r="AI327" s="213" t="n">
        <f aca="false">SUM(AI329)</f>
        <v>40000</v>
      </c>
      <c r="AJ327" s="213" t="n">
        <f aca="false">SUM(AJ329)</f>
        <v>27500</v>
      </c>
      <c r="AK327" s="213" t="n">
        <f aca="false">SUM(AK329)</f>
        <v>40000</v>
      </c>
      <c r="AL327" s="213" t="n">
        <f aca="false">SUM(AL329)</f>
        <v>0</v>
      </c>
      <c r="AM327" s="213" t="n">
        <f aca="false">SUM(AM329)</f>
        <v>0</v>
      </c>
      <c r="AN327" s="213" t="n">
        <f aca="false">SUM(AN329)</f>
        <v>40000</v>
      </c>
      <c r="AO327" s="207" t="n">
        <f aca="false">SUM(AN327/$AN$2)</f>
        <v>5308.91233658504</v>
      </c>
      <c r="AP327" s="213" t="n">
        <f aca="false">SUM(AP329)</f>
        <v>40000</v>
      </c>
      <c r="AQ327" s="213" t="n">
        <f aca="false">SUM(AQ329)</f>
        <v>0</v>
      </c>
      <c r="AR327" s="207" t="n">
        <f aca="false">SUM(AP327/$AN$2)</f>
        <v>5308.91233658504</v>
      </c>
      <c r="AS327" s="207"/>
      <c r="AT327" s="207" t="n">
        <f aca="false">SUM(AT329)</f>
        <v>2654</v>
      </c>
      <c r="AU327" s="207" t="n">
        <f aca="false">SUM(AU329)</f>
        <v>0</v>
      </c>
      <c r="AV327" s="207" t="n">
        <f aca="false">SUM(AV329)</f>
        <v>0</v>
      </c>
      <c r="AW327" s="207" t="n">
        <f aca="false">SUM(AR327+AU327-AV327)</f>
        <v>5308.91233658504</v>
      </c>
      <c r="AX327" s="215"/>
      <c r="AY327" s="180"/>
      <c r="AZ327" s="180"/>
      <c r="BA327" s="160" t="n">
        <f aca="false">SUM(AW327+AY327-AZ327)</f>
        <v>5308.91233658504</v>
      </c>
      <c r="BI327" s="3"/>
    </row>
    <row r="328" customFormat="false" ht="12.75" hidden="false" customHeight="false" outlineLevel="0" collapsed="false">
      <c r="A328" s="204"/>
      <c r="B328" s="205" t="s">
        <v>178</v>
      </c>
      <c r="C328" s="205"/>
      <c r="D328" s="205"/>
      <c r="E328" s="205"/>
      <c r="F328" s="205"/>
      <c r="G328" s="205"/>
      <c r="H328" s="205"/>
      <c r="I328" s="234" t="s">
        <v>179</v>
      </c>
      <c r="J328" s="218" t="s">
        <v>28</v>
      </c>
      <c r="K328" s="213"/>
      <c r="L328" s="213"/>
      <c r="M328" s="213"/>
      <c r="N328" s="213"/>
      <c r="O328" s="213"/>
      <c r="P328" s="213"/>
      <c r="Q328" s="213"/>
      <c r="R328" s="213"/>
      <c r="S328" s="213"/>
      <c r="T328" s="213"/>
      <c r="U328" s="213"/>
      <c r="V328" s="213"/>
      <c r="W328" s="213"/>
      <c r="X328" s="213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07" t="n">
        <f aca="false">SUM(AN328/$AN$2)</f>
        <v>0</v>
      </c>
      <c r="AP328" s="213" t="n">
        <v>40000</v>
      </c>
      <c r="AQ328" s="213"/>
      <c r="AR328" s="207" t="n">
        <f aca="false">SUM(AP328/$AN$2)</f>
        <v>5308.91233658504</v>
      </c>
      <c r="AS328" s="207"/>
      <c r="AT328" s="207" t="n">
        <v>40000</v>
      </c>
      <c r="AU328" s="207"/>
      <c r="AV328" s="207"/>
      <c r="AW328" s="207" t="n">
        <f aca="false">SUM(AR328+AU328-AV328)</f>
        <v>5308.91233658504</v>
      </c>
      <c r="AX328" s="215"/>
      <c r="AY328" s="180"/>
      <c r="AZ328" s="180"/>
      <c r="BA328" s="160" t="n">
        <v>5308.91</v>
      </c>
      <c r="BI328" s="3"/>
    </row>
    <row r="329" customFormat="false" ht="12.75" hidden="false" customHeight="false" outlineLevel="0" collapsed="false">
      <c r="A329" s="242"/>
      <c r="B329" s="220"/>
      <c r="C329" s="220"/>
      <c r="D329" s="220"/>
      <c r="E329" s="220"/>
      <c r="F329" s="220"/>
      <c r="G329" s="220"/>
      <c r="H329" s="220"/>
      <c r="I329" s="206" t="n">
        <v>3</v>
      </c>
      <c r="J329" s="137" t="s">
        <v>71</v>
      </c>
      <c r="K329" s="213" t="n">
        <f aca="false">SUM(K330)</f>
        <v>26000</v>
      </c>
      <c r="L329" s="213" t="n">
        <f aca="false">SUM(L330)</f>
        <v>95000</v>
      </c>
      <c r="M329" s="213" t="n">
        <f aca="false">SUM(M330)</f>
        <v>95000</v>
      </c>
      <c r="N329" s="213" t="n">
        <f aca="false">SUM(N330)</f>
        <v>5000</v>
      </c>
      <c r="O329" s="213" t="n">
        <f aca="false">SUM(O330)</f>
        <v>5000</v>
      </c>
      <c r="P329" s="213" t="n">
        <f aca="false">SUM(P330)</f>
        <v>15000</v>
      </c>
      <c r="Q329" s="213" t="n">
        <f aca="false">SUM(Q330)</f>
        <v>15000</v>
      </c>
      <c r="R329" s="213" t="n">
        <f aca="false">SUM(R330)</f>
        <v>0</v>
      </c>
      <c r="S329" s="213" t="n">
        <f aca="false">SUM(S330)</f>
        <v>15000</v>
      </c>
      <c r="T329" s="213" t="n">
        <f aca="false">SUM(T330)</f>
        <v>0</v>
      </c>
      <c r="U329" s="213" t="n">
        <f aca="false">SUM(U330)</f>
        <v>0</v>
      </c>
      <c r="V329" s="213" t="n">
        <f aca="false">SUM(V330)</f>
        <v>100</v>
      </c>
      <c r="W329" s="213" t="n">
        <f aca="false">SUM(W330)</f>
        <v>15000</v>
      </c>
      <c r="X329" s="213" t="n">
        <f aca="false">SUM(X330)</f>
        <v>40000</v>
      </c>
      <c r="Y329" s="213" t="n">
        <f aca="false">SUM(Y330)</f>
        <v>40000</v>
      </c>
      <c r="Z329" s="213" t="n">
        <f aca="false">SUM(Z330)</f>
        <v>40000</v>
      </c>
      <c r="AA329" s="213" t="n">
        <f aca="false">SUM(AA330)</f>
        <v>40000</v>
      </c>
      <c r="AB329" s="213" t="n">
        <f aca="false">SUM(AB330)</f>
        <v>20000</v>
      </c>
      <c r="AC329" s="213" t="n">
        <f aca="false">SUM(AC330)</f>
        <v>40000</v>
      </c>
      <c r="AD329" s="213" t="n">
        <f aca="false">SUM(AD330)</f>
        <v>40000</v>
      </c>
      <c r="AE329" s="213" t="n">
        <f aca="false">SUM(AE330)</f>
        <v>0</v>
      </c>
      <c r="AF329" s="213" t="n">
        <f aca="false">SUM(AF330)</f>
        <v>0</v>
      </c>
      <c r="AG329" s="213" t="n">
        <f aca="false">SUM(AG330)</f>
        <v>40000</v>
      </c>
      <c r="AH329" s="213" t="n">
        <f aca="false">SUM(AH330)</f>
        <v>0</v>
      </c>
      <c r="AI329" s="213" t="n">
        <f aca="false">SUM(AI330)</f>
        <v>40000</v>
      </c>
      <c r="AJ329" s="213" t="n">
        <f aca="false">SUM(AJ330)</f>
        <v>27500</v>
      </c>
      <c r="AK329" s="213" t="n">
        <f aca="false">SUM(AK330)</f>
        <v>40000</v>
      </c>
      <c r="AL329" s="213" t="n">
        <f aca="false">SUM(AL330)</f>
        <v>0</v>
      </c>
      <c r="AM329" s="213" t="n">
        <f aca="false">SUM(AM330)</f>
        <v>0</v>
      </c>
      <c r="AN329" s="213" t="n">
        <f aca="false">SUM(AN330)</f>
        <v>40000</v>
      </c>
      <c r="AO329" s="207" t="n">
        <f aca="false">SUM(AN329/$AN$2)</f>
        <v>5308.91233658504</v>
      </c>
      <c r="AP329" s="213" t="n">
        <f aca="false">SUM(AP330)</f>
        <v>40000</v>
      </c>
      <c r="AQ329" s="213" t="n">
        <f aca="false">SUM(AQ330)</f>
        <v>0</v>
      </c>
      <c r="AR329" s="207" t="n">
        <f aca="false">SUM(AP329/$AN$2)</f>
        <v>5308.91233658504</v>
      </c>
      <c r="AS329" s="207"/>
      <c r="AT329" s="207" t="n">
        <f aca="false">SUM(AT330)</f>
        <v>2654</v>
      </c>
      <c r="AU329" s="207" t="n">
        <f aca="false">SUM(AU330)</f>
        <v>0</v>
      </c>
      <c r="AV329" s="207" t="n">
        <f aca="false">SUM(AV330)</f>
        <v>0</v>
      </c>
      <c r="AW329" s="207" t="n">
        <f aca="false">SUM(AR329+AU329-AV329)</f>
        <v>5308.91233658504</v>
      </c>
      <c r="AX329" s="215" t="n">
        <f aca="false">SUM(AX330)</f>
        <v>3981</v>
      </c>
      <c r="AY329" s="180" t="n">
        <f aca="false">SUM(AY330)</f>
        <v>0</v>
      </c>
      <c r="AZ329" s="180" t="n">
        <f aca="false">SUM(AZ330)</f>
        <v>0</v>
      </c>
      <c r="BA329" s="160" t="n">
        <f aca="false">SUM(AW329+AY329-AZ329)</f>
        <v>5308.91233658504</v>
      </c>
      <c r="BI329" s="3"/>
    </row>
    <row r="330" customFormat="false" ht="12.75" hidden="false" customHeight="false" outlineLevel="0" collapsed="false">
      <c r="A330" s="242"/>
      <c r="B330" s="220" t="s">
        <v>179</v>
      </c>
      <c r="C330" s="220"/>
      <c r="D330" s="220"/>
      <c r="E330" s="220"/>
      <c r="F330" s="220"/>
      <c r="G330" s="220"/>
      <c r="H330" s="220"/>
      <c r="I330" s="206" t="n">
        <v>38</v>
      </c>
      <c r="J330" s="137" t="s">
        <v>77</v>
      </c>
      <c r="K330" s="213" t="n">
        <f aca="false">SUM(K331)</f>
        <v>26000</v>
      </c>
      <c r="L330" s="213" t="n">
        <f aca="false">SUM(L331)</f>
        <v>95000</v>
      </c>
      <c r="M330" s="213" t="n">
        <f aca="false">SUM(M331)</f>
        <v>95000</v>
      </c>
      <c r="N330" s="213" t="n">
        <f aca="false">SUM(N331)</f>
        <v>5000</v>
      </c>
      <c r="O330" s="213" t="n">
        <f aca="false">SUM(O331)</f>
        <v>5000</v>
      </c>
      <c r="P330" s="213" t="n">
        <f aca="false">SUM(P331)</f>
        <v>15000</v>
      </c>
      <c r="Q330" s="213" t="n">
        <f aca="false">SUM(Q331)</f>
        <v>15000</v>
      </c>
      <c r="R330" s="213" t="n">
        <f aca="false">SUM(R331)</f>
        <v>0</v>
      </c>
      <c r="S330" s="213" t="n">
        <f aca="false">SUM(S331)</f>
        <v>15000</v>
      </c>
      <c r="T330" s="213" t="n">
        <f aca="false">SUM(T331)</f>
        <v>0</v>
      </c>
      <c r="U330" s="213" t="n">
        <f aca="false">SUM(U331)</f>
        <v>0</v>
      </c>
      <c r="V330" s="213" t="n">
        <f aca="false">SUM(V331)</f>
        <v>100</v>
      </c>
      <c r="W330" s="213" t="n">
        <f aca="false">SUM(W331)</f>
        <v>15000</v>
      </c>
      <c r="X330" s="213" t="n">
        <f aca="false">SUM(X331)</f>
        <v>40000</v>
      </c>
      <c r="Y330" s="213" t="n">
        <f aca="false">SUM(Y331)</f>
        <v>40000</v>
      </c>
      <c r="Z330" s="213" t="n">
        <f aca="false">SUM(Z331)</f>
        <v>40000</v>
      </c>
      <c r="AA330" s="213" t="n">
        <f aca="false">SUM(AA331)</f>
        <v>40000</v>
      </c>
      <c r="AB330" s="213" t="n">
        <f aca="false">SUM(AB331)</f>
        <v>20000</v>
      </c>
      <c r="AC330" s="213" t="n">
        <f aca="false">SUM(AC331)</f>
        <v>40000</v>
      </c>
      <c r="AD330" s="213" t="n">
        <f aca="false">SUM(AD331)</f>
        <v>40000</v>
      </c>
      <c r="AE330" s="213" t="n">
        <f aca="false">SUM(AE331)</f>
        <v>0</v>
      </c>
      <c r="AF330" s="213" t="n">
        <f aca="false">SUM(AF331)</f>
        <v>0</v>
      </c>
      <c r="AG330" s="213" t="n">
        <f aca="false">SUM(AG331)</f>
        <v>40000</v>
      </c>
      <c r="AH330" s="213" t="n">
        <f aca="false">SUM(AH331)</f>
        <v>0</v>
      </c>
      <c r="AI330" s="213" t="n">
        <f aca="false">SUM(AI331)</f>
        <v>40000</v>
      </c>
      <c r="AJ330" s="213" t="n">
        <f aca="false">SUM(AJ331)</f>
        <v>27500</v>
      </c>
      <c r="AK330" s="213" t="n">
        <f aca="false">SUM(AK331)</f>
        <v>40000</v>
      </c>
      <c r="AL330" s="213" t="n">
        <f aca="false">SUM(AL331)</f>
        <v>0</v>
      </c>
      <c r="AM330" s="213" t="n">
        <f aca="false">SUM(AM331)</f>
        <v>0</v>
      </c>
      <c r="AN330" s="213" t="n">
        <f aca="false">SUM(AN331)</f>
        <v>40000</v>
      </c>
      <c r="AO330" s="207" t="n">
        <f aca="false">SUM(AN330/$AN$2)</f>
        <v>5308.91233658504</v>
      </c>
      <c r="AP330" s="213" t="n">
        <f aca="false">SUM(AP331)</f>
        <v>40000</v>
      </c>
      <c r="AQ330" s="213"/>
      <c r="AR330" s="207" t="n">
        <f aca="false">SUM(AP330/$AN$2)</f>
        <v>5308.91233658504</v>
      </c>
      <c r="AS330" s="207"/>
      <c r="AT330" s="207" t="n">
        <f aca="false">SUM(AT331)</f>
        <v>2654</v>
      </c>
      <c r="AU330" s="207" t="n">
        <f aca="false">SUM(AU331)</f>
        <v>0</v>
      </c>
      <c r="AV330" s="207" t="n">
        <f aca="false">SUM(AV331)</f>
        <v>0</v>
      </c>
      <c r="AW330" s="207" t="n">
        <f aca="false">SUM(AR330+AU330-AV330)</f>
        <v>5308.91233658504</v>
      </c>
      <c r="AX330" s="215" t="n">
        <f aca="false">SUM(AX331)</f>
        <v>3981</v>
      </c>
      <c r="AY330" s="216" t="n">
        <f aca="false">SUM(AY331)</f>
        <v>0</v>
      </c>
      <c r="AZ330" s="216" t="n">
        <f aca="false">SUM(AZ331)</f>
        <v>0</v>
      </c>
      <c r="BA330" s="216" t="n">
        <f aca="false">SUM(BA331)</f>
        <v>5308.91233658504</v>
      </c>
      <c r="BD330" s="3" t="n">
        <v>5308.91</v>
      </c>
      <c r="BI330" s="3"/>
    </row>
    <row r="331" customFormat="false" ht="12.75" hidden="true" customHeight="false" outlineLevel="0" collapsed="false">
      <c r="A331" s="204"/>
      <c r="B331" s="205"/>
      <c r="C331" s="205"/>
      <c r="D331" s="205"/>
      <c r="E331" s="205"/>
      <c r="F331" s="205"/>
      <c r="G331" s="205"/>
      <c r="H331" s="205"/>
      <c r="I331" s="217" t="n">
        <v>381</v>
      </c>
      <c r="J331" s="218" t="s">
        <v>169</v>
      </c>
      <c r="K331" s="213" t="n">
        <f aca="false">SUM(K332)</f>
        <v>26000</v>
      </c>
      <c r="L331" s="213" t="n">
        <f aca="false">SUM(L332)</f>
        <v>95000</v>
      </c>
      <c r="M331" s="213" t="n">
        <f aca="false">SUM(M332)</f>
        <v>95000</v>
      </c>
      <c r="N331" s="221" t="n">
        <f aca="false">SUM(N332)</f>
        <v>5000</v>
      </c>
      <c r="O331" s="221" t="n">
        <f aca="false">SUM(O332)</f>
        <v>5000</v>
      </c>
      <c r="P331" s="221" t="n">
        <f aca="false">SUM(P332)</f>
        <v>15000</v>
      </c>
      <c r="Q331" s="221" t="n">
        <f aca="false">SUM(Q332)</f>
        <v>15000</v>
      </c>
      <c r="R331" s="221" t="n">
        <f aca="false">SUM(R332)</f>
        <v>0</v>
      </c>
      <c r="S331" s="221" t="n">
        <f aca="false">SUM(S332)</f>
        <v>15000</v>
      </c>
      <c r="T331" s="221" t="n">
        <f aca="false">SUM(T332)</f>
        <v>0</v>
      </c>
      <c r="U331" s="221" t="n">
        <f aca="false">SUM(U332)</f>
        <v>0</v>
      </c>
      <c r="V331" s="221" t="n">
        <f aca="false">SUM(V332)</f>
        <v>100</v>
      </c>
      <c r="W331" s="221" t="n">
        <f aca="false">SUM(W332)</f>
        <v>15000</v>
      </c>
      <c r="X331" s="221" t="n">
        <f aca="false">SUM(X332)</f>
        <v>40000</v>
      </c>
      <c r="Y331" s="221" t="n">
        <f aca="false">SUM(Y332)</f>
        <v>40000</v>
      </c>
      <c r="Z331" s="221" t="n">
        <f aca="false">SUM(Z332)</f>
        <v>40000</v>
      </c>
      <c r="AA331" s="221" t="n">
        <f aca="false">SUM(AA332)</f>
        <v>40000</v>
      </c>
      <c r="AB331" s="221" t="n">
        <f aca="false">SUM(AB332)</f>
        <v>20000</v>
      </c>
      <c r="AC331" s="221" t="n">
        <f aca="false">SUM(AC332)</f>
        <v>40000</v>
      </c>
      <c r="AD331" s="221" t="n">
        <f aca="false">SUM(AD332)</f>
        <v>40000</v>
      </c>
      <c r="AE331" s="221" t="n">
        <f aca="false">SUM(AE332)</f>
        <v>0</v>
      </c>
      <c r="AF331" s="221" t="n">
        <f aca="false">SUM(AF332)</f>
        <v>0</v>
      </c>
      <c r="AG331" s="221" t="n">
        <f aca="false">SUM(AG332)</f>
        <v>40000</v>
      </c>
      <c r="AH331" s="221" t="n">
        <f aca="false">SUM(AH332)</f>
        <v>0</v>
      </c>
      <c r="AI331" s="221" t="n">
        <f aca="false">SUM(AI332)</f>
        <v>40000</v>
      </c>
      <c r="AJ331" s="221" t="n">
        <f aca="false">SUM(AJ332)</f>
        <v>27500</v>
      </c>
      <c r="AK331" s="221" t="n">
        <f aca="false">SUM(AK332)</f>
        <v>40000</v>
      </c>
      <c r="AL331" s="221" t="n">
        <f aca="false">SUM(AL332)</f>
        <v>0</v>
      </c>
      <c r="AM331" s="221" t="n">
        <f aca="false">SUM(AM332)</f>
        <v>0</v>
      </c>
      <c r="AN331" s="221" t="n">
        <f aca="false">SUM(AN332)</f>
        <v>40000</v>
      </c>
      <c r="AO331" s="207" t="n">
        <f aca="false">SUM(AN331/$AN$2)</f>
        <v>5308.91233658504</v>
      </c>
      <c r="AP331" s="221" t="n">
        <f aca="false">SUM(AP332)</f>
        <v>40000</v>
      </c>
      <c r="AQ331" s="221"/>
      <c r="AR331" s="207" t="n">
        <f aca="false">SUM(AP331/$AN$2)</f>
        <v>5308.91233658504</v>
      </c>
      <c r="AS331" s="207"/>
      <c r="AT331" s="207" t="n">
        <f aca="false">SUM(AT332)</f>
        <v>2654</v>
      </c>
      <c r="AU331" s="207" t="n">
        <f aca="false">SUM(AU332)</f>
        <v>0</v>
      </c>
      <c r="AV331" s="207" t="n">
        <f aca="false">SUM(AV332)</f>
        <v>0</v>
      </c>
      <c r="AW331" s="207" t="n">
        <f aca="false">SUM(AR331+AU331-AV331)</f>
        <v>5308.91233658504</v>
      </c>
      <c r="AX331" s="215" t="n">
        <f aca="false">SUM(AX332)</f>
        <v>3981</v>
      </c>
      <c r="AY331" s="216" t="n">
        <f aca="false">SUM(AY332)</f>
        <v>0</v>
      </c>
      <c r="AZ331" s="216" t="n">
        <f aca="false">SUM(AZ332)</f>
        <v>0</v>
      </c>
      <c r="BA331" s="216" t="n">
        <f aca="false">SUM(BA332)</f>
        <v>5308.91233658504</v>
      </c>
      <c r="BI331" s="3"/>
    </row>
    <row r="332" customFormat="false" ht="12.75" hidden="true" customHeight="false" outlineLevel="0" collapsed="false">
      <c r="A332" s="204"/>
      <c r="B332" s="205"/>
      <c r="C332" s="205"/>
      <c r="D332" s="205"/>
      <c r="E332" s="205"/>
      <c r="F332" s="205"/>
      <c r="G332" s="205"/>
      <c r="H332" s="205"/>
      <c r="I332" s="217" t="n">
        <v>38113</v>
      </c>
      <c r="J332" s="218" t="s">
        <v>418</v>
      </c>
      <c r="K332" s="219" t="n">
        <v>26000</v>
      </c>
      <c r="L332" s="219" t="n">
        <v>95000</v>
      </c>
      <c r="M332" s="219" t="n">
        <v>95000</v>
      </c>
      <c r="N332" s="219" t="n">
        <v>5000</v>
      </c>
      <c r="O332" s="219" t="n">
        <v>5000</v>
      </c>
      <c r="P332" s="219" t="n">
        <v>15000</v>
      </c>
      <c r="Q332" s="219" t="n">
        <v>15000</v>
      </c>
      <c r="R332" s="219"/>
      <c r="S332" s="219" t="n">
        <v>15000</v>
      </c>
      <c r="T332" s="219"/>
      <c r="U332" s="219"/>
      <c r="V332" s="207" t="n">
        <f aca="false">S332/P332*100</f>
        <v>100</v>
      </c>
      <c r="W332" s="207" t="n">
        <v>15000</v>
      </c>
      <c r="X332" s="219" t="n">
        <v>40000</v>
      </c>
      <c r="Y332" s="219" t="n">
        <v>40000</v>
      </c>
      <c r="Z332" s="219" t="n">
        <v>40000</v>
      </c>
      <c r="AA332" s="219" t="n">
        <v>40000</v>
      </c>
      <c r="AB332" s="219" t="n">
        <v>20000</v>
      </c>
      <c r="AC332" s="219" t="n">
        <v>40000</v>
      </c>
      <c r="AD332" s="219" t="n">
        <v>40000</v>
      </c>
      <c r="AE332" s="219"/>
      <c r="AF332" s="219"/>
      <c r="AG332" s="221" t="n">
        <f aca="false">SUM(AD332+AE332-AF332)</f>
        <v>40000</v>
      </c>
      <c r="AH332" s="219"/>
      <c r="AI332" s="219" t="n">
        <v>40000</v>
      </c>
      <c r="AJ332" s="180" t="n">
        <v>27500</v>
      </c>
      <c r="AK332" s="219" t="n">
        <v>40000</v>
      </c>
      <c r="AL332" s="219"/>
      <c r="AM332" s="219"/>
      <c r="AN332" s="180" t="n">
        <f aca="false">SUM(AK332+AL332-AM332)</f>
        <v>40000</v>
      </c>
      <c r="AO332" s="207" t="n">
        <f aca="false">SUM(AN332/$AN$2)</f>
        <v>5308.91233658504</v>
      </c>
      <c r="AP332" s="180" t="n">
        <v>40000</v>
      </c>
      <c r="AQ332" s="180"/>
      <c r="AR332" s="207" t="n">
        <f aca="false">SUM(AP332/$AN$2)</f>
        <v>5308.91233658504</v>
      </c>
      <c r="AS332" s="207" t="n">
        <v>2654</v>
      </c>
      <c r="AT332" s="207" t="n">
        <v>2654</v>
      </c>
      <c r="AU332" s="207"/>
      <c r="AV332" s="207"/>
      <c r="AW332" s="207" t="n">
        <f aca="false">SUM(AR332+AU332-AV332)</f>
        <v>5308.91233658504</v>
      </c>
      <c r="AX332" s="215" t="n">
        <v>3981</v>
      </c>
      <c r="AY332" s="180"/>
      <c r="AZ332" s="180"/>
      <c r="BA332" s="160" t="n">
        <f aca="false">SUM(AW332+AY332-AZ332)</f>
        <v>5308.91233658504</v>
      </c>
      <c r="BI332" s="3"/>
    </row>
    <row r="333" customFormat="false" ht="12.75" hidden="false" customHeight="false" outlineLevel="0" collapsed="false">
      <c r="A333" s="204" t="s">
        <v>419</v>
      </c>
      <c r="B333" s="205"/>
      <c r="C333" s="205"/>
      <c r="D333" s="205"/>
      <c r="E333" s="205"/>
      <c r="F333" s="205"/>
      <c r="G333" s="205"/>
      <c r="H333" s="205"/>
      <c r="I333" s="217" t="s">
        <v>155</v>
      </c>
      <c r="J333" s="218" t="s">
        <v>420</v>
      </c>
      <c r="K333" s="213" t="n">
        <f aca="false">SUM(K334)</f>
        <v>13000</v>
      </c>
      <c r="L333" s="213" t="n">
        <f aca="false">SUM(L334)</f>
        <v>0</v>
      </c>
      <c r="M333" s="213" t="n">
        <f aca="false">SUM(M334)</f>
        <v>0</v>
      </c>
      <c r="N333" s="213" t="n">
        <f aca="false">SUM(N334)</f>
        <v>14000</v>
      </c>
      <c r="O333" s="213" t="n">
        <f aca="false">SUM(O334)</f>
        <v>14000</v>
      </c>
      <c r="P333" s="213" t="n">
        <f aca="false">SUM(P334)</f>
        <v>20000</v>
      </c>
      <c r="Q333" s="213" t="n">
        <f aca="false">SUM(Q334)</f>
        <v>20000</v>
      </c>
      <c r="R333" s="213" t="n">
        <f aca="false">SUM(R334)</f>
        <v>15200</v>
      </c>
      <c r="S333" s="213" t="n">
        <f aca="false">SUM(S334)</f>
        <v>25000</v>
      </c>
      <c r="T333" s="213" t="n">
        <f aca="false">SUM(T334)</f>
        <v>17700</v>
      </c>
      <c r="U333" s="213" t="n">
        <f aca="false">SUM(U334)</f>
        <v>0</v>
      </c>
      <c r="V333" s="213" t="n">
        <f aca="false">SUM(V334)</f>
        <v>125</v>
      </c>
      <c r="W333" s="213" t="n">
        <f aca="false">SUM(W334)</f>
        <v>25000</v>
      </c>
      <c r="X333" s="213" t="n">
        <f aca="false">SUM(X334)</f>
        <v>60000</v>
      </c>
      <c r="Y333" s="213" t="n">
        <f aca="false">SUM(Y334)</f>
        <v>10000</v>
      </c>
      <c r="Z333" s="213" t="n">
        <f aca="false">SUM(Z334)</f>
        <v>15000</v>
      </c>
      <c r="AA333" s="213" t="n">
        <f aca="false">SUM(AA334)</f>
        <v>15000</v>
      </c>
      <c r="AB333" s="213" t="n">
        <f aca="false">SUM(AB334)</f>
        <v>4500</v>
      </c>
      <c r="AC333" s="213" t="n">
        <f aca="false">SUM(AC334)</f>
        <v>15000</v>
      </c>
      <c r="AD333" s="213" t="n">
        <f aca="false">SUM(AD334)</f>
        <v>15000</v>
      </c>
      <c r="AE333" s="213" t="n">
        <f aca="false">SUM(AE334)</f>
        <v>0</v>
      </c>
      <c r="AF333" s="213" t="n">
        <f aca="false">SUM(AF334)</f>
        <v>0</v>
      </c>
      <c r="AG333" s="213" t="n">
        <f aca="false">SUM(AG334)</f>
        <v>15000</v>
      </c>
      <c r="AH333" s="213" t="n">
        <f aca="false">SUM(AH334)</f>
        <v>0</v>
      </c>
      <c r="AI333" s="213" t="n">
        <f aca="false">SUM(AI334)</f>
        <v>15000</v>
      </c>
      <c r="AJ333" s="213" t="n">
        <f aca="false">SUM(AJ334)</f>
        <v>0</v>
      </c>
      <c r="AK333" s="213" t="n">
        <f aca="false">SUM(AK334)</f>
        <v>15000</v>
      </c>
      <c r="AL333" s="213" t="n">
        <f aca="false">SUM(AL334)</f>
        <v>0</v>
      </c>
      <c r="AM333" s="213" t="n">
        <f aca="false">SUM(AM334)</f>
        <v>0</v>
      </c>
      <c r="AN333" s="213" t="n">
        <f aca="false">SUM(AN334)</f>
        <v>15000</v>
      </c>
      <c r="AO333" s="207" t="n">
        <f aca="false">SUM(AN333/$AN$2)</f>
        <v>1990.84212621939</v>
      </c>
      <c r="AP333" s="213" t="n">
        <f aca="false">SUM(AP334)</f>
        <v>15000</v>
      </c>
      <c r="AQ333" s="213" t="n">
        <f aca="false">SUM(AQ334)</f>
        <v>0</v>
      </c>
      <c r="AR333" s="207" t="n">
        <f aca="false">SUM(AP333/$AN$2)</f>
        <v>1990.84212621939</v>
      </c>
      <c r="AS333" s="207"/>
      <c r="AT333" s="207" t="n">
        <f aca="false">SUM(AT334)</f>
        <v>150</v>
      </c>
      <c r="AU333" s="207" t="n">
        <f aca="false">SUM(AU334)</f>
        <v>0</v>
      </c>
      <c r="AV333" s="207" t="n">
        <f aca="false">SUM(AV334)</f>
        <v>0</v>
      </c>
      <c r="AW333" s="207" t="n">
        <f aca="false">SUM(AR333+AU333-AV333)</f>
        <v>1990.84212621939</v>
      </c>
      <c r="AX333" s="215" t="n">
        <f aca="false">SUM(AX336)</f>
        <v>0</v>
      </c>
      <c r="AY333" s="216" t="n">
        <f aca="false">SUM(AY336)</f>
        <v>0</v>
      </c>
      <c r="AZ333" s="216" t="n">
        <f aca="false">SUM(AZ336)</f>
        <v>0</v>
      </c>
      <c r="BA333" s="216" t="n">
        <f aca="false">SUM(BA336)</f>
        <v>1990.84212621939</v>
      </c>
      <c r="BI333" s="3"/>
    </row>
    <row r="334" customFormat="false" ht="12.75" hidden="false" customHeight="false" outlineLevel="0" collapsed="false">
      <c r="A334" s="204"/>
      <c r="B334" s="205"/>
      <c r="C334" s="205"/>
      <c r="D334" s="205"/>
      <c r="E334" s="205"/>
      <c r="F334" s="205"/>
      <c r="G334" s="205"/>
      <c r="H334" s="205"/>
      <c r="I334" s="217" t="s">
        <v>417</v>
      </c>
      <c r="J334" s="218"/>
      <c r="K334" s="213" t="n">
        <f aca="false">SUM(K336)</f>
        <v>13000</v>
      </c>
      <c r="L334" s="213" t="n">
        <f aca="false">SUM(L336)</f>
        <v>0</v>
      </c>
      <c r="M334" s="213" t="n">
        <f aca="false">SUM(M336)</f>
        <v>0</v>
      </c>
      <c r="N334" s="213" t="n">
        <f aca="false">SUM(N336)</f>
        <v>14000</v>
      </c>
      <c r="O334" s="213" t="n">
        <f aca="false">SUM(O336)</f>
        <v>14000</v>
      </c>
      <c r="P334" s="213" t="n">
        <f aca="false">SUM(P336)</f>
        <v>20000</v>
      </c>
      <c r="Q334" s="213" t="n">
        <f aca="false">SUM(Q336)</f>
        <v>20000</v>
      </c>
      <c r="R334" s="213" t="n">
        <f aca="false">SUM(R336)</f>
        <v>15200</v>
      </c>
      <c r="S334" s="213" t="n">
        <f aca="false">SUM(S336)</f>
        <v>25000</v>
      </c>
      <c r="T334" s="213" t="n">
        <f aca="false">SUM(T336)</f>
        <v>17700</v>
      </c>
      <c r="U334" s="213" t="n">
        <f aca="false">SUM(U336)</f>
        <v>0</v>
      </c>
      <c r="V334" s="213" t="n">
        <f aca="false">SUM(V336)</f>
        <v>125</v>
      </c>
      <c r="W334" s="213" t="n">
        <f aca="false">SUM(W336)</f>
        <v>25000</v>
      </c>
      <c r="X334" s="213" t="n">
        <f aca="false">SUM(X336)</f>
        <v>60000</v>
      </c>
      <c r="Y334" s="213" t="n">
        <f aca="false">SUM(Y336)</f>
        <v>10000</v>
      </c>
      <c r="Z334" s="213" t="n">
        <f aca="false">SUM(Z336)</f>
        <v>15000</v>
      </c>
      <c r="AA334" s="213" t="n">
        <f aca="false">SUM(AA336)</f>
        <v>15000</v>
      </c>
      <c r="AB334" s="213" t="n">
        <f aca="false">SUM(AB336)</f>
        <v>4500</v>
      </c>
      <c r="AC334" s="213" t="n">
        <f aca="false">SUM(AC336)</f>
        <v>15000</v>
      </c>
      <c r="AD334" s="213" t="n">
        <f aca="false">SUM(AD336)</f>
        <v>15000</v>
      </c>
      <c r="AE334" s="213" t="n">
        <f aca="false">SUM(AE336)</f>
        <v>0</v>
      </c>
      <c r="AF334" s="213" t="n">
        <f aca="false">SUM(AF336)</f>
        <v>0</v>
      </c>
      <c r="AG334" s="213" t="n">
        <f aca="false">SUM(AG336)</f>
        <v>15000</v>
      </c>
      <c r="AH334" s="213" t="n">
        <f aca="false">SUM(AH336)</f>
        <v>0</v>
      </c>
      <c r="AI334" s="213" t="n">
        <f aca="false">SUM(AI336)</f>
        <v>15000</v>
      </c>
      <c r="AJ334" s="213" t="n">
        <f aca="false">SUM(AJ336)</f>
        <v>0</v>
      </c>
      <c r="AK334" s="213" t="n">
        <f aca="false">SUM(AK336)</f>
        <v>15000</v>
      </c>
      <c r="AL334" s="213" t="n">
        <f aca="false">SUM(AL336)</f>
        <v>0</v>
      </c>
      <c r="AM334" s="213" t="n">
        <f aca="false">SUM(AM336)</f>
        <v>0</v>
      </c>
      <c r="AN334" s="213" t="n">
        <f aca="false">SUM(AN336)</f>
        <v>15000</v>
      </c>
      <c r="AO334" s="207" t="n">
        <f aca="false">SUM(AN334/$AN$2)</f>
        <v>1990.84212621939</v>
      </c>
      <c r="AP334" s="213" t="n">
        <f aca="false">SUM(AP336)</f>
        <v>15000</v>
      </c>
      <c r="AQ334" s="213" t="n">
        <f aca="false">SUM(AQ336)</f>
        <v>0</v>
      </c>
      <c r="AR334" s="207" t="n">
        <f aca="false">SUM(AP334/$AN$2)</f>
        <v>1990.84212621939</v>
      </c>
      <c r="AS334" s="207"/>
      <c r="AT334" s="207" t="n">
        <f aca="false">SUM(AT336)</f>
        <v>150</v>
      </c>
      <c r="AU334" s="207" t="n">
        <f aca="false">SUM(AU336)</f>
        <v>0</v>
      </c>
      <c r="AV334" s="207" t="n">
        <f aca="false">SUM(AV336)</f>
        <v>0</v>
      </c>
      <c r="AW334" s="207" t="n">
        <f aca="false">SUM(AR334+AU334-AV334)</f>
        <v>1990.84212621939</v>
      </c>
      <c r="AX334" s="215"/>
      <c r="AY334" s="180" t="n">
        <f aca="false">SUM(AY335)</f>
        <v>0</v>
      </c>
      <c r="AZ334" s="180" t="n">
        <f aca="false">SUM(AZ335)</f>
        <v>0</v>
      </c>
      <c r="BA334" s="160" t="n">
        <f aca="false">SUM(AW334+AY334-AZ334)</f>
        <v>1990.84212621939</v>
      </c>
      <c r="BI334" s="3"/>
    </row>
    <row r="335" customFormat="false" ht="12.75" hidden="false" customHeight="false" outlineLevel="0" collapsed="false">
      <c r="A335" s="204"/>
      <c r="B335" s="205" t="s">
        <v>178</v>
      </c>
      <c r="C335" s="205"/>
      <c r="D335" s="205"/>
      <c r="E335" s="205"/>
      <c r="F335" s="205"/>
      <c r="G335" s="205"/>
      <c r="H335" s="205"/>
      <c r="I335" s="234" t="s">
        <v>179</v>
      </c>
      <c r="J335" s="218" t="s">
        <v>28</v>
      </c>
      <c r="K335" s="213"/>
      <c r="L335" s="213"/>
      <c r="M335" s="213"/>
      <c r="N335" s="213"/>
      <c r="O335" s="213"/>
      <c r="P335" s="213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13"/>
      <c r="AC335" s="213"/>
      <c r="AD335" s="213"/>
      <c r="AE335" s="213"/>
      <c r="AF335" s="213"/>
      <c r="AG335" s="213"/>
      <c r="AH335" s="213"/>
      <c r="AI335" s="213"/>
      <c r="AJ335" s="213"/>
      <c r="AK335" s="213"/>
      <c r="AL335" s="213"/>
      <c r="AM335" s="213"/>
      <c r="AN335" s="213"/>
      <c r="AO335" s="207" t="n">
        <f aca="false">SUM(AN335/$AN$2)</f>
        <v>0</v>
      </c>
      <c r="AP335" s="213" t="n">
        <v>15000</v>
      </c>
      <c r="AQ335" s="213"/>
      <c r="AR335" s="207" t="n">
        <f aca="false">SUM(AP335/$AN$2)</f>
        <v>1990.84212621939</v>
      </c>
      <c r="AS335" s="207"/>
      <c r="AT335" s="207" t="n">
        <v>15000</v>
      </c>
      <c r="AU335" s="207"/>
      <c r="AV335" s="207"/>
      <c r="AW335" s="207" t="n">
        <f aca="false">SUM(AR335+AU335-AV335)</f>
        <v>1990.84212621939</v>
      </c>
      <c r="AX335" s="215"/>
      <c r="AY335" s="180"/>
      <c r="AZ335" s="180"/>
      <c r="BA335" s="160" t="n">
        <f aca="false">SUM(AW335+AY335-AZ335)</f>
        <v>1990.84212621939</v>
      </c>
      <c r="BI335" s="3"/>
    </row>
    <row r="336" customFormat="false" ht="12.75" hidden="false" customHeight="false" outlineLevel="0" collapsed="false">
      <c r="A336" s="242"/>
      <c r="B336" s="220"/>
      <c r="C336" s="220"/>
      <c r="D336" s="220"/>
      <c r="E336" s="220"/>
      <c r="F336" s="220"/>
      <c r="G336" s="220"/>
      <c r="H336" s="220"/>
      <c r="I336" s="206" t="n">
        <v>3</v>
      </c>
      <c r="J336" s="137" t="s">
        <v>71</v>
      </c>
      <c r="K336" s="213" t="n">
        <f aca="false">SUM(K337)</f>
        <v>13000</v>
      </c>
      <c r="L336" s="213" t="n">
        <f aca="false">SUM(L337)</f>
        <v>0</v>
      </c>
      <c r="M336" s="213" t="n">
        <f aca="false">SUM(M337)</f>
        <v>0</v>
      </c>
      <c r="N336" s="207" t="n">
        <f aca="false">SUM(N337)</f>
        <v>14000</v>
      </c>
      <c r="O336" s="207" t="n">
        <f aca="false">SUM(O337)</f>
        <v>14000</v>
      </c>
      <c r="P336" s="207" t="n">
        <f aca="false">SUM(P337)</f>
        <v>20000</v>
      </c>
      <c r="Q336" s="207" t="n">
        <f aca="false">SUM(Q337)</f>
        <v>20000</v>
      </c>
      <c r="R336" s="207" t="n">
        <f aca="false">SUM(R337)</f>
        <v>15200</v>
      </c>
      <c r="S336" s="207" t="n">
        <f aca="false">SUM(S337)</f>
        <v>25000</v>
      </c>
      <c r="T336" s="207" t="n">
        <f aca="false">SUM(T337)</f>
        <v>17700</v>
      </c>
      <c r="U336" s="207" t="n">
        <f aca="false">SUM(U337)</f>
        <v>0</v>
      </c>
      <c r="V336" s="207" t="n">
        <f aca="false">SUM(V337)</f>
        <v>125</v>
      </c>
      <c r="W336" s="207" t="n">
        <f aca="false">SUM(W337)</f>
        <v>25000</v>
      </c>
      <c r="X336" s="207" t="n">
        <f aca="false">SUM(X337)</f>
        <v>60000</v>
      </c>
      <c r="Y336" s="207" t="n">
        <f aca="false">SUM(Y337)</f>
        <v>10000</v>
      </c>
      <c r="Z336" s="207" t="n">
        <f aca="false">SUM(Z337)</f>
        <v>15000</v>
      </c>
      <c r="AA336" s="207" t="n">
        <f aca="false">SUM(AA337)</f>
        <v>15000</v>
      </c>
      <c r="AB336" s="207" t="n">
        <f aca="false">SUM(AB337)</f>
        <v>4500</v>
      </c>
      <c r="AC336" s="207" t="n">
        <f aca="false">SUM(AC337)</f>
        <v>15000</v>
      </c>
      <c r="AD336" s="207" t="n">
        <f aca="false">SUM(AD337)</f>
        <v>15000</v>
      </c>
      <c r="AE336" s="207" t="n">
        <f aca="false">SUM(AE337)</f>
        <v>0</v>
      </c>
      <c r="AF336" s="207" t="n">
        <f aca="false">SUM(AF337)</f>
        <v>0</v>
      </c>
      <c r="AG336" s="207" t="n">
        <f aca="false">SUM(AG337)</f>
        <v>15000</v>
      </c>
      <c r="AH336" s="207" t="n">
        <f aca="false">SUM(AH337)</f>
        <v>0</v>
      </c>
      <c r="AI336" s="207" t="n">
        <f aca="false">SUM(AI337)</f>
        <v>15000</v>
      </c>
      <c r="AJ336" s="207" t="n">
        <f aca="false">SUM(AJ337)</f>
        <v>0</v>
      </c>
      <c r="AK336" s="207" t="n">
        <f aca="false">SUM(AK337)</f>
        <v>15000</v>
      </c>
      <c r="AL336" s="207" t="n">
        <f aca="false">SUM(AL337)</f>
        <v>0</v>
      </c>
      <c r="AM336" s="207" t="n">
        <f aca="false">SUM(AM337)</f>
        <v>0</v>
      </c>
      <c r="AN336" s="207" t="n">
        <f aca="false">SUM(AN337)</f>
        <v>15000</v>
      </c>
      <c r="AO336" s="207" t="n">
        <f aca="false">SUM(AN336/$AN$2)</f>
        <v>1990.84212621939</v>
      </c>
      <c r="AP336" s="207" t="n">
        <f aca="false">SUM(AP337)</f>
        <v>15000</v>
      </c>
      <c r="AQ336" s="207" t="n">
        <f aca="false">SUM(AQ337)</f>
        <v>0</v>
      </c>
      <c r="AR336" s="207" t="n">
        <f aca="false">SUM(AP336/$AN$2)</f>
        <v>1990.84212621939</v>
      </c>
      <c r="AS336" s="207"/>
      <c r="AT336" s="207" t="n">
        <f aca="false">SUM(AT337)</f>
        <v>150</v>
      </c>
      <c r="AU336" s="207" t="n">
        <f aca="false">SUM(AU337)</f>
        <v>0</v>
      </c>
      <c r="AV336" s="207" t="n">
        <f aca="false">SUM(AV337)</f>
        <v>0</v>
      </c>
      <c r="AW336" s="207" t="n">
        <f aca="false">SUM(AR336+AU336-AV336)</f>
        <v>1990.84212621939</v>
      </c>
      <c r="AX336" s="215" t="n">
        <f aca="false">SUM(AX337)</f>
        <v>0</v>
      </c>
      <c r="AY336" s="216" t="n">
        <f aca="false">SUM(AY337)</f>
        <v>0</v>
      </c>
      <c r="AZ336" s="216" t="n">
        <f aca="false">SUM(AZ337)</f>
        <v>0</v>
      </c>
      <c r="BA336" s="216" t="n">
        <f aca="false">SUM(BA337)</f>
        <v>1990.84212621939</v>
      </c>
      <c r="BI336" s="3"/>
    </row>
    <row r="337" customFormat="false" ht="12.75" hidden="false" customHeight="false" outlineLevel="0" collapsed="false">
      <c r="A337" s="242"/>
      <c r="B337" s="220" t="s">
        <v>179</v>
      </c>
      <c r="C337" s="220"/>
      <c r="D337" s="220"/>
      <c r="E337" s="220"/>
      <c r="F337" s="220"/>
      <c r="G337" s="220"/>
      <c r="H337" s="220"/>
      <c r="I337" s="206" t="n">
        <v>38</v>
      </c>
      <c r="J337" s="137" t="s">
        <v>77</v>
      </c>
      <c r="K337" s="213" t="n">
        <f aca="false">SUM(K338)</f>
        <v>13000</v>
      </c>
      <c r="L337" s="213" t="n">
        <f aca="false">SUM(L338)</f>
        <v>0</v>
      </c>
      <c r="M337" s="213" t="n">
        <f aca="false">SUM(M338)</f>
        <v>0</v>
      </c>
      <c r="N337" s="207" t="n">
        <f aca="false">SUM(N338)</f>
        <v>14000</v>
      </c>
      <c r="O337" s="207" t="n">
        <f aca="false">SUM(O338)</f>
        <v>14000</v>
      </c>
      <c r="P337" s="207" t="n">
        <f aca="false">SUM(P338)</f>
        <v>20000</v>
      </c>
      <c r="Q337" s="207" t="n">
        <f aca="false">SUM(Q338)</f>
        <v>20000</v>
      </c>
      <c r="R337" s="207" t="n">
        <f aca="false">SUM(R338)</f>
        <v>15200</v>
      </c>
      <c r="S337" s="207" t="n">
        <f aca="false">SUM(S338)</f>
        <v>25000</v>
      </c>
      <c r="T337" s="207" t="n">
        <f aca="false">SUM(T338)</f>
        <v>17700</v>
      </c>
      <c r="U337" s="207" t="n">
        <f aca="false">SUM(U338)</f>
        <v>0</v>
      </c>
      <c r="V337" s="207" t="n">
        <f aca="false">SUM(V338)</f>
        <v>125</v>
      </c>
      <c r="W337" s="207" t="n">
        <f aca="false">SUM(W338)</f>
        <v>25000</v>
      </c>
      <c r="X337" s="207" t="n">
        <f aca="false">SUM(X338)</f>
        <v>60000</v>
      </c>
      <c r="Y337" s="207" t="n">
        <f aca="false">SUM(Y338)</f>
        <v>10000</v>
      </c>
      <c r="Z337" s="207" t="n">
        <f aca="false">SUM(Z338)</f>
        <v>15000</v>
      </c>
      <c r="AA337" s="207" t="n">
        <f aca="false">SUM(AA338)</f>
        <v>15000</v>
      </c>
      <c r="AB337" s="207" t="n">
        <f aca="false">SUM(AB338)</f>
        <v>4500</v>
      </c>
      <c r="AC337" s="207" t="n">
        <f aca="false">SUM(AC338)</f>
        <v>15000</v>
      </c>
      <c r="AD337" s="207" t="n">
        <f aca="false">SUM(AD338)</f>
        <v>15000</v>
      </c>
      <c r="AE337" s="207" t="n">
        <f aca="false">SUM(AE338)</f>
        <v>0</v>
      </c>
      <c r="AF337" s="207" t="n">
        <f aca="false">SUM(AF338)</f>
        <v>0</v>
      </c>
      <c r="AG337" s="207" t="n">
        <f aca="false">SUM(AG338)</f>
        <v>15000</v>
      </c>
      <c r="AH337" s="207" t="n">
        <f aca="false">SUM(AH338)</f>
        <v>0</v>
      </c>
      <c r="AI337" s="207" t="n">
        <f aca="false">SUM(AI338)</f>
        <v>15000</v>
      </c>
      <c r="AJ337" s="207" t="n">
        <f aca="false">SUM(AJ338)</f>
        <v>0</v>
      </c>
      <c r="AK337" s="207" t="n">
        <f aca="false">SUM(AK338)</f>
        <v>15000</v>
      </c>
      <c r="AL337" s="207" t="n">
        <f aca="false">SUM(AL338)</f>
        <v>0</v>
      </c>
      <c r="AM337" s="207" t="n">
        <f aca="false">SUM(AM338)</f>
        <v>0</v>
      </c>
      <c r="AN337" s="207" t="n">
        <f aca="false">SUM(AN338)</f>
        <v>15000</v>
      </c>
      <c r="AO337" s="207" t="n">
        <f aca="false">SUM(AN337/$AN$2)</f>
        <v>1990.84212621939</v>
      </c>
      <c r="AP337" s="207" t="n">
        <f aca="false">SUM(AP338)</f>
        <v>15000</v>
      </c>
      <c r="AQ337" s="207"/>
      <c r="AR337" s="207" t="n">
        <f aca="false">SUM(AP337/$AN$2)</f>
        <v>1990.84212621939</v>
      </c>
      <c r="AS337" s="207"/>
      <c r="AT337" s="207" t="n">
        <f aca="false">SUM(AT338)</f>
        <v>150</v>
      </c>
      <c r="AU337" s="207" t="n">
        <f aca="false">SUM(AU338)</f>
        <v>0</v>
      </c>
      <c r="AV337" s="207" t="n">
        <f aca="false">SUM(AV338)</f>
        <v>0</v>
      </c>
      <c r="AW337" s="207" t="n">
        <f aca="false">SUM(AR337+AU337-AV337)</f>
        <v>1990.84212621939</v>
      </c>
      <c r="AX337" s="215" t="n">
        <f aca="false">SUM(AX338)</f>
        <v>0</v>
      </c>
      <c r="AY337" s="216" t="n">
        <f aca="false">SUM(AY338)</f>
        <v>0</v>
      </c>
      <c r="AZ337" s="216" t="n">
        <f aca="false">SUM(AZ338)</f>
        <v>0</v>
      </c>
      <c r="BA337" s="216" t="n">
        <f aca="false">SUM(BA338)</f>
        <v>1990.84212621939</v>
      </c>
      <c r="BD337" s="3" t="n">
        <v>1990.84</v>
      </c>
      <c r="BI337" s="3"/>
    </row>
    <row r="338" customFormat="false" ht="12.75" hidden="true" customHeight="false" outlineLevel="0" collapsed="false">
      <c r="A338" s="204"/>
      <c r="B338" s="205"/>
      <c r="C338" s="205"/>
      <c r="D338" s="205"/>
      <c r="E338" s="205"/>
      <c r="F338" s="205"/>
      <c r="G338" s="205"/>
      <c r="H338" s="205"/>
      <c r="I338" s="217" t="n">
        <v>381</v>
      </c>
      <c r="J338" s="218" t="s">
        <v>169</v>
      </c>
      <c r="K338" s="213" t="n">
        <f aca="false">SUM(K339)</f>
        <v>13000</v>
      </c>
      <c r="L338" s="213" t="n">
        <f aca="false">SUM(L339)</f>
        <v>0</v>
      </c>
      <c r="M338" s="213" t="n">
        <f aca="false">SUM(M339)</f>
        <v>0</v>
      </c>
      <c r="N338" s="219" t="n">
        <f aca="false">SUM(N339)</f>
        <v>14000</v>
      </c>
      <c r="O338" s="219" t="n">
        <f aca="false">SUM(O339)</f>
        <v>14000</v>
      </c>
      <c r="P338" s="219" t="n">
        <f aca="false">SUM(P339)</f>
        <v>20000</v>
      </c>
      <c r="Q338" s="219" t="n">
        <f aca="false">SUM(Q339)</f>
        <v>20000</v>
      </c>
      <c r="R338" s="219" t="n">
        <f aca="false">SUM(R339)</f>
        <v>15200</v>
      </c>
      <c r="S338" s="219" t="n">
        <f aca="false">SUM(S339)</f>
        <v>25000</v>
      </c>
      <c r="T338" s="219" t="n">
        <f aca="false">SUM(T339)</f>
        <v>17700</v>
      </c>
      <c r="U338" s="219" t="n">
        <f aca="false">SUM(U339)</f>
        <v>0</v>
      </c>
      <c r="V338" s="219" t="n">
        <f aca="false">SUM(V339)</f>
        <v>125</v>
      </c>
      <c r="W338" s="219" t="n">
        <f aca="false">SUM(W339)</f>
        <v>25000</v>
      </c>
      <c r="X338" s="219" t="n">
        <f aca="false">SUM(X339)</f>
        <v>60000</v>
      </c>
      <c r="Y338" s="219" t="n">
        <f aca="false">SUM(Y339)</f>
        <v>10000</v>
      </c>
      <c r="Z338" s="219" t="n">
        <f aca="false">SUM(Z339)</f>
        <v>15000</v>
      </c>
      <c r="AA338" s="219" t="n">
        <f aca="false">SUM(AA339)</f>
        <v>15000</v>
      </c>
      <c r="AB338" s="219" t="n">
        <f aca="false">SUM(AB339)</f>
        <v>4500</v>
      </c>
      <c r="AC338" s="219" t="n">
        <f aca="false">SUM(AC339)</f>
        <v>15000</v>
      </c>
      <c r="AD338" s="219" t="n">
        <f aca="false">SUM(AD339)</f>
        <v>15000</v>
      </c>
      <c r="AE338" s="219" t="n">
        <f aca="false">SUM(AE339)</f>
        <v>0</v>
      </c>
      <c r="AF338" s="219" t="n">
        <f aca="false">SUM(AF339)</f>
        <v>0</v>
      </c>
      <c r="AG338" s="219" t="n">
        <f aca="false">SUM(AG339)</f>
        <v>15000</v>
      </c>
      <c r="AH338" s="219" t="n">
        <f aca="false">SUM(AH339)</f>
        <v>0</v>
      </c>
      <c r="AI338" s="219" t="n">
        <f aca="false">SUM(AI339)</f>
        <v>15000</v>
      </c>
      <c r="AJ338" s="219" t="n">
        <f aca="false">SUM(AJ339)</f>
        <v>0</v>
      </c>
      <c r="AK338" s="219" t="n">
        <f aca="false">SUM(AK339)</f>
        <v>15000</v>
      </c>
      <c r="AL338" s="219" t="n">
        <f aca="false">SUM(AL339)</f>
        <v>0</v>
      </c>
      <c r="AM338" s="219" t="n">
        <f aca="false">SUM(AM339)</f>
        <v>0</v>
      </c>
      <c r="AN338" s="219" t="n">
        <f aca="false">SUM(AN339)</f>
        <v>15000</v>
      </c>
      <c r="AO338" s="207" t="n">
        <f aca="false">SUM(AN338/$AN$2)</f>
        <v>1990.84212621939</v>
      </c>
      <c r="AP338" s="219" t="n">
        <f aca="false">SUM(AP339)</f>
        <v>15000</v>
      </c>
      <c r="AQ338" s="219"/>
      <c r="AR338" s="207" t="n">
        <f aca="false">SUM(AP338/$AN$2)</f>
        <v>1990.84212621939</v>
      </c>
      <c r="AS338" s="207"/>
      <c r="AT338" s="207" t="n">
        <f aca="false">SUM(AT339)</f>
        <v>150</v>
      </c>
      <c r="AU338" s="207" t="n">
        <f aca="false">SUM(AU339)</f>
        <v>0</v>
      </c>
      <c r="AV338" s="207" t="n">
        <f aca="false">SUM(AV339)</f>
        <v>0</v>
      </c>
      <c r="AW338" s="207" t="n">
        <f aca="false">SUM(AR338+AU338-AV338)</f>
        <v>1990.84212621939</v>
      </c>
      <c r="AX338" s="215" t="n">
        <f aca="false">SUM(AX339)</f>
        <v>0</v>
      </c>
      <c r="AY338" s="216" t="n">
        <f aca="false">SUM(AY339)</f>
        <v>0</v>
      </c>
      <c r="AZ338" s="216" t="n">
        <f aca="false">SUM(AZ339)</f>
        <v>0</v>
      </c>
      <c r="BA338" s="216" t="n">
        <f aca="false">SUM(BA339)</f>
        <v>1990.84212621939</v>
      </c>
      <c r="BI338" s="3"/>
    </row>
    <row r="339" customFormat="false" ht="12.75" hidden="true" customHeight="false" outlineLevel="0" collapsed="false">
      <c r="A339" s="204"/>
      <c r="B339" s="205"/>
      <c r="C339" s="205"/>
      <c r="D339" s="205"/>
      <c r="E339" s="205"/>
      <c r="F339" s="205"/>
      <c r="G339" s="205"/>
      <c r="H339" s="205"/>
      <c r="I339" s="217" t="n">
        <v>38113</v>
      </c>
      <c r="J339" s="218" t="s">
        <v>421</v>
      </c>
      <c r="K339" s="219" t="n">
        <v>13000</v>
      </c>
      <c r="L339" s="219" t="n">
        <v>0</v>
      </c>
      <c r="M339" s="219" t="n">
        <v>0</v>
      </c>
      <c r="N339" s="219" t="n">
        <v>14000</v>
      </c>
      <c r="O339" s="219" t="n">
        <v>14000</v>
      </c>
      <c r="P339" s="219" t="n">
        <v>20000</v>
      </c>
      <c r="Q339" s="219" t="n">
        <v>20000</v>
      </c>
      <c r="R339" s="219" t="n">
        <v>15200</v>
      </c>
      <c r="S339" s="219" t="n">
        <v>25000</v>
      </c>
      <c r="T339" s="219" t="n">
        <v>17700</v>
      </c>
      <c r="U339" s="219"/>
      <c r="V339" s="207" t="n">
        <f aca="false">S339/P339*100</f>
        <v>125</v>
      </c>
      <c r="W339" s="207" t="n">
        <v>25000</v>
      </c>
      <c r="X339" s="219" t="n">
        <v>60000</v>
      </c>
      <c r="Y339" s="219" t="n">
        <v>10000</v>
      </c>
      <c r="Z339" s="219" t="n">
        <v>15000</v>
      </c>
      <c r="AA339" s="219" t="n">
        <v>15000</v>
      </c>
      <c r="AB339" s="219" t="n">
        <v>4500</v>
      </c>
      <c r="AC339" s="219" t="n">
        <v>15000</v>
      </c>
      <c r="AD339" s="219" t="n">
        <v>15000</v>
      </c>
      <c r="AE339" s="219"/>
      <c r="AF339" s="219"/>
      <c r="AG339" s="221" t="n">
        <f aca="false">SUM(AD339+AE339-AF339)</f>
        <v>15000</v>
      </c>
      <c r="AH339" s="219"/>
      <c r="AI339" s="219" t="n">
        <v>15000</v>
      </c>
      <c r="AJ339" s="180" t="n">
        <v>0</v>
      </c>
      <c r="AK339" s="219" t="n">
        <v>15000</v>
      </c>
      <c r="AL339" s="219"/>
      <c r="AM339" s="219"/>
      <c r="AN339" s="180" t="n">
        <f aca="false">SUM(AK339+AL339-AM339)</f>
        <v>15000</v>
      </c>
      <c r="AO339" s="207" t="n">
        <f aca="false">SUM(AN339/$AN$2)</f>
        <v>1990.84212621939</v>
      </c>
      <c r="AP339" s="180" t="n">
        <v>15000</v>
      </c>
      <c r="AQ339" s="180"/>
      <c r="AR339" s="207" t="n">
        <f aca="false">SUM(AP339/$AN$2)</f>
        <v>1990.84212621939</v>
      </c>
      <c r="AS339" s="207" t="n">
        <v>150</v>
      </c>
      <c r="AT339" s="207" t="n">
        <v>150</v>
      </c>
      <c r="AU339" s="207"/>
      <c r="AV339" s="207"/>
      <c r="AW339" s="207" t="n">
        <f aca="false">SUM(AR339+AU339-AV339)</f>
        <v>1990.84212621939</v>
      </c>
      <c r="AX339" s="215"/>
      <c r="AY339" s="180"/>
      <c r="AZ339" s="180"/>
      <c r="BA339" s="160" t="n">
        <f aca="false">SUM(AW339+AY339-AZ339)</f>
        <v>1990.84212621939</v>
      </c>
      <c r="BI339" s="3"/>
    </row>
    <row r="340" customFormat="false" ht="12.75" hidden="false" customHeight="false" outlineLevel="0" collapsed="false">
      <c r="A340" s="204" t="s">
        <v>422</v>
      </c>
      <c r="B340" s="205"/>
      <c r="C340" s="205"/>
      <c r="D340" s="205"/>
      <c r="E340" s="205"/>
      <c r="F340" s="205"/>
      <c r="G340" s="205"/>
      <c r="H340" s="205"/>
      <c r="I340" s="217" t="s">
        <v>155</v>
      </c>
      <c r="J340" s="218" t="s">
        <v>423</v>
      </c>
      <c r="K340" s="219" t="n">
        <f aca="false">SUM(K341)</f>
        <v>7950.08</v>
      </c>
      <c r="L340" s="219" t="n">
        <f aca="false">SUM(L341)</f>
        <v>20000</v>
      </c>
      <c r="M340" s="219" t="n">
        <f aca="false">SUM(M341)</f>
        <v>20000</v>
      </c>
      <c r="N340" s="219" t="n">
        <f aca="false">SUM(N341)</f>
        <v>5000</v>
      </c>
      <c r="O340" s="219" t="n">
        <f aca="false">SUM(O341)</f>
        <v>5000</v>
      </c>
      <c r="P340" s="219" t="n">
        <f aca="false">SUM(P341)</f>
        <v>20000</v>
      </c>
      <c r="Q340" s="219" t="n">
        <f aca="false">SUM(Q341)</f>
        <v>20000</v>
      </c>
      <c r="R340" s="219" t="n">
        <f aca="false">SUM(R341)</f>
        <v>15000</v>
      </c>
      <c r="S340" s="219" t="n">
        <f aca="false">SUM(S341)</f>
        <v>20000</v>
      </c>
      <c r="T340" s="219" t="n">
        <f aca="false">SUM(T341)</f>
        <v>12500</v>
      </c>
      <c r="U340" s="219" t="n">
        <f aca="false">SUM(U341)</f>
        <v>0</v>
      </c>
      <c r="V340" s="219" t="n">
        <f aca="false">SUM(V341)</f>
        <v>100</v>
      </c>
      <c r="W340" s="219" t="n">
        <f aca="false">SUM(W341)</f>
        <v>20000</v>
      </c>
      <c r="X340" s="219" t="n">
        <f aca="false">SUM(X341)</f>
        <v>25000</v>
      </c>
      <c r="Y340" s="219" t="n">
        <f aca="false">SUM(Y341)</f>
        <v>25000</v>
      </c>
      <c r="Z340" s="219" t="n">
        <f aca="false">SUM(Z341)</f>
        <v>40000</v>
      </c>
      <c r="AA340" s="219" t="n">
        <f aca="false">SUM(AA341)</f>
        <v>40000</v>
      </c>
      <c r="AB340" s="219" t="n">
        <f aca="false">SUM(AB341)</f>
        <v>21000</v>
      </c>
      <c r="AC340" s="219" t="n">
        <f aca="false">SUM(AC341)</f>
        <v>40000</v>
      </c>
      <c r="AD340" s="219" t="n">
        <f aca="false">SUM(AD341)</f>
        <v>40000</v>
      </c>
      <c r="AE340" s="219" t="n">
        <f aca="false">SUM(AE341)</f>
        <v>0</v>
      </c>
      <c r="AF340" s="219" t="n">
        <f aca="false">SUM(AF341)</f>
        <v>0</v>
      </c>
      <c r="AG340" s="219" t="n">
        <f aca="false">SUM(AG341)</f>
        <v>40000</v>
      </c>
      <c r="AH340" s="219" t="n">
        <f aca="false">SUM(AH341)</f>
        <v>22500</v>
      </c>
      <c r="AI340" s="219" t="n">
        <f aca="false">SUM(AI341)</f>
        <v>40000</v>
      </c>
      <c r="AJ340" s="219" t="n">
        <f aca="false">SUM(AJ341)</f>
        <v>10000</v>
      </c>
      <c r="AK340" s="219" t="n">
        <f aca="false">SUM(AK341)</f>
        <v>40000</v>
      </c>
      <c r="AL340" s="219" t="n">
        <f aca="false">SUM(AL341)</f>
        <v>0</v>
      </c>
      <c r="AM340" s="219" t="n">
        <f aca="false">SUM(AM341)</f>
        <v>0</v>
      </c>
      <c r="AN340" s="219" t="n">
        <f aca="false">SUM(AN341)</f>
        <v>40000</v>
      </c>
      <c r="AO340" s="207" t="n">
        <f aca="false">SUM(AN340/$AN$2)</f>
        <v>5308.91233658504</v>
      </c>
      <c r="AP340" s="219" t="n">
        <f aca="false">SUM(AP341)</f>
        <v>40000</v>
      </c>
      <c r="AQ340" s="219" t="n">
        <f aca="false">SUM(AQ341)</f>
        <v>0</v>
      </c>
      <c r="AR340" s="207" t="n">
        <f aca="false">SUM(AP340/$AN$2)</f>
        <v>5308.91233658504</v>
      </c>
      <c r="AS340" s="207"/>
      <c r="AT340" s="207" t="n">
        <f aca="false">SUM(AT341)</f>
        <v>2654</v>
      </c>
      <c r="AU340" s="207" t="n">
        <f aca="false">SUM(AU341)</f>
        <v>0</v>
      </c>
      <c r="AV340" s="207" t="n">
        <f aca="false">SUM(AV341)</f>
        <v>0</v>
      </c>
      <c r="AW340" s="207" t="n">
        <f aca="false">SUM(AR340+AU340-AV340)</f>
        <v>5308.91233658504</v>
      </c>
      <c r="AX340" s="215" t="n">
        <f aca="false">SUM(AX343)</f>
        <v>5308</v>
      </c>
      <c r="AY340" s="216" t="n">
        <f aca="false">SUM(AY343)</f>
        <v>0</v>
      </c>
      <c r="AZ340" s="216" t="n">
        <f aca="false">SUM(AZ343)</f>
        <v>0</v>
      </c>
      <c r="BA340" s="216" t="n">
        <f aca="false">SUM(BA343)</f>
        <v>5308.91233658504</v>
      </c>
      <c r="BI340" s="3"/>
    </row>
    <row r="341" customFormat="false" ht="12.75" hidden="false" customHeight="false" outlineLevel="0" collapsed="false">
      <c r="A341" s="204"/>
      <c r="B341" s="205"/>
      <c r="C341" s="205"/>
      <c r="D341" s="205"/>
      <c r="E341" s="205"/>
      <c r="F341" s="205"/>
      <c r="G341" s="205"/>
      <c r="H341" s="205"/>
      <c r="I341" s="217" t="s">
        <v>417</v>
      </c>
      <c r="J341" s="218"/>
      <c r="K341" s="219" t="n">
        <f aca="false">SUM(K343)</f>
        <v>7950.08</v>
      </c>
      <c r="L341" s="219" t="n">
        <f aca="false">SUM(L343)</f>
        <v>20000</v>
      </c>
      <c r="M341" s="219" t="n">
        <f aca="false">SUM(M343)</f>
        <v>20000</v>
      </c>
      <c r="N341" s="219" t="n">
        <f aca="false">SUM(N343)</f>
        <v>5000</v>
      </c>
      <c r="O341" s="219" t="n">
        <f aca="false">SUM(O343)</f>
        <v>5000</v>
      </c>
      <c r="P341" s="219" t="n">
        <f aca="false">SUM(P343)</f>
        <v>20000</v>
      </c>
      <c r="Q341" s="219" t="n">
        <f aca="false">SUM(Q343)</f>
        <v>20000</v>
      </c>
      <c r="R341" s="219" t="n">
        <f aca="false">SUM(R343)</f>
        <v>15000</v>
      </c>
      <c r="S341" s="219" t="n">
        <f aca="false">SUM(S343)</f>
        <v>20000</v>
      </c>
      <c r="T341" s="219" t="n">
        <f aca="false">SUM(T343)</f>
        <v>12500</v>
      </c>
      <c r="U341" s="219" t="n">
        <f aca="false">SUM(U343)</f>
        <v>0</v>
      </c>
      <c r="V341" s="219" t="n">
        <f aca="false">SUM(V343)</f>
        <v>100</v>
      </c>
      <c r="W341" s="219" t="n">
        <f aca="false">SUM(W343)</f>
        <v>20000</v>
      </c>
      <c r="X341" s="219" t="n">
        <f aca="false">SUM(X343)</f>
        <v>25000</v>
      </c>
      <c r="Y341" s="219" t="n">
        <f aca="false">SUM(Y343)</f>
        <v>25000</v>
      </c>
      <c r="Z341" s="219" t="n">
        <f aca="false">SUM(Z343)</f>
        <v>40000</v>
      </c>
      <c r="AA341" s="219" t="n">
        <f aca="false">SUM(AA343)</f>
        <v>40000</v>
      </c>
      <c r="AB341" s="219" t="n">
        <f aca="false">SUM(AB343)</f>
        <v>21000</v>
      </c>
      <c r="AC341" s="219" t="n">
        <f aca="false">SUM(AC343)</f>
        <v>40000</v>
      </c>
      <c r="AD341" s="219" t="n">
        <f aca="false">SUM(AD343)</f>
        <v>40000</v>
      </c>
      <c r="AE341" s="219" t="n">
        <f aca="false">SUM(AE343)</f>
        <v>0</v>
      </c>
      <c r="AF341" s="219" t="n">
        <f aca="false">SUM(AF343)</f>
        <v>0</v>
      </c>
      <c r="AG341" s="219" t="n">
        <f aca="false">SUM(AG343)</f>
        <v>40000</v>
      </c>
      <c r="AH341" s="219" t="n">
        <f aca="false">SUM(AH343)</f>
        <v>22500</v>
      </c>
      <c r="AI341" s="219" t="n">
        <f aca="false">SUM(AI343)</f>
        <v>40000</v>
      </c>
      <c r="AJ341" s="219" t="n">
        <f aca="false">SUM(AJ343)</f>
        <v>10000</v>
      </c>
      <c r="AK341" s="219" t="n">
        <f aca="false">SUM(AK343)</f>
        <v>40000</v>
      </c>
      <c r="AL341" s="219" t="n">
        <f aca="false">SUM(AL343)</f>
        <v>0</v>
      </c>
      <c r="AM341" s="219" t="n">
        <f aca="false">SUM(AM343)</f>
        <v>0</v>
      </c>
      <c r="AN341" s="219" t="n">
        <f aca="false">SUM(AN343)</f>
        <v>40000</v>
      </c>
      <c r="AO341" s="207" t="n">
        <f aca="false">SUM(AN341/$AN$2)</f>
        <v>5308.91233658504</v>
      </c>
      <c r="AP341" s="219" t="n">
        <f aca="false">SUM(AP343)</f>
        <v>40000</v>
      </c>
      <c r="AQ341" s="219" t="n">
        <f aca="false">SUM(AQ343)</f>
        <v>0</v>
      </c>
      <c r="AR341" s="207" t="n">
        <f aca="false">SUM(AP341/$AN$2)</f>
        <v>5308.91233658504</v>
      </c>
      <c r="AS341" s="207"/>
      <c r="AT341" s="207" t="n">
        <f aca="false">SUM(AT343)</f>
        <v>2654</v>
      </c>
      <c r="AU341" s="207" t="n">
        <f aca="false">SUM(AU343)</f>
        <v>0</v>
      </c>
      <c r="AV341" s="207" t="n">
        <f aca="false">SUM(AV343)</f>
        <v>0</v>
      </c>
      <c r="AW341" s="207" t="n">
        <f aca="false">SUM(AR341+AU341-AV341)</f>
        <v>5308.91233658504</v>
      </c>
      <c r="AX341" s="215"/>
      <c r="AY341" s="180"/>
      <c r="AZ341" s="180"/>
      <c r="BA341" s="160" t="n">
        <f aca="false">SUM(AW341+AY341-AZ341)</f>
        <v>5308.91233658504</v>
      </c>
      <c r="BI341" s="3"/>
    </row>
    <row r="342" customFormat="false" ht="12.75" hidden="false" customHeight="false" outlineLevel="0" collapsed="false">
      <c r="A342" s="204"/>
      <c r="B342" s="205" t="s">
        <v>178</v>
      </c>
      <c r="C342" s="205"/>
      <c r="D342" s="205"/>
      <c r="E342" s="205"/>
      <c r="F342" s="205"/>
      <c r="G342" s="205"/>
      <c r="H342" s="205"/>
      <c r="I342" s="234" t="s">
        <v>179</v>
      </c>
      <c r="J342" s="218" t="s">
        <v>28</v>
      </c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  <c r="AD342" s="219"/>
      <c r="AE342" s="219"/>
      <c r="AF342" s="219"/>
      <c r="AG342" s="219"/>
      <c r="AH342" s="219"/>
      <c r="AI342" s="219"/>
      <c r="AJ342" s="219"/>
      <c r="AK342" s="219"/>
      <c r="AL342" s="219"/>
      <c r="AM342" s="219"/>
      <c r="AN342" s="219"/>
      <c r="AO342" s="207" t="n">
        <f aca="false">SUM(AN342/$AN$2)</f>
        <v>0</v>
      </c>
      <c r="AP342" s="219" t="n">
        <v>40000</v>
      </c>
      <c r="AQ342" s="219"/>
      <c r="AR342" s="207" t="n">
        <f aca="false">SUM(AP342/$AN$2)</f>
        <v>5308.91233658504</v>
      </c>
      <c r="AS342" s="207"/>
      <c r="AT342" s="207" t="n">
        <v>40000</v>
      </c>
      <c r="AU342" s="207"/>
      <c r="AV342" s="207"/>
      <c r="AW342" s="207" t="n">
        <f aca="false">SUM(AR342+AU342-AV342)</f>
        <v>5308.91233658504</v>
      </c>
      <c r="AX342" s="215"/>
      <c r="AY342" s="180"/>
      <c r="AZ342" s="180"/>
      <c r="BA342" s="160" t="n">
        <v>5308.91</v>
      </c>
      <c r="BI342" s="3"/>
    </row>
    <row r="343" customFormat="false" ht="12.75" hidden="false" customHeight="false" outlineLevel="0" collapsed="false">
      <c r="A343" s="242"/>
      <c r="B343" s="220"/>
      <c r="C343" s="220"/>
      <c r="D343" s="220"/>
      <c r="E343" s="220"/>
      <c r="F343" s="220"/>
      <c r="G343" s="220"/>
      <c r="H343" s="220"/>
      <c r="I343" s="206" t="n">
        <v>3</v>
      </c>
      <c r="J343" s="137" t="s">
        <v>71</v>
      </c>
      <c r="K343" s="207" t="n">
        <f aca="false">SUM(K344)</f>
        <v>7950.08</v>
      </c>
      <c r="L343" s="207" t="n">
        <f aca="false">SUM(L344)</f>
        <v>20000</v>
      </c>
      <c r="M343" s="207" t="n">
        <f aca="false">SUM(M344)</f>
        <v>20000</v>
      </c>
      <c r="N343" s="207" t="n">
        <f aca="false">SUM(N344)</f>
        <v>5000</v>
      </c>
      <c r="O343" s="207" t="n">
        <f aca="false">SUM(O344)</f>
        <v>5000</v>
      </c>
      <c r="P343" s="207" t="n">
        <f aca="false">SUM(P344)</f>
        <v>20000</v>
      </c>
      <c r="Q343" s="207" t="n">
        <f aca="false">SUM(Q344)</f>
        <v>20000</v>
      </c>
      <c r="R343" s="207" t="n">
        <f aca="false">SUM(R344)</f>
        <v>15000</v>
      </c>
      <c r="S343" s="207" t="n">
        <f aca="false">SUM(S344)</f>
        <v>20000</v>
      </c>
      <c r="T343" s="207" t="n">
        <f aca="false">SUM(T344)</f>
        <v>12500</v>
      </c>
      <c r="U343" s="207" t="n">
        <f aca="false">SUM(U344)</f>
        <v>0</v>
      </c>
      <c r="V343" s="207" t="n">
        <f aca="false">SUM(V344)</f>
        <v>100</v>
      </c>
      <c r="W343" s="207" t="n">
        <f aca="false">SUM(W344)</f>
        <v>20000</v>
      </c>
      <c r="X343" s="207" t="n">
        <f aca="false">SUM(X344)</f>
        <v>25000</v>
      </c>
      <c r="Y343" s="207" t="n">
        <f aca="false">SUM(Y344)</f>
        <v>25000</v>
      </c>
      <c r="Z343" s="207" t="n">
        <f aca="false">SUM(Z344)</f>
        <v>40000</v>
      </c>
      <c r="AA343" s="207" t="n">
        <f aca="false">SUM(AA344)</f>
        <v>40000</v>
      </c>
      <c r="AB343" s="207" t="n">
        <f aca="false">SUM(AB344)</f>
        <v>21000</v>
      </c>
      <c r="AC343" s="207" t="n">
        <f aca="false">SUM(AC344)</f>
        <v>40000</v>
      </c>
      <c r="AD343" s="207" t="n">
        <f aca="false">SUM(AD344)</f>
        <v>40000</v>
      </c>
      <c r="AE343" s="207" t="n">
        <f aca="false">SUM(AE344)</f>
        <v>0</v>
      </c>
      <c r="AF343" s="207" t="n">
        <f aca="false">SUM(AF344)</f>
        <v>0</v>
      </c>
      <c r="AG343" s="207" t="n">
        <f aca="false">SUM(AG344)</f>
        <v>40000</v>
      </c>
      <c r="AH343" s="207" t="n">
        <f aca="false">SUM(AH344)</f>
        <v>22500</v>
      </c>
      <c r="AI343" s="207" t="n">
        <f aca="false">SUM(AI344)</f>
        <v>40000</v>
      </c>
      <c r="AJ343" s="207" t="n">
        <f aca="false">SUM(AJ344)</f>
        <v>10000</v>
      </c>
      <c r="AK343" s="207" t="n">
        <f aca="false">SUM(AK344)</f>
        <v>40000</v>
      </c>
      <c r="AL343" s="207" t="n">
        <f aca="false">SUM(AL344)</f>
        <v>0</v>
      </c>
      <c r="AM343" s="207" t="n">
        <f aca="false">SUM(AM344)</f>
        <v>0</v>
      </c>
      <c r="AN343" s="207" t="n">
        <f aca="false">SUM(AN344)</f>
        <v>40000</v>
      </c>
      <c r="AO343" s="207" t="n">
        <f aca="false">SUM(AN343/$AN$2)</f>
        <v>5308.91233658504</v>
      </c>
      <c r="AP343" s="207" t="n">
        <f aca="false">SUM(AP344)</f>
        <v>40000</v>
      </c>
      <c r="AQ343" s="207" t="n">
        <f aca="false">SUM(AQ344)</f>
        <v>0</v>
      </c>
      <c r="AR343" s="207" t="n">
        <f aca="false">SUM(AP343/$AN$2)</f>
        <v>5308.91233658504</v>
      </c>
      <c r="AS343" s="207"/>
      <c r="AT343" s="207" t="n">
        <f aca="false">SUM(AT344)</f>
        <v>2654</v>
      </c>
      <c r="AU343" s="207" t="n">
        <f aca="false">SUM(AU344)</f>
        <v>0</v>
      </c>
      <c r="AV343" s="207" t="n">
        <f aca="false">SUM(AV344)</f>
        <v>0</v>
      </c>
      <c r="AW343" s="207" t="n">
        <f aca="false">SUM(AR343+AU343-AV343)</f>
        <v>5308.91233658504</v>
      </c>
      <c r="AX343" s="215" t="n">
        <f aca="false">SUM(AX344)</f>
        <v>5308</v>
      </c>
      <c r="AY343" s="180" t="n">
        <f aca="false">SUM(AY344)</f>
        <v>0</v>
      </c>
      <c r="AZ343" s="180" t="n">
        <f aca="false">SUM(AZ344)</f>
        <v>0</v>
      </c>
      <c r="BA343" s="160" t="n">
        <f aca="false">SUM(AW343+AY343-AZ343)</f>
        <v>5308.91233658504</v>
      </c>
      <c r="BD343" s="3" t="n">
        <v>5308.91</v>
      </c>
      <c r="BI343" s="3"/>
    </row>
    <row r="344" customFormat="false" ht="12.75" hidden="false" customHeight="false" outlineLevel="0" collapsed="false">
      <c r="A344" s="242"/>
      <c r="B344" s="220" t="s">
        <v>179</v>
      </c>
      <c r="C344" s="220"/>
      <c r="D344" s="220"/>
      <c r="E344" s="220"/>
      <c r="F344" s="220"/>
      <c r="G344" s="220"/>
      <c r="H344" s="220"/>
      <c r="I344" s="206" t="n">
        <v>38</v>
      </c>
      <c r="J344" s="137" t="s">
        <v>77</v>
      </c>
      <c r="K344" s="207" t="n">
        <f aca="false">SUM(K345)</f>
        <v>7950.08</v>
      </c>
      <c r="L344" s="207" t="n">
        <f aca="false">SUM(L345)</f>
        <v>20000</v>
      </c>
      <c r="M344" s="207" t="n">
        <f aca="false">SUM(M345)</f>
        <v>20000</v>
      </c>
      <c r="N344" s="207" t="n">
        <f aca="false">SUM(N345)</f>
        <v>5000</v>
      </c>
      <c r="O344" s="207" t="n">
        <f aca="false">SUM(O345)</f>
        <v>5000</v>
      </c>
      <c r="P344" s="207" t="n">
        <f aca="false">SUM(P345)</f>
        <v>20000</v>
      </c>
      <c r="Q344" s="207" t="n">
        <f aca="false">SUM(Q345)</f>
        <v>20000</v>
      </c>
      <c r="R344" s="207" t="n">
        <f aca="false">SUM(R345)</f>
        <v>15000</v>
      </c>
      <c r="S344" s="207" t="n">
        <f aca="false">SUM(S345)</f>
        <v>20000</v>
      </c>
      <c r="T344" s="207" t="n">
        <f aca="false">SUM(T345)</f>
        <v>12500</v>
      </c>
      <c r="U344" s="207" t="n">
        <f aca="false">SUM(U345)</f>
        <v>0</v>
      </c>
      <c r="V344" s="207" t="n">
        <f aca="false">SUM(V345)</f>
        <v>100</v>
      </c>
      <c r="W344" s="207" t="n">
        <f aca="false">SUM(W345)</f>
        <v>20000</v>
      </c>
      <c r="X344" s="207" t="n">
        <f aca="false">SUM(X345)</f>
        <v>25000</v>
      </c>
      <c r="Y344" s="207" t="n">
        <f aca="false">SUM(Y345)</f>
        <v>25000</v>
      </c>
      <c r="Z344" s="207" t="n">
        <f aca="false">SUM(Z345)</f>
        <v>40000</v>
      </c>
      <c r="AA344" s="207" t="n">
        <f aca="false">SUM(AA345)</f>
        <v>40000</v>
      </c>
      <c r="AB344" s="207" t="n">
        <f aca="false">SUM(AB345)</f>
        <v>21000</v>
      </c>
      <c r="AC344" s="207" t="n">
        <f aca="false">SUM(AC345)</f>
        <v>40000</v>
      </c>
      <c r="AD344" s="207" t="n">
        <f aca="false">SUM(AD345)</f>
        <v>40000</v>
      </c>
      <c r="AE344" s="207" t="n">
        <f aca="false">SUM(AE345)</f>
        <v>0</v>
      </c>
      <c r="AF344" s="207" t="n">
        <f aca="false">SUM(AF345)</f>
        <v>0</v>
      </c>
      <c r="AG344" s="207" t="n">
        <f aca="false">SUM(AG345)</f>
        <v>40000</v>
      </c>
      <c r="AH344" s="207" t="n">
        <f aca="false">SUM(AH345)</f>
        <v>22500</v>
      </c>
      <c r="AI344" s="207" t="n">
        <f aca="false">SUM(AI345)</f>
        <v>40000</v>
      </c>
      <c r="AJ344" s="207" t="n">
        <f aca="false">SUM(AJ345)</f>
        <v>10000</v>
      </c>
      <c r="AK344" s="207" t="n">
        <f aca="false">SUM(AK345)</f>
        <v>40000</v>
      </c>
      <c r="AL344" s="207" t="n">
        <f aca="false">SUM(AL345)</f>
        <v>0</v>
      </c>
      <c r="AM344" s="207" t="n">
        <f aca="false">SUM(AM345)</f>
        <v>0</v>
      </c>
      <c r="AN344" s="207" t="n">
        <f aca="false">SUM(AN345)</f>
        <v>40000</v>
      </c>
      <c r="AO344" s="207" t="n">
        <f aca="false">SUM(AN344/$AN$2)</f>
        <v>5308.91233658504</v>
      </c>
      <c r="AP344" s="207" t="n">
        <f aca="false">SUM(AP345)</f>
        <v>40000</v>
      </c>
      <c r="AQ344" s="207"/>
      <c r="AR344" s="207" t="n">
        <f aca="false">SUM(AP344/$AN$2)</f>
        <v>5308.91233658504</v>
      </c>
      <c r="AS344" s="207"/>
      <c r="AT344" s="207" t="n">
        <f aca="false">SUM(AT345)</f>
        <v>2654</v>
      </c>
      <c r="AU344" s="207" t="n">
        <f aca="false">SUM(AU345)</f>
        <v>0</v>
      </c>
      <c r="AV344" s="207" t="n">
        <f aca="false">SUM(AV345)</f>
        <v>0</v>
      </c>
      <c r="AW344" s="207" t="n">
        <f aca="false">SUM(AR344+AU344-AV344)</f>
        <v>5308.91233658504</v>
      </c>
      <c r="AX344" s="215" t="n">
        <f aca="false">SUM(AX345)</f>
        <v>5308</v>
      </c>
      <c r="AY344" s="216" t="n">
        <f aca="false">SUM(AY345)</f>
        <v>0</v>
      </c>
      <c r="AZ344" s="216" t="n">
        <f aca="false">SUM(AZ345)</f>
        <v>0</v>
      </c>
      <c r="BA344" s="216" t="n">
        <f aca="false">SUM(BA345)</f>
        <v>5308.91233658504</v>
      </c>
      <c r="BI344" s="3"/>
    </row>
    <row r="345" customFormat="false" ht="12.75" hidden="true" customHeight="false" outlineLevel="0" collapsed="false">
      <c r="A345" s="204"/>
      <c r="B345" s="205"/>
      <c r="C345" s="205"/>
      <c r="D345" s="205"/>
      <c r="E345" s="205"/>
      <c r="F345" s="205"/>
      <c r="G345" s="205"/>
      <c r="H345" s="205"/>
      <c r="I345" s="217" t="n">
        <v>381</v>
      </c>
      <c r="J345" s="218" t="s">
        <v>169</v>
      </c>
      <c r="K345" s="219" t="n">
        <f aca="false">SUM(K346)</f>
        <v>7950.08</v>
      </c>
      <c r="L345" s="219" t="n">
        <f aca="false">SUM(L346)</f>
        <v>20000</v>
      </c>
      <c r="M345" s="219" t="n">
        <f aca="false">SUM(M346)</f>
        <v>20000</v>
      </c>
      <c r="N345" s="219" t="n">
        <f aca="false">SUM(N346)</f>
        <v>5000</v>
      </c>
      <c r="O345" s="219" t="n">
        <f aca="false">SUM(O346)</f>
        <v>5000</v>
      </c>
      <c r="P345" s="219" t="n">
        <f aca="false">SUM(P346)</f>
        <v>20000</v>
      </c>
      <c r="Q345" s="219" t="n">
        <f aca="false">SUM(Q346)</f>
        <v>20000</v>
      </c>
      <c r="R345" s="219" t="n">
        <f aca="false">SUM(R346)</f>
        <v>15000</v>
      </c>
      <c r="S345" s="219" t="n">
        <f aca="false">SUM(S346)</f>
        <v>20000</v>
      </c>
      <c r="T345" s="219" t="n">
        <f aca="false">SUM(T346)</f>
        <v>12500</v>
      </c>
      <c r="U345" s="219" t="n">
        <f aca="false">SUM(U346)</f>
        <v>0</v>
      </c>
      <c r="V345" s="219" t="n">
        <f aca="false">SUM(V346)</f>
        <v>100</v>
      </c>
      <c r="W345" s="219" t="n">
        <f aca="false">SUM(W346)</f>
        <v>20000</v>
      </c>
      <c r="X345" s="219" t="n">
        <f aca="false">SUM(X346)</f>
        <v>25000</v>
      </c>
      <c r="Y345" s="219" t="n">
        <f aca="false">SUM(Y346)</f>
        <v>25000</v>
      </c>
      <c r="Z345" s="219" t="n">
        <f aca="false">SUM(Z346)</f>
        <v>40000</v>
      </c>
      <c r="AA345" s="219" t="n">
        <f aca="false">SUM(AA346)</f>
        <v>40000</v>
      </c>
      <c r="AB345" s="219" t="n">
        <f aca="false">SUM(AB346)</f>
        <v>21000</v>
      </c>
      <c r="AC345" s="219" t="n">
        <f aca="false">SUM(AC346)</f>
        <v>40000</v>
      </c>
      <c r="AD345" s="219" t="n">
        <f aca="false">SUM(AD346)</f>
        <v>40000</v>
      </c>
      <c r="AE345" s="219" t="n">
        <f aca="false">SUM(AE346)</f>
        <v>0</v>
      </c>
      <c r="AF345" s="219" t="n">
        <f aca="false">SUM(AF346)</f>
        <v>0</v>
      </c>
      <c r="AG345" s="219" t="n">
        <f aca="false">SUM(AG346)</f>
        <v>40000</v>
      </c>
      <c r="AH345" s="219" t="n">
        <f aca="false">SUM(AH346)</f>
        <v>22500</v>
      </c>
      <c r="AI345" s="219" t="n">
        <f aca="false">SUM(AI346)</f>
        <v>40000</v>
      </c>
      <c r="AJ345" s="219" t="n">
        <f aca="false">SUM(AJ346)</f>
        <v>10000</v>
      </c>
      <c r="AK345" s="219" t="n">
        <f aca="false">SUM(AK346)</f>
        <v>40000</v>
      </c>
      <c r="AL345" s="219" t="n">
        <f aca="false">SUM(AL346)</f>
        <v>0</v>
      </c>
      <c r="AM345" s="219" t="n">
        <f aca="false">SUM(AM346)</f>
        <v>0</v>
      </c>
      <c r="AN345" s="219" t="n">
        <f aca="false">SUM(AN346)</f>
        <v>40000</v>
      </c>
      <c r="AO345" s="207" t="n">
        <f aca="false">SUM(AN345/$AN$2)</f>
        <v>5308.91233658504</v>
      </c>
      <c r="AP345" s="219" t="n">
        <f aca="false">SUM(AP346)</f>
        <v>40000</v>
      </c>
      <c r="AQ345" s="219"/>
      <c r="AR345" s="207" t="n">
        <f aca="false">SUM(AP345/$AN$2)</f>
        <v>5308.91233658504</v>
      </c>
      <c r="AS345" s="207"/>
      <c r="AT345" s="207" t="n">
        <f aca="false">SUM(AT346)</f>
        <v>2654</v>
      </c>
      <c r="AU345" s="207" t="n">
        <f aca="false">SUM(AU346)</f>
        <v>0</v>
      </c>
      <c r="AV345" s="207" t="n">
        <f aca="false">SUM(AV346)</f>
        <v>0</v>
      </c>
      <c r="AW345" s="207" t="n">
        <f aca="false">SUM(AR345+AU345-AV345)</f>
        <v>5308.91233658504</v>
      </c>
      <c r="AX345" s="215" t="n">
        <f aca="false">SUM(AX346)</f>
        <v>5308</v>
      </c>
      <c r="AY345" s="216" t="n">
        <f aca="false">SUM(AY346)</f>
        <v>0</v>
      </c>
      <c r="AZ345" s="216" t="n">
        <f aca="false">SUM(AZ346)</f>
        <v>0</v>
      </c>
      <c r="BA345" s="216" t="n">
        <f aca="false">SUM(BA346)</f>
        <v>5308.91233658504</v>
      </c>
      <c r="BI345" s="3"/>
    </row>
    <row r="346" customFormat="false" ht="12.75" hidden="true" customHeight="false" outlineLevel="0" collapsed="false">
      <c r="A346" s="204"/>
      <c r="B346" s="205"/>
      <c r="C346" s="205"/>
      <c r="D346" s="205"/>
      <c r="E346" s="205"/>
      <c r="F346" s="205"/>
      <c r="G346" s="205"/>
      <c r="H346" s="205"/>
      <c r="I346" s="217" t="n">
        <v>38113</v>
      </c>
      <c r="J346" s="218" t="s">
        <v>424</v>
      </c>
      <c r="K346" s="219" t="n">
        <v>7950.08</v>
      </c>
      <c r="L346" s="219" t="n">
        <v>20000</v>
      </c>
      <c r="M346" s="219" t="n">
        <v>20000</v>
      </c>
      <c r="N346" s="219" t="n">
        <v>5000</v>
      </c>
      <c r="O346" s="219" t="n">
        <v>5000</v>
      </c>
      <c r="P346" s="219" t="n">
        <v>20000</v>
      </c>
      <c r="Q346" s="219" t="n">
        <v>20000</v>
      </c>
      <c r="R346" s="219" t="n">
        <v>15000</v>
      </c>
      <c r="S346" s="219" t="n">
        <v>20000</v>
      </c>
      <c r="T346" s="219" t="n">
        <v>12500</v>
      </c>
      <c r="U346" s="219"/>
      <c r="V346" s="207" t="n">
        <f aca="false">S346/P346*100</f>
        <v>100</v>
      </c>
      <c r="W346" s="207" t="n">
        <v>20000</v>
      </c>
      <c r="X346" s="219" t="n">
        <v>25000</v>
      </c>
      <c r="Y346" s="219" t="n">
        <v>25000</v>
      </c>
      <c r="Z346" s="219" t="n">
        <v>40000</v>
      </c>
      <c r="AA346" s="219" t="n">
        <v>40000</v>
      </c>
      <c r="AB346" s="219" t="n">
        <v>21000</v>
      </c>
      <c r="AC346" s="219" t="n">
        <v>40000</v>
      </c>
      <c r="AD346" s="219" t="n">
        <v>40000</v>
      </c>
      <c r="AE346" s="219"/>
      <c r="AF346" s="219"/>
      <c r="AG346" s="221" t="n">
        <f aca="false">SUM(AD346+AE346-AF346)</f>
        <v>40000</v>
      </c>
      <c r="AH346" s="219" t="n">
        <v>22500</v>
      </c>
      <c r="AI346" s="219" t="n">
        <v>40000</v>
      </c>
      <c r="AJ346" s="180" t="n">
        <v>10000</v>
      </c>
      <c r="AK346" s="219" t="n">
        <v>40000</v>
      </c>
      <c r="AL346" s="219"/>
      <c r="AM346" s="219"/>
      <c r="AN346" s="180" t="n">
        <f aca="false">SUM(AK346+AL346-AM346)</f>
        <v>40000</v>
      </c>
      <c r="AO346" s="207" t="n">
        <f aca="false">SUM(AN346/$AN$2)</f>
        <v>5308.91233658504</v>
      </c>
      <c r="AP346" s="180" t="n">
        <v>40000</v>
      </c>
      <c r="AQ346" s="180"/>
      <c r="AR346" s="207" t="n">
        <f aca="false">SUM(AP346/$AN$2)</f>
        <v>5308.91233658504</v>
      </c>
      <c r="AS346" s="207" t="n">
        <v>2654</v>
      </c>
      <c r="AT346" s="207" t="n">
        <v>2654</v>
      </c>
      <c r="AU346" s="207"/>
      <c r="AV346" s="207"/>
      <c r="AW346" s="207" t="n">
        <f aca="false">SUM(AR346+AU346-AV346)</f>
        <v>5308.91233658504</v>
      </c>
      <c r="AX346" s="215" t="n">
        <v>5308</v>
      </c>
      <c r="AY346" s="180"/>
      <c r="AZ346" s="180"/>
      <c r="BA346" s="160" t="n">
        <f aca="false">SUM(AW346+AY346-AZ346)</f>
        <v>5308.91233658504</v>
      </c>
      <c r="BI346" s="3"/>
    </row>
    <row r="347" customFormat="false" ht="12.75" hidden="false" customHeight="false" outlineLevel="0" collapsed="false">
      <c r="A347" s="204" t="s">
        <v>425</v>
      </c>
      <c r="B347" s="205"/>
      <c r="C347" s="205"/>
      <c r="D347" s="205"/>
      <c r="E347" s="205"/>
      <c r="F347" s="205"/>
      <c r="G347" s="205"/>
      <c r="H347" s="205"/>
      <c r="I347" s="217" t="s">
        <v>155</v>
      </c>
      <c r="J347" s="218" t="s">
        <v>426</v>
      </c>
      <c r="K347" s="219" t="n">
        <f aca="false">SUM(K348)</f>
        <v>77000</v>
      </c>
      <c r="L347" s="219" t="n">
        <f aca="false">SUM(L348)</f>
        <v>30000</v>
      </c>
      <c r="M347" s="219" t="n">
        <f aca="false">SUM(M348)</f>
        <v>30000</v>
      </c>
      <c r="N347" s="219" t="n">
        <f aca="false">SUM(N348)</f>
        <v>17000</v>
      </c>
      <c r="O347" s="219" t="n">
        <f aca="false">SUM(O348)</f>
        <v>17000</v>
      </c>
      <c r="P347" s="219" t="n">
        <f aca="false">SUM(P348)</f>
        <v>15000</v>
      </c>
      <c r="Q347" s="219" t="n">
        <f aca="false">SUM(Q348)</f>
        <v>15000</v>
      </c>
      <c r="R347" s="219" t="n">
        <f aca="false">SUM(R348)</f>
        <v>22000</v>
      </c>
      <c r="S347" s="219" t="n">
        <f aca="false">SUM(S348)</f>
        <v>25000</v>
      </c>
      <c r="T347" s="219" t="n">
        <f aca="false">SUM(T348)</f>
        <v>13500</v>
      </c>
      <c r="U347" s="219" t="n">
        <f aca="false">SUM(U348)</f>
        <v>0</v>
      </c>
      <c r="V347" s="219" t="e">
        <f aca="false">SUM(V348)</f>
        <v>#DIV/0!</v>
      </c>
      <c r="W347" s="219" t="n">
        <f aca="false">SUM(W348)</f>
        <v>30000</v>
      </c>
      <c r="X347" s="219" t="n">
        <f aca="false">SUM(X348)</f>
        <v>85000</v>
      </c>
      <c r="Y347" s="219" t="n">
        <f aca="false">SUM(Y348)</f>
        <v>125000</v>
      </c>
      <c r="Z347" s="219" t="n">
        <f aca="false">SUM(Z348)</f>
        <v>185000</v>
      </c>
      <c r="AA347" s="219" t="n">
        <f aca="false">SUM(AA348)</f>
        <v>179000</v>
      </c>
      <c r="AB347" s="219" t="n">
        <f aca="false">SUM(AB348)</f>
        <v>58000</v>
      </c>
      <c r="AC347" s="219" t="n">
        <f aca="false">SUM(AC348)</f>
        <v>229000</v>
      </c>
      <c r="AD347" s="219" t="n">
        <f aca="false">SUM(AD348)</f>
        <v>229000</v>
      </c>
      <c r="AE347" s="219" t="n">
        <f aca="false">SUM(AE348)</f>
        <v>0</v>
      </c>
      <c r="AF347" s="219" t="n">
        <f aca="false">SUM(AF348)</f>
        <v>0</v>
      </c>
      <c r="AG347" s="219" t="n">
        <f aca="false">SUM(AG348)</f>
        <v>241000</v>
      </c>
      <c r="AH347" s="219" t="n">
        <f aca="false">SUM(AH348)</f>
        <v>161500</v>
      </c>
      <c r="AI347" s="219" t="n">
        <f aca="false">SUM(AI348)</f>
        <v>232000</v>
      </c>
      <c r="AJ347" s="219" t="n">
        <f aca="false">SUM(AJ348)</f>
        <v>112500</v>
      </c>
      <c r="AK347" s="219" t="n">
        <f aca="false">SUM(AK348)</f>
        <v>293000</v>
      </c>
      <c r="AL347" s="219" t="n">
        <f aca="false">SUM(AL348)</f>
        <v>47000</v>
      </c>
      <c r="AM347" s="219" t="n">
        <f aca="false">SUM(AM348)</f>
        <v>0</v>
      </c>
      <c r="AN347" s="219" t="n">
        <f aca="false">SUM(AN348)</f>
        <v>340000</v>
      </c>
      <c r="AO347" s="207" t="n">
        <f aca="false">SUM(AN347/$AN$2)</f>
        <v>45125.7548609729</v>
      </c>
      <c r="AP347" s="219" t="n">
        <f aca="false">SUM(AP348)</f>
        <v>281000</v>
      </c>
      <c r="AQ347" s="219" t="n">
        <f aca="false">SUM(AQ348)</f>
        <v>0</v>
      </c>
      <c r="AR347" s="207" t="n">
        <f aca="false">SUM(AP347/$AN$2)</f>
        <v>37295.1091645099</v>
      </c>
      <c r="AS347" s="207"/>
      <c r="AT347" s="207" t="n">
        <f aca="false">SUM(AT348)</f>
        <v>13150.38</v>
      </c>
      <c r="AU347" s="207" t="n">
        <f aca="false">SUM(AU348)</f>
        <v>0</v>
      </c>
      <c r="AV347" s="207" t="n">
        <f aca="false">SUM(AV348)</f>
        <v>0</v>
      </c>
      <c r="AW347" s="207" t="n">
        <f aca="false">SUM(AR347+AU347-AV347)</f>
        <v>37295.1091645099</v>
      </c>
      <c r="AX347" s="215" t="n">
        <f aca="false">SUM(AX350)</f>
        <v>34774.17</v>
      </c>
      <c r="AY347" s="216" t="n">
        <f aca="false">SUM(AY350)</f>
        <v>2000</v>
      </c>
      <c r="AZ347" s="216" t="n">
        <f aca="false">SUM(AZ350)</f>
        <v>0</v>
      </c>
      <c r="BA347" s="216" t="n">
        <f aca="false">SUM(BA350)</f>
        <v>39295.1091645099</v>
      </c>
      <c r="BI347" s="3"/>
    </row>
    <row r="348" customFormat="false" ht="12.75" hidden="false" customHeight="false" outlineLevel="0" collapsed="false">
      <c r="A348" s="204"/>
      <c r="B348" s="205"/>
      <c r="C348" s="205"/>
      <c r="D348" s="205"/>
      <c r="E348" s="205"/>
      <c r="F348" s="205"/>
      <c r="G348" s="205"/>
      <c r="H348" s="205"/>
      <c r="I348" s="217" t="s">
        <v>417</v>
      </c>
      <c r="J348" s="218"/>
      <c r="K348" s="219" t="n">
        <f aca="false">SUM(K350)</f>
        <v>77000</v>
      </c>
      <c r="L348" s="219" t="n">
        <f aca="false">SUM(L350)</f>
        <v>30000</v>
      </c>
      <c r="M348" s="219" t="n">
        <f aca="false">SUM(M350)</f>
        <v>30000</v>
      </c>
      <c r="N348" s="219" t="n">
        <f aca="false">SUM(N350)</f>
        <v>17000</v>
      </c>
      <c r="O348" s="219" t="n">
        <f aca="false">SUM(O350)</f>
        <v>17000</v>
      </c>
      <c r="P348" s="219" t="n">
        <f aca="false">SUM(P350)</f>
        <v>15000</v>
      </c>
      <c r="Q348" s="219" t="n">
        <f aca="false">SUM(Q350)</f>
        <v>15000</v>
      </c>
      <c r="R348" s="219" t="n">
        <f aca="false">SUM(R350)</f>
        <v>22000</v>
      </c>
      <c r="S348" s="219" t="n">
        <f aca="false">SUM(S350)</f>
        <v>25000</v>
      </c>
      <c r="T348" s="219" t="n">
        <f aca="false">SUM(T350)</f>
        <v>13500</v>
      </c>
      <c r="U348" s="219" t="n">
        <f aca="false">SUM(U350)</f>
        <v>0</v>
      </c>
      <c r="V348" s="219" t="e">
        <f aca="false">SUM(V350)</f>
        <v>#DIV/0!</v>
      </c>
      <c r="W348" s="219" t="n">
        <f aca="false">SUM(W350)</f>
        <v>30000</v>
      </c>
      <c r="X348" s="219" t="n">
        <f aca="false">SUM(X350)</f>
        <v>85000</v>
      </c>
      <c r="Y348" s="219" t="n">
        <f aca="false">SUM(Y350)</f>
        <v>125000</v>
      </c>
      <c r="Z348" s="219" t="n">
        <f aca="false">SUM(Z350)</f>
        <v>185000</v>
      </c>
      <c r="AA348" s="219" t="n">
        <f aca="false">SUM(AA350)</f>
        <v>179000</v>
      </c>
      <c r="AB348" s="219" t="n">
        <f aca="false">SUM(AB350)</f>
        <v>58000</v>
      </c>
      <c r="AC348" s="219" t="n">
        <f aca="false">SUM(AC350)</f>
        <v>229000</v>
      </c>
      <c r="AD348" s="219" t="n">
        <f aca="false">SUM(AD350)</f>
        <v>229000</v>
      </c>
      <c r="AE348" s="219" t="n">
        <f aca="false">SUM(AE350)</f>
        <v>0</v>
      </c>
      <c r="AF348" s="219" t="n">
        <f aca="false">SUM(AF350)</f>
        <v>0</v>
      </c>
      <c r="AG348" s="219" t="n">
        <f aca="false">SUM(AG350)</f>
        <v>241000</v>
      </c>
      <c r="AH348" s="219" t="n">
        <f aca="false">SUM(AH350)</f>
        <v>161500</v>
      </c>
      <c r="AI348" s="219" t="n">
        <f aca="false">SUM(AI350)</f>
        <v>232000</v>
      </c>
      <c r="AJ348" s="219" t="n">
        <f aca="false">SUM(AJ350)</f>
        <v>112500</v>
      </c>
      <c r="AK348" s="219" t="n">
        <f aca="false">SUM(AK350)</f>
        <v>293000</v>
      </c>
      <c r="AL348" s="219" t="n">
        <f aca="false">SUM(AL350)</f>
        <v>47000</v>
      </c>
      <c r="AM348" s="219" t="n">
        <f aca="false">SUM(AM350)</f>
        <v>0</v>
      </c>
      <c r="AN348" s="219" t="n">
        <f aca="false">SUM(AN350)</f>
        <v>340000</v>
      </c>
      <c r="AO348" s="207" t="n">
        <f aca="false">SUM(AN348/$AN$2)</f>
        <v>45125.7548609729</v>
      </c>
      <c r="AP348" s="219" t="n">
        <f aca="false">SUM(AP350)</f>
        <v>281000</v>
      </c>
      <c r="AQ348" s="219" t="n">
        <f aca="false">SUM(AQ350)</f>
        <v>0</v>
      </c>
      <c r="AR348" s="207" t="n">
        <f aca="false">SUM(AP348/$AN$2)</f>
        <v>37295.1091645099</v>
      </c>
      <c r="AS348" s="207"/>
      <c r="AT348" s="207" t="n">
        <f aca="false">SUM(AT350)</f>
        <v>13150.38</v>
      </c>
      <c r="AU348" s="207" t="n">
        <f aca="false">SUM(AU350)</f>
        <v>0</v>
      </c>
      <c r="AV348" s="207" t="n">
        <f aca="false">SUM(AV350)</f>
        <v>0</v>
      </c>
      <c r="AW348" s="207" t="n">
        <f aca="false">SUM(AR348+AU348-AV348)</f>
        <v>37295.1091645099</v>
      </c>
      <c r="AX348" s="215"/>
      <c r="AY348" s="180"/>
      <c r="AZ348" s="180"/>
      <c r="BA348" s="160" t="n">
        <v>39295.11</v>
      </c>
      <c r="BI348" s="3"/>
    </row>
    <row r="349" customFormat="false" ht="12.75" hidden="false" customHeight="false" outlineLevel="0" collapsed="false">
      <c r="A349" s="204"/>
      <c r="B349" s="205" t="s">
        <v>178</v>
      </c>
      <c r="C349" s="205"/>
      <c r="D349" s="205"/>
      <c r="E349" s="205"/>
      <c r="F349" s="205"/>
      <c r="G349" s="205"/>
      <c r="H349" s="205"/>
      <c r="I349" s="234" t="s">
        <v>179</v>
      </c>
      <c r="J349" s="218" t="s">
        <v>28</v>
      </c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  <c r="AD349" s="219"/>
      <c r="AE349" s="219"/>
      <c r="AF349" s="219"/>
      <c r="AG349" s="219"/>
      <c r="AH349" s="219"/>
      <c r="AI349" s="219"/>
      <c r="AJ349" s="219"/>
      <c r="AK349" s="219"/>
      <c r="AL349" s="219"/>
      <c r="AM349" s="219"/>
      <c r="AN349" s="219"/>
      <c r="AO349" s="207" t="n">
        <f aca="false">SUM(AN349/$AN$2)</f>
        <v>0</v>
      </c>
      <c r="AP349" s="219" t="n">
        <v>281000</v>
      </c>
      <c r="AQ349" s="219"/>
      <c r="AR349" s="207" t="n">
        <f aca="false">SUM(AP349/$AN$2)</f>
        <v>37295.1091645099</v>
      </c>
      <c r="AS349" s="207"/>
      <c r="AT349" s="207" t="n">
        <v>281000</v>
      </c>
      <c r="AU349" s="207"/>
      <c r="AV349" s="207"/>
      <c r="AW349" s="207" t="n">
        <f aca="false">SUM(AR349+AU349-AV349)</f>
        <v>37295.1091645099</v>
      </c>
      <c r="AX349" s="215"/>
      <c r="AY349" s="180"/>
      <c r="AZ349" s="180"/>
      <c r="BA349" s="180" t="n">
        <v>39295.11</v>
      </c>
      <c r="BI349" s="3"/>
    </row>
    <row r="350" customFormat="false" ht="12.75" hidden="false" customHeight="false" outlineLevel="0" collapsed="false">
      <c r="A350" s="242"/>
      <c r="B350" s="220"/>
      <c r="C350" s="220"/>
      <c r="D350" s="220"/>
      <c r="E350" s="220"/>
      <c r="F350" s="220"/>
      <c r="G350" s="220"/>
      <c r="H350" s="220"/>
      <c r="I350" s="206" t="n">
        <v>3</v>
      </c>
      <c r="J350" s="137" t="s">
        <v>71</v>
      </c>
      <c r="K350" s="207" t="n">
        <f aca="false">SUM(K356)</f>
        <v>77000</v>
      </c>
      <c r="L350" s="207" t="n">
        <f aca="false">SUM(L356)</f>
        <v>30000</v>
      </c>
      <c r="M350" s="207" t="n">
        <f aca="false">SUM(M356)</f>
        <v>30000</v>
      </c>
      <c r="N350" s="207" t="n">
        <f aca="false">SUM(N356)</f>
        <v>17000</v>
      </c>
      <c r="O350" s="207" t="n">
        <f aca="false">SUM(O356)</f>
        <v>17000</v>
      </c>
      <c r="P350" s="207" t="n">
        <f aca="false">SUM(P356)</f>
        <v>15000</v>
      </c>
      <c r="Q350" s="207" t="n">
        <f aca="false">SUM(Q356)</f>
        <v>15000</v>
      </c>
      <c r="R350" s="207" t="n">
        <f aca="false">SUM(R356)</f>
        <v>22000</v>
      </c>
      <c r="S350" s="207" t="n">
        <f aca="false">SUM(S356)</f>
        <v>25000</v>
      </c>
      <c r="T350" s="207" t="n">
        <f aca="false">SUM(T356)</f>
        <v>13500</v>
      </c>
      <c r="U350" s="207" t="n">
        <f aca="false">SUM(U356)</f>
        <v>0</v>
      </c>
      <c r="V350" s="207" t="e">
        <f aca="false">SUM(V356)</f>
        <v>#DIV/0!</v>
      </c>
      <c r="W350" s="207" t="n">
        <f aca="false">SUM(W356)</f>
        <v>30000</v>
      </c>
      <c r="X350" s="207" t="n">
        <f aca="false">SUM(X356)</f>
        <v>85000</v>
      </c>
      <c r="Y350" s="207" t="n">
        <f aca="false">SUM(Y356)</f>
        <v>125000</v>
      </c>
      <c r="Z350" s="207" t="n">
        <f aca="false">SUM(Z356)</f>
        <v>185000</v>
      </c>
      <c r="AA350" s="207" t="n">
        <f aca="false">SUM(AA356)</f>
        <v>179000</v>
      </c>
      <c r="AB350" s="207" t="n">
        <f aca="false">SUM(AB356)</f>
        <v>58000</v>
      </c>
      <c r="AC350" s="207" t="n">
        <f aca="false">SUM(AC351+AC356)</f>
        <v>229000</v>
      </c>
      <c r="AD350" s="207" t="n">
        <f aca="false">SUM(AD351+AD356)</f>
        <v>229000</v>
      </c>
      <c r="AE350" s="207" t="n">
        <f aca="false">SUM(AE351+AE356)</f>
        <v>0</v>
      </c>
      <c r="AF350" s="207" t="n">
        <f aca="false">SUM(AF351+AF356)</f>
        <v>0</v>
      </c>
      <c r="AG350" s="207" t="n">
        <f aca="false">SUM(AG351+AG356)</f>
        <v>241000</v>
      </c>
      <c r="AH350" s="207" t="n">
        <f aca="false">SUM(AH351+AH356)</f>
        <v>161500</v>
      </c>
      <c r="AI350" s="207" t="n">
        <f aca="false">SUM(AI351+AI356)</f>
        <v>232000</v>
      </c>
      <c r="AJ350" s="207" t="n">
        <f aca="false">SUM(AJ351+AJ356)</f>
        <v>112500</v>
      </c>
      <c r="AK350" s="207" t="n">
        <f aca="false">SUM(AK351+AK356)</f>
        <v>293000</v>
      </c>
      <c r="AL350" s="207" t="n">
        <f aca="false">SUM(AL351+AL356)</f>
        <v>47000</v>
      </c>
      <c r="AM350" s="207" t="n">
        <f aca="false">SUM(AM351+AM356)</f>
        <v>0</v>
      </c>
      <c r="AN350" s="207" t="n">
        <f aca="false">SUM(AN351+AN356)</f>
        <v>340000</v>
      </c>
      <c r="AO350" s="207" t="n">
        <f aca="false">SUM(AN350/$AN$2)</f>
        <v>45125.7548609729</v>
      </c>
      <c r="AP350" s="207" t="n">
        <f aca="false">SUM(AP351+AP356)</f>
        <v>281000</v>
      </c>
      <c r="AQ350" s="207" t="n">
        <f aca="false">SUM(AQ351+AQ356)</f>
        <v>0</v>
      </c>
      <c r="AR350" s="207" t="n">
        <f aca="false">SUM(AP350/$AN$2)</f>
        <v>37295.1091645099</v>
      </c>
      <c r="AS350" s="207"/>
      <c r="AT350" s="207" t="n">
        <f aca="false">SUM(AT351+AT356)</f>
        <v>13150.38</v>
      </c>
      <c r="AU350" s="207" t="n">
        <f aca="false">SUM(AU351+AU356)</f>
        <v>0</v>
      </c>
      <c r="AV350" s="207" t="n">
        <f aca="false">SUM(AV351+AV356)</f>
        <v>0</v>
      </c>
      <c r="AW350" s="207" t="n">
        <f aca="false">SUM(AR350+AU350-AV350)</f>
        <v>37295.1091645099</v>
      </c>
      <c r="AX350" s="215" t="n">
        <f aca="false">SUM(AX351+AX356)</f>
        <v>34774.17</v>
      </c>
      <c r="AY350" s="180" t="n">
        <f aca="false">SUM(AY351+AY356)</f>
        <v>2000</v>
      </c>
      <c r="AZ350" s="180" t="n">
        <f aca="false">SUM(AZ351+AZ356)</f>
        <v>0</v>
      </c>
      <c r="BA350" s="160" t="n">
        <f aca="false">SUM(AW350+AY350-AZ350)</f>
        <v>39295.1091645099</v>
      </c>
      <c r="BI350" s="3"/>
    </row>
    <row r="351" customFormat="false" ht="12" hidden="false" customHeight="true" outlineLevel="0" collapsed="false">
      <c r="A351" s="242"/>
      <c r="B351" s="220" t="s">
        <v>179</v>
      </c>
      <c r="C351" s="220"/>
      <c r="D351" s="220"/>
      <c r="E351" s="220"/>
      <c r="F351" s="220"/>
      <c r="G351" s="220"/>
      <c r="H351" s="220"/>
      <c r="I351" s="206" t="n">
        <v>36</v>
      </c>
      <c r="J351" s="137" t="s">
        <v>75</v>
      </c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07"/>
      <c r="W351" s="207"/>
      <c r="X351" s="207"/>
      <c r="Y351" s="207"/>
      <c r="Z351" s="207"/>
      <c r="AA351" s="207"/>
      <c r="AB351" s="207"/>
      <c r="AC351" s="207" t="n">
        <f aca="false">SUM(AC352)</f>
        <v>0</v>
      </c>
      <c r="AD351" s="207" t="n">
        <f aca="false">SUM(AD352)</f>
        <v>6000</v>
      </c>
      <c r="AE351" s="207" t="n">
        <f aca="false">SUM(AE352)</f>
        <v>0</v>
      </c>
      <c r="AF351" s="207" t="n">
        <f aca="false">SUM(AF352)</f>
        <v>0</v>
      </c>
      <c r="AG351" s="207" t="n">
        <f aca="false">SUM(AG352+AG354)</f>
        <v>18000</v>
      </c>
      <c r="AH351" s="207" t="n">
        <f aca="false">SUM(AH352+AH354)</f>
        <v>15000</v>
      </c>
      <c r="AI351" s="207" t="n">
        <f aca="false">SUM(AI352+AI354)</f>
        <v>9000</v>
      </c>
      <c r="AJ351" s="207" t="n">
        <f aca="false">SUM(AJ352+AJ354)</f>
        <v>0</v>
      </c>
      <c r="AK351" s="207" t="n">
        <f aca="false">SUM(AK352+AK354)</f>
        <v>18000</v>
      </c>
      <c r="AL351" s="207" t="n">
        <f aca="false">SUM(AL352+AL354)</f>
        <v>0</v>
      </c>
      <c r="AM351" s="207" t="n">
        <f aca="false">SUM(AM352+AM354)</f>
        <v>0</v>
      </c>
      <c r="AN351" s="207" t="n">
        <f aca="false">SUM(AN352+AN354)</f>
        <v>18000</v>
      </c>
      <c r="AO351" s="207" t="n">
        <f aca="false">SUM(AN351/$AN$2)</f>
        <v>2389.01055146327</v>
      </c>
      <c r="AP351" s="207" t="n">
        <f aca="false">SUM(AP352+AP354)</f>
        <v>6000</v>
      </c>
      <c r="AQ351" s="207"/>
      <c r="AR351" s="207" t="n">
        <f aca="false">SUM(AP351/$AN$2)</f>
        <v>796.336850487756</v>
      </c>
      <c r="AS351" s="207"/>
      <c r="AT351" s="207" t="n">
        <f aca="false">SUM(AT352+AT354)</f>
        <v>0</v>
      </c>
      <c r="AU351" s="207" t="n">
        <f aca="false">SUM(AU352+AU354)</f>
        <v>0</v>
      </c>
      <c r="AV351" s="207" t="n">
        <f aca="false">SUM(AV352+AV354)</f>
        <v>0</v>
      </c>
      <c r="AW351" s="207" t="n">
        <f aca="false">SUM(AR351+AU351-AV351)</f>
        <v>796.336850487756</v>
      </c>
      <c r="AX351" s="215" t="n">
        <f aca="false">SUM(AX352)</f>
        <v>796.34</v>
      </c>
      <c r="AY351" s="216" t="n">
        <f aca="false">SUM(AY352)</f>
        <v>0</v>
      </c>
      <c r="AZ351" s="216" t="n">
        <f aca="false">SUM(AZ352)</f>
        <v>0</v>
      </c>
      <c r="BA351" s="216" t="n">
        <f aca="false">SUM(BA352)</f>
        <v>796.336850487756</v>
      </c>
      <c r="BI351" s="3"/>
    </row>
    <row r="352" customFormat="false" ht="12.75" hidden="true" customHeight="false" outlineLevel="0" collapsed="false">
      <c r="A352" s="204"/>
      <c r="B352" s="205"/>
      <c r="C352" s="205"/>
      <c r="D352" s="205"/>
      <c r="E352" s="205"/>
      <c r="F352" s="205"/>
      <c r="G352" s="205"/>
      <c r="H352" s="205"/>
      <c r="I352" s="217" t="n">
        <v>363</v>
      </c>
      <c r="J352" s="218" t="s">
        <v>75</v>
      </c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  <c r="AD352" s="219" t="n">
        <v>6000</v>
      </c>
      <c r="AE352" s="219"/>
      <c r="AF352" s="219"/>
      <c r="AG352" s="219" t="n">
        <f aca="false">SUM(AG353)</f>
        <v>6000</v>
      </c>
      <c r="AH352" s="219" t="n">
        <f aca="false">SUM(AH353)</f>
        <v>9000</v>
      </c>
      <c r="AI352" s="219" t="n">
        <f aca="false">SUM(AI353)</f>
        <v>9000</v>
      </c>
      <c r="AJ352" s="219" t="n">
        <f aca="false">SUM(AJ353)</f>
        <v>0</v>
      </c>
      <c r="AK352" s="219" t="n">
        <f aca="false">SUM(AK353)</f>
        <v>6000</v>
      </c>
      <c r="AL352" s="219" t="n">
        <f aca="false">SUM(AL353)</f>
        <v>0</v>
      </c>
      <c r="AM352" s="219" t="n">
        <f aca="false">SUM(AM353)</f>
        <v>0</v>
      </c>
      <c r="AN352" s="219" t="n">
        <f aca="false">SUM(AN353)</f>
        <v>6000</v>
      </c>
      <c r="AO352" s="207" t="n">
        <f aca="false">SUM(AN352/$AN$2)</f>
        <v>796.336850487756</v>
      </c>
      <c r="AP352" s="219" t="n">
        <f aca="false">SUM(AP353)</f>
        <v>6000</v>
      </c>
      <c r="AQ352" s="219"/>
      <c r="AR352" s="207" t="n">
        <f aca="false">SUM(AP352/$AN$2)</f>
        <v>796.336850487756</v>
      </c>
      <c r="AS352" s="207"/>
      <c r="AT352" s="207" t="n">
        <f aca="false">SUM(AT353)</f>
        <v>0</v>
      </c>
      <c r="AU352" s="207" t="n">
        <f aca="false">SUM(AU353)</f>
        <v>0</v>
      </c>
      <c r="AV352" s="207" t="n">
        <f aca="false">SUM(AV353)</f>
        <v>0</v>
      </c>
      <c r="AW352" s="207" t="n">
        <f aca="false">SUM(AR352+AU352-AV352)</f>
        <v>796.336850487756</v>
      </c>
      <c r="AX352" s="215" t="n">
        <f aca="false">SUM(AX353)</f>
        <v>796.34</v>
      </c>
      <c r="AY352" s="180" t="n">
        <f aca="false">SUM(AY353)</f>
        <v>0</v>
      </c>
      <c r="AZ352" s="180"/>
      <c r="BA352" s="160" t="n">
        <f aca="false">SUM(AW352+AY352-AZ352)</f>
        <v>796.336850487756</v>
      </c>
      <c r="BI352" s="3"/>
    </row>
    <row r="353" customFormat="false" ht="12.75" hidden="true" customHeight="false" outlineLevel="0" collapsed="false">
      <c r="A353" s="204"/>
      <c r="B353" s="205"/>
      <c r="C353" s="205"/>
      <c r="D353" s="205"/>
      <c r="E353" s="205"/>
      <c r="F353" s="205"/>
      <c r="G353" s="205"/>
      <c r="H353" s="205"/>
      <c r="I353" s="217" t="n">
        <v>36316</v>
      </c>
      <c r="J353" s="218" t="s">
        <v>427</v>
      </c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  <c r="AD353" s="219" t="n">
        <v>6000</v>
      </c>
      <c r="AE353" s="219"/>
      <c r="AF353" s="219"/>
      <c r="AG353" s="219" t="n">
        <f aca="false">SUM(AD353+AE353-AF353)</f>
        <v>6000</v>
      </c>
      <c r="AH353" s="219" t="n">
        <v>9000</v>
      </c>
      <c r="AI353" s="219" t="n">
        <v>9000</v>
      </c>
      <c r="AJ353" s="180" t="n">
        <v>0</v>
      </c>
      <c r="AK353" s="219" t="n">
        <v>6000</v>
      </c>
      <c r="AL353" s="219"/>
      <c r="AM353" s="219"/>
      <c r="AN353" s="180" t="n">
        <f aca="false">SUM(AK353+AL353-AM353)</f>
        <v>6000</v>
      </c>
      <c r="AO353" s="207" t="n">
        <f aca="false">SUM(AN353/$AN$2)</f>
        <v>796.336850487756</v>
      </c>
      <c r="AP353" s="180" t="n">
        <v>6000</v>
      </c>
      <c r="AQ353" s="180"/>
      <c r="AR353" s="207" t="n">
        <f aca="false">SUM(AP353/$AN$2)</f>
        <v>796.336850487756</v>
      </c>
      <c r="AS353" s="207"/>
      <c r="AT353" s="207"/>
      <c r="AU353" s="207"/>
      <c r="AV353" s="207"/>
      <c r="AW353" s="207" t="n">
        <f aca="false">SUM(AR353+AU353-AV353)</f>
        <v>796.336850487756</v>
      </c>
      <c r="AX353" s="215" t="n">
        <v>796.34</v>
      </c>
      <c r="AY353" s="180" t="n">
        <v>0</v>
      </c>
      <c r="AZ353" s="180"/>
      <c r="BA353" s="160" t="n">
        <f aca="false">SUM(AW353+AY353-AZ353)</f>
        <v>796.336850487756</v>
      </c>
      <c r="BD353" s="3" t="n">
        <v>796.34</v>
      </c>
      <c r="BI353" s="3"/>
    </row>
    <row r="354" customFormat="false" ht="12.75" hidden="true" customHeight="false" outlineLevel="0" collapsed="false">
      <c r="A354" s="204"/>
      <c r="B354" s="205"/>
      <c r="C354" s="205"/>
      <c r="D354" s="205"/>
      <c r="E354" s="205"/>
      <c r="F354" s="205"/>
      <c r="G354" s="205"/>
      <c r="H354" s="205"/>
      <c r="I354" s="217" t="n">
        <v>366</v>
      </c>
      <c r="J354" s="218" t="s">
        <v>428</v>
      </c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  <c r="AD354" s="219"/>
      <c r="AE354" s="219"/>
      <c r="AF354" s="219"/>
      <c r="AG354" s="219" t="n">
        <f aca="false">SUM(AG355)</f>
        <v>12000</v>
      </c>
      <c r="AH354" s="219" t="n">
        <f aca="false">SUM(AH355)</f>
        <v>6000</v>
      </c>
      <c r="AI354" s="219" t="n">
        <f aca="false">SUM(AI355)</f>
        <v>0</v>
      </c>
      <c r="AJ354" s="219" t="n">
        <f aca="false">SUM(AJ355)</f>
        <v>0</v>
      </c>
      <c r="AK354" s="219" t="n">
        <f aca="false">SUM(AK355)</f>
        <v>12000</v>
      </c>
      <c r="AL354" s="219" t="n">
        <f aca="false">SUM(AL355)</f>
        <v>0</v>
      </c>
      <c r="AM354" s="219" t="n">
        <f aca="false">SUM(AM355)</f>
        <v>0</v>
      </c>
      <c r="AN354" s="219" t="n">
        <f aca="false">SUM(AN355)</f>
        <v>12000</v>
      </c>
      <c r="AO354" s="207" t="n">
        <f aca="false">SUM(AN354/$AN$2)</f>
        <v>1592.67370097551</v>
      </c>
      <c r="AP354" s="219" t="n">
        <f aca="false">SUM(AP355)</f>
        <v>0</v>
      </c>
      <c r="AQ354" s="219"/>
      <c r="AR354" s="207" t="n">
        <f aca="false">SUM(AP354/$AN$2)</f>
        <v>0</v>
      </c>
      <c r="AS354" s="207"/>
      <c r="AT354" s="207" t="n">
        <f aca="false">SUM(AT355)</f>
        <v>0</v>
      </c>
      <c r="AU354" s="207" t="n">
        <f aca="false">SUM(AU355)</f>
        <v>0</v>
      </c>
      <c r="AV354" s="207" t="n">
        <f aca="false">SUM(AV355)</f>
        <v>0</v>
      </c>
      <c r="AW354" s="207" t="n">
        <f aca="false">SUM(AR354+AU354-AV354)</f>
        <v>0</v>
      </c>
      <c r="AX354" s="215"/>
      <c r="AY354" s="180"/>
      <c r="AZ354" s="180"/>
      <c r="BA354" s="160" t="n">
        <f aca="false">SUM(AW354+AY354-AZ354)</f>
        <v>0</v>
      </c>
      <c r="BI354" s="3"/>
    </row>
    <row r="355" customFormat="false" ht="12.75" hidden="true" customHeight="false" outlineLevel="0" collapsed="false">
      <c r="A355" s="204"/>
      <c r="B355" s="205"/>
      <c r="C355" s="205"/>
      <c r="D355" s="205"/>
      <c r="E355" s="205"/>
      <c r="F355" s="205"/>
      <c r="G355" s="205"/>
      <c r="H355" s="205"/>
      <c r="I355" s="217" t="n">
        <v>36611</v>
      </c>
      <c r="J355" s="218" t="s">
        <v>429</v>
      </c>
      <c r="K355" s="219"/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07"/>
      <c r="W355" s="219"/>
      <c r="X355" s="219"/>
      <c r="Y355" s="219" t="n">
        <v>0</v>
      </c>
      <c r="Z355" s="219" t="n">
        <v>0</v>
      </c>
      <c r="AA355" s="219" t="n">
        <v>12000</v>
      </c>
      <c r="AB355" s="219"/>
      <c r="AC355" s="219" t="n">
        <v>12000</v>
      </c>
      <c r="AD355" s="219" t="n">
        <v>12000</v>
      </c>
      <c r="AE355" s="219"/>
      <c r="AF355" s="219"/>
      <c r="AG355" s="221" t="n">
        <f aca="false">SUM(AD355+AE355-AF355)</f>
        <v>12000</v>
      </c>
      <c r="AH355" s="219" t="n">
        <v>6000</v>
      </c>
      <c r="AI355" s="219" t="n">
        <v>0</v>
      </c>
      <c r="AJ355" s="180" t="n">
        <v>0</v>
      </c>
      <c r="AK355" s="219" t="n">
        <v>12000</v>
      </c>
      <c r="AL355" s="219"/>
      <c r="AM355" s="219"/>
      <c r="AN355" s="180" t="n">
        <f aca="false">SUM(AK355+AL355-AM355)</f>
        <v>12000</v>
      </c>
      <c r="AO355" s="207" t="n">
        <f aca="false">SUM(AN355/$AN$2)</f>
        <v>1592.67370097551</v>
      </c>
      <c r="AP355" s="180" t="n">
        <v>0</v>
      </c>
      <c r="AQ355" s="180"/>
      <c r="AR355" s="207" t="n">
        <f aca="false">SUM(AP355/$AN$2)</f>
        <v>0</v>
      </c>
      <c r="AS355" s="207"/>
      <c r="AT355" s="207" t="n">
        <v>0</v>
      </c>
      <c r="AU355" s="207" t="n">
        <v>0</v>
      </c>
      <c r="AV355" s="207" t="n">
        <v>0</v>
      </c>
      <c r="AW355" s="207" t="n">
        <f aca="false">SUM(AR355+AU355-AV355)</f>
        <v>0</v>
      </c>
      <c r="AX355" s="215"/>
      <c r="AY355" s="180"/>
      <c r="AZ355" s="180"/>
      <c r="BA355" s="160" t="n">
        <f aca="false">SUM(AW355+AY355-AZ355)</f>
        <v>0</v>
      </c>
      <c r="BI355" s="3"/>
    </row>
    <row r="356" customFormat="false" ht="12.75" hidden="false" customHeight="false" outlineLevel="0" collapsed="false">
      <c r="A356" s="242"/>
      <c r="B356" s="220" t="s">
        <v>179</v>
      </c>
      <c r="C356" s="220"/>
      <c r="D356" s="220"/>
      <c r="E356" s="220"/>
      <c r="F356" s="220"/>
      <c r="G356" s="220"/>
      <c r="H356" s="220"/>
      <c r="I356" s="206" t="n">
        <v>38</v>
      </c>
      <c r="J356" s="137" t="s">
        <v>77</v>
      </c>
      <c r="K356" s="207" t="n">
        <f aca="false">SUM(K357)</f>
        <v>77000</v>
      </c>
      <c r="L356" s="207" t="n">
        <f aca="false">SUM(L357)</f>
        <v>30000</v>
      </c>
      <c r="M356" s="207" t="n">
        <f aca="false">SUM(M357)</f>
        <v>30000</v>
      </c>
      <c r="N356" s="207" t="n">
        <f aca="false">SUM(N357)</f>
        <v>17000</v>
      </c>
      <c r="O356" s="207" t="n">
        <f aca="false">SUM(O357)</f>
        <v>17000</v>
      </c>
      <c r="P356" s="207" t="n">
        <f aca="false">SUM(P357)</f>
        <v>15000</v>
      </c>
      <c r="Q356" s="207" t="n">
        <f aca="false">SUM(Q357)</f>
        <v>15000</v>
      </c>
      <c r="R356" s="207" t="n">
        <f aca="false">SUM(R357)</f>
        <v>22000</v>
      </c>
      <c r="S356" s="207" t="n">
        <f aca="false">SUM(S357)</f>
        <v>25000</v>
      </c>
      <c r="T356" s="207" t="n">
        <f aca="false">SUM(T357)</f>
        <v>13500</v>
      </c>
      <c r="U356" s="207" t="n">
        <f aca="false">SUM(U357)</f>
        <v>0</v>
      </c>
      <c r="V356" s="207" t="e">
        <f aca="false">SUM(V357)</f>
        <v>#DIV/0!</v>
      </c>
      <c r="W356" s="207" t="n">
        <f aca="false">SUM(W357)</f>
        <v>30000</v>
      </c>
      <c r="X356" s="207" t="n">
        <f aca="false">SUM(X357)</f>
        <v>85000</v>
      </c>
      <c r="Y356" s="207" t="n">
        <f aca="false">SUM(Y357)</f>
        <v>125000</v>
      </c>
      <c r="Z356" s="207" t="n">
        <f aca="false">SUM(Z357)</f>
        <v>185000</v>
      </c>
      <c r="AA356" s="207" t="n">
        <f aca="false">SUM(AA357)</f>
        <v>179000</v>
      </c>
      <c r="AB356" s="207" t="n">
        <f aca="false">SUM(AB357)</f>
        <v>58000</v>
      </c>
      <c r="AC356" s="207" t="n">
        <f aca="false">SUM(AC357)</f>
        <v>229000</v>
      </c>
      <c r="AD356" s="207" t="n">
        <f aca="false">SUM(AD357)</f>
        <v>223000</v>
      </c>
      <c r="AE356" s="207" t="n">
        <f aca="false">SUM(AE357)</f>
        <v>0</v>
      </c>
      <c r="AF356" s="207" t="n">
        <f aca="false">SUM(AF357)</f>
        <v>0</v>
      </c>
      <c r="AG356" s="207" t="n">
        <f aca="false">SUM(AG357)</f>
        <v>223000</v>
      </c>
      <c r="AH356" s="207" t="n">
        <f aca="false">SUM(AH357)</f>
        <v>146500</v>
      </c>
      <c r="AI356" s="207" t="n">
        <f aca="false">SUM(AI357)</f>
        <v>223000</v>
      </c>
      <c r="AJ356" s="207" t="n">
        <f aca="false">SUM(AJ357)</f>
        <v>112500</v>
      </c>
      <c r="AK356" s="207" t="n">
        <f aca="false">SUM(AK357)</f>
        <v>275000</v>
      </c>
      <c r="AL356" s="207" t="n">
        <f aca="false">SUM(AL357)</f>
        <v>47000</v>
      </c>
      <c r="AM356" s="207" t="n">
        <f aca="false">SUM(AM357)</f>
        <v>0</v>
      </c>
      <c r="AN356" s="207" t="n">
        <f aca="false">SUM(AN357)</f>
        <v>322000</v>
      </c>
      <c r="AO356" s="207" t="n">
        <f aca="false">SUM(AN356/$AN$2)</f>
        <v>42736.7443095096</v>
      </c>
      <c r="AP356" s="207" t="n">
        <f aca="false">SUM(AP357)</f>
        <v>275000</v>
      </c>
      <c r="AQ356" s="207"/>
      <c r="AR356" s="207" t="n">
        <f aca="false">SUM(AP356/$AN$2)</f>
        <v>36498.7723140222</v>
      </c>
      <c r="AS356" s="207"/>
      <c r="AT356" s="207" t="n">
        <f aca="false">SUM(AT357)</f>
        <v>13150.38</v>
      </c>
      <c r="AU356" s="207" t="n">
        <f aca="false">SUM(AU357)</f>
        <v>0</v>
      </c>
      <c r="AV356" s="207" t="n">
        <f aca="false">SUM(AV357)</f>
        <v>0</v>
      </c>
      <c r="AW356" s="207" t="n">
        <f aca="false">SUM(AR356+AU356-AV356)</f>
        <v>36498.7723140222</v>
      </c>
      <c r="AX356" s="215" t="n">
        <f aca="false">SUM(AX357)</f>
        <v>33977.83</v>
      </c>
      <c r="AY356" s="216" t="n">
        <f aca="false">SUM(AY357)</f>
        <v>2000</v>
      </c>
      <c r="AZ356" s="216" t="n">
        <f aca="false">SUM(AZ357)</f>
        <v>0</v>
      </c>
      <c r="BA356" s="216" t="n">
        <f aca="false">SUM(BA357)</f>
        <v>38498.7723140222</v>
      </c>
      <c r="BD356" s="3" t="n">
        <v>38498.77</v>
      </c>
      <c r="BI356" s="3"/>
    </row>
    <row r="357" customFormat="false" ht="12.75" hidden="true" customHeight="false" outlineLevel="0" collapsed="false">
      <c r="A357" s="204"/>
      <c r="B357" s="205"/>
      <c r="C357" s="205"/>
      <c r="D357" s="205"/>
      <c r="E357" s="205"/>
      <c r="F357" s="205"/>
      <c r="G357" s="205"/>
      <c r="H357" s="205"/>
      <c r="I357" s="217" t="n">
        <v>381</v>
      </c>
      <c r="J357" s="218" t="s">
        <v>169</v>
      </c>
      <c r="K357" s="219" t="n">
        <f aca="false">SUM(K366)</f>
        <v>77000</v>
      </c>
      <c r="L357" s="219" t="n">
        <f aca="false">SUM(L366)</f>
        <v>30000</v>
      </c>
      <c r="M357" s="219" t="n">
        <f aca="false">SUM(M366)</f>
        <v>30000</v>
      </c>
      <c r="N357" s="219" t="n">
        <f aca="false">SUM(N366)</f>
        <v>17000</v>
      </c>
      <c r="O357" s="219" t="n">
        <f aca="false">SUM(O366)</f>
        <v>17000</v>
      </c>
      <c r="P357" s="219" t="n">
        <f aca="false">SUM(P358:P366)</f>
        <v>15000</v>
      </c>
      <c r="Q357" s="219" t="n">
        <f aca="false">SUM(Q358:Q366)</f>
        <v>15000</v>
      </c>
      <c r="R357" s="219" t="n">
        <f aca="false">SUM(R358:R366)</f>
        <v>22000</v>
      </c>
      <c r="S357" s="219" t="n">
        <f aca="false">SUM(S358:S366)</f>
        <v>25000</v>
      </c>
      <c r="T357" s="219" t="n">
        <f aca="false">SUM(T358:T366)</f>
        <v>13500</v>
      </c>
      <c r="U357" s="219" t="n">
        <f aca="false">SUM(U358:U366)</f>
        <v>0</v>
      </c>
      <c r="V357" s="219" t="e">
        <f aca="false">SUM(V358:V366)</f>
        <v>#DIV/0!</v>
      </c>
      <c r="W357" s="219" t="n">
        <f aca="false">SUM(W358:W366)</f>
        <v>30000</v>
      </c>
      <c r="X357" s="219" t="n">
        <f aca="false">SUM(X358:X367)</f>
        <v>85000</v>
      </c>
      <c r="Y357" s="219" t="n">
        <f aca="false">SUM(Y358:Y367)</f>
        <v>125000</v>
      </c>
      <c r="Z357" s="219" t="n">
        <f aca="false">SUM(Z358:Z367)</f>
        <v>185000</v>
      </c>
      <c r="AA357" s="219" t="n">
        <f aca="false">SUM(AA358:AA367)</f>
        <v>179000</v>
      </c>
      <c r="AB357" s="219" t="n">
        <f aca="false">SUM(AB358:AB367)</f>
        <v>58000</v>
      </c>
      <c r="AC357" s="219" t="n">
        <f aca="false">SUM(AC358:AC367)</f>
        <v>229000</v>
      </c>
      <c r="AD357" s="219" t="n">
        <f aca="false">SUM(AD358:AD367)</f>
        <v>223000</v>
      </c>
      <c r="AE357" s="219" t="n">
        <f aca="false">SUM(AE358:AE367)</f>
        <v>0</v>
      </c>
      <c r="AF357" s="219" t="n">
        <f aca="false">SUM(AF358:AF367)</f>
        <v>0</v>
      </c>
      <c r="AG357" s="219" t="n">
        <f aca="false">SUM(AG358:AG367)</f>
        <v>223000</v>
      </c>
      <c r="AH357" s="219" t="n">
        <f aca="false">SUM(AH358:AH367)</f>
        <v>146500</v>
      </c>
      <c r="AI357" s="219" t="n">
        <f aca="false">SUM(AI358:AI367)</f>
        <v>223000</v>
      </c>
      <c r="AJ357" s="219" t="n">
        <f aca="false">SUM(AJ358:AJ367)</f>
        <v>112500</v>
      </c>
      <c r="AK357" s="219" t="n">
        <f aca="false">SUM(AK358:AK367)</f>
        <v>275000</v>
      </c>
      <c r="AL357" s="219" t="n">
        <f aca="false">SUM(AL358:AL367)</f>
        <v>47000</v>
      </c>
      <c r="AM357" s="219" t="n">
        <f aca="false">SUM(AM358:AM367)</f>
        <v>0</v>
      </c>
      <c r="AN357" s="219" t="n">
        <f aca="false">SUM(AN358:AN367)</f>
        <v>322000</v>
      </c>
      <c r="AO357" s="207" t="n">
        <f aca="false">SUM(AN357/$AN$2)</f>
        <v>42736.7443095096</v>
      </c>
      <c r="AP357" s="219" t="n">
        <f aca="false">SUM(AP358:AP367)</f>
        <v>275000</v>
      </c>
      <c r="AQ357" s="219"/>
      <c r="AR357" s="207" t="n">
        <f aca="false">SUM(AP357/$AN$2)</f>
        <v>36498.7723140222</v>
      </c>
      <c r="AS357" s="207"/>
      <c r="AT357" s="207" t="n">
        <f aca="false">SUM(AT358:AT367)</f>
        <v>13150.38</v>
      </c>
      <c r="AU357" s="207" t="n">
        <f aca="false">SUM(AU358:AU367)</f>
        <v>0</v>
      </c>
      <c r="AV357" s="207" t="n">
        <f aca="false">SUM(AV358:AV367)</f>
        <v>0</v>
      </c>
      <c r="AW357" s="207" t="n">
        <f aca="false">SUM(AR357+AU357-AV357)</f>
        <v>36498.7723140222</v>
      </c>
      <c r="AX357" s="215" t="n">
        <f aca="false">SUM(AX358:AX367)</f>
        <v>33977.83</v>
      </c>
      <c r="AY357" s="216" t="n">
        <f aca="false">SUM(AY358:AY367)</f>
        <v>2000</v>
      </c>
      <c r="AZ357" s="216" t="n">
        <f aca="false">SUM(AZ358:AZ367)</f>
        <v>0</v>
      </c>
      <c r="BA357" s="216" t="n">
        <f aca="false">SUM(BA358:BA367)</f>
        <v>38498.7723140222</v>
      </c>
      <c r="BI357" s="3"/>
    </row>
    <row r="358" customFormat="false" ht="12.75" hidden="true" customHeight="false" outlineLevel="0" collapsed="false">
      <c r="A358" s="204"/>
      <c r="B358" s="205"/>
      <c r="C358" s="205"/>
      <c r="D358" s="205"/>
      <c r="E358" s="205"/>
      <c r="F358" s="205"/>
      <c r="G358" s="205"/>
      <c r="H358" s="205"/>
      <c r="I358" s="217" t="n">
        <v>38113</v>
      </c>
      <c r="J358" s="218" t="s">
        <v>430</v>
      </c>
      <c r="K358" s="219"/>
      <c r="L358" s="219"/>
      <c r="M358" s="219"/>
      <c r="N358" s="219"/>
      <c r="O358" s="219"/>
      <c r="P358" s="219"/>
      <c r="Q358" s="219"/>
      <c r="R358" s="219" t="n">
        <v>10000</v>
      </c>
      <c r="S358" s="219" t="n">
        <v>10000</v>
      </c>
      <c r="T358" s="219" t="n">
        <v>5000</v>
      </c>
      <c r="U358" s="219"/>
      <c r="V358" s="207" t="e">
        <f aca="false">S358/P358*100</f>
        <v>#DIV/0!</v>
      </c>
      <c r="W358" s="207" t="n">
        <v>15000</v>
      </c>
      <c r="X358" s="219" t="n">
        <v>15000</v>
      </c>
      <c r="Y358" s="219" t="n">
        <v>15000</v>
      </c>
      <c r="Z358" s="219" t="n">
        <v>15000</v>
      </c>
      <c r="AA358" s="219" t="n">
        <v>15000</v>
      </c>
      <c r="AB358" s="219" t="n">
        <v>15000</v>
      </c>
      <c r="AC358" s="219" t="n">
        <v>15000</v>
      </c>
      <c r="AD358" s="219" t="n">
        <v>15000</v>
      </c>
      <c r="AE358" s="219"/>
      <c r="AF358" s="219"/>
      <c r="AG358" s="221" t="n">
        <f aca="false">SUM(AD358+AE358-AF358)</f>
        <v>15000</v>
      </c>
      <c r="AH358" s="219" t="n">
        <v>15000</v>
      </c>
      <c r="AI358" s="219" t="n">
        <v>15000</v>
      </c>
      <c r="AJ358" s="180" t="n">
        <v>15000</v>
      </c>
      <c r="AK358" s="219" t="n">
        <v>15000</v>
      </c>
      <c r="AL358" s="219"/>
      <c r="AM358" s="219"/>
      <c r="AN358" s="180" t="n">
        <f aca="false">SUM(AK358+AL358-AM358)</f>
        <v>15000</v>
      </c>
      <c r="AO358" s="207" t="n">
        <f aca="false">SUM(AN358/$AN$2)</f>
        <v>1990.84212621939</v>
      </c>
      <c r="AP358" s="180" t="n">
        <v>15000</v>
      </c>
      <c r="AQ358" s="180"/>
      <c r="AR358" s="207" t="n">
        <f aca="false">SUM(AP358/$AN$2)</f>
        <v>1990.84212621939</v>
      </c>
      <c r="AS358" s="207"/>
      <c r="AT358" s="207"/>
      <c r="AU358" s="207"/>
      <c r="AV358" s="207"/>
      <c r="AW358" s="207" t="n">
        <f aca="false">SUM(AR358+AU358-AV358)</f>
        <v>1990.84212621939</v>
      </c>
      <c r="AX358" s="215" t="n">
        <v>2000</v>
      </c>
      <c r="AY358" s="180"/>
      <c r="AZ358" s="180"/>
      <c r="BA358" s="160" t="n">
        <f aca="false">SUM(AW358+AY358-AZ358)</f>
        <v>1990.84212621939</v>
      </c>
      <c r="BI358" s="3"/>
    </row>
    <row r="359" customFormat="false" ht="12.75" hidden="true" customHeight="false" outlineLevel="0" collapsed="false">
      <c r="A359" s="204"/>
      <c r="B359" s="205"/>
      <c r="C359" s="205"/>
      <c r="D359" s="205"/>
      <c r="E359" s="205"/>
      <c r="F359" s="205"/>
      <c r="G359" s="205"/>
      <c r="H359" s="205"/>
      <c r="I359" s="217" t="n">
        <v>38113</v>
      </c>
      <c r="J359" s="218" t="s">
        <v>431</v>
      </c>
      <c r="K359" s="219"/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07"/>
      <c r="W359" s="207"/>
      <c r="X359" s="219" t="n">
        <v>20000</v>
      </c>
      <c r="Y359" s="219" t="n">
        <v>20000</v>
      </c>
      <c r="Z359" s="219" t="n">
        <v>30000</v>
      </c>
      <c r="AA359" s="219" t="n">
        <v>30000</v>
      </c>
      <c r="AB359" s="219" t="n">
        <v>10000</v>
      </c>
      <c r="AC359" s="219" t="n">
        <v>30000</v>
      </c>
      <c r="AD359" s="219" t="n">
        <v>30000</v>
      </c>
      <c r="AE359" s="219"/>
      <c r="AF359" s="219"/>
      <c r="AG359" s="221" t="n">
        <f aca="false">SUM(AD359+AE359-AF359)</f>
        <v>30000</v>
      </c>
      <c r="AH359" s="219" t="n">
        <v>32000</v>
      </c>
      <c r="AI359" s="219" t="n">
        <v>30000</v>
      </c>
      <c r="AJ359" s="180" t="n">
        <v>0</v>
      </c>
      <c r="AK359" s="219" t="n">
        <v>30000</v>
      </c>
      <c r="AL359" s="219" t="n">
        <v>7000</v>
      </c>
      <c r="AM359" s="219"/>
      <c r="AN359" s="180" t="n">
        <f aca="false">SUM(AK359+AL359-AM359)</f>
        <v>37000</v>
      </c>
      <c r="AO359" s="207" t="n">
        <f aca="false">SUM(AN359/$AN$2)</f>
        <v>4910.74391134116</v>
      </c>
      <c r="AP359" s="180" t="n">
        <v>35000</v>
      </c>
      <c r="AQ359" s="180"/>
      <c r="AR359" s="207" t="n">
        <f aca="false">SUM(AP359/$AN$2)</f>
        <v>4645.29829451191</v>
      </c>
      <c r="AS359" s="207" t="n">
        <v>2322.32</v>
      </c>
      <c r="AT359" s="207" t="n">
        <v>2322.32</v>
      </c>
      <c r="AU359" s="207"/>
      <c r="AV359" s="207"/>
      <c r="AW359" s="207" t="n">
        <f aca="false">SUM(AR359+AU359-AV359)</f>
        <v>4645.29829451191</v>
      </c>
      <c r="AX359" s="215" t="n">
        <v>6644.97</v>
      </c>
      <c r="AY359" s="180" t="n">
        <v>2000</v>
      </c>
      <c r="AZ359" s="180"/>
      <c r="BA359" s="160" t="n">
        <f aca="false">SUM(AW359+AY359-AZ359)</f>
        <v>6645.29829451191</v>
      </c>
      <c r="BI359" s="3"/>
    </row>
    <row r="360" customFormat="false" ht="12.75" hidden="true" customHeight="false" outlineLevel="0" collapsed="false">
      <c r="A360" s="204"/>
      <c r="B360" s="205"/>
      <c r="C360" s="205"/>
      <c r="D360" s="205"/>
      <c r="E360" s="205"/>
      <c r="F360" s="205"/>
      <c r="G360" s="205"/>
      <c r="H360" s="205"/>
      <c r="I360" s="217" t="n">
        <v>38113</v>
      </c>
      <c r="J360" s="218" t="s">
        <v>432</v>
      </c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07"/>
      <c r="W360" s="207"/>
      <c r="X360" s="219"/>
      <c r="Y360" s="219"/>
      <c r="Z360" s="219"/>
      <c r="AA360" s="219" t="n">
        <v>10000</v>
      </c>
      <c r="AB360" s="219"/>
      <c r="AC360" s="219" t="n">
        <v>10000</v>
      </c>
      <c r="AD360" s="219" t="n">
        <v>10000</v>
      </c>
      <c r="AE360" s="219"/>
      <c r="AF360" s="219"/>
      <c r="AG360" s="221" t="n">
        <f aca="false">SUM(AD360+AE360-AF360)</f>
        <v>10000</v>
      </c>
      <c r="AH360" s="219" t="n">
        <v>10000</v>
      </c>
      <c r="AI360" s="219" t="n">
        <v>10000</v>
      </c>
      <c r="AJ360" s="180" t="n">
        <v>10000</v>
      </c>
      <c r="AK360" s="219" t="n">
        <v>10000</v>
      </c>
      <c r="AL360" s="219"/>
      <c r="AM360" s="219"/>
      <c r="AN360" s="180" t="n">
        <f aca="false">SUM(AK360+AL360-AM360)</f>
        <v>10000</v>
      </c>
      <c r="AO360" s="207" t="n">
        <f aca="false">SUM(AN360/$AN$2)</f>
        <v>1327.22808414626</v>
      </c>
      <c r="AP360" s="180" t="n">
        <v>15000</v>
      </c>
      <c r="AQ360" s="180"/>
      <c r="AR360" s="207" t="n">
        <f aca="false">SUM(AP360/$AN$2)</f>
        <v>1990.84212621939</v>
      </c>
      <c r="AS360" s="207" t="n">
        <v>800</v>
      </c>
      <c r="AT360" s="207" t="n">
        <v>800</v>
      </c>
      <c r="AU360" s="207"/>
      <c r="AV360" s="207"/>
      <c r="AW360" s="207" t="n">
        <f aca="false">SUM(AR360+AU360-AV360)</f>
        <v>1990.84212621939</v>
      </c>
      <c r="AX360" s="215" t="n">
        <v>1990.84</v>
      </c>
      <c r="AY360" s="180"/>
      <c r="AZ360" s="180"/>
      <c r="BA360" s="160" t="n">
        <f aca="false">SUM(AW360+AY360-AZ360)</f>
        <v>1990.84212621939</v>
      </c>
      <c r="BI360" s="3"/>
    </row>
    <row r="361" customFormat="false" ht="12.75" hidden="true" customHeight="false" outlineLevel="0" collapsed="false">
      <c r="A361" s="204"/>
      <c r="B361" s="205"/>
      <c r="C361" s="205"/>
      <c r="D361" s="205"/>
      <c r="E361" s="205"/>
      <c r="F361" s="205"/>
      <c r="G361" s="205"/>
      <c r="H361" s="205"/>
      <c r="I361" s="217" t="n">
        <v>38113</v>
      </c>
      <c r="J361" s="218" t="s">
        <v>433</v>
      </c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07"/>
      <c r="W361" s="207"/>
      <c r="X361" s="219"/>
      <c r="Y361" s="219"/>
      <c r="Z361" s="219"/>
      <c r="AA361" s="219" t="n">
        <v>10000</v>
      </c>
      <c r="AB361" s="219"/>
      <c r="AC361" s="219" t="n">
        <v>10000</v>
      </c>
      <c r="AD361" s="219" t="n">
        <v>10000</v>
      </c>
      <c r="AE361" s="219"/>
      <c r="AF361" s="219"/>
      <c r="AG361" s="221" t="n">
        <f aca="false">SUM(AD361+AE361-AF361)</f>
        <v>10000</v>
      </c>
      <c r="AH361" s="219" t="n">
        <v>10000</v>
      </c>
      <c r="AI361" s="219" t="n">
        <v>10000</v>
      </c>
      <c r="AJ361" s="180" t="n">
        <v>10000</v>
      </c>
      <c r="AK361" s="219" t="n">
        <v>10000</v>
      </c>
      <c r="AL361" s="219"/>
      <c r="AM361" s="219"/>
      <c r="AN361" s="180" t="n">
        <f aca="false">SUM(AK361+AL361-AM361)</f>
        <v>10000</v>
      </c>
      <c r="AO361" s="207" t="n">
        <f aca="false">SUM(AN361/$AN$2)</f>
        <v>1327.22808414626</v>
      </c>
      <c r="AP361" s="180" t="n">
        <v>15000</v>
      </c>
      <c r="AQ361" s="180"/>
      <c r="AR361" s="207" t="n">
        <f aca="false">SUM(AP361/$AN$2)</f>
        <v>1990.84212621939</v>
      </c>
      <c r="AS361" s="207"/>
      <c r="AT361" s="207"/>
      <c r="AU361" s="207"/>
      <c r="AV361" s="207"/>
      <c r="AW361" s="207" t="n">
        <f aca="false">SUM(AR361+AU361-AV361)</f>
        <v>1990.84212621939</v>
      </c>
      <c r="AX361" s="215" t="n">
        <v>995</v>
      </c>
      <c r="AY361" s="180"/>
      <c r="AZ361" s="180"/>
      <c r="BA361" s="160" t="n">
        <f aca="false">SUM(AW361+AY361-AZ361)</f>
        <v>1990.84212621939</v>
      </c>
      <c r="BI361" s="3"/>
    </row>
    <row r="362" customFormat="false" ht="12.75" hidden="true" customHeight="false" outlineLevel="0" collapsed="false">
      <c r="A362" s="204"/>
      <c r="B362" s="205"/>
      <c r="C362" s="205"/>
      <c r="D362" s="205"/>
      <c r="E362" s="205"/>
      <c r="F362" s="205"/>
      <c r="G362" s="205"/>
      <c r="H362" s="205"/>
      <c r="I362" s="217" t="n">
        <v>38113</v>
      </c>
      <c r="J362" s="218" t="s">
        <v>434</v>
      </c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07"/>
      <c r="W362" s="207"/>
      <c r="X362" s="219"/>
      <c r="Y362" s="219"/>
      <c r="Z362" s="219"/>
      <c r="AA362" s="219" t="n">
        <v>25000</v>
      </c>
      <c r="AB362" s="219"/>
      <c r="AC362" s="219" t="n">
        <v>25000</v>
      </c>
      <c r="AD362" s="219" t="n">
        <v>28000</v>
      </c>
      <c r="AE362" s="219"/>
      <c r="AF362" s="219"/>
      <c r="AG362" s="221" t="n">
        <f aca="false">SUM(AD362+AE362-AF362)</f>
        <v>28000</v>
      </c>
      <c r="AH362" s="219" t="n">
        <v>28000</v>
      </c>
      <c r="AI362" s="219" t="n">
        <v>28000</v>
      </c>
      <c r="AJ362" s="180" t="n">
        <v>16000</v>
      </c>
      <c r="AK362" s="219" t="n">
        <v>30000</v>
      </c>
      <c r="AL362" s="219" t="n">
        <v>15000</v>
      </c>
      <c r="AM362" s="219"/>
      <c r="AN362" s="180" t="n">
        <f aca="false">SUM(AK362+AL362-AM362)</f>
        <v>45000</v>
      </c>
      <c r="AO362" s="207" t="n">
        <f aca="false">SUM(AN362/$AN$2)</f>
        <v>5972.52637865817</v>
      </c>
      <c r="AP362" s="180" t="n">
        <v>35000</v>
      </c>
      <c r="AQ362" s="180"/>
      <c r="AR362" s="207" t="n">
        <f aca="false">SUM(AP362/$AN$2)</f>
        <v>4645.29829451191</v>
      </c>
      <c r="AS362" s="207" t="n">
        <v>2322.64</v>
      </c>
      <c r="AT362" s="207" t="n">
        <v>2322.64</v>
      </c>
      <c r="AU362" s="207"/>
      <c r="AV362" s="207"/>
      <c r="AW362" s="207" t="n">
        <f aca="false">SUM(AR362+AU362-AV362)</f>
        <v>4645.29829451191</v>
      </c>
      <c r="AX362" s="215" t="n">
        <v>4645.28</v>
      </c>
      <c r="AY362" s="180"/>
      <c r="AZ362" s="180"/>
      <c r="BA362" s="160" t="n">
        <f aca="false">SUM(AW362+AY362-AZ362)</f>
        <v>4645.29829451191</v>
      </c>
      <c r="BI362" s="3"/>
    </row>
    <row r="363" customFormat="false" ht="12.75" hidden="true" customHeight="false" outlineLevel="0" collapsed="false">
      <c r="A363" s="204"/>
      <c r="B363" s="205"/>
      <c r="C363" s="205"/>
      <c r="D363" s="205"/>
      <c r="E363" s="205"/>
      <c r="F363" s="205"/>
      <c r="G363" s="205"/>
      <c r="H363" s="205"/>
      <c r="I363" s="217" t="n">
        <v>38113</v>
      </c>
      <c r="J363" s="218" t="s">
        <v>435</v>
      </c>
      <c r="K363" s="219"/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07"/>
      <c r="W363" s="207"/>
      <c r="X363" s="219"/>
      <c r="Y363" s="219"/>
      <c r="Z363" s="219"/>
      <c r="AA363" s="219" t="n">
        <v>10000</v>
      </c>
      <c r="AB363" s="219"/>
      <c r="AC363" s="219" t="n">
        <v>10000</v>
      </c>
      <c r="AD363" s="219" t="n">
        <v>10000</v>
      </c>
      <c r="AE363" s="219"/>
      <c r="AF363" s="219"/>
      <c r="AG363" s="221" t="n">
        <f aca="false">SUM(AD363+AE363-AF363)</f>
        <v>10000</v>
      </c>
      <c r="AH363" s="219" t="n">
        <v>5000</v>
      </c>
      <c r="AI363" s="219" t="n">
        <v>10000</v>
      </c>
      <c r="AJ363" s="180" t="n">
        <v>5000</v>
      </c>
      <c r="AK363" s="219" t="n">
        <v>10000</v>
      </c>
      <c r="AL363" s="219"/>
      <c r="AM363" s="219"/>
      <c r="AN363" s="180" t="n">
        <f aca="false">SUM(AK363+AL363-AM363)</f>
        <v>10000</v>
      </c>
      <c r="AO363" s="207" t="n">
        <f aca="false">SUM(AN363/$AN$2)</f>
        <v>1327.22808414626</v>
      </c>
      <c r="AP363" s="180" t="n">
        <v>15000</v>
      </c>
      <c r="AQ363" s="180"/>
      <c r="AR363" s="207" t="n">
        <f aca="false">SUM(AP363/$AN$2)</f>
        <v>1990.84212621939</v>
      </c>
      <c r="AS363" s="207" t="n">
        <v>955.42</v>
      </c>
      <c r="AT363" s="207" t="n">
        <v>955.42</v>
      </c>
      <c r="AU363" s="207"/>
      <c r="AV363" s="207"/>
      <c r="AW363" s="207" t="n">
        <f aca="false">SUM(AR363+AU363-AV363)</f>
        <v>1990.84212621939</v>
      </c>
      <c r="AX363" s="215" t="n">
        <v>1990.84</v>
      </c>
      <c r="AY363" s="180"/>
      <c r="AZ363" s="180"/>
      <c r="BA363" s="160" t="n">
        <f aca="false">SUM(AW363+AY363-AZ363)</f>
        <v>1990.84212621939</v>
      </c>
      <c r="BI363" s="3"/>
    </row>
    <row r="364" customFormat="false" ht="12.75" hidden="true" customHeight="false" outlineLevel="0" collapsed="false">
      <c r="A364" s="204"/>
      <c r="B364" s="205"/>
      <c r="C364" s="205"/>
      <c r="D364" s="205"/>
      <c r="E364" s="205"/>
      <c r="F364" s="205"/>
      <c r="G364" s="205"/>
      <c r="H364" s="205"/>
      <c r="I364" s="217" t="n">
        <v>38113</v>
      </c>
      <c r="J364" s="218" t="s">
        <v>436</v>
      </c>
      <c r="K364" s="219"/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07"/>
      <c r="W364" s="207"/>
      <c r="X364" s="219"/>
      <c r="Y364" s="219"/>
      <c r="Z364" s="219"/>
      <c r="AA364" s="219" t="n">
        <v>6000</v>
      </c>
      <c r="AB364" s="219"/>
      <c r="AC364" s="219" t="n">
        <v>6000</v>
      </c>
      <c r="AD364" s="219" t="n">
        <v>0</v>
      </c>
      <c r="AE364" s="219"/>
      <c r="AF364" s="219"/>
      <c r="AG364" s="221" t="n">
        <f aca="false">SUM(AD364+AE364-AF364)</f>
        <v>0</v>
      </c>
      <c r="AH364" s="219"/>
      <c r="AI364" s="219" t="n">
        <v>0</v>
      </c>
      <c r="AJ364" s="180" t="n">
        <v>0</v>
      </c>
      <c r="AK364" s="219"/>
      <c r="AL364" s="219"/>
      <c r="AM364" s="219"/>
      <c r="AN364" s="180" t="n">
        <f aca="false">SUM(AK364+AL364-AM364)</f>
        <v>0</v>
      </c>
      <c r="AO364" s="207" t="n">
        <f aca="false">SUM(AN364/$AN$2)</f>
        <v>0</v>
      </c>
      <c r="AP364" s="180"/>
      <c r="AQ364" s="180"/>
      <c r="AR364" s="207" t="n">
        <f aca="false">SUM(AP364/$AN$2)</f>
        <v>0</v>
      </c>
      <c r="AS364" s="207"/>
      <c r="AT364" s="207"/>
      <c r="AU364" s="207"/>
      <c r="AV364" s="207"/>
      <c r="AW364" s="207" t="n">
        <f aca="false">SUM(AR364+AU364-AV364)</f>
        <v>0</v>
      </c>
      <c r="AX364" s="215"/>
      <c r="AY364" s="180"/>
      <c r="AZ364" s="180"/>
      <c r="BA364" s="160" t="n">
        <f aca="false">SUM(AW364+AY364-AZ364)</f>
        <v>0</v>
      </c>
      <c r="BI364" s="3"/>
    </row>
    <row r="365" customFormat="false" ht="12.75" hidden="true" customHeight="false" outlineLevel="0" collapsed="false">
      <c r="A365" s="204"/>
      <c r="B365" s="205"/>
      <c r="C365" s="205"/>
      <c r="D365" s="205"/>
      <c r="E365" s="205"/>
      <c r="F365" s="205"/>
      <c r="G365" s="205"/>
      <c r="H365" s="205"/>
      <c r="I365" s="217" t="n">
        <v>38113</v>
      </c>
      <c r="J365" s="218" t="s">
        <v>437</v>
      </c>
      <c r="K365" s="219"/>
      <c r="L365" s="219"/>
      <c r="M365" s="219"/>
      <c r="N365" s="219"/>
      <c r="O365" s="219"/>
      <c r="P365" s="219"/>
      <c r="Q365" s="219"/>
      <c r="R365" s="219"/>
      <c r="S365" s="219"/>
      <c r="T365" s="219"/>
      <c r="U365" s="219"/>
      <c r="V365" s="207"/>
      <c r="W365" s="207"/>
      <c r="X365" s="219"/>
      <c r="Y365" s="219"/>
      <c r="Z365" s="219"/>
      <c r="AA365" s="219" t="n">
        <v>2000</v>
      </c>
      <c r="AB365" s="219"/>
      <c r="AC365" s="219" t="n">
        <v>2000</v>
      </c>
      <c r="AD365" s="219" t="n">
        <v>2000</v>
      </c>
      <c r="AE365" s="219"/>
      <c r="AF365" s="219"/>
      <c r="AG365" s="221" t="n">
        <f aca="false">SUM(AD365+AE365-AF365)</f>
        <v>2000</v>
      </c>
      <c r="AH365" s="219" t="n">
        <v>2000</v>
      </c>
      <c r="AI365" s="219" t="n">
        <v>2000</v>
      </c>
      <c r="AJ365" s="180" t="n">
        <v>2000</v>
      </c>
      <c r="AK365" s="219" t="n">
        <v>2000</v>
      </c>
      <c r="AL365" s="219"/>
      <c r="AM365" s="219"/>
      <c r="AN365" s="180" t="n">
        <f aca="false">SUM(AK365+AL365-AM365)</f>
        <v>2000</v>
      </c>
      <c r="AO365" s="207" t="n">
        <f aca="false">SUM(AN365/$AN$2)</f>
        <v>265.445616829252</v>
      </c>
      <c r="AP365" s="180" t="n">
        <v>2000</v>
      </c>
      <c r="AQ365" s="180"/>
      <c r="AR365" s="207" t="n">
        <f aca="false">SUM(AP365/$AN$2)</f>
        <v>265.445616829252</v>
      </c>
      <c r="AS365" s="207"/>
      <c r="AT365" s="207"/>
      <c r="AU365" s="207"/>
      <c r="AV365" s="207"/>
      <c r="AW365" s="207" t="n">
        <f aca="false">SUM(AR365+AU365-AV365)</f>
        <v>265.445616829252</v>
      </c>
      <c r="AX365" s="215" t="n">
        <v>265.45</v>
      </c>
      <c r="AY365" s="180"/>
      <c r="AZ365" s="180"/>
      <c r="BA365" s="160" t="n">
        <f aca="false">SUM(AW365+AY365-AZ365)</f>
        <v>265.445616829252</v>
      </c>
      <c r="BI365" s="3"/>
    </row>
    <row r="366" customFormat="false" ht="12.75" hidden="true" customHeight="false" outlineLevel="0" collapsed="false">
      <c r="A366" s="204"/>
      <c r="B366" s="205"/>
      <c r="C366" s="205"/>
      <c r="D366" s="205"/>
      <c r="E366" s="205"/>
      <c r="F366" s="205"/>
      <c r="G366" s="205"/>
      <c r="H366" s="205"/>
      <c r="I366" s="217" t="n">
        <v>38113</v>
      </c>
      <c r="J366" s="218" t="s">
        <v>438</v>
      </c>
      <c r="K366" s="219" t="n">
        <v>77000</v>
      </c>
      <c r="L366" s="219" t="n">
        <v>30000</v>
      </c>
      <c r="M366" s="219" t="n">
        <v>30000</v>
      </c>
      <c r="N366" s="219" t="n">
        <v>17000</v>
      </c>
      <c r="O366" s="219" t="n">
        <v>17000</v>
      </c>
      <c r="P366" s="219" t="n">
        <v>15000</v>
      </c>
      <c r="Q366" s="219" t="n">
        <v>15000</v>
      </c>
      <c r="R366" s="219" t="n">
        <v>12000</v>
      </c>
      <c r="S366" s="219" t="n">
        <v>15000</v>
      </c>
      <c r="T366" s="219" t="n">
        <v>8500</v>
      </c>
      <c r="U366" s="219"/>
      <c r="V366" s="207" t="n">
        <f aca="false">S366/P366*100</f>
        <v>100</v>
      </c>
      <c r="W366" s="207" t="n">
        <v>15000</v>
      </c>
      <c r="X366" s="219" t="n">
        <v>30000</v>
      </c>
      <c r="Y366" s="219" t="n">
        <v>70000</v>
      </c>
      <c r="Z366" s="219" t="n">
        <v>90000</v>
      </c>
      <c r="AA366" s="219" t="n">
        <v>21000</v>
      </c>
      <c r="AB366" s="219" t="n">
        <v>28000</v>
      </c>
      <c r="AC366" s="219" t="n">
        <v>21000</v>
      </c>
      <c r="AD366" s="219" t="n">
        <v>18000</v>
      </c>
      <c r="AE366" s="219"/>
      <c r="AF366" s="219"/>
      <c r="AG366" s="221" t="n">
        <f aca="false">SUM(AD366+AE366-AF366)</f>
        <v>18000</v>
      </c>
      <c r="AH366" s="219" t="n">
        <v>4500</v>
      </c>
      <c r="AI366" s="219" t="n">
        <v>18000</v>
      </c>
      <c r="AJ366" s="180" t="n">
        <v>4500</v>
      </c>
      <c r="AK366" s="219" t="n">
        <v>18000</v>
      </c>
      <c r="AL366" s="219"/>
      <c r="AM366" s="219"/>
      <c r="AN366" s="180" t="n">
        <f aca="false">SUM(AK366+AL366-AM366)</f>
        <v>18000</v>
      </c>
      <c r="AO366" s="207" t="n">
        <f aca="false">SUM(AN366/$AN$2)</f>
        <v>2389.01055146327</v>
      </c>
      <c r="AP366" s="180" t="n">
        <v>18000</v>
      </c>
      <c r="AQ366" s="180"/>
      <c r="AR366" s="207" t="n">
        <f aca="false">SUM(AP366/$AN$2)</f>
        <v>2389.01055146327</v>
      </c>
      <c r="AS366" s="207" t="n">
        <v>750</v>
      </c>
      <c r="AT366" s="207" t="n">
        <v>750</v>
      </c>
      <c r="AU366" s="207"/>
      <c r="AV366" s="207"/>
      <c r="AW366" s="207" t="n">
        <f aca="false">SUM(AR366+AU366-AV366)</f>
        <v>2389.01055146327</v>
      </c>
      <c r="AX366" s="215" t="n">
        <v>1445.45</v>
      </c>
      <c r="AY366" s="180"/>
      <c r="AZ366" s="180"/>
      <c r="BA366" s="160" t="n">
        <f aca="false">SUM(AW366+AY366-AZ366)</f>
        <v>2389.01055146327</v>
      </c>
      <c r="BI366" s="3"/>
    </row>
    <row r="367" customFormat="false" ht="12.75" hidden="true" customHeight="false" outlineLevel="0" collapsed="false">
      <c r="A367" s="204"/>
      <c r="B367" s="205"/>
      <c r="C367" s="205"/>
      <c r="D367" s="205"/>
      <c r="E367" s="205"/>
      <c r="F367" s="205"/>
      <c r="G367" s="205"/>
      <c r="H367" s="205"/>
      <c r="I367" s="217" t="n">
        <v>38113</v>
      </c>
      <c r="J367" s="218" t="s">
        <v>439</v>
      </c>
      <c r="K367" s="219"/>
      <c r="L367" s="219"/>
      <c r="M367" s="219"/>
      <c r="N367" s="219"/>
      <c r="O367" s="219"/>
      <c r="P367" s="219" t="n">
        <v>50000</v>
      </c>
      <c r="Q367" s="219" t="n">
        <v>50000</v>
      </c>
      <c r="R367" s="219" t="n">
        <v>43400</v>
      </c>
      <c r="S367" s="219" t="n">
        <v>70000</v>
      </c>
      <c r="T367" s="219" t="n">
        <v>46800</v>
      </c>
      <c r="U367" s="219"/>
      <c r="V367" s="207" t="n">
        <f aca="false">S367/P367*100</f>
        <v>140</v>
      </c>
      <c r="W367" s="219" t="n">
        <v>95000</v>
      </c>
      <c r="X367" s="219" t="n">
        <v>20000</v>
      </c>
      <c r="Y367" s="219" t="n">
        <v>20000</v>
      </c>
      <c r="Z367" s="219" t="n">
        <v>50000</v>
      </c>
      <c r="AA367" s="219" t="n">
        <v>50000</v>
      </c>
      <c r="AB367" s="219" t="n">
        <v>5000</v>
      </c>
      <c r="AC367" s="219" t="n">
        <v>100000</v>
      </c>
      <c r="AD367" s="219" t="n">
        <v>100000</v>
      </c>
      <c r="AE367" s="219"/>
      <c r="AF367" s="219"/>
      <c r="AG367" s="221" t="n">
        <f aca="false">SUM(AD367+AE367-AF367)</f>
        <v>100000</v>
      </c>
      <c r="AH367" s="219" t="n">
        <v>40000</v>
      </c>
      <c r="AI367" s="219" t="n">
        <v>100000</v>
      </c>
      <c r="AJ367" s="180" t="n">
        <v>50000</v>
      </c>
      <c r="AK367" s="219" t="n">
        <v>150000</v>
      </c>
      <c r="AL367" s="219" t="n">
        <v>25000</v>
      </c>
      <c r="AM367" s="219"/>
      <c r="AN367" s="180" t="n">
        <f aca="false">SUM(AK367+AL367-AM367)</f>
        <v>175000</v>
      </c>
      <c r="AO367" s="207" t="n">
        <f aca="false">SUM(AN367/$AN$2)</f>
        <v>23226.4914725596</v>
      </c>
      <c r="AP367" s="180" t="n">
        <v>125000</v>
      </c>
      <c r="AQ367" s="180"/>
      <c r="AR367" s="207" t="n">
        <f aca="false">SUM(AP367/$AN$2)</f>
        <v>16590.3510518283</v>
      </c>
      <c r="AS367" s="207" t="n">
        <v>6000</v>
      </c>
      <c r="AT367" s="207" t="n">
        <v>6000</v>
      </c>
      <c r="AU367" s="207"/>
      <c r="AV367" s="207"/>
      <c r="AW367" s="207" t="n">
        <f aca="false">SUM(AR367+AU367-AV367)</f>
        <v>16590.3510518283</v>
      </c>
      <c r="AX367" s="215" t="n">
        <v>14000</v>
      </c>
      <c r="AY367" s="180"/>
      <c r="AZ367" s="180"/>
      <c r="BA367" s="160" t="n">
        <f aca="false">SUM(AW367+AY367-AZ367)</f>
        <v>16590.3510518283</v>
      </c>
      <c r="BI367" s="3"/>
    </row>
    <row r="368" customFormat="false" ht="12.75" hidden="false" customHeight="false" outlineLevel="0" collapsed="false">
      <c r="A368" s="214" t="s">
        <v>440</v>
      </c>
      <c r="B368" s="241"/>
      <c r="C368" s="241"/>
      <c r="D368" s="241"/>
      <c r="E368" s="241"/>
      <c r="F368" s="241"/>
      <c r="G368" s="241"/>
      <c r="H368" s="241"/>
      <c r="I368" s="211" t="s">
        <v>441</v>
      </c>
      <c r="J368" s="212" t="s">
        <v>442</v>
      </c>
      <c r="K368" s="213" t="n">
        <f aca="false">SUM(K369)</f>
        <v>398010</v>
      </c>
      <c r="L368" s="213" t="n">
        <f aca="false">SUM(L369)</f>
        <v>170000</v>
      </c>
      <c r="M368" s="213" t="n">
        <f aca="false">SUM(M369)</f>
        <v>170000</v>
      </c>
      <c r="N368" s="213" t="n">
        <f aca="false">SUM(N369)</f>
        <v>36000</v>
      </c>
      <c r="O368" s="213" t="n">
        <f aca="false">SUM(O369)</f>
        <v>36000</v>
      </c>
      <c r="P368" s="213" t="n">
        <f aca="false">SUM(P369)</f>
        <v>70000</v>
      </c>
      <c r="Q368" s="213" t="n">
        <f aca="false">SUM(Q369)</f>
        <v>70000</v>
      </c>
      <c r="R368" s="213" t="n">
        <f aca="false">SUM(R369)</f>
        <v>40000</v>
      </c>
      <c r="S368" s="213" t="n">
        <f aca="false">SUM(S369)</f>
        <v>80000</v>
      </c>
      <c r="T368" s="213" t="n">
        <f aca="false">SUM(T369)</f>
        <v>45000</v>
      </c>
      <c r="U368" s="213" t="n">
        <f aca="false">SUM(U369)</f>
        <v>0</v>
      </c>
      <c r="V368" s="213" t="n">
        <f aca="false">SUM(V369)</f>
        <v>114.285714285714</v>
      </c>
      <c r="W368" s="213" t="n">
        <f aca="false">SUM(W369)</f>
        <v>100000</v>
      </c>
      <c r="X368" s="213" t="n">
        <f aca="false">SUM(X369)</f>
        <v>150000</v>
      </c>
      <c r="Y368" s="213" t="n">
        <f aca="false">SUM(Y369)</f>
        <v>174000</v>
      </c>
      <c r="Z368" s="213" t="n">
        <f aca="false">SUM(Z369)</f>
        <v>207000</v>
      </c>
      <c r="AA368" s="213" t="n">
        <f aca="false">SUM(AA369)</f>
        <v>207000</v>
      </c>
      <c r="AB368" s="213" t="n">
        <f aca="false">SUM(AB369)</f>
        <v>135700</v>
      </c>
      <c r="AC368" s="213" t="n">
        <f aca="false">SUM(AC369)</f>
        <v>207000</v>
      </c>
      <c r="AD368" s="213" t="n">
        <f aca="false">SUM(AD369)</f>
        <v>207000</v>
      </c>
      <c r="AE368" s="213" t="n">
        <f aca="false">SUM(AE369)</f>
        <v>0</v>
      </c>
      <c r="AF368" s="213" t="n">
        <f aca="false">SUM(AF369)</f>
        <v>0</v>
      </c>
      <c r="AG368" s="213" t="n">
        <f aca="false">SUM(AG369)</f>
        <v>207000</v>
      </c>
      <c r="AH368" s="213" t="n">
        <f aca="false">SUM(AH369)</f>
        <v>138000</v>
      </c>
      <c r="AI368" s="213" t="n">
        <f aca="false">SUM(AI369)</f>
        <v>207000</v>
      </c>
      <c r="AJ368" s="213" t="n">
        <f aca="false">SUM(AJ369)</f>
        <v>115000</v>
      </c>
      <c r="AK368" s="213" t="n">
        <f aca="false">SUM(AK369)</f>
        <v>293000</v>
      </c>
      <c r="AL368" s="213" t="n">
        <f aca="false">SUM(AL369)</f>
        <v>130000</v>
      </c>
      <c r="AM368" s="213" t="n">
        <f aca="false">SUM(AM369)</f>
        <v>0</v>
      </c>
      <c r="AN368" s="213" t="n">
        <f aca="false">SUM(AN369)</f>
        <v>423000</v>
      </c>
      <c r="AO368" s="213" t="n">
        <f aca="false">SUM(AO369)</f>
        <v>56141.7479593868</v>
      </c>
      <c r="AP368" s="213" t="n">
        <f aca="false">SUM(AP369)</f>
        <v>431000</v>
      </c>
      <c r="AQ368" s="213" t="n">
        <f aca="false">SUM(AQ369)</f>
        <v>0</v>
      </c>
      <c r="AR368" s="213" t="n">
        <f aca="false">SUM(AR369)</f>
        <v>57203.5304267038</v>
      </c>
      <c r="AS368" s="213" t="n">
        <f aca="false">SUM(AS369)</f>
        <v>0</v>
      </c>
      <c r="AT368" s="213" t="n">
        <f aca="false">SUM(AT369)</f>
        <v>44392.25</v>
      </c>
      <c r="AU368" s="213" t="n">
        <f aca="false">SUM(AU369)</f>
        <v>0</v>
      </c>
      <c r="AV368" s="213" t="n">
        <f aca="false">SUM(AV369)</f>
        <v>0</v>
      </c>
      <c r="AW368" s="213" t="n">
        <f aca="false">SUM(AW369)</f>
        <v>57203.5304267038</v>
      </c>
      <c r="AX368" s="226" t="n">
        <f aca="false">SUM(AX369)</f>
        <v>68690.01</v>
      </c>
      <c r="AY368" s="213" t="n">
        <f aca="false">SUM(AY369)</f>
        <v>13000</v>
      </c>
      <c r="AZ368" s="213" t="n">
        <f aca="false">SUM(AZ369)</f>
        <v>1425.4</v>
      </c>
      <c r="BA368" s="213" t="n">
        <f aca="false">SUM(BA369)</f>
        <v>68778.1304267038</v>
      </c>
      <c r="BI368" s="3"/>
    </row>
    <row r="369" customFormat="false" ht="12.75" hidden="false" customHeight="false" outlineLevel="0" collapsed="false">
      <c r="A369" s="204" t="s">
        <v>443</v>
      </c>
      <c r="B369" s="205"/>
      <c r="C369" s="205"/>
      <c r="D369" s="205"/>
      <c r="E369" s="205"/>
      <c r="F369" s="205"/>
      <c r="G369" s="205"/>
      <c r="H369" s="205"/>
      <c r="I369" s="217" t="s">
        <v>444</v>
      </c>
      <c r="J369" s="218" t="s">
        <v>445</v>
      </c>
      <c r="K369" s="219" t="n">
        <f aca="false">SUM(K370)</f>
        <v>398010</v>
      </c>
      <c r="L369" s="219" t="n">
        <f aca="false">SUM(L370)</f>
        <v>170000</v>
      </c>
      <c r="M369" s="219" t="n">
        <f aca="false">SUM(M370)</f>
        <v>170000</v>
      </c>
      <c r="N369" s="207" t="n">
        <f aca="false">SUM(N370)</f>
        <v>36000</v>
      </c>
      <c r="O369" s="207" t="n">
        <f aca="false">SUM(O370)</f>
        <v>36000</v>
      </c>
      <c r="P369" s="207" t="n">
        <f aca="false">SUM(P370)</f>
        <v>70000</v>
      </c>
      <c r="Q369" s="207" t="n">
        <f aca="false">SUM(Q370)</f>
        <v>70000</v>
      </c>
      <c r="R369" s="207" t="n">
        <f aca="false">SUM(R370)</f>
        <v>40000</v>
      </c>
      <c r="S369" s="207" t="n">
        <f aca="false">SUM(S370)</f>
        <v>80000</v>
      </c>
      <c r="T369" s="207" t="n">
        <f aca="false">SUM(T370)</f>
        <v>45000</v>
      </c>
      <c r="U369" s="207" t="n">
        <f aca="false">SUM(U370)</f>
        <v>0</v>
      </c>
      <c r="V369" s="207" t="n">
        <f aca="false">SUM(V370)</f>
        <v>114.285714285714</v>
      </c>
      <c r="W369" s="207" t="n">
        <f aca="false">SUM(W370)</f>
        <v>100000</v>
      </c>
      <c r="X369" s="207" t="n">
        <f aca="false">SUM(X370)</f>
        <v>150000</v>
      </c>
      <c r="Y369" s="207" t="n">
        <f aca="false">SUM(Y370)</f>
        <v>174000</v>
      </c>
      <c r="Z369" s="207" t="n">
        <f aca="false">SUM(Z370)</f>
        <v>207000</v>
      </c>
      <c r="AA369" s="207" t="n">
        <f aca="false">SUM(AA370)</f>
        <v>207000</v>
      </c>
      <c r="AB369" s="207" t="n">
        <f aca="false">SUM(AB370)</f>
        <v>135700</v>
      </c>
      <c r="AC369" s="207" t="n">
        <f aca="false">SUM(AC370)</f>
        <v>207000</v>
      </c>
      <c r="AD369" s="207" t="n">
        <f aca="false">SUM(AD370)</f>
        <v>207000</v>
      </c>
      <c r="AE369" s="207" t="n">
        <f aca="false">SUM(AE370)</f>
        <v>0</v>
      </c>
      <c r="AF369" s="207" t="n">
        <f aca="false">SUM(AF370)</f>
        <v>0</v>
      </c>
      <c r="AG369" s="207" t="n">
        <f aca="false">SUM(AG370)</f>
        <v>207000</v>
      </c>
      <c r="AH369" s="207" t="n">
        <f aca="false">SUM(AH370)</f>
        <v>138000</v>
      </c>
      <c r="AI369" s="207" t="n">
        <f aca="false">SUM(AI370)</f>
        <v>207000</v>
      </c>
      <c r="AJ369" s="207" t="n">
        <f aca="false">SUM(AJ370)</f>
        <v>115000</v>
      </c>
      <c r="AK369" s="207" t="n">
        <f aca="false">SUM(AK370)</f>
        <v>293000</v>
      </c>
      <c r="AL369" s="207" t="n">
        <f aca="false">SUM(AL370)</f>
        <v>130000</v>
      </c>
      <c r="AM369" s="207" t="n">
        <f aca="false">SUM(AM370)</f>
        <v>0</v>
      </c>
      <c r="AN369" s="207" t="n">
        <f aca="false">SUM(AN370)</f>
        <v>423000</v>
      </c>
      <c r="AO369" s="207" t="n">
        <f aca="false">SUM(AN369/$AN$2)</f>
        <v>56141.7479593868</v>
      </c>
      <c r="AP369" s="207" t="n">
        <f aca="false">SUM(AP370)</f>
        <v>431000</v>
      </c>
      <c r="AQ369" s="207" t="n">
        <f aca="false">SUM(AQ370)</f>
        <v>0</v>
      </c>
      <c r="AR369" s="207" t="n">
        <f aca="false">SUM(AP369/$AN$2)</f>
        <v>57203.5304267038</v>
      </c>
      <c r="AS369" s="207"/>
      <c r="AT369" s="207" t="n">
        <f aca="false">SUM(AT370)</f>
        <v>44392.25</v>
      </c>
      <c r="AU369" s="207" t="n">
        <f aca="false">SUM(AU370)</f>
        <v>0</v>
      </c>
      <c r="AV369" s="207" t="n">
        <f aca="false">SUM(AV370)</f>
        <v>0</v>
      </c>
      <c r="AW369" s="207" t="n">
        <f aca="false">SUM(AR369+AU369-AV369)</f>
        <v>57203.5304267038</v>
      </c>
      <c r="AX369" s="215" t="n">
        <f aca="false">SUM(AX372)</f>
        <v>68690.01</v>
      </c>
      <c r="AY369" s="216" t="n">
        <f aca="false">SUM(AY372)</f>
        <v>13000</v>
      </c>
      <c r="AZ369" s="216" t="n">
        <f aca="false">SUM(AZ372)</f>
        <v>1425.4</v>
      </c>
      <c r="BA369" s="216" t="n">
        <f aca="false">SUM(BA372)</f>
        <v>68778.1304267038</v>
      </c>
      <c r="BI369" s="3"/>
    </row>
    <row r="370" customFormat="false" ht="12.75" hidden="false" customHeight="false" outlineLevel="0" collapsed="false">
      <c r="A370" s="204"/>
      <c r="B370" s="205"/>
      <c r="C370" s="205"/>
      <c r="D370" s="205"/>
      <c r="E370" s="205"/>
      <c r="F370" s="205"/>
      <c r="G370" s="205"/>
      <c r="H370" s="205"/>
      <c r="I370" s="211" t="s">
        <v>446</v>
      </c>
      <c r="J370" s="212"/>
      <c r="K370" s="213" t="n">
        <f aca="false">SUM(K372)</f>
        <v>398010</v>
      </c>
      <c r="L370" s="213" t="n">
        <f aca="false">SUM(L372)</f>
        <v>170000</v>
      </c>
      <c r="M370" s="213" t="n">
        <f aca="false">SUM(M372)</f>
        <v>170000</v>
      </c>
      <c r="N370" s="213" t="n">
        <f aca="false">SUM(N372)</f>
        <v>36000</v>
      </c>
      <c r="O370" s="213" t="n">
        <f aca="false">SUM(O372)</f>
        <v>36000</v>
      </c>
      <c r="P370" s="213" t="n">
        <f aca="false">SUM(P372)</f>
        <v>70000</v>
      </c>
      <c r="Q370" s="213" t="n">
        <f aca="false">SUM(Q372)</f>
        <v>70000</v>
      </c>
      <c r="R370" s="213" t="n">
        <f aca="false">SUM(R372)</f>
        <v>40000</v>
      </c>
      <c r="S370" s="213" t="n">
        <f aca="false">SUM(S372)</f>
        <v>80000</v>
      </c>
      <c r="T370" s="213" t="n">
        <f aca="false">SUM(T372)</f>
        <v>45000</v>
      </c>
      <c r="U370" s="213" t="n">
        <f aca="false">SUM(U372)</f>
        <v>0</v>
      </c>
      <c r="V370" s="213" t="n">
        <f aca="false">SUM(V372)</f>
        <v>114.285714285714</v>
      </c>
      <c r="W370" s="213" t="n">
        <f aca="false">SUM(W372)</f>
        <v>100000</v>
      </c>
      <c r="X370" s="213" t="n">
        <f aca="false">SUM(X372)</f>
        <v>150000</v>
      </c>
      <c r="Y370" s="213" t="n">
        <f aca="false">SUM(Y372)</f>
        <v>174000</v>
      </c>
      <c r="Z370" s="213" t="n">
        <f aca="false">SUM(Z372)</f>
        <v>207000</v>
      </c>
      <c r="AA370" s="213" t="n">
        <f aca="false">SUM(AA372)</f>
        <v>207000</v>
      </c>
      <c r="AB370" s="213" t="n">
        <f aca="false">SUM(AB372)</f>
        <v>135700</v>
      </c>
      <c r="AC370" s="213" t="n">
        <f aca="false">SUM(AC372)</f>
        <v>207000</v>
      </c>
      <c r="AD370" s="213" t="n">
        <f aca="false">SUM(AD372)</f>
        <v>207000</v>
      </c>
      <c r="AE370" s="213" t="n">
        <f aca="false">SUM(AE372)</f>
        <v>0</v>
      </c>
      <c r="AF370" s="213" t="n">
        <f aca="false">SUM(AF372)</f>
        <v>0</v>
      </c>
      <c r="AG370" s="213" t="n">
        <f aca="false">SUM(AG372)</f>
        <v>207000</v>
      </c>
      <c r="AH370" s="213" t="n">
        <f aca="false">SUM(AH372)</f>
        <v>138000</v>
      </c>
      <c r="AI370" s="213" t="n">
        <f aca="false">SUM(AI372)</f>
        <v>207000</v>
      </c>
      <c r="AJ370" s="213" t="n">
        <f aca="false">SUM(AJ372)</f>
        <v>115000</v>
      </c>
      <c r="AK370" s="213" t="n">
        <f aca="false">SUM(AK372)</f>
        <v>293000</v>
      </c>
      <c r="AL370" s="213" t="n">
        <f aca="false">SUM(AL372)</f>
        <v>130000</v>
      </c>
      <c r="AM370" s="213" t="n">
        <f aca="false">SUM(AM372)</f>
        <v>0</v>
      </c>
      <c r="AN370" s="213" t="n">
        <f aca="false">SUM(AN372)</f>
        <v>423000</v>
      </c>
      <c r="AO370" s="207" t="n">
        <f aca="false">SUM(AN370/$AN$2)</f>
        <v>56141.7479593868</v>
      </c>
      <c r="AP370" s="213" t="n">
        <f aca="false">SUM(AP372)</f>
        <v>431000</v>
      </c>
      <c r="AQ370" s="213" t="n">
        <f aca="false">SUM(AQ372)</f>
        <v>0</v>
      </c>
      <c r="AR370" s="207" t="n">
        <f aca="false">SUM(AP370/$AN$2)</f>
        <v>57203.5304267038</v>
      </c>
      <c r="AS370" s="207"/>
      <c r="AT370" s="207" t="n">
        <f aca="false">SUM(AT372)</f>
        <v>44392.25</v>
      </c>
      <c r="AU370" s="207" t="n">
        <f aca="false">SUM(AU372)</f>
        <v>0</v>
      </c>
      <c r="AV370" s="207" t="n">
        <f aca="false">SUM(AV372)</f>
        <v>0</v>
      </c>
      <c r="AW370" s="207" t="n">
        <f aca="false">SUM(AR370+AU370-AV370)</f>
        <v>57203.5304267038</v>
      </c>
      <c r="AX370" s="215"/>
      <c r="AY370" s="180"/>
      <c r="AZ370" s="180"/>
      <c r="BA370" s="160" t="n">
        <v>68779.11</v>
      </c>
      <c r="BI370" s="3"/>
    </row>
    <row r="371" customFormat="false" ht="12.75" hidden="false" customHeight="false" outlineLevel="0" collapsed="false">
      <c r="A371" s="204"/>
      <c r="B371" s="205" t="s">
        <v>178</v>
      </c>
      <c r="C371" s="205"/>
      <c r="D371" s="205"/>
      <c r="E371" s="205"/>
      <c r="F371" s="205"/>
      <c r="G371" s="205"/>
      <c r="H371" s="205"/>
      <c r="I371" s="234" t="s">
        <v>271</v>
      </c>
      <c r="J371" s="218" t="s">
        <v>37</v>
      </c>
      <c r="K371" s="213"/>
      <c r="L371" s="213"/>
      <c r="M371" s="213"/>
      <c r="N371" s="213"/>
      <c r="O371" s="213"/>
      <c r="P371" s="213"/>
      <c r="Q371" s="213"/>
      <c r="R371" s="213"/>
      <c r="S371" s="213"/>
      <c r="T371" s="213"/>
      <c r="U371" s="213"/>
      <c r="V371" s="213"/>
      <c r="W371" s="213"/>
      <c r="X371" s="213"/>
      <c r="Y371" s="213"/>
      <c r="Z371" s="213"/>
      <c r="AA371" s="213"/>
      <c r="AB371" s="213"/>
      <c r="AC371" s="213"/>
      <c r="AD371" s="213"/>
      <c r="AE371" s="213"/>
      <c r="AF371" s="213"/>
      <c r="AG371" s="213"/>
      <c r="AH371" s="213"/>
      <c r="AI371" s="213"/>
      <c r="AJ371" s="213"/>
      <c r="AK371" s="213"/>
      <c r="AL371" s="213"/>
      <c r="AM371" s="213"/>
      <c r="AN371" s="213"/>
      <c r="AO371" s="207" t="n">
        <f aca="false">SUM(AN371/$AN$2)</f>
        <v>0</v>
      </c>
      <c r="AP371" s="213" t="n">
        <v>431000</v>
      </c>
      <c r="AQ371" s="213"/>
      <c r="AR371" s="207" t="n">
        <f aca="false">SUM(AP371/$AN$2)</f>
        <v>57203.5304267038</v>
      </c>
      <c r="AS371" s="207"/>
      <c r="AT371" s="207" t="n">
        <v>431000</v>
      </c>
      <c r="AU371" s="207"/>
      <c r="AV371" s="207"/>
      <c r="AW371" s="207" t="n">
        <f aca="false">SUM(AR371+AU371-AV371)</f>
        <v>57203.5304267038</v>
      </c>
      <c r="AX371" s="215"/>
      <c r="AY371" s="180"/>
      <c r="AZ371" s="180"/>
      <c r="BA371" s="160" t="n">
        <v>68778.13</v>
      </c>
      <c r="BI371" s="3"/>
    </row>
    <row r="372" customFormat="false" ht="12.75" hidden="false" customHeight="false" outlineLevel="0" collapsed="false">
      <c r="A372" s="214"/>
      <c r="B372" s="220"/>
      <c r="C372" s="220"/>
      <c r="D372" s="220"/>
      <c r="E372" s="220"/>
      <c r="F372" s="220"/>
      <c r="G372" s="220"/>
      <c r="H372" s="220"/>
      <c r="I372" s="206" t="n">
        <v>3</v>
      </c>
      <c r="J372" s="137" t="s">
        <v>71</v>
      </c>
      <c r="K372" s="207" t="n">
        <f aca="false">SUM(K373)</f>
        <v>398010</v>
      </c>
      <c r="L372" s="207" t="n">
        <f aca="false">SUM(L373)</f>
        <v>170000</v>
      </c>
      <c r="M372" s="207" t="n">
        <f aca="false">SUM(M373)</f>
        <v>170000</v>
      </c>
      <c r="N372" s="207" t="n">
        <f aca="false">SUM(N373)</f>
        <v>36000</v>
      </c>
      <c r="O372" s="207" t="n">
        <f aca="false">SUM(O373)</f>
        <v>36000</v>
      </c>
      <c r="P372" s="207" t="n">
        <f aca="false">SUM(P373)</f>
        <v>70000</v>
      </c>
      <c r="Q372" s="207" t="n">
        <f aca="false">SUM(Q373)</f>
        <v>70000</v>
      </c>
      <c r="R372" s="207" t="n">
        <f aca="false">SUM(R373)</f>
        <v>40000</v>
      </c>
      <c r="S372" s="207" t="n">
        <f aca="false">SUM(S373)</f>
        <v>80000</v>
      </c>
      <c r="T372" s="207" t="n">
        <f aca="false">SUM(T373)</f>
        <v>45000</v>
      </c>
      <c r="U372" s="207" t="n">
        <f aca="false">SUM(U373)</f>
        <v>0</v>
      </c>
      <c r="V372" s="207" t="n">
        <f aca="false">SUM(V373)</f>
        <v>114.285714285714</v>
      </c>
      <c r="W372" s="207" t="n">
        <f aca="false">SUM(W373)</f>
        <v>100000</v>
      </c>
      <c r="X372" s="207" t="n">
        <f aca="false">SUM(X373)</f>
        <v>150000</v>
      </c>
      <c r="Y372" s="207" t="n">
        <f aca="false">SUM(Y373)</f>
        <v>174000</v>
      </c>
      <c r="Z372" s="207" t="n">
        <f aca="false">SUM(Z373)</f>
        <v>207000</v>
      </c>
      <c r="AA372" s="207" t="n">
        <f aca="false">SUM(AA373)</f>
        <v>207000</v>
      </c>
      <c r="AB372" s="207" t="n">
        <f aca="false">SUM(AB373)</f>
        <v>135700</v>
      </c>
      <c r="AC372" s="207" t="n">
        <f aca="false">SUM(AC373)</f>
        <v>207000</v>
      </c>
      <c r="AD372" s="207" t="n">
        <f aca="false">SUM(AD373)</f>
        <v>207000</v>
      </c>
      <c r="AE372" s="207" t="n">
        <f aca="false">SUM(AE373)</f>
        <v>0</v>
      </c>
      <c r="AF372" s="207" t="n">
        <f aca="false">SUM(AF373)</f>
        <v>0</v>
      </c>
      <c r="AG372" s="207" t="n">
        <f aca="false">SUM(AG373)</f>
        <v>207000</v>
      </c>
      <c r="AH372" s="207" t="n">
        <f aca="false">SUM(AH373)</f>
        <v>138000</v>
      </c>
      <c r="AI372" s="207" t="n">
        <f aca="false">SUM(AI373)</f>
        <v>207000</v>
      </c>
      <c r="AJ372" s="207" t="n">
        <f aca="false">SUM(AJ373)</f>
        <v>115000</v>
      </c>
      <c r="AK372" s="207" t="n">
        <f aca="false">SUM(AK373)</f>
        <v>293000</v>
      </c>
      <c r="AL372" s="207" t="n">
        <f aca="false">SUM(AL373)</f>
        <v>130000</v>
      </c>
      <c r="AM372" s="207" t="n">
        <f aca="false">SUM(AM373)</f>
        <v>0</v>
      </c>
      <c r="AN372" s="207" t="n">
        <f aca="false">SUM(AN373)</f>
        <v>423000</v>
      </c>
      <c r="AO372" s="207" t="n">
        <f aca="false">SUM(AN372/$AN$2)</f>
        <v>56141.7479593868</v>
      </c>
      <c r="AP372" s="207" t="n">
        <f aca="false">SUM(AP373)</f>
        <v>431000</v>
      </c>
      <c r="AQ372" s="207" t="n">
        <f aca="false">SUM(AQ373)</f>
        <v>0</v>
      </c>
      <c r="AR372" s="207" t="n">
        <f aca="false">SUM(AP372/$AN$2)</f>
        <v>57203.5304267038</v>
      </c>
      <c r="AS372" s="207"/>
      <c r="AT372" s="207" t="n">
        <f aca="false">SUM(AT373)</f>
        <v>44392.25</v>
      </c>
      <c r="AU372" s="207" t="n">
        <f aca="false">SUM(AU373)</f>
        <v>0</v>
      </c>
      <c r="AV372" s="207" t="n">
        <f aca="false">SUM(AV373)</f>
        <v>0</v>
      </c>
      <c r="AW372" s="207" t="n">
        <f aca="false">SUM(AR372+AU372-AV372)</f>
        <v>57203.5304267038</v>
      </c>
      <c r="AX372" s="215" t="n">
        <f aca="false">SUM(AX373)</f>
        <v>68690.01</v>
      </c>
      <c r="AY372" s="215" t="n">
        <f aca="false">SUM(AY373)</f>
        <v>13000</v>
      </c>
      <c r="AZ372" s="215" t="n">
        <f aca="false">SUM(AZ373)</f>
        <v>1425.4</v>
      </c>
      <c r="BA372" s="215" t="n">
        <f aca="false">SUM(BA373)</f>
        <v>68778.1304267038</v>
      </c>
      <c r="BI372" s="3"/>
    </row>
    <row r="373" customFormat="false" ht="12.75" hidden="false" customHeight="false" outlineLevel="0" collapsed="false">
      <c r="A373" s="214"/>
      <c r="B373" s="220" t="s">
        <v>179</v>
      </c>
      <c r="C373" s="220"/>
      <c r="D373" s="220"/>
      <c r="E373" s="220"/>
      <c r="F373" s="220"/>
      <c r="G373" s="220"/>
      <c r="H373" s="220"/>
      <c r="I373" s="206" t="n">
        <v>38</v>
      </c>
      <c r="J373" s="137" t="s">
        <v>77</v>
      </c>
      <c r="K373" s="207" t="n">
        <f aca="false">SUM(K375)</f>
        <v>398010</v>
      </c>
      <c r="L373" s="207" t="n">
        <f aca="false">SUM(L375)</f>
        <v>170000</v>
      </c>
      <c r="M373" s="207" t="n">
        <f aca="false">SUM(M375)</f>
        <v>170000</v>
      </c>
      <c r="N373" s="207" t="n">
        <f aca="false">SUM(N375)</f>
        <v>36000</v>
      </c>
      <c r="O373" s="207" t="n">
        <f aca="false">SUM(O375)</f>
        <v>36000</v>
      </c>
      <c r="P373" s="207" t="n">
        <f aca="false">SUM(P375)</f>
        <v>70000</v>
      </c>
      <c r="Q373" s="207" t="n">
        <f aca="false">SUM(Q375)</f>
        <v>70000</v>
      </c>
      <c r="R373" s="207" t="n">
        <f aca="false">SUM(R375)</f>
        <v>40000</v>
      </c>
      <c r="S373" s="207" t="n">
        <f aca="false">SUM(S375)</f>
        <v>80000</v>
      </c>
      <c r="T373" s="207" t="n">
        <f aca="false">SUM(T375)</f>
        <v>45000</v>
      </c>
      <c r="U373" s="207" t="n">
        <f aca="false">SUM(U375)</f>
        <v>0</v>
      </c>
      <c r="V373" s="207" t="n">
        <f aca="false">SUM(V375)</f>
        <v>114.285714285714</v>
      </c>
      <c r="W373" s="207" t="n">
        <f aca="false">SUM(W374)</f>
        <v>100000</v>
      </c>
      <c r="X373" s="207" t="n">
        <f aca="false">SUM(X374)</f>
        <v>150000</v>
      </c>
      <c r="Y373" s="207" t="n">
        <f aca="false">SUM(Y374)</f>
        <v>174000</v>
      </c>
      <c r="Z373" s="207" t="n">
        <f aca="false">SUM(Z374)</f>
        <v>207000</v>
      </c>
      <c r="AA373" s="207" t="n">
        <f aca="false">SUM(AA374)</f>
        <v>207000</v>
      </c>
      <c r="AB373" s="207" t="n">
        <f aca="false">SUM(AB374)</f>
        <v>135700</v>
      </c>
      <c r="AC373" s="207" t="n">
        <f aca="false">SUM(AC374)</f>
        <v>207000</v>
      </c>
      <c r="AD373" s="207" t="n">
        <f aca="false">SUM(AD374)</f>
        <v>207000</v>
      </c>
      <c r="AE373" s="207" t="n">
        <f aca="false">SUM(AE374)</f>
        <v>0</v>
      </c>
      <c r="AF373" s="207" t="n">
        <f aca="false">SUM(AF374)</f>
        <v>0</v>
      </c>
      <c r="AG373" s="207" t="n">
        <f aca="false">SUM(AG374)</f>
        <v>207000</v>
      </c>
      <c r="AH373" s="207" t="n">
        <f aca="false">SUM(AH374)</f>
        <v>138000</v>
      </c>
      <c r="AI373" s="207" t="n">
        <f aca="false">SUM(AI374)</f>
        <v>207000</v>
      </c>
      <c r="AJ373" s="207" t="n">
        <f aca="false">SUM(AJ374)</f>
        <v>115000</v>
      </c>
      <c r="AK373" s="207" t="n">
        <f aca="false">SUM(AK374)</f>
        <v>293000</v>
      </c>
      <c r="AL373" s="207" t="n">
        <f aca="false">SUM(AL374)</f>
        <v>130000</v>
      </c>
      <c r="AM373" s="207" t="n">
        <f aca="false">SUM(AM374)</f>
        <v>0</v>
      </c>
      <c r="AN373" s="207" t="n">
        <f aca="false">SUM(AN374)</f>
        <v>423000</v>
      </c>
      <c r="AO373" s="207" t="n">
        <f aca="false">SUM(AN373/$AN$2)</f>
        <v>56141.7479593868</v>
      </c>
      <c r="AP373" s="207" t="n">
        <f aca="false">SUM(AP374)</f>
        <v>431000</v>
      </c>
      <c r="AQ373" s="207"/>
      <c r="AR373" s="207" t="n">
        <f aca="false">SUM(AP373/$AN$2)</f>
        <v>57203.5304267038</v>
      </c>
      <c r="AS373" s="207"/>
      <c r="AT373" s="207" t="n">
        <f aca="false">SUM(AT374)</f>
        <v>44392.25</v>
      </c>
      <c r="AU373" s="207" t="n">
        <f aca="false">SUM(AU374)</f>
        <v>0</v>
      </c>
      <c r="AV373" s="207" t="n">
        <f aca="false">SUM(AV374)</f>
        <v>0</v>
      </c>
      <c r="AW373" s="207" t="n">
        <f aca="false">SUM(AR373+AU373-AV373)</f>
        <v>57203.5304267038</v>
      </c>
      <c r="AX373" s="215" t="n">
        <f aca="false">SUM(AX374)</f>
        <v>68690.01</v>
      </c>
      <c r="AY373" s="215" t="n">
        <f aca="false">SUM(AY374)</f>
        <v>13000</v>
      </c>
      <c r="AZ373" s="215" t="n">
        <f aca="false">SUM(AZ374)</f>
        <v>1425.4</v>
      </c>
      <c r="BA373" s="215" t="n">
        <f aca="false">SUM(BA374)</f>
        <v>68778.1304267038</v>
      </c>
      <c r="BI373" s="3"/>
    </row>
    <row r="374" customFormat="false" ht="12.75" hidden="true" customHeight="false" outlineLevel="0" collapsed="false">
      <c r="A374" s="209"/>
      <c r="B374" s="205"/>
      <c r="C374" s="205"/>
      <c r="D374" s="205"/>
      <c r="E374" s="205"/>
      <c r="F374" s="205"/>
      <c r="G374" s="205"/>
      <c r="H374" s="205"/>
      <c r="I374" s="217" t="n">
        <v>381</v>
      </c>
      <c r="J374" s="218" t="s">
        <v>169</v>
      </c>
      <c r="K374" s="219" t="n">
        <f aca="false">SUM(K375)</f>
        <v>398010</v>
      </c>
      <c r="L374" s="219" t="n">
        <f aca="false">SUM(L375)</f>
        <v>170000</v>
      </c>
      <c r="M374" s="219" t="n">
        <f aca="false">SUM(M375)</f>
        <v>170000</v>
      </c>
      <c r="N374" s="219" t="n">
        <f aca="false">SUM(N375)</f>
        <v>36000</v>
      </c>
      <c r="O374" s="219" t="n">
        <f aca="false">SUM(O375)</f>
        <v>36000</v>
      </c>
      <c r="P374" s="219" t="n">
        <f aca="false">SUM(P375)</f>
        <v>70000</v>
      </c>
      <c r="Q374" s="219" t="n">
        <f aca="false">SUM(Q375)</f>
        <v>70000</v>
      </c>
      <c r="R374" s="219" t="n">
        <f aca="false">SUM(R375)</f>
        <v>40000</v>
      </c>
      <c r="S374" s="219" t="n">
        <f aca="false">SUM(S375)</f>
        <v>80000</v>
      </c>
      <c r="T374" s="219" t="n">
        <f aca="false">SUM(T375)</f>
        <v>45000</v>
      </c>
      <c r="U374" s="219" t="n">
        <f aca="false">SUM(U375)</f>
        <v>0</v>
      </c>
      <c r="V374" s="219" t="n">
        <f aca="false">SUM(V375)</f>
        <v>114.285714285714</v>
      </c>
      <c r="W374" s="219" t="n">
        <f aca="false">SUM(W375:W375)</f>
        <v>100000</v>
      </c>
      <c r="X374" s="219" t="n">
        <f aca="false">SUM(X375:X377)</f>
        <v>150000</v>
      </c>
      <c r="Y374" s="219" t="n">
        <f aca="false">SUM(Y375:Y377)</f>
        <v>174000</v>
      </c>
      <c r="Z374" s="219" t="n">
        <f aca="false">SUM(Z375:Z377)</f>
        <v>207000</v>
      </c>
      <c r="AA374" s="219" t="n">
        <f aca="false">SUM(AA375:AA377)</f>
        <v>207000</v>
      </c>
      <c r="AB374" s="219" t="n">
        <f aca="false">SUM(AB375:AB377)</f>
        <v>135700</v>
      </c>
      <c r="AC374" s="219" t="n">
        <f aca="false">SUM(AC375:AC377)</f>
        <v>207000</v>
      </c>
      <c r="AD374" s="219" t="n">
        <f aca="false">SUM(AD375:AD377)</f>
        <v>207000</v>
      </c>
      <c r="AE374" s="219" t="n">
        <f aca="false">SUM(AE375:AE377)</f>
        <v>0</v>
      </c>
      <c r="AF374" s="219" t="n">
        <f aca="false">SUM(AF375:AF377)</f>
        <v>0</v>
      </c>
      <c r="AG374" s="219" t="n">
        <f aca="false">SUM(AG375:AG377)</f>
        <v>207000</v>
      </c>
      <c r="AH374" s="219" t="n">
        <f aca="false">SUM(AH375:AH377)</f>
        <v>138000</v>
      </c>
      <c r="AI374" s="219" t="n">
        <f aca="false">SUM(AI375:AI377)</f>
        <v>207000</v>
      </c>
      <c r="AJ374" s="219" t="n">
        <f aca="false">SUM(AJ375:AJ377)</f>
        <v>115000</v>
      </c>
      <c r="AK374" s="219" t="n">
        <f aca="false">SUM(AK375:AK377)</f>
        <v>293000</v>
      </c>
      <c r="AL374" s="219" t="n">
        <f aca="false">SUM(AL375:AL377)</f>
        <v>130000</v>
      </c>
      <c r="AM374" s="219" t="n">
        <f aca="false">SUM(AM375:AM377)</f>
        <v>0</v>
      </c>
      <c r="AN374" s="219" t="n">
        <f aca="false">SUM(AN375:AN377)</f>
        <v>423000</v>
      </c>
      <c r="AO374" s="207" t="n">
        <f aca="false">SUM(AN374/$AN$2)</f>
        <v>56141.7479593868</v>
      </c>
      <c r="AP374" s="219" t="n">
        <f aca="false">SUM(AP375:AP377)</f>
        <v>431000</v>
      </c>
      <c r="AQ374" s="219"/>
      <c r="AR374" s="207" t="n">
        <f aca="false">SUM(AP374/$AN$2)</f>
        <v>57203.5304267038</v>
      </c>
      <c r="AS374" s="207"/>
      <c r="AT374" s="207" t="n">
        <f aca="false">SUM(AT375:AT377)</f>
        <v>44392.25</v>
      </c>
      <c r="AU374" s="207" t="n">
        <f aca="false">SUM(AU375:AU377)</f>
        <v>0</v>
      </c>
      <c r="AV374" s="207" t="n">
        <f aca="false">SUM(AV375:AV377)</f>
        <v>0</v>
      </c>
      <c r="AW374" s="207" t="n">
        <f aca="false">SUM(AR374+AU374-AV374)</f>
        <v>57203.5304267038</v>
      </c>
      <c r="AX374" s="215" t="n">
        <f aca="false">SUM(AX375:AX377)</f>
        <v>68690.01</v>
      </c>
      <c r="AY374" s="215" t="n">
        <f aca="false">SUM(AY375:AY377)</f>
        <v>13000</v>
      </c>
      <c r="AZ374" s="215" t="n">
        <f aca="false">SUM(AZ375:AZ377)</f>
        <v>1425.4</v>
      </c>
      <c r="BA374" s="215" t="n">
        <f aca="false">SUM(BA375:BA377)</f>
        <v>68778.1304267038</v>
      </c>
      <c r="BG374" s="3" t="n">
        <v>68778.13</v>
      </c>
      <c r="BI374" s="3"/>
    </row>
    <row r="375" customFormat="false" ht="12.75" hidden="true" customHeight="false" outlineLevel="0" collapsed="false">
      <c r="A375" s="209"/>
      <c r="B375" s="205"/>
      <c r="C375" s="205"/>
      <c r="D375" s="205"/>
      <c r="E375" s="205"/>
      <c r="F375" s="205"/>
      <c r="G375" s="205"/>
      <c r="H375" s="205"/>
      <c r="I375" s="217" t="n">
        <v>38112</v>
      </c>
      <c r="J375" s="218" t="s">
        <v>447</v>
      </c>
      <c r="K375" s="219" t="n">
        <v>398010</v>
      </c>
      <c r="L375" s="219" t="n">
        <v>170000</v>
      </c>
      <c r="M375" s="219" t="n">
        <v>170000</v>
      </c>
      <c r="N375" s="219" t="n">
        <v>36000</v>
      </c>
      <c r="O375" s="219" t="n">
        <v>36000</v>
      </c>
      <c r="P375" s="219" t="n">
        <v>70000</v>
      </c>
      <c r="Q375" s="219" t="n">
        <v>70000</v>
      </c>
      <c r="R375" s="219" t="n">
        <v>40000</v>
      </c>
      <c r="S375" s="219" t="n">
        <v>80000</v>
      </c>
      <c r="T375" s="219" t="n">
        <v>45000</v>
      </c>
      <c r="U375" s="219"/>
      <c r="V375" s="207" t="n">
        <f aca="false">S375/P375*100</f>
        <v>114.285714285714</v>
      </c>
      <c r="W375" s="219" t="n">
        <v>100000</v>
      </c>
      <c r="X375" s="219" t="n">
        <v>150000</v>
      </c>
      <c r="Y375" s="219" t="n">
        <v>165000</v>
      </c>
      <c r="Z375" s="219" t="n">
        <v>180000</v>
      </c>
      <c r="AA375" s="219" t="n">
        <v>180000</v>
      </c>
      <c r="AB375" s="219" t="n">
        <v>117200</v>
      </c>
      <c r="AC375" s="219" t="n">
        <v>180000</v>
      </c>
      <c r="AD375" s="219" t="n">
        <v>180000</v>
      </c>
      <c r="AE375" s="219"/>
      <c r="AF375" s="219"/>
      <c r="AG375" s="221" t="n">
        <f aca="false">SUM(AD375+AE375-AF375)</f>
        <v>180000</v>
      </c>
      <c r="AH375" s="219" t="n">
        <v>125000</v>
      </c>
      <c r="AI375" s="219" t="n">
        <v>180000</v>
      </c>
      <c r="AJ375" s="180" t="n">
        <v>93000</v>
      </c>
      <c r="AK375" s="219" t="n">
        <v>266000</v>
      </c>
      <c r="AL375" s="219" t="n">
        <v>130000</v>
      </c>
      <c r="AM375" s="219"/>
      <c r="AN375" s="180" t="n">
        <f aca="false">SUM(AK375+AL375-AM375)</f>
        <v>396000</v>
      </c>
      <c r="AO375" s="207" t="n">
        <f aca="false">SUM(AN375/$AN$2)</f>
        <v>52558.2321321919</v>
      </c>
      <c r="AP375" s="180" t="n">
        <v>400000</v>
      </c>
      <c r="AQ375" s="180"/>
      <c r="AR375" s="207" t="n">
        <f aca="false">SUM(AP375/$AN$2)</f>
        <v>53089.1233658504</v>
      </c>
      <c r="AS375" s="207" t="n">
        <v>42000</v>
      </c>
      <c r="AT375" s="207" t="n">
        <v>42000</v>
      </c>
      <c r="AU375" s="207"/>
      <c r="AV375" s="207"/>
      <c r="AW375" s="207" t="n">
        <f aca="false">SUM(AR375+AU375-AV375)</f>
        <v>53089.1233658504</v>
      </c>
      <c r="AX375" s="215" t="n">
        <v>66000</v>
      </c>
      <c r="AY375" s="215" t="n">
        <v>13000</v>
      </c>
      <c r="AZ375" s="215"/>
      <c r="BA375" s="245" t="n">
        <f aca="false">SUM(AW375+AY375-AZ375)</f>
        <v>66089.1233658504</v>
      </c>
      <c r="BI375" s="3"/>
    </row>
    <row r="376" customFormat="false" ht="12.75" hidden="true" customHeight="false" outlineLevel="0" collapsed="false">
      <c r="A376" s="209"/>
      <c r="B376" s="205"/>
      <c r="C376" s="205"/>
      <c r="D376" s="205"/>
      <c r="E376" s="205"/>
      <c r="F376" s="205"/>
      <c r="G376" s="205"/>
      <c r="H376" s="205"/>
      <c r="I376" s="217" t="n">
        <v>38112</v>
      </c>
      <c r="J376" s="218" t="s">
        <v>448</v>
      </c>
      <c r="K376" s="219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07"/>
      <c r="W376" s="219"/>
      <c r="X376" s="219"/>
      <c r="Y376" s="219" t="n">
        <v>3000</v>
      </c>
      <c r="Z376" s="219" t="n">
        <v>18000</v>
      </c>
      <c r="AA376" s="219" t="n">
        <v>18000</v>
      </c>
      <c r="AB376" s="219" t="n">
        <v>13500</v>
      </c>
      <c r="AC376" s="219" t="n">
        <v>18000</v>
      </c>
      <c r="AD376" s="219" t="n">
        <v>18000</v>
      </c>
      <c r="AE376" s="219"/>
      <c r="AF376" s="219"/>
      <c r="AG376" s="221" t="n">
        <f aca="false">SUM(AD376+AE376-AF376)</f>
        <v>18000</v>
      </c>
      <c r="AH376" s="219" t="n">
        <v>7000</v>
      </c>
      <c r="AI376" s="219" t="n">
        <v>18000</v>
      </c>
      <c r="AJ376" s="180" t="n">
        <v>18000</v>
      </c>
      <c r="AK376" s="219" t="n">
        <v>18000</v>
      </c>
      <c r="AL376" s="219"/>
      <c r="AM376" s="219"/>
      <c r="AN376" s="180" t="n">
        <f aca="false">SUM(AK376+AL376-AM376)</f>
        <v>18000</v>
      </c>
      <c r="AO376" s="207" t="n">
        <f aca="false">SUM(AN376/$AN$2)</f>
        <v>2389.01055146327</v>
      </c>
      <c r="AP376" s="180" t="n">
        <v>18000</v>
      </c>
      <c r="AQ376" s="180"/>
      <c r="AR376" s="207" t="n">
        <f aca="false">SUM(AP376/$AN$2)</f>
        <v>2389.01055146327</v>
      </c>
      <c r="AS376" s="207" t="n">
        <v>1397.25</v>
      </c>
      <c r="AT376" s="207" t="n">
        <v>1397.25</v>
      </c>
      <c r="AU376" s="207"/>
      <c r="AV376" s="207"/>
      <c r="AW376" s="207" t="n">
        <f aca="false">SUM(AR376+AU376-AV376)</f>
        <v>2389.01055146327</v>
      </c>
      <c r="AX376" s="215" t="n">
        <v>2390.01</v>
      </c>
      <c r="AY376" s="215"/>
      <c r="AZ376" s="215"/>
      <c r="BA376" s="245" t="n">
        <f aca="false">SUM(AW376+AY376-AZ376)</f>
        <v>2389.01055146327</v>
      </c>
      <c r="BI376" s="3"/>
    </row>
    <row r="377" customFormat="false" ht="12.75" hidden="true" customHeight="false" outlineLevel="0" collapsed="false">
      <c r="A377" s="209"/>
      <c r="B377" s="205"/>
      <c r="C377" s="205"/>
      <c r="D377" s="205"/>
      <c r="E377" s="205"/>
      <c r="F377" s="205"/>
      <c r="G377" s="205"/>
      <c r="H377" s="205"/>
      <c r="I377" s="217" t="n">
        <v>38112</v>
      </c>
      <c r="J377" s="218" t="s">
        <v>449</v>
      </c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07"/>
      <c r="W377" s="219"/>
      <c r="X377" s="219"/>
      <c r="Y377" s="219" t="n">
        <v>6000</v>
      </c>
      <c r="Z377" s="219" t="n">
        <v>9000</v>
      </c>
      <c r="AA377" s="219" t="n">
        <v>9000</v>
      </c>
      <c r="AB377" s="219" t="n">
        <v>5000</v>
      </c>
      <c r="AC377" s="219" t="n">
        <v>9000</v>
      </c>
      <c r="AD377" s="219" t="n">
        <v>9000</v>
      </c>
      <c r="AE377" s="219"/>
      <c r="AF377" s="219"/>
      <c r="AG377" s="221" t="n">
        <f aca="false">SUM(AD377+AE377-AF377)</f>
        <v>9000</v>
      </c>
      <c r="AH377" s="219" t="n">
        <v>6000</v>
      </c>
      <c r="AI377" s="219" t="n">
        <v>9000</v>
      </c>
      <c r="AJ377" s="180" t="n">
        <v>4000</v>
      </c>
      <c r="AK377" s="219" t="n">
        <v>9000</v>
      </c>
      <c r="AL377" s="219"/>
      <c r="AM377" s="219"/>
      <c r="AN377" s="180" t="n">
        <f aca="false">SUM(AK377+AL377-AM377)</f>
        <v>9000</v>
      </c>
      <c r="AO377" s="207" t="n">
        <f aca="false">SUM(AN377/$AN$2)</f>
        <v>1194.50527573163</v>
      </c>
      <c r="AP377" s="180" t="n">
        <v>13000</v>
      </c>
      <c r="AQ377" s="180"/>
      <c r="AR377" s="207" t="n">
        <f aca="false">SUM(AP377/$AN$2)</f>
        <v>1725.39650939014</v>
      </c>
      <c r="AS377" s="207" t="n">
        <v>995</v>
      </c>
      <c r="AT377" s="207" t="n">
        <v>995</v>
      </c>
      <c r="AU377" s="207"/>
      <c r="AV377" s="207"/>
      <c r="AW377" s="207" t="n">
        <f aca="false">SUM(AR377+AU377-AV377)</f>
        <v>1725.39650939014</v>
      </c>
      <c r="AX377" s="215" t="n">
        <v>300</v>
      </c>
      <c r="AY377" s="215"/>
      <c r="AZ377" s="215" t="n">
        <v>1425.4</v>
      </c>
      <c r="BA377" s="245" t="n">
        <f aca="false">SUM(AW377+AY377-AZ377)</f>
        <v>299.996509390139</v>
      </c>
      <c r="BI377" s="3"/>
    </row>
    <row r="378" customFormat="false" ht="12.75" hidden="false" customHeight="false" outlineLevel="0" collapsed="false">
      <c r="A378" s="214" t="s">
        <v>450</v>
      </c>
      <c r="B378" s="241"/>
      <c r="C378" s="241"/>
      <c r="D378" s="241"/>
      <c r="E378" s="241"/>
      <c r="F378" s="241"/>
      <c r="G378" s="241"/>
      <c r="H378" s="241"/>
      <c r="I378" s="211" t="s">
        <v>451</v>
      </c>
      <c r="J378" s="212" t="s">
        <v>452</v>
      </c>
      <c r="K378" s="213" t="n">
        <f aca="false">SUM(K379)</f>
        <v>0</v>
      </c>
      <c r="L378" s="213" t="n">
        <f aca="false">SUM(L379)</f>
        <v>105000</v>
      </c>
      <c r="M378" s="213" t="n">
        <f aca="false">SUM(M379)</f>
        <v>105000</v>
      </c>
      <c r="N378" s="213" t="n">
        <f aca="false">SUM(N379)</f>
        <v>8000</v>
      </c>
      <c r="O378" s="213" t="n">
        <f aca="false">SUM(O379)</f>
        <v>8000</v>
      </c>
      <c r="P378" s="213" t="n">
        <f aca="false">SUM(P379)</f>
        <v>10000</v>
      </c>
      <c r="Q378" s="213" t="n">
        <f aca="false">SUM(Q379)</f>
        <v>10000</v>
      </c>
      <c r="R378" s="213" t="n">
        <f aca="false">SUM(R379)</f>
        <v>1000</v>
      </c>
      <c r="S378" s="213" t="n">
        <f aca="false">SUM(S379)</f>
        <v>10000</v>
      </c>
      <c r="T378" s="213" t="n">
        <f aca="false">SUM(T379)</f>
        <v>3000</v>
      </c>
      <c r="U378" s="213" t="n">
        <f aca="false">SUM(U379)</f>
        <v>0</v>
      </c>
      <c r="V378" s="213" t="n">
        <f aca="false">SUM(V379)</f>
        <v>100</v>
      </c>
      <c r="W378" s="213" t="n">
        <f aca="false">SUM(W379)</f>
        <v>10000</v>
      </c>
      <c r="X378" s="213" t="n">
        <f aca="false">SUM(X379)</f>
        <v>40000</v>
      </c>
      <c r="Y378" s="213" t="n">
        <f aca="false">SUM(Y379)</f>
        <v>30000</v>
      </c>
      <c r="Z378" s="213" t="n">
        <f aca="false">SUM(Z379)</f>
        <v>30000</v>
      </c>
      <c r="AA378" s="213" t="n">
        <f aca="false">SUM(AA379)</f>
        <v>35000</v>
      </c>
      <c r="AB378" s="213" t="n">
        <f aca="false">SUM(AB379)</f>
        <v>18000</v>
      </c>
      <c r="AC378" s="213" t="n">
        <f aca="false">SUM(AC379)</f>
        <v>315000</v>
      </c>
      <c r="AD378" s="213" t="n">
        <f aca="false">SUM(AD379)</f>
        <v>290000</v>
      </c>
      <c r="AE378" s="213" t="n">
        <f aca="false">SUM(AE379)</f>
        <v>0</v>
      </c>
      <c r="AF378" s="213" t="n">
        <f aca="false">SUM(AF379)</f>
        <v>0</v>
      </c>
      <c r="AG378" s="213" t="n">
        <f aca="false">SUM(AG379)</f>
        <v>290000</v>
      </c>
      <c r="AH378" s="213" t="n">
        <f aca="false">SUM(AH379)</f>
        <v>133000</v>
      </c>
      <c r="AI378" s="213" t="n">
        <f aca="false">SUM(AI379)</f>
        <v>555000</v>
      </c>
      <c r="AJ378" s="213" t="n">
        <f aca="false">SUM(AJ379)</f>
        <v>0</v>
      </c>
      <c r="AK378" s="213" t="n">
        <f aca="false">SUM(AK379)</f>
        <v>555000</v>
      </c>
      <c r="AL378" s="213" t="n">
        <f aca="false">SUM(AL379)</f>
        <v>0</v>
      </c>
      <c r="AM378" s="213" t="n">
        <f aca="false">SUM(AM379)</f>
        <v>150000</v>
      </c>
      <c r="AN378" s="213" t="n">
        <f aca="false">SUM(AN379)</f>
        <v>405000</v>
      </c>
      <c r="AO378" s="213" t="n">
        <f aca="false">SUM(AO379)</f>
        <v>53752.7374079235</v>
      </c>
      <c r="AP378" s="213" t="n">
        <f aca="false">SUM(AP379)</f>
        <v>260000</v>
      </c>
      <c r="AQ378" s="213" t="n">
        <f aca="false">SUM(AQ379)</f>
        <v>0</v>
      </c>
      <c r="AR378" s="213" t="n">
        <f aca="false">SUM(AR379)</f>
        <v>34507.9301878028</v>
      </c>
      <c r="AS378" s="213" t="n">
        <f aca="false">SUM(AS379)</f>
        <v>0</v>
      </c>
      <c r="AT378" s="213" t="n">
        <f aca="false">SUM(AT379)</f>
        <v>19054.45</v>
      </c>
      <c r="AU378" s="213" t="n">
        <f aca="false">SUM(AU379)</f>
        <v>0</v>
      </c>
      <c r="AV378" s="213" t="n">
        <f aca="false">SUM(AV379)</f>
        <v>0</v>
      </c>
      <c r="AW378" s="213" t="n">
        <f aca="false">SUM(AW379)</f>
        <v>34507.9301878028</v>
      </c>
      <c r="AX378" s="226" t="n">
        <f aca="false">SUM(AX379)</f>
        <v>20454.45</v>
      </c>
      <c r="AY378" s="226" t="n">
        <f aca="false">SUM(AY379)</f>
        <v>0</v>
      </c>
      <c r="AZ378" s="226" t="n">
        <f aca="false">SUM(AZ379)</f>
        <v>3981.68</v>
      </c>
      <c r="BA378" s="226" t="n">
        <f aca="false">SUM(BA379)</f>
        <v>30526.2501878028</v>
      </c>
      <c r="BI378" s="3"/>
    </row>
    <row r="379" customFormat="false" ht="12.75" hidden="false" customHeight="false" outlineLevel="0" collapsed="false">
      <c r="A379" s="209" t="s">
        <v>453</v>
      </c>
      <c r="B379" s="205"/>
      <c r="C379" s="205"/>
      <c r="D379" s="205"/>
      <c r="E379" s="205"/>
      <c r="F379" s="205"/>
      <c r="G379" s="205"/>
      <c r="H379" s="205"/>
      <c r="I379" s="217" t="s">
        <v>155</v>
      </c>
      <c r="J379" s="218" t="s">
        <v>452</v>
      </c>
      <c r="K379" s="219" t="n">
        <f aca="false">SUM(K380)</f>
        <v>0</v>
      </c>
      <c r="L379" s="219" t="n">
        <f aca="false">SUM(L380)</f>
        <v>105000</v>
      </c>
      <c r="M379" s="219" t="n">
        <f aca="false">SUM(M380)</f>
        <v>105000</v>
      </c>
      <c r="N379" s="219" t="n">
        <f aca="false">SUM(N380)</f>
        <v>8000</v>
      </c>
      <c r="O379" s="219" t="n">
        <f aca="false">SUM(O380)</f>
        <v>8000</v>
      </c>
      <c r="P379" s="219" t="n">
        <f aca="false">SUM(P380)</f>
        <v>10000</v>
      </c>
      <c r="Q379" s="219" t="n">
        <f aca="false">SUM(Q380)</f>
        <v>10000</v>
      </c>
      <c r="R379" s="219" t="n">
        <f aca="false">SUM(R380)</f>
        <v>1000</v>
      </c>
      <c r="S379" s="219" t="n">
        <f aca="false">SUM(S380)</f>
        <v>10000</v>
      </c>
      <c r="T379" s="219" t="n">
        <f aca="false">SUM(T380)</f>
        <v>3000</v>
      </c>
      <c r="U379" s="219" t="n">
        <f aca="false">SUM(U380)</f>
        <v>0</v>
      </c>
      <c r="V379" s="219" t="n">
        <f aca="false">SUM(V380)</f>
        <v>100</v>
      </c>
      <c r="W379" s="219" t="n">
        <f aca="false">SUM(W380)</f>
        <v>10000</v>
      </c>
      <c r="X379" s="219" t="n">
        <f aca="false">SUM(X380)</f>
        <v>40000</v>
      </c>
      <c r="Y379" s="219" t="n">
        <f aca="false">SUM(Y380)</f>
        <v>30000</v>
      </c>
      <c r="Z379" s="219" t="n">
        <f aca="false">SUM(Z380)</f>
        <v>30000</v>
      </c>
      <c r="AA379" s="219" t="n">
        <f aca="false">SUM(AA380)</f>
        <v>35000</v>
      </c>
      <c r="AB379" s="219" t="n">
        <f aca="false">SUM(AB380)</f>
        <v>18000</v>
      </c>
      <c r="AC379" s="219" t="n">
        <f aca="false">SUM(AC380)</f>
        <v>315000</v>
      </c>
      <c r="AD379" s="219" t="n">
        <f aca="false">SUM(AD380)</f>
        <v>290000</v>
      </c>
      <c r="AE379" s="219" t="n">
        <f aca="false">SUM(AE380)</f>
        <v>0</v>
      </c>
      <c r="AF379" s="219" t="n">
        <f aca="false">SUM(AF380)</f>
        <v>0</v>
      </c>
      <c r="AG379" s="219" t="n">
        <f aca="false">SUM(AG380)</f>
        <v>290000</v>
      </c>
      <c r="AH379" s="219" t="n">
        <f aca="false">SUM(AH380)</f>
        <v>133000</v>
      </c>
      <c r="AI379" s="219" t="n">
        <f aca="false">SUM(AI380)</f>
        <v>555000</v>
      </c>
      <c r="AJ379" s="219" t="n">
        <f aca="false">SUM(AJ380)</f>
        <v>0</v>
      </c>
      <c r="AK379" s="219" t="n">
        <f aca="false">SUM(AK380)</f>
        <v>555000</v>
      </c>
      <c r="AL379" s="219" t="n">
        <f aca="false">SUM(AL380)</f>
        <v>0</v>
      </c>
      <c r="AM379" s="219" t="n">
        <f aca="false">SUM(AM380)</f>
        <v>150000</v>
      </c>
      <c r="AN379" s="219" t="n">
        <f aca="false">SUM(AN380)</f>
        <v>405000</v>
      </c>
      <c r="AO379" s="207" t="n">
        <f aca="false">SUM(AN379/$AN$2)</f>
        <v>53752.7374079235</v>
      </c>
      <c r="AP379" s="219" t="n">
        <f aca="false">SUM(AP380)</f>
        <v>260000</v>
      </c>
      <c r="AQ379" s="219" t="n">
        <f aca="false">SUM(AQ380)</f>
        <v>0</v>
      </c>
      <c r="AR379" s="207" t="n">
        <f aca="false">SUM(AP379/$AN$2)</f>
        <v>34507.9301878028</v>
      </c>
      <c r="AS379" s="207"/>
      <c r="AT379" s="207" t="n">
        <f aca="false">SUM(AT380)</f>
        <v>19054.45</v>
      </c>
      <c r="AU379" s="207" t="n">
        <f aca="false">SUM(AU380)</f>
        <v>0</v>
      </c>
      <c r="AV379" s="207" t="n">
        <f aca="false">SUM(AV380)</f>
        <v>0</v>
      </c>
      <c r="AW379" s="207" t="n">
        <f aca="false">SUM(AR379+AU379-AV379)</f>
        <v>34507.9301878028</v>
      </c>
      <c r="AX379" s="215" t="n">
        <f aca="false">SUM(AX382)</f>
        <v>20454.45</v>
      </c>
      <c r="AY379" s="215" t="n">
        <f aca="false">SUM(AY382)</f>
        <v>0</v>
      </c>
      <c r="AZ379" s="215" t="n">
        <f aca="false">SUM(AZ382)</f>
        <v>3981.68</v>
      </c>
      <c r="BA379" s="215" t="n">
        <f aca="false">SUM(BA382)</f>
        <v>30526.2501878028</v>
      </c>
      <c r="BI379" s="3"/>
    </row>
    <row r="380" customFormat="false" ht="12.75" hidden="false" customHeight="false" outlineLevel="0" collapsed="false">
      <c r="A380" s="209"/>
      <c r="B380" s="205"/>
      <c r="C380" s="205"/>
      <c r="D380" s="205"/>
      <c r="E380" s="205"/>
      <c r="F380" s="205"/>
      <c r="G380" s="205"/>
      <c r="H380" s="205"/>
      <c r="I380" s="217" t="s">
        <v>454</v>
      </c>
      <c r="J380" s="218"/>
      <c r="K380" s="219" t="n">
        <f aca="false">SUM(K382)</f>
        <v>0</v>
      </c>
      <c r="L380" s="219" t="n">
        <f aca="false">SUM(L382)</f>
        <v>105000</v>
      </c>
      <c r="M380" s="219" t="n">
        <f aca="false">SUM(M382)</f>
        <v>105000</v>
      </c>
      <c r="N380" s="219" t="n">
        <f aca="false">SUM(N382)</f>
        <v>8000</v>
      </c>
      <c r="O380" s="219" t="n">
        <f aca="false">SUM(O382)</f>
        <v>8000</v>
      </c>
      <c r="P380" s="219" t="n">
        <f aca="false">SUM(P382)</f>
        <v>10000</v>
      </c>
      <c r="Q380" s="219" t="n">
        <f aca="false">SUM(Q382)</f>
        <v>10000</v>
      </c>
      <c r="R380" s="219" t="n">
        <f aca="false">SUM(R382)</f>
        <v>1000</v>
      </c>
      <c r="S380" s="219" t="n">
        <f aca="false">SUM(S382)</f>
        <v>10000</v>
      </c>
      <c r="T380" s="219" t="n">
        <f aca="false">SUM(T382)</f>
        <v>3000</v>
      </c>
      <c r="U380" s="219" t="n">
        <f aca="false">SUM(U382)</f>
        <v>0</v>
      </c>
      <c r="V380" s="219" t="n">
        <f aca="false">SUM(V382)</f>
        <v>100</v>
      </c>
      <c r="W380" s="219" t="n">
        <f aca="false">SUM(W382)</f>
        <v>10000</v>
      </c>
      <c r="X380" s="219" t="n">
        <f aca="false">SUM(X382)</f>
        <v>40000</v>
      </c>
      <c r="Y380" s="219" t="n">
        <f aca="false">SUM(Y382)</f>
        <v>30000</v>
      </c>
      <c r="Z380" s="219" t="n">
        <f aca="false">SUM(Z382)</f>
        <v>30000</v>
      </c>
      <c r="AA380" s="219" t="n">
        <f aca="false">SUM(AA382)</f>
        <v>35000</v>
      </c>
      <c r="AB380" s="219" t="n">
        <f aca="false">SUM(AB382)</f>
        <v>18000</v>
      </c>
      <c r="AC380" s="219" t="n">
        <f aca="false">SUM(AC382)</f>
        <v>315000</v>
      </c>
      <c r="AD380" s="219" t="n">
        <f aca="false">SUM(AD382)</f>
        <v>290000</v>
      </c>
      <c r="AE380" s="219" t="n">
        <f aca="false">SUM(AE382)</f>
        <v>0</v>
      </c>
      <c r="AF380" s="219" t="n">
        <f aca="false">SUM(AF382)</f>
        <v>0</v>
      </c>
      <c r="AG380" s="219" t="n">
        <f aca="false">SUM(AG382)</f>
        <v>290000</v>
      </c>
      <c r="AH380" s="219" t="n">
        <f aca="false">SUM(AH382)</f>
        <v>133000</v>
      </c>
      <c r="AI380" s="219" t="n">
        <f aca="false">SUM(AI382)</f>
        <v>555000</v>
      </c>
      <c r="AJ380" s="219" t="n">
        <f aca="false">SUM(AJ382)</f>
        <v>0</v>
      </c>
      <c r="AK380" s="219" t="n">
        <f aca="false">SUM(AK382)</f>
        <v>555000</v>
      </c>
      <c r="AL380" s="219" t="n">
        <f aca="false">SUM(AL382)</f>
        <v>0</v>
      </c>
      <c r="AM380" s="219" t="n">
        <f aca="false">SUM(AM382)</f>
        <v>150000</v>
      </c>
      <c r="AN380" s="219" t="n">
        <f aca="false">SUM(AN382)</f>
        <v>405000</v>
      </c>
      <c r="AO380" s="207" t="n">
        <f aca="false">SUM(AN380/$AN$2)</f>
        <v>53752.7374079235</v>
      </c>
      <c r="AP380" s="219" t="n">
        <f aca="false">SUM(AP382)</f>
        <v>260000</v>
      </c>
      <c r="AQ380" s="219" t="n">
        <f aca="false">SUM(AQ382)</f>
        <v>0</v>
      </c>
      <c r="AR380" s="207" t="n">
        <f aca="false">SUM(AP380/$AN$2)</f>
        <v>34507.9301878028</v>
      </c>
      <c r="AS380" s="207"/>
      <c r="AT380" s="207" t="n">
        <f aca="false">SUM(AT382)</f>
        <v>19054.45</v>
      </c>
      <c r="AU380" s="207" t="n">
        <f aca="false">SUM(AU382)</f>
        <v>0</v>
      </c>
      <c r="AV380" s="207" t="n">
        <f aca="false">SUM(AV382)</f>
        <v>0</v>
      </c>
      <c r="AW380" s="207" t="n">
        <f aca="false">SUM(AR380+AU380-AV380)</f>
        <v>34507.9301878028</v>
      </c>
      <c r="AX380" s="215"/>
      <c r="AY380" s="215"/>
      <c r="AZ380" s="215"/>
      <c r="BA380" s="245" t="n">
        <v>30526.25</v>
      </c>
      <c r="BI380" s="3"/>
    </row>
    <row r="381" customFormat="false" ht="12.75" hidden="false" customHeight="false" outlineLevel="0" collapsed="false">
      <c r="A381" s="209"/>
      <c r="B381" s="205" t="s">
        <v>178</v>
      </c>
      <c r="C381" s="205"/>
      <c r="D381" s="205"/>
      <c r="E381" s="205"/>
      <c r="F381" s="205"/>
      <c r="G381" s="205"/>
      <c r="H381" s="205"/>
      <c r="I381" s="234" t="s">
        <v>179</v>
      </c>
      <c r="J381" s="218" t="s">
        <v>28</v>
      </c>
      <c r="K381" s="219"/>
      <c r="L381" s="219"/>
      <c r="M381" s="219"/>
      <c r="N381" s="219"/>
      <c r="O381" s="219"/>
      <c r="P381" s="219"/>
      <c r="Q381" s="219"/>
      <c r="R381" s="219"/>
      <c r="S381" s="219"/>
      <c r="T381" s="219"/>
      <c r="U381" s="219"/>
      <c r="V381" s="219"/>
      <c r="W381" s="219"/>
      <c r="X381" s="219"/>
      <c r="Y381" s="219"/>
      <c r="Z381" s="219"/>
      <c r="AA381" s="219"/>
      <c r="AB381" s="219"/>
      <c r="AC381" s="219"/>
      <c r="AD381" s="219"/>
      <c r="AE381" s="219"/>
      <c r="AF381" s="219"/>
      <c r="AG381" s="219"/>
      <c r="AH381" s="219"/>
      <c r="AI381" s="219"/>
      <c r="AJ381" s="219"/>
      <c r="AK381" s="219"/>
      <c r="AL381" s="219"/>
      <c r="AM381" s="219"/>
      <c r="AN381" s="219"/>
      <c r="AO381" s="207" t="n">
        <f aca="false">SUM(AN381/$AN$2)</f>
        <v>0</v>
      </c>
      <c r="AP381" s="219" t="n">
        <v>260000</v>
      </c>
      <c r="AQ381" s="219"/>
      <c r="AR381" s="207" t="n">
        <f aca="false">SUM(AP381/$AN$2)</f>
        <v>34507.9301878028</v>
      </c>
      <c r="AS381" s="207"/>
      <c r="AT381" s="207" t="n">
        <v>260000</v>
      </c>
      <c r="AU381" s="207"/>
      <c r="AV381" s="207"/>
      <c r="AW381" s="207" t="n">
        <f aca="false">SUM(AR381+AU381-AV381)</f>
        <v>34507.9301878028</v>
      </c>
      <c r="AX381" s="215"/>
      <c r="AY381" s="215"/>
      <c r="AZ381" s="215"/>
      <c r="BA381" s="245" t="n">
        <v>30526.25</v>
      </c>
      <c r="BI381" s="3"/>
    </row>
    <row r="382" customFormat="false" ht="12.75" hidden="false" customHeight="false" outlineLevel="0" collapsed="false">
      <c r="A382" s="214"/>
      <c r="B382" s="220"/>
      <c r="C382" s="220"/>
      <c r="D382" s="220"/>
      <c r="E382" s="220"/>
      <c r="F382" s="220"/>
      <c r="G382" s="220"/>
      <c r="H382" s="220"/>
      <c r="I382" s="206" t="n">
        <v>3</v>
      </c>
      <c r="J382" s="137" t="s">
        <v>71</v>
      </c>
      <c r="K382" s="207" t="n">
        <f aca="false">SUM(K383)</f>
        <v>0</v>
      </c>
      <c r="L382" s="207" t="n">
        <f aca="false">SUM(L383)</f>
        <v>105000</v>
      </c>
      <c r="M382" s="207" t="n">
        <f aca="false">SUM(M383)</f>
        <v>105000</v>
      </c>
      <c r="N382" s="207" t="n">
        <f aca="false">SUM(N383)</f>
        <v>8000</v>
      </c>
      <c r="O382" s="207" t="n">
        <f aca="false">SUM(O383)</f>
        <v>8000</v>
      </c>
      <c r="P382" s="207" t="n">
        <f aca="false">SUM(P383)</f>
        <v>10000</v>
      </c>
      <c r="Q382" s="207" t="n">
        <f aca="false">SUM(Q383)</f>
        <v>10000</v>
      </c>
      <c r="R382" s="207" t="n">
        <f aca="false">SUM(R383)</f>
        <v>1000</v>
      </c>
      <c r="S382" s="207" t="n">
        <f aca="false">SUM(S383)</f>
        <v>10000</v>
      </c>
      <c r="T382" s="207" t="n">
        <f aca="false">SUM(T383)</f>
        <v>3000</v>
      </c>
      <c r="U382" s="207" t="n">
        <f aca="false">SUM(U383)</f>
        <v>0</v>
      </c>
      <c r="V382" s="207" t="n">
        <f aca="false">SUM(V383)</f>
        <v>100</v>
      </c>
      <c r="W382" s="207" t="n">
        <f aca="false">SUM(W383)</f>
        <v>10000</v>
      </c>
      <c r="X382" s="207" t="n">
        <f aca="false">SUM(X383)</f>
        <v>40000</v>
      </c>
      <c r="Y382" s="207" t="n">
        <f aca="false">SUM(Y383)</f>
        <v>30000</v>
      </c>
      <c r="Z382" s="207" t="n">
        <f aca="false">SUM(Z383)</f>
        <v>30000</v>
      </c>
      <c r="AA382" s="207" t="n">
        <f aca="false">SUM(AA383)</f>
        <v>35000</v>
      </c>
      <c r="AB382" s="207" t="n">
        <f aca="false">SUM(AB383)</f>
        <v>18000</v>
      </c>
      <c r="AC382" s="207" t="n">
        <f aca="false">SUM(AC383)</f>
        <v>315000</v>
      </c>
      <c r="AD382" s="207" t="n">
        <f aca="false">SUM(AD383)</f>
        <v>290000</v>
      </c>
      <c r="AE382" s="207" t="n">
        <f aca="false">SUM(AE383)</f>
        <v>0</v>
      </c>
      <c r="AF382" s="207" t="n">
        <f aca="false">SUM(AF383)</f>
        <v>0</v>
      </c>
      <c r="AG382" s="207" t="n">
        <f aca="false">SUM(AG383)</f>
        <v>290000</v>
      </c>
      <c r="AH382" s="207" t="n">
        <f aca="false">SUM(AH383)</f>
        <v>133000</v>
      </c>
      <c r="AI382" s="207" t="n">
        <f aca="false">SUM(AI383)</f>
        <v>555000</v>
      </c>
      <c r="AJ382" s="207" t="n">
        <f aca="false">SUM(AJ383)</f>
        <v>0</v>
      </c>
      <c r="AK382" s="207" t="n">
        <f aca="false">SUM(AK383+AK388)</f>
        <v>555000</v>
      </c>
      <c r="AL382" s="207" t="n">
        <f aca="false">SUM(AL383+AL388)</f>
        <v>0</v>
      </c>
      <c r="AM382" s="207" t="n">
        <f aca="false">SUM(AM383+AM388)</f>
        <v>150000</v>
      </c>
      <c r="AN382" s="207" t="n">
        <f aca="false">SUM(AN383+AN388)</f>
        <v>405000</v>
      </c>
      <c r="AO382" s="207" t="n">
        <f aca="false">SUM(AN382/$AN$2)</f>
        <v>53752.7374079235</v>
      </c>
      <c r="AP382" s="207" t="n">
        <f aca="false">SUM(AP383+AP388)</f>
        <v>260000</v>
      </c>
      <c r="AQ382" s="207" t="n">
        <f aca="false">SUM(AQ383+AQ388)</f>
        <v>0</v>
      </c>
      <c r="AR382" s="207" t="n">
        <f aca="false">SUM(AP382/$AN$2)</f>
        <v>34507.9301878028</v>
      </c>
      <c r="AS382" s="207"/>
      <c r="AT382" s="207" t="n">
        <f aca="false">SUM(AT383+AT388)</f>
        <v>19054.45</v>
      </c>
      <c r="AU382" s="207" t="n">
        <f aca="false">SUM(AU383+AU388)</f>
        <v>0</v>
      </c>
      <c r="AV382" s="207" t="n">
        <f aca="false">SUM(AV383+AV388)</f>
        <v>0</v>
      </c>
      <c r="AW382" s="207" t="n">
        <f aca="false">SUM(AR382+AU382-AV382)</f>
        <v>34507.9301878028</v>
      </c>
      <c r="AX382" s="215" t="n">
        <f aca="false">SUM(AX383+AX388)</f>
        <v>20454.45</v>
      </c>
      <c r="AY382" s="215" t="n">
        <f aca="false">SUM(AY383+AY388)</f>
        <v>0</v>
      </c>
      <c r="AZ382" s="215" t="n">
        <f aca="false">SUM(AZ383+AZ388)</f>
        <v>3981.68</v>
      </c>
      <c r="BA382" s="215" t="n">
        <f aca="false">SUM(BA383+BA388)</f>
        <v>30526.2501878028</v>
      </c>
      <c r="BI382" s="3"/>
    </row>
    <row r="383" customFormat="false" ht="12.75" hidden="false" customHeight="false" outlineLevel="0" collapsed="false">
      <c r="A383" s="214"/>
      <c r="B383" s="220" t="s">
        <v>179</v>
      </c>
      <c r="C383" s="220"/>
      <c r="D383" s="220"/>
      <c r="E383" s="220"/>
      <c r="F383" s="220"/>
      <c r="G383" s="220"/>
      <c r="H383" s="220"/>
      <c r="I383" s="206" t="n">
        <v>37</v>
      </c>
      <c r="J383" s="137" t="s">
        <v>316</v>
      </c>
      <c r="K383" s="207" t="n">
        <f aca="false">SUM(K384)</f>
        <v>0</v>
      </c>
      <c r="L383" s="207" t="n">
        <f aca="false">SUM(L384)</f>
        <v>105000</v>
      </c>
      <c r="M383" s="207" t="n">
        <f aca="false">SUM(M384)</f>
        <v>105000</v>
      </c>
      <c r="N383" s="207" t="n">
        <f aca="false">SUM(N384)</f>
        <v>8000</v>
      </c>
      <c r="O383" s="207" t="n">
        <f aca="false">SUM(O384)</f>
        <v>8000</v>
      </c>
      <c r="P383" s="207" t="n">
        <f aca="false">SUM(P384)</f>
        <v>10000</v>
      </c>
      <c r="Q383" s="207" t="n">
        <f aca="false">SUM(Q384)</f>
        <v>10000</v>
      </c>
      <c r="R383" s="207" t="n">
        <f aca="false">SUM(R384)</f>
        <v>1000</v>
      </c>
      <c r="S383" s="207" t="n">
        <f aca="false">SUM(S384)</f>
        <v>10000</v>
      </c>
      <c r="T383" s="207" t="n">
        <f aca="false">SUM(T384)</f>
        <v>3000</v>
      </c>
      <c r="U383" s="207" t="n">
        <f aca="false">SUM(U384)</f>
        <v>0</v>
      </c>
      <c r="V383" s="207" t="n">
        <f aca="false">SUM(V384)</f>
        <v>100</v>
      </c>
      <c r="W383" s="207" t="n">
        <f aca="false">SUM(W384)</f>
        <v>10000</v>
      </c>
      <c r="X383" s="207" t="n">
        <f aca="false">SUM(X384)</f>
        <v>40000</v>
      </c>
      <c r="Y383" s="207" t="n">
        <f aca="false">SUM(Y384)</f>
        <v>30000</v>
      </c>
      <c r="Z383" s="207" t="n">
        <f aca="false">SUM(Z384)</f>
        <v>30000</v>
      </c>
      <c r="AA383" s="207" t="n">
        <f aca="false">SUM(AA384)</f>
        <v>35000</v>
      </c>
      <c r="AB383" s="207" t="n">
        <f aca="false">SUM(AB384)</f>
        <v>18000</v>
      </c>
      <c r="AC383" s="207" t="n">
        <f aca="false">SUM(AC384)</f>
        <v>315000</v>
      </c>
      <c r="AD383" s="207" t="n">
        <f aca="false">SUM(AD384)</f>
        <v>290000</v>
      </c>
      <c r="AE383" s="207" t="n">
        <f aca="false">SUM(AE384)</f>
        <v>0</v>
      </c>
      <c r="AF383" s="207" t="n">
        <f aca="false">SUM(AF384)</f>
        <v>0</v>
      </c>
      <c r="AG383" s="207" t="n">
        <f aca="false">SUM(AG384)</f>
        <v>290000</v>
      </c>
      <c r="AH383" s="207" t="n">
        <f aca="false">SUM(AH384)</f>
        <v>133000</v>
      </c>
      <c r="AI383" s="207" t="n">
        <f aca="false">SUM(AI384)</f>
        <v>555000</v>
      </c>
      <c r="AJ383" s="207" t="n">
        <f aca="false">SUM(AJ384)</f>
        <v>0</v>
      </c>
      <c r="AK383" s="207" t="n">
        <f aca="false">SUM(AK384)</f>
        <v>305000</v>
      </c>
      <c r="AL383" s="207" t="n">
        <f aca="false">SUM(AL384)</f>
        <v>0</v>
      </c>
      <c r="AM383" s="207" t="n">
        <f aca="false">SUM(AM384)</f>
        <v>150000</v>
      </c>
      <c r="AN383" s="207" t="n">
        <f aca="false">SUM(AN384)</f>
        <v>155000</v>
      </c>
      <c r="AO383" s="207" t="n">
        <f aca="false">SUM(AN383/$AN$2)</f>
        <v>20572.035304267</v>
      </c>
      <c r="AP383" s="207" t="n">
        <f aca="false">SUM(AP384)</f>
        <v>160000</v>
      </c>
      <c r="AQ383" s="207"/>
      <c r="AR383" s="207" t="n">
        <f aca="false">SUM(AP383/$AN$2)</f>
        <v>21235.6493463402</v>
      </c>
      <c r="AS383" s="207"/>
      <c r="AT383" s="207" t="n">
        <f aca="false">SUM(AT384)</f>
        <v>9400</v>
      </c>
      <c r="AU383" s="207" t="n">
        <f aca="false">SUM(AU384)</f>
        <v>0</v>
      </c>
      <c r="AV383" s="207" t="n">
        <f aca="false">SUM(AV384)</f>
        <v>0</v>
      </c>
      <c r="AW383" s="207" t="n">
        <f aca="false">SUM(AR383+AU383-AV383)</f>
        <v>21235.6493463402</v>
      </c>
      <c r="AX383" s="215" t="n">
        <f aca="false">SUM(AX384)</f>
        <v>10800</v>
      </c>
      <c r="AY383" s="215" t="n">
        <f aca="false">SUM(AY384)</f>
        <v>0</v>
      </c>
      <c r="AZ383" s="215" t="n">
        <f aca="false">SUM(AZ384)</f>
        <v>3981.68</v>
      </c>
      <c r="BA383" s="215" t="n">
        <f aca="false">SUM(BA384)</f>
        <v>17253.9693463402</v>
      </c>
      <c r="BI383" s="3"/>
    </row>
    <row r="384" customFormat="false" ht="12.75" hidden="true" customHeight="false" outlineLevel="0" collapsed="false">
      <c r="A384" s="209"/>
      <c r="B384" s="205"/>
      <c r="C384" s="205"/>
      <c r="D384" s="205"/>
      <c r="E384" s="205"/>
      <c r="F384" s="205"/>
      <c r="G384" s="205"/>
      <c r="H384" s="205"/>
      <c r="I384" s="217" t="n">
        <v>372</v>
      </c>
      <c r="J384" s="218" t="s">
        <v>386</v>
      </c>
      <c r="K384" s="219" t="n">
        <f aca="false">SUM(K385)</f>
        <v>0</v>
      </c>
      <c r="L384" s="219" t="n">
        <f aca="false">SUM(L385)</f>
        <v>105000</v>
      </c>
      <c r="M384" s="219" t="n">
        <f aca="false">SUM(M385)</f>
        <v>105000</v>
      </c>
      <c r="N384" s="219" t="n">
        <f aca="false">SUM(N385)</f>
        <v>8000</v>
      </c>
      <c r="O384" s="219" t="n">
        <f aca="false">SUM(O385)</f>
        <v>8000</v>
      </c>
      <c r="P384" s="219" t="n">
        <f aca="false">SUM(P385)</f>
        <v>10000</v>
      </c>
      <c r="Q384" s="219" t="n">
        <f aca="false">SUM(Q385)</f>
        <v>10000</v>
      </c>
      <c r="R384" s="219" t="n">
        <f aca="false">SUM(R385)</f>
        <v>1000</v>
      </c>
      <c r="S384" s="219" t="n">
        <f aca="false">SUM(S385)</f>
        <v>10000</v>
      </c>
      <c r="T384" s="219" t="n">
        <f aca="false">SUM(T385)</f>
        <v>3000</v>
      </c>
      <c r="U384" s="219" t="n">
        <f aca="false">SUM(U385)</f>
        <v>0</v>
      </c>
      <c r="V384" s="219" t="n">
        <f aca="false">SUM(V385)</f>
        <v>100</v>
      </c>
      <c r="W384" s="219" t="n">
        <f aca="false">SUM(W385)</f>
        <v>10000</v>
      </c>
      <c r="X384" s="219" t="n">
        <f aca="false">SUM(X385)</f>
        <v>40000</v>
      </c>
      <c r="Y384" s="219" t="n">
        <f aca="false">SUM(Y385:Y387)</f>
        <v>30000</v>
      </c>
      <c r="Z384" s="219" t="n">
        <f aca="false">SUM(Z385:Z387)</f>
        <v>30000</v>
      </c>
      <c r="AA384" s="219" t="n">
        <f aca="false">SUM(AA385:AA387)</f>
        <v>35000</v>
      </c>
      <c r="AB384" s="219" t="n">
        <f aca="false">SUM(AB385:AB387)</f>
        <v>18000</v>
      </c>
      <c r="AC384" s="219" t="n">
        <f aca="false">SUM(AC385:AC390)</f>
        <v>315000</v>
      </c>
      <c r="AD384" s="219" t="n">
        <f aca="false">SUM(AD385:AD390)</f>
        <v>290000</v>
      </c>
      <c r="AE384" s="219" t="n">
        <f aca="false">SUM(AE385:AE387)</f>
        <v>0</v>
      </c>
      <c r="AF384" s="219" t="n">
        <f aca="false">SUM(AF385:AF387)</f>
        <v>0</v>
      </c>
      <c r="AG384" s="219" t="n">
        <f aca="false">SUM(AG385:AG390)</f>
        <v>290000</v>
      </c>
      <c r="AH384" s="219" t="n">
        <f aca="false">SUM(AH385:AH390)</f>
        <v>133000</v>
      </c>
      <c r="AI384" s="219" t="n">
        <f aca="false">SUM(AI385:AI390)</f>
        <v>555000</v>
      </c>
      <c r="AJ384" s="219" t="n">
        <f aca="false">SUM(AJ385:AJ390)</f>
        <v>0</v>
      </c>
      <c r="AK384" s="219" t="n">
        <f aca="false">SUM(AK385:AK387)</f>
        <v>305000</v>
      </c>
      <c r="AL384" s="219" t="n">
        <f aca="false">SUM(AL385:AL387)</f>
        <v>0</v>
      </c>
      <c r="AM384" s="219" t="n">
        <f aca="false">SUM(AM385:AM387)</f>
        <v>150000</v>
      </c>
      <c r="AN384" s="219" t="n">
        <f aca="false">SUM(AN385:AN387)</f>
        <v>155000</v>
      </c>
      <c r="AO384" s="207" t="n">
        <f aca="false">SUM(AN384/$AN$2)</f>
        <v>20572.035304267</v>
      </c>
      <c r="AP384" s="219" t="n">
        <f aca="false">SUM(AP385:AP387)</f>
        <v>160000</v>
      </c>
      <c r="AQ384" s="219"/>
      <c r="AR384" s="207" t="n">
        <f aca="false">SUM(AP384/$AN$2)</f>
        <v>21235.6493463402</v>
      </c>
      <c r="AS384" s="207"/>
      <c r="AT384" s="207" t="n">
        <f aca="false">SUM(AT385:AT387)</f>
        <v>9400</v>
      </c>
      <c r="AU384" s="207" t="n">
        <f aca="false">SUM(AU385:AU387)</f>
        <v>0</v>
      </c>
      <c r="AV384" s="207" t="n">
        <f aca="false">SUM(AV385:AV387)</f>
        <v>0</v>
      </c>
      <c r="AW384" s="207" t="n">
        <f aca="false">SUM(AR384+AU384-AV384)</f>
        <v>21235.6493463402</v>
      </c>
      <c r="AX384" s="215" t="n">
        <f aca="false">SUM(AX385:AX387)</f>
        <v>10800</v>
      </c>
      <c r="AY384" s="216" t="n">
        <f aca="false">SUM(AY385:AY387)</f>
        <v>0</v>
      </c>
      <c r="AZ384" s="216" t="n">
        <f aca="false">SUM(AZ385:AZ387)</f>
        <v>3981.68</v>
      </c>
      <c r="BA384" s="216" t="n">
        <f aca="false">SUM(BA385:BA387)</f>
        <v>17253.9693463402</v>
      </c>
      <c r="BD384" s="3" t="n">
        <v>17253.97</v>
      </c>
      <c r="BI384" s="3"/>
    </row>
    <row r="385" customFormat="false" ht="12.75" hidden="true" customHeight="false" outlineLevel="0" collapsed="false">
      <c r="A385" s="209"/>
      <c r="B385" s="205"/>
      <c r="C385" s="205"/>
      <c r="D385" s="205"/>
      <c r="E385" s="205"/>
      <c r="F385" s="205"/>
      <c r="G385" s="205"/>
      <c r="H385" s="205"/>
      <c r="I385" s="217" t="n">
        <v>37211</v>
      </c>
      <c r="J385" s="218" t="s">
        <v>455</v>
      </c>
      <c r="K385" s="219" t="n">
        <v>0</v>
      </c>
      <c r="L385" s="219" t="n">
        <v>105000</v>
      </c>
      <c r="M385" s="219" t="n">
        <v>105000</v>
      </c>
      <c r="N385" s="219" t="n">
        <v>8000</v>
      </c>
      <c r="O385" s="219" t="n">
        <v>8000</v>
      </c>
      <c r="P385" s="219" t="n">
        <v>10000</v>
      </c>
      <c r="Q385" s="219" t="n">
        <v>10000</v>
      </c>
      <c r="R385" s="219" t="n">
        <v>1000</v>
      </c>
      <c r="S385" s="219" t="n">
        <v>10000</v>
      </c>
      <c r="T385" s="219" t="n">
        <v>3000</v>
      </c>
      <c r="U385" s="219"/>
      <c r="V385" s="207" t="n">
        <f aca="false">S385/P385*100</f>
        <v>100</v>
      </c>
      <c r="W385" s="219" t="n">
        <v>10000</v>
      </c>
      <c r="X385" s="219" t="n">
        <v>40000</v>
      </c>
      <c r="Y385" s="219" t="n">
        <v>30000</v>
      </c>
      <c r="Z385" s="219" t="n">
        <v>30000</v>
      </c>
      <c r="AA385" s="219" t="n">
        <v>35000</v>
      </c>
      <c r="AB385" s="219" t="n">
        <v>18000</v>
      </c>
      <c r="AC385" s="219" t="n">
        <v>35000</v>
      </c>
      <c r="AD385" s="219" t="n">
        <v>35000</v>
      </c>
      <c r="AE385" s="219"/>
      <c r="AF385" s="219"/>
      <c r="AG385" s="221" t="n">
        <f aca="false">SUM(AD385+AE385-AF385)</f>
        <v>35000</v>
      </c>
      <c r="AH385" s="219" t="n">
        <v>8000</v>
      </c>
      <c r="AI385" s="219" t="n">
        <v>30000</v>
      </c>
      <c r="AJ385" s="180" t="n">
        <v>0</v>
      </c>
      <c r="AK385" s="219" t="n">
        <v>30000</v>
      </c>
      <c r="AL385" s="219"/>
      <c r="AM385" s="219"/>
      <c r="AN385" s="180" t="n">
        <f aca="false">SUM(AK385+AL385-AM385)</f>
        <v>30000</v>
      </c>
      <c r="AO385" s="207" t="n">
        <f aca="false">SUM(AN385/$AN$2)</f>
        <v>3981.68425243878</v>
      </c>
      <c r="AP385" s="180" t="n">
        <v>30000</v>
      </c>
      <c r="AQ385" s="180"/>
      <c r="AR385" s="207" t="n">
        <f aca="false">SUM(AP385/$AN$2)</f>
        <v>3981.68425243878</v>
      </c>
      <c r="AS385" s="207" t="n">
        <v>2800</v>
      </c>
      <c r="AT385" s="207" t="n">
        <v>2800</v>
      </c>
      <c r="AU385" s="207"/>
      <c r="AV385" s="207"/>
      <c r="AW385" s="207" t="n">
        <f aca="false">SUM(AR385+AU385-AV385)</f>
        <v>3981.68425243878</v>
      </c>
      <c r="AX385" s="215" t="n">
        <v>4200</v>
      </c>
      <c r="AY385" s="180"/>
      <c r="AZ385" s="180"/>
      <c r="BA385" s="160" t="n">
        <f aca="false">SUM(AW385+AY385-AZ385)</f>
        <v>3981.68425243878</v>
      </c>
      <c r="BI385" s="3"/>
    </row>
    <row r="386" customFormat="false" ht="12.75" hidden="true" customHeight="false" outlineLevel="0" collapsed="false">
      <c r="A386" s="209"/>
      <c r="B386" s="205"/>
      <c r="C386" s="205"/>
      <c r="D386" s="205"/>
      <c r="E386" s="205"/>
      <c r="F386" s="205"/>
      <c r="G386" s="205"/>
      <c r="H386" s="205"/>
      <c r="I386" s="217" t="n">
        <v>37215</v>
      </c>
      <c r="J386" s="218" t="s">
        <v>456</v>
      </c>
      <c r="K386" s="219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07"/>
      <c r="W386" s="219"/>
      <c r="X386" s="219"/>
      <c r="Y386" s="219"/>
      <c r="Z386" s="219"/>
      <c r="AA386" s="219"/>
      <c r="AB386" s="219"/>
      <c r="AC386" s="219" t="n">
        <v>30000</v>
      </c>
      <c r="AD386" s="219" t="n">
        <v>30000</v>
      </c>
      <c r="AE386" s="219"/>
      <c r="AF386" s="219"/>
      <c r="AG386" s="221" t="n">
        <f aca="false">SUM(AD386+AE386-AF386)</f>
        <v>30000</v>
      </c>
      <c r="AH386" s="219"/>
      <c r="AI386" s="219" t="n">
        <v>25000</v>
      </c>
      <c r="AJ386" s="180" t="n">
        <v>0</v>
      </c>
      <c r="AK386" s="219" t="n">
        <v>25000</v>
      </c>
      <c r="AL386" s="219"/>
      <c r="AM386" s="219"/>
      <c r="AN386" s="180" t="n">
        <f aca="false">SUM(AK386+AL386-AM386)</f>
        <v>25000</v>
      </c>
      <c r="AO386" s="207" t="n">
        <f aca="false">SUM(AN386/$AN$2)</f>
        <v>3318.07021036565</v>
      </c>
      <c r="AP386" s="180" t="n">
        <v>30000</v>
      </c>
      <c r="AQ386" s="180"/>
      <c r="AR386" s="207" t="n">
        <f aca="false">SUM(AP386/$AN$2)</f>
        <v>3981.68425243878</v>
      </c>
      <c r="AS386" s="207"/>
      <c r="AT386" s="207"/>
      <c r="AU386" s="207"/>
      <c r="AV386" s="207"/>
      <c r="AW386" s="207" t="n">
        <f aca="false">SUM(AR386+AU386-AV386)</f>
        <v>3981.68425243878</v>
      </c>
      <c r="AX386" s="215"/>
      <c r="AY386" s="180"/>
      <c r="AZ386" s="180" t="n">
        <v>3981.68</v>
      </c>
      <c r="BA386" s="160" t="n">
        <f aca="false">SUM(AW386+AY386-AZ386)</f>
        <v>0.00425243878135007</v>
      </c>
      <c r="BI386" s="3"/>
    </row>
    <row r="387" customFormat="false" ht="12.75" hidden="true" customHeight="false" outlineLevel="0" collapsed="false">
      <c r="A387" s="209"/>
      <c r="B387" s="205"/>
      <c r="C387" s="205"/>
      <c r="D387" s="205"/>
      <c r="E387" s="205"/>
      <c r="F387" s="205"/>
      <c r="G387" s="205"/>
      <c r="H387" s="205"/>
      <c r="I387" s="217" t="n">
        <v>37216</v>
      </c>
      <c r="J387" s="218" t="s">
        <v>457</v>
      </c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07"/>
      <c r="W387" s="219"/>
      <c r="X387" s="219"/>
      <c r="Y387" s="219"/>
      <c r="Z387" s="219"/>
      <c r="AA387" s="219"/>
      <c r="AB387" s="219"/>
      <c r="AC387" s="219" t="n">
        <v>150000</v>
      </c>
      <c r="AD387" s="219" t="n">
        <v>125000</v>
      </c>
      <c r="AE387" s="219"/>
      <c r="AF387" s="219"/>
      <c r="AG387" s="221" t="n">
        <f aca="false">SUM(AD387+AE387-AF387)</f>
        <v>125000</v>
      </c>
      <c r="AH387" s="219" t="n">
        <v>125000</v>
      </c>
      <c r="AI387" s="219" t="n">
        <v>250000</v>
      </c>
      <c r="AJ387" s="180" t="n">
        <v>0</v>
      </c>
      <c r="AK387" s="219" t="n">
        <v>250000</v>
      </c>
      <c r="AL387" s="219"/>
      <c r="AM387" s="219" t="n">
        <v>150000</v>
      </c>
      <c r="AN387" s="180" t="n">
        <f aca="false">SUM(AK387+AL387-AM387)</f>
        <v>100000</v>
      </c>
      <c r="AO387" s="207" t="n">
        <f aca="false">SUM(AN387/$AN$2)</f>
        <v>13272.2808414626</v>
      </c>
      <c r="AP387" s="180" t="n">
        <v>100000</v>
      </c>
      <c r="AQ387" s="180"/>
      <c r="AR387" s="207" t="n">
        <f aca="false">SUM(AP387/$AN$2)</f>
        <v>13272.2808414626</v>
      </c>
      <c r="AS387" s="207" t="n">
        <v>6600</v>
      </c>
      <c r="AT387" s="207" t="n">
        <v>6600</v>
      </c>
      <c r="AU387" s="207"/>
      <c r="AV387" s="207"/>
      <c r="AW387" s="207" t="n">
        <f aca="false">SUM(AR387+AU387-AV387)</f>
        <v>13272.2808414626</v>
      </c>
      <c r="AX387" s="215" t="n">
        <v>6600</v>
      </c>
      <c r="AY387" s="180"/>
      <c r="AZ387" s="180"/>
      <c r="BA387" s="160" t="n">
        <f aca="false">SUM(AW387+AY387-AZ387)</f>
        <v>13272.2808414626</v>
      </c>
      <c r="BI387" s="3"/>
    </row>
    <row r="388" customFormat="false" ht="12.75" hidden="false" customHeight="false" outlineLevel="0" collapsed="false">
      <c r="A388" s="209"/>
      <c r="B388" s="205"/>
      <c r="C388" s="205"/>
      <c r="D388" s="205"/>
      <c r="E388" s="205"/>
      <c r="F388" s="205"/>
      <c r="G388" s="205"/>
      <c r="H388" s="205"/>
      <c r="I388" s="217" t="n">
        <v>38</v>
      </c>
      <c r="J388" s="218" t="s">
        <v>77</v>
      </c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07"/>
      <c r="W388" s="219"/>
      <c r="X388" s="219"/>
      <c r="Y388" s="219"/>
      <c r="Z388" s="219"/>
      <c r="AA388" s="219"/>
      <c r="AB388" s="219"/>
      <c r="AC388" s="219"/>
      <c r="AD388" s="219"/>
      <c r="AE388" s="219"/>
      <c r="AF388" s="219"/>
      <c r="AG388" s="221"/>
      <c r="AH388" s="219"/>
      <c r="AI388" s="219"/>
      <c r="AJ388" s="180"/>
      <c r="AK388" s="219" t="n">
        <f aca="false">SUM(AK389)</f>
        <v>250000</v>
      </c>
      <c r="AL388" s="219" t="n">
        <f aca="false">SUM(AL389)</f>
        <v>0</v>
      </c>
      <c r="AM388" s="219" t="n">
        <f aca="false">SUM(AM389)</f>
        <v>0</v>
      </c>
      <c r="AN388" s="219" t="n">
        <f aca="false">SUM(AN389)</f>
        <v>250000</v>
      </c>
      <c r="AO388" s="207" t="n">
        <f aca="false">SUM(AN388/$AN$2)</f>
        <v>33180.7021036565</v>
      </c>
      <c r="AP388" s="219" t="n">
        <f aca="false">SUM(AP389)</f>
        <v>100000</v>
      </c>
      <c r="AQ388" s="219"/>
      <c r="AR388" s="207" t="n">
        <f aca="false">SUM(AP388/$AN$2)</f>
        <v>13272.2808414626</v>
      </c>
      <c r="AS388" s="207"/>
      <c r="AT388" s="207" t="n">
        <f aca="false">SUM(AT389)</f>
        <v>9654.45</v>
      </c>
      <c r="AU388" s="207" t="n">
        <f aca="false">SUM(AU389)</f>
        <v>0</v>
      </c>
      <c r="AV388" s="207" t="n">
        <f aca="false">SUM(AV389)</f>
        <v>0</v>
      </c>
      <c r="AW388" s="207" t="n">
        <f aca="false">SUM(AR388+AU388-AV388)</f>
        <v>13272.2808414626</v>
      </c>
      <c r="AX388" s="215" t="n">
        <f aca="false">SUM(AX389)</f>
        <v>9654.45</v>
      </c>
      <c r="AY388" s="180" t="n">
        <f aca="false">SUM(AY389)</f>
        <v>0</v>
      </c>
      <c r="AZ388" s="180" t="n">
        <v>0</v>
      </c>
      <c r="BA388" s="160" t="n">
        <f aca="false">SUM(AW388+AY388-AZ388)</f>
        <v>13272.2808414626</v>
      </c>
      <c r="BI388" s="3"/>
    </row>
    <row r="389" customFormat="false" ht="12.75" hidden="true" customHeight="false" outlineLevel="0" collapsed="false">
      <c r="A389" s="209"/>
      <c r="B389" s="205"/>
      <c r="C389" s="205"/>
      <c r="D389" s="205"/>
      <c r="E389" s="205"/>
      <c r="F389" s="205"/>
      <c r="G389" s="205"/>
      <c r="H389" s="205"/>
      <c r="I389" s="217" t="n">
        <v>386</v>
      </c>
      <c r="J389" s="218" t="s">
        <v>458</v>
      </c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07"/>
      <c r="W389" s="219"/>
      <c r="X389" s="219"/>
      <c r="Y389" s="219"/>
      <c r="Z389" s="219"/>
      <c r="AA389" s="219"/>
      <c r="AB389" s="219"/>
      <c r="AC389" s="219"/>
      <c r="AD389" s="219"/>
      <c r="AE389" s="219"/>
      <c r="AF389" s="219"/>
      <c r="AG389" s="221"/>
      <c r="AH389" s="219"/>
      <c r="AI389" s="219"/>
      <c r="AJ389" s="180"/>
      <c r="AK389" s="219" t="n">
        <f aca="false">SUM(AK390)</f>
        <v>250000</v>
      </c>
      <c r="AL389" s="219" t="n">
        <f aca="false">SUM(AL390)</f>
        <v>0</v>
      </c>
      <c r="AM389" s="219" t="n">
        <f aca="false">SUM(AM390)</f>
        <v>0</v>
      </c>
      <c r="AN389" s="219" t="n">
        <f aca="false">SUM(AN390)</f>
        <v>250000</v>
      </c>
      <c r="AO389" s="207" t="n">
        <f aca="false">SUM(AN389/$AN$2)</f>
        <v>33180.7021036565</v>
      </c>
      <c r="AP389" s="219" t="n">
        <f aca="false">SUM(AP390)</f>
        <v>100000</v>
      </c>
      <c r="AQ389" s="219"/>
      <c r="AR389" s="207" t="n">
        <f aca="false">SUM(AP389/$AN$2)</f>
        <v>13272.2808414626</v>
      </c>
      <c r="AS389" s="207"/>
      <c r="AT389" s="207" t="n">
        <f aca="false">SUM(AT390)</f>
        <v>9654.45</v>
      </c>
      <c r="AU389" s="207" t="n">
        <f aca="false">SUM(AU390)</f>
        <v>0</v>
      </c>
      <c r="AV389" s="207" t="n">
        <f aca="false">SUM(AV390)</f>
        <v>0</v>
      </c>
      <c r="AW389" s="207" t="n">
        <f aca="false">SUM(AR389+AU389-AV389)</f>
        <v>13272.2808414626</v>
      </c>
      <c r="AX389" s="215" t="n">
        <f aca="false">SUM(AX390)</f>
        <v>9654.45</v>
      </c>
      <c r="AY389" s="216" t="n">
        <f aca="false">SUM(AY390)</f>
        <v>0</v>
      </c>
      <c r="AZ389" s="216" t="n">
        <f aca="false">SUM(AZ390)</f>
        <v>0</v>
      </c>
      <c r="BA389" s="216" t="n">
        <f aca="false">SUM(BA390)</f>
        <v>13272.2808414626</v>
      </c>
      <c r="BI389" s="3"/>
    </row>
    <row r="390" customFormat="false" ht="12.75" hidden="true" customHeight="false" outlineLevel="0" collapsed="false">
      <c r="A390" s="209"/>
      <c r="B390" s="205"/>
      <c r="C390" s="205"/>
      <c r="D390" s="205"/>
      <c r="E390" s="205"/>
      <c r="F390" s="205"/>
      <c r="G390" s="205"/>
      <c r="H390" s="205"/>
      <c r="I390" s="217" t="n">
        <v>38632</v>
      </c>
      <c r="J390" s="218" t="s">
        <v>459</v>
      </c>
      <c r="K390" s="219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07"/>
      <c r="W390" s="219"/>
      <c r="X390" s="219"/>
      <c r="Y390" s="219"/>
      <c r="Z390" s="219"/>
      <c r="AA390" s="219"/>
      <c r="AB390" s="219"/>
      <c r="AC390" s="219" t="n">
        <v>100000</v>
      </c>
      <c r="AD390" s="219" t="n">
        <v>100000</v>
      </c>
      <c r="AE390" s="219"/>
      <c r="AF390" s="219"/>
      <c r="AG390" s="221" t="n">
        <f aca="false">SUM(AD390+AE390-AF390)</f>
        <v>100000</v>
      </c>
      <c r="AH390" s="219"/>
      <c r="AI390" s="219" t="n">
        <v>250000</v>
      </c>
      <c r="AJ390" s="180" t="n">
        <v>0</v>
      </c>
      <c r="AK390" s="219" t="n">
        <v>250000</v>
      </c>
      <c r="AL390" s="219"/>
      <c r="AM390" s="219"/>
      <c r="AN390" s="180" t="n">
        <f aca="false">SUM(AK390+AL390-AM390)</f>
        <v>250000</v>
      </c>
      <c r="AO390" s="207" t="n">
        <f aca="false">SUM(AN390/$AN$2)</f>
        <v>33180.7021036565</v>
      </c>
      <c r="AP390" s="180" t="n">
        <v>100000</v>
      </c>
      <c r="AQ390" s="180"/>
      <c r="AR390" s="207" t="n">
        <f aca="false">SUM(AP390/$AN$2)</f>
        <v>13272.2808414626</v>
      </c>
      <c r="AS390" s="207" t="n">
        <v>9654.45</v>
      </c>
      <c r="AT390" s="207" t="n">
        <v>9654.45</v>
      </c>
      <c r="AU390" s="207"/>
      <c r="AV390" s="207"/>
      <c r="AW390" s="207" t="n">
        <f aca="false">SUM(AR390+AU390-AV390)</f>
        <v>13272.2808414626</v>
      </c>
      <c r="AX390" s="215" t="n">
        <v>9654.45</v>
      </c>
      <c r="AY390" s="180"/>
      <c r="AZ390" s="180"/>
      <c r="BA390" s="160" t="n">
        <f aca="false">SUM(AW390+AY390-AZ390)</f>
        <v>13272.2808414626</v>
      </c>
      <c r="BD390" s="3" t="n">
        <v>13272.28</v>
      </c>
      <c r="BI390" s="3"/>
    </row>
    <row r="391" customFormat="false" ht="12.75" hidden="false" customHeight="false" outlineLevel="0" collapsed="false">
      <c r="A391" s="214" t="s">
        <v>460</v>
      </c>
      <c r="B391" s="241"/>
      <c r="C391" s="241"/>
      <c r="D391" s="241"/>
      <c r="E391" s="241"/>
      <c r="F391" s="241"/>
      <c r="G391" s="241"/>
      <c r="H391" s="241"/>
      <c r="I391" s="211" t="s">
        <v>461</v>
      </c>
      <c r="J391" s="212" t="s">
        <v>462</v>
      </c>
      <c r="K391" s="213" t="n">
        <f aca="false">SUM(K392)</f>
        <v>0</v>
      </c>
      <c r="L391" s="213" t="e">
        <f aca="false">SUM(L392+#REF!)</f>
        <v>#REF!</v>
      </c>
      <c r="M391" s="213" t="e">
        <f aca="false">SUM(M392+#REF!)</f>
        <v>#REF!</v>
      </c>
      <c r="N391" s="213" t="e">
        <f aca="false">SUM(N392+#REF!)</f>
        <v>#REF!</v>
      </c>
      <c r="O391" s="213" t="e">
        <f aca="false">SUM(O392+#REF!)</f>
        <v>#REF!</v>
      </c>
      <c r="P391" s="213" t="e">
        <f aca="false">SUM(P392+#REF!)</f>
        <v>#REF!</v>
      </c>
      <c r="Q391" s="213" t="n">
        <f aca="false">SUM(Q392)</f>
        <v>317000</v>
      </c>
      <c r="R391" s="213" t="e">
        <f aca="false">SUM(R392+#REF!)</f>
        <v>#REF!</v>
      </c>
      <c r="S391" s="213" t="e">
        <f aca="false">SUM(S392+#REF!)</f>
        <v>#REF!</v>
      </c>
      <c r="T391" s="213" t="e">
        <f aca="false">SUM(T392+#REF!)</f>
        <v>#REF!</v>
      </c>
      <c r="U391" s="213" t="e">
        <f aca="false">SUM(U392+#REF!)</f>
        <v>#REF!</v>
      </c>
      <c r="V391" s="213" t="e">
        <f aca="false">SUM(V392+#REF!)</f>
        <v>#REF!</v>
      </c>
      <c r="W391" s="213" t="e">
        <f aca="false">SUM(W392+#REF!)</f>
        <v>#REF!</v>
      </c>
      <c r="X391" s="213" t="e">
        <f aca="false">SUM(X392+#REF!)</f>
        <v>#REF!</v>
      </c>
      <c r="Y391" s="213" t="e">
        <f aca="false">SUM(Y392+#REF!)</f>
        <v>#REF!</v>
      </c>
      <c r="Z391" s="213" t="e">
        <f aca="false">SUM(Z392+#REF!)</f>
        <v>#REF!</v>
      </c>
      <c r="AA391" s="213" t="e">
        <f aca="false">SUM(AA392+#REF!)</f>
        <v>#REF!</v>
      </c>
      <c r="AB391" s="213" t="e">
        <f aca="false">SUM(AB392+#REF!)</f>
        <v>#REF!</v>
      </c>
      <c r="AC391" s="213" t="e">
        <f aca="false">SUM(AC392+#REF!)</f>
        <v>#REF!</v>
      </c>
      <c r="AD391" s="213" t="e">
        <f aca="false">SUM(AD392+#REF!)</f>
        <v>#REF!</v>
      </c>
      <c r="AE391" s="213" t="e">
        <f aca="false">SUM(AE392+#REF!)</f>
        <v>#REF!</v>
      </c>
      <c r="AF391" s="213" t="e">
        <f aca="false">SUM(AF392+#REF!)</f>
        <v>#REF!</v>
      </c>
      <c r="AG391" s="213" t="e">
        <f aca="false">SUM(AG392+#REF!)</f>
        <v>#REF!</v>
      </c>
      <c r="AH391" s="213" t="e">
        <f aca="false">SUM(AH392+#REF!)</f>
        <v>#REF!</v>
      </c>
      <c r="AI391" s="213" t="e">
        <f aca="false">SUM(AI392+#REF!)</f>
        <v>#REF!</v>
      </c>
      <c r="AJ391" s="213" t="e">
        <f aca="false">SUM(AJ392+#REF!)</f>
        <v>#REF!</v>
      </c>
      <c r="AK391" s="213" t="e">
        <f aca="false">SUM(AK392+#REF!)</f>
        <v>#REF!</v>
      </c>
      <c r="AL391" s="213" t="e">
        <f aca="false">SUM(AL392+#REF!)</f>
        <v>#REF!</v>
      </c>
      <c r="AM391" s="213" t="e">
        <f aca="false">SUM(AM392+#REF!)</f>
        <v>#REF!</v>
      </c>
      <c r="AN391" s="213" t="e">
        <f aca="false">SUM(AN392+#REF!)</f>
        <v>#REF!</v>
      </c>
      <c r="AO391" s="207" t="n">
        <f aca="false">SUM(AO392)</f>
        <v>130068.352246334</v>
      </c>
      <c r="AP391" s="207" t="n">
        <f aca="false">SUM(AP392)</f>
        <v>600000</v>
      </c>
      <c r="AQ391" s="207" t="n">
        <f aca="false">SUM(AQ392)</f>
        <v>0</v>
      </c>
      <c r="AR391" s="207" t="n">
        <f aca="false">SUM(AR392)</f>
        <v>79633.6850487756</v>
      </c>
      <c r="AS391" s="207" t="n">
        <f aca="false">SUM(AS392)</f>
        <v>0</v>
      </c>
      <c r="AT391" s="207" t="n">
        <f aca="false">SUM(AT392)</f>
        <v>114242.3</v>
      </c>
      <c r="AU391" s="207" t="n">
        <f aca="false">SUM(AU392)</f>
        <v>57250</v>
      </c>
      <c r="AV391" s="207" t="n">
        <f aca="false">SUM(AV392)</f>
        <v>0</v>
      </c>
      <c r="AW391" s="207" t="n">
        <f aca="false">SUM(AW392)</f>
        <v>136883.685048776</v>
      </c>
      <c r="AX391" s="208" t="n">
        <f aca="false">SUM(AX392)</f>
        <v>114242.3</v>
      </c>
      <c r="AY391" s="207" t="n">
        <f aca="false">SUM(AY392)</f>
        <v>0</v>
      </c>
      <c r="AZ391" s="207" t="n">
        <f aca="false">SUM(AZ392)</f>
        <v>21210.51</v>
      </c>
      <c r="BA391" s="207" t="n">
        <f aca="false">SUM(BA392)</f>
        <v>115673.18667463</v>
      </c>
      <c r="BI391" s="3"/>
    </row>
    <row r="392" customFormat="false" ht="12.75" hidden="false" customHeight="false" outlineLevel="0" collapsed="false">
      <c r="A392" s="204" t="s">
        <v>463</v>
      </c>
      <c r="B392" s="205"/>
      <c r="C392" s="205"/>
      <c r="D392" s="205"/>
      <c r="E392" s="205"/>
      <c r="F392" s="205"/>
      <c r="G392" s="205"/>
      <c r="H392" s="205"/>
      <c r="I392" s="217" t="s">
        <v>464</v>
      </c>
      <c r="J392" s="218" t="s">
        <v>177</v>
      </c>
      <c r="K392" s="219" t="n">
        <f aca="false">SUM(K393)</f>
        <v>0</v>
      </c>
      <c r="L392" s="219" t="n">
        <f aca="false">SUM(L393)</f>
        <v>0</v>
      </c>
      <c r="M392" s="219" t="n">
        <f aca="false">SUM(M393)</f>
        <v>0</v>
      </c>
      <c r="N392" s="219" t="n">
        <f aca="false">SUM(N393)</f>
        <v>0</v>
      </c>
      <c r="O392" s="219" t="n">
        <f aca="false">SUM(O393)</f>
        <v>0</v>
      </c>
      <c r="P392" s="219" t="n">
        <f aca="false">SUM(P393)</f>
        <v>0</v>
      </c>
      <c r="Q392" s="219" t="n">
        <v>317000</v>
      </c>
      <c r="R392" s="219" t="e">
        <f aca="false">SUM(R393)</f>
        <v>#REF!</v>
      </c>
      <c r="S392" s="219" t="e">
        <f aca="false">SUM(S393)</f>
        <v>#REF!</v>
      </c>
      <c r="T392" s="219" t="e">
        <f aca="false">SUM(T393)</f>
        <v>#REF!</v>
      </c>
      <c r="U392" s="219" t="e">
        <f aca="false">SUM(U393)</f>
        <v>#REF!</v>
      </c>
      <c r="V392" s="219" t="e">
        <f aca="false">SUM(V393)</f>
        <v>#REF!</v>
      </c>
      <c r="W392" s="219" t="n">
        <f aca="false">SUM(W393)</f>
        <v>0</v>
      </c>
      <c r="X392" s="219" t="e">
        <f aca="false">SUM(X393)</f>
        <v>#REF!</v>
      </c>
      <c r="Y392" s="219" t="n">
        <f aca="false">SUM(Y393)</f>
        <v>1173441.66</v>
      </c>
      <c r="Z392" s="219" t="n">
        <f aca="false">SUM(Z393)</f>
        <v>1223141.66</v>
      </c>
      <c r="AA392" s="219" t="n">
        <f aca="false">SUM(AA393)</f>
        <v>324000</v>
      </c>
      <c r="AB392" s="219" t="n">
        <f aca="false">SUM(AB393)</f>
        <v>815696.4</v>
      </c>
      <c r="AC392" s="219" t="n">
        <f aca="false">SUM(AC393)</f>
        <v>648000</v>
      </c>
      <c r="AD392" s="219" t="n">
        <f aca="false">SUM(AD393)</f>
        <v>961000</v>
      </c>
      <c r="AE392" s="219" t="n">
        <f aca="false">SUM(AE393)</f>
        <v>0</v>
      </c>
      <c r="AF392" s="219" t="n">
        <f aca="false">SUM(AF393)</f>
        <v>0</v>
      </c>
      <c r="AG392" s="219" t="n">
        <f aca="false">SUM(AG393)</f>
        <v>961000</v>
      </c>
      <c r="AH392" s="219" t="n">
        <f aca="false">SUM(AH393)</f>
        <v>554110.41</v>
      </c>
      <c r="AI392" s="219" t="n">
        <f aca="false">SUM(AI393)</f>
        <v>1027800</v>
      </c>
      <c r="AJ392" s="219" t="n">
        <f aca="false">SUM(AJ393)</f>
        <v>593900.29</v>
      </c>
      <c r="AK392" s="219" t="n">
        <f aca="false">SUM(AK393)</f>
        <v>980000</v>
      </c>
      <c r="AL392" s="219" t="n">
        <f aca="false">SUM(AL393)</f>
        <v>0</v>
      </c>
      <c r="AM392" s="219" t="n">
        <f aca="false">SUM(AM393)</f>
        <v>0</v>
      </c>
      <c r="AN392" s="219" t="n">
        <f aca="false">SUM(AN393)</f>
        <v>980000</v>
      </c>
      <c r="AO392" s="207" t="n">
        <f aca="false">SUM(AN392/$AN$2)</f>
        <v>130068.352246334</v>
      </c>
      <c r="AP392" s="219" t="n">
        <f aca="false">SUM(AP393)</f>
        <v>600000</v>
      </c>
      <c r="AQ392" s="219" t="n">
        <f aca="false">SUM(AQ393)</f>
        <v>0</v>
      </c>
      <c r="AR392" s="207" t="n">
        <f aca="false">SUM(AP392/$AN$2)</f>
        <v>79633.6850487756</v>
      </c>
      <c r="AS392" s="207"/>
      <c r="AT392" s="207" t="n">
        <f aca="false">SUM(AT393)</f>
        <v>114242.3</v>
      </c>
      <c r="AU392" s="207" t="n">
        <f aca="false">SUM(AU393)</f>
        <v>57250</v>
      </c>
      <c r="AV392" s="207" t="n">
        <f aca="false">SUM(AV393)</f>
        <v>0</v>
      </c>
      <c r="AW392" s="207" t="n">
        <f aca="false">SUM(AR392+AU392-AV392)</f>
        <v>136883.685048776</v>
      </c>
      <c r="AX392" s="215" t="n">
        <f aca="false">SUM(AX396)</f>
        <v>114242.3</v>
      </c>
      <c r="AY392" s="216" t="n">
        <f aca="false">SUM(AY396)</f>
        <v>0</v>
      </c>
      <c r="AZ392" s="216" t="n">
        <f aca="false">SUM(AZ396)</f>
        <v>21210.51</v>
      </c>
      <c r="BA392" s="216" t="n">
        <f aca="false">SUM(BA396)</f>
        <v>115673.18667463</v>
      </c>
      <c r="BE392" s="3" t="n">
        <v>62400</v>
      </c>
      <c r="BG392" s="3" t="n">
        <v>53273.18</v>
      </c>
      <c r="BI392" s="3"/>
    </row>
    <row r="393" customFormat="false" ht="12.75" hidden="false" customHeight="false" outlineLevel="0" collapsed="false">
      <c r="A393" s="204"/>
      <c r="B393" s="205"/>
      <c r="C393" s="205"/>
      <c r="D393" s="205"/>
      <c r="E393" s="205"/>
      <c r="F393" s="205"/>
      <c r="G393" s="205"/>
      <c r="H393" s="205"/>
      <c r="I393" s="217" t="s">
        <v>157</v>
      </c>
      <c r="J393" s="218"/>
      <c r="K393" s="205"/>
      <c r="L393" s="205"/>
      <c r="M393" s="205"/>
      <c r="N393" s="205"/>
      <c r="O393" s="205"/>
      <c r="P393" s="217" t="s">
        <v>157</v>
      </c>
      <c r="Q393" s="218"/>
      <c r="R393" s="213" t="e">
        <f aca="false">SUM(#REF!)</f>
        <v>#REF!</v>
      </c>
      <c r="S393" s="213" t="e">
        <f aca="false">SUM(S396)</f>
        <v>#REF!</v>
      </c>
      <c r="T393" s="213" t="e">
        <f aca="false">SUM(T396)</f>
        <v>#REF!</v>
      </c>
      <c r="U393" s="213" t="e">
        <f aca="false">SUM(U396)</f>
        <v>#REF!</v>
      </c>
      <c r="V393" s="213" t="e">
        <f aca="false">SUM(V396)</f>
        <v>#REF!</v>
      </c>
      <c r="W393" s="213" t="n">
        <f aca="false">SUM(W396)</f>
        <v>0</v>
      </c>
      <c r="X393" s="213" t="e">
        <f aca="false">SUM(X396)</f>
        <v>#REF!</v>
      </c>
      <c r="Y393" s="213" t="n">
        <f aca="false">SUM(Y396)</f>
        <v>1173441.66</v>
      </c>
      <c r="Z393" s="213" t="n">
        <f aca="false">SUM(Z396)</f>
        <v>1223141.66</v>
      </c>
      <c r="AA393" s="213" t="n">
        <f aca="false">SUM(AA396)</f>
        <v>324000</v>
      </c>
      <c r="AB393" s="213" t="n">
        <f aca="false">SUM(AB396)</f>
        <v>815696.4</v>
      </c>
      <c r="AC393" s="213" t="n">
        <f aca="false">SUM(AC396)</f>
        <v>648000</v>
      </c>
      <c r="AD393" s="213" t="n">
        <f aca="false">SUM(AD396)</f>
        <v>961000</v>
      </c>
      <c r="AE393" s="213" t="n">
        <f aca="false">SUM(AE396)</f>
        <v>0</v>
      </c>
      <c r="AF393" s="213" t="n">
        <f aca="false">SUM(AF396)</f>
        <v>0</v>
      </c>
      <c r="AG393" s="213" t="n">
        <f aca="false">SUM(AG396)</f>
        <v>961000</v>
      </c>
      <c r="AH393" s="213" t="n">
        <f aca="false">SUM(AH396)</f>
        <v>554110.41</v>
      </c>
      <c r="AI393" s="213" t="n">
        <f aca="false">SUM(AI396)</f>
        <v>1027800</v>
      </c>
      <c r="AJ393" s="213" t="n">
        <f aca="false">SUM(AJ396)</f>
        <v>593900.29</v>
      </c>
      <c r="AK393" s="213" t="n">
        <f aca="false">SUM(AK396)</f>
        <v>980000</v>
      </c>
      <c r="AL393" s="213" t="n">
        <f aca="false">SUM(AL396)</f>
        <v>0</v>
      </c>
      <c r="AM393" s="213" t="n">
        <f aca="false">SUM(AM396)</f>
        <v>0</v>
      </c>
      <c r="AN393" s="213" t="n">
        <f aca="false">SUM(AN396)</f>
        <v>980000</v>
      </c>
      <c r="AO393" s="207" t="n">
        <f aca="false">SUM(AN393/$AN$2)</f>
        <v>130068.352246334</v>
      </c>
      <c r="AP393" s="213" t="n">
        <f aca="false">SUM(AP396)</f>
        <v>600000</v>
      </c>
      <c r="AQ393" s="213" t="n">
        <f aca="false">SUM(AQ396)</f>
        <v>0</v>
      </c>
      <c r="AR393" s="207" t="n">
        <f aca="false">SUM(AP393/$AN$2)</f>
        <v>79633.6850487756</v>
      </c>
      <c r="AS393" s="207"/>
      <c r="AT393" s="207" t="n">
        <f aca="false">SUM(AT396)</f>
        <v>114242.3</v>
      </c>
      <c r="AU393" s="207" t="n">
        <f aca="false">SUM(AU396)</f>
        <v>57250</v>
      </c>
      <c r="AV393" s="207" t="n">
        <f aca="false">SUM(AV396)</f>
        <v>0</v>
      </c>
      <c r="AW393" s="207" t="n">
        <f aca="false">SUM(AR393+AU393-AV393)</f>
        <v>136883.685048776</v>
      </c>
      <c r="AX393" s="215"/>
      <c r="AY393" s="180"/>
      <c r="AZ393" s="180"/>
      <c r="BA393" s="160" t="n">
        <v>115673.19</v>
      </c>
      <c r="BI393" s="3"/>
    </row>
    <row r="394" customFormat="false" ht="12.75" hidden="false" customHeight="false" outlineLevel="0" collapsed="false">
      <c r="A394" s="204"/>
      <c r="B394" s="205" t="s">
        <v>178</v>
      </c>
      <c r="C394" s="205"/>
      <c r="D394" s="205"/>
      <c r="E394" s="205"/>
      <c r="F394" s="205"/>
      <c r="G394" s="205"/>
      <c r="H394" s="205"/>
      <c r="I394" s="234" t="s">
        <v>180</v>
      </c>
      <c r="J394" s="218" t="s">
        <v>181</v>
      </c>
      <c r="K394" s="205"/>
      <c r="L394" s="205"/>
      <c r="M394" s="205"/>
      <c r="N394" s="205"/>
      <c r="O394" s="205"/>
      <c r="P394" s="217"/>
      <c r="Q394" s="218"/>
      <c r="R394" s="213"/>
      <c r="S394" s="213"/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3"/>
      <c r="AN394" s="213"/>
      <c r="AO394" s="207" t="n">
        <f aca="false">SUM(AN394/$AN$2)</f>
        <v>0</v>
      </c>
      <c r="AP394" s="213" t="n">
        <v>600000</v>
      </c>
      <c r="AQ394" s="213"/>
      <c r="AR394" s="207" t="n">
        <f aca="false">SUM(AP394/$AN$2)</f>
        <v>79633.6850487756</v>
      </c>
      <c r="AS394" s="207"/>
      <c r="AT394" s="207"/>
      <c r="AU394" s="207"/>
      <c r="AV394" s="207"/>
      <c r="AW394" s="207" t="n">
        <v>136883.69</v>
      </c>
      <c r="AX394" s="215"/>
      <c r="AY394" s="180"/>
      <c r="AZ394" s="180"/>
      <c r="BA394" s="160" t="n">
        <v>62400</v>
      </c>
      <c r="BI394" s="3"/>
    </row>
    <row r="395" customFormat="false" ht="12.75" hidden="false" customHeight="false" outlineLevel="0" collapsed="false">
      <c r="A395" s="204"/>
      <c r="B395" s="205"/>
      <c r="C395" s="205"/>
      <c r="D395" s="205"/>
      <c r="E395" s="205"/>
      <c r="F395" s="205"/>
      <c r="G395" s="205"/>
      <c r="H395" s="205"/>
      <c r="I395" s="234" t="s">
        <v>271</v>
      </c>
      <c r="J395" s="218" t="s">
        <v>37</v>
      </c>
      <c r="K395" s="205"/>
      <c r="L395" s="205"/>
      <c r="M395" s="205"/>
      <c r="N395" s="205"/>
      <c r="O395" s="205"/>
      <c r="P395" s="217"/>
      <c r="Q395" s="218"/>
      <c r="R395" s="213"/>
      <c r="S395" s="213"/>
      <c r="T395" s="213"/>
      <c r="U395" s="213"/>
      <c r="V395" s="213"/>
      <c r="W395" s="213"/>
      <c r="X395" s="213"/>
      <c r="Y395" s="213"/>
      <c r="Z395" s="213"/>
      <c r="AA395" s="213"/>
      <c r="AB395" s="213"/>
      <c r="AC395" s="213"/>
      <c r="AD395" s="213"/>
      <c r="AE395" s="213"/>
      <c r="AF395" s="213"/>
      <c r="AG395" s="213"/>
      <c r="AH395" s="213"/>
      <c r="AI395" s="213"/>
      <c r="AJ395" s="213"/>
      <c r="AK395" s="213"/>
      <c r="AL395" s="213"/>
      <c r="AM395" s="213"/>
      <c r="AN395" s="213"/>
      <c r="AO395" s="207"/>
      <c r="AP395" s="213"/>
      <c r="AQ395" s="213"/>
      <c r="AR395" s="207"/>
      <c r="AS395" s="207"/>
      <c r="AT395" s="207"/>
      <c r="AU395" s="207"/>
      <c r="AV395" s="207"/>
      <c r="AW395" s="207"/>
      <c r="AX395" s="215"/>
      <c r="AY395" s="180"/>
      <c r="AZ395" s="180"/>
      <c r="BA395" s="244" t="n">
        <v>53273.18</v>
      </c>
      <c r="BI395" s="3"/>
    </row>
    <row r="396" customFormat="false" ht="12.75" hidden="false" customHeight="false" outlineLevel="0" collapsed="false">
      <c r="A396" s="242"/>
      <c r="B396" s="220"/>
      <c r="C396" s="220"/>
      <c r="D396" s="220"/>
      <c r="E396" s="220"/>
      <c r="F396" s="220"/>
      <c r="G396" s="220"/>
      <c r="H396" s="220"/>
      <c r="I396" s="206" t="n">
        <v>3</v>
      </c>
      <c r="J396" s="137" t="s">
        <v>71</v>
      </c>
      <c r="K396" s="220"/>
      <c r="L396" s="220"/>
      <c r="M396" s="220"/>
      <c r="N396" s="220"/>
      <c r="O396" s="220"/>
      <c r="P396" s="206" t="n">
        <v>3</v>
      </c>
      <c r="Q396" s="137" t="s">
        <v>71</v>
      </c>
      <c r="R396" s="213"/>
      <c r="S396" s="207" t="e">
        <f aca="false">SUM(S397)</f>
        <v>#REF!</v>
      </c>
      <c r="T396" s="207" t="e">
        <f aca="false">SUM(T397)</f>
        <v>#REF!</v>
      </c>
      <c r="U396" s="207" t="e">
        <f aca="false">SUM(U397)</f>
        <v>#REF!</v>
      </c>
      <c r="V396" s="207" t="e">
        <f aca="false">SUM(V397)</f>
        <v>#REF!</v>
      </c>
      <c r="W396" s="207" t="n">
        <f aca="false">SUM(W397)</f>
        <v>0</v>
      </c>
      <c r="X396" s="207" t="e">
        <f aca="false">SUM(X397+X404)</f>
        <v>#REF!</v>
      </c>
      <c r="Y396" s="207" t="n">
        <f aca="false">SUM(Y397+Y404)</f>
        <v>1173441.66</v>
      </c>
      <c r="Z396" s="207" t="n">
        <f aca="false">SUM(Z397+Z404)</f>
        <v>1223141.66</v>
      </c>
      <c r="AA396" s="207" t="n">
        <f aca="false">SUM(AA397+AA404)</f>
        <v>324000</v>
      </c>
      <c r="AB396" s="207" t="n">
        <f aca="false">SUM(AB397+AB404)</f>
        <v>815696.4</v>
      </c>
      <c r="AC396" s="207" t="n">
        <f aca="false">SUM(AC397+AC404)</f>
        <v>648000</v>
      </c>
      <c r="AD396" s="207" t="n">
        <f aca="false">SUM(AD397+AD404)</f>
        <v>961000</v>
      </c>
      <c r="AE396" s="207" t="n">
        <f aca="false">SUM(AE397+AE404)</f>
        <v>0</v>
      </c>
      <c r="AF396" s="207" t="n">
        <f aca="false">SUM(AF397+AF404)</f>
        <v>0</v>
      </c>
      <c r="AG396" s="207" t="n">
        <f aca="false">SUM(AG397+AG404)</f>
        <v>961000</v>
      </c>
      <c r="AH396" s="207" t="n">
        <f aca="false">SUM(AH397+AH404)</f>
        <v>554110.41</v>
      </c>
      <c r="AI396" s="207" t="n">
        <f aca="false">SUM(AI397+AI404)</f>
        <v>1027800</v>
      </c>
      <c r="AJ396" s="207" t="n">
        <f aca="false">SUM(AJ397+AJ404)</f>
        <v>593900.29</v>
      </c>
      <c r="AK396" s="207" t="n">
        <f aca="false">SUM(AK397+AK404)</f>
        <v>980000</v>
      </c>
      <c r="AL396" s="207" t="n">
        <f aca="false">SUM(AL397+AL404)</f>
        <v>0</v>
      </c>
      <c r="AM396" s="207" t="n">
        <f aca="false">SUM(AM397+AM404)</f>
        <v>0</v>
      </c>
      <c r="AN396" s="207" t="n">
        <f aca="false">SUM(AN397+AN404)</f>
        <v>980000</v>
      </c>
      <c r="AO396" s="207" t="n">
        <f aca="false">SUM(AN396/$AN$2)</f>
        <v>130068.352246334</v>
      </c>
      <c r="AP396" s="207" t="n">
        <f aca="false">SUM(AP397+AP404)</f>
        <v>600000</v>
      </c>
      <c r="AQ396" s="207" t="n">
        <f aca="false">SUM(AQ397+AQ404)</f>
        <v>0</v>
      </c>
      <c r="AR396" s="207" t="n">
        <f aca="false">SUM(AP396/$AN$2)</f>
        <v>79633.6850487756</v>
      </c>
      <c r="AS396" s="207"/>
      <c r="AT396" s="207" t="n">
        <f aca="false">SUM(AT397+AT404)</f>
        <v>114242.3</v>
      </c>
      <c r="AU396" s="207" t="n">
        <f aca="false">SUM(AU397+AU404)</f>
        <v>57250</v>
      </c>
      <c r="AV396" s="207" t="n">
        <f aca="false">SUM(AV397+AV404)</f>
        <v>0</v>
      </c>
      <c r="AW396" s="207" t="n">
        <f aca="false">SUM(AR396+AU396-AV396)</f>
        <v>136883.685048776</v>
      </c>
      <c r="AX396" s="215" t="n">
        <f aca="false">SUM(AX397+AX404)</f>
        <v>114242.3</v>
      </c>
      <c r="AY396" s="216" t="n">
        <f aca="false">SUM(AY397+AY404)</f>
        <v>0</v>
      </c>
      <c r="AZ396" s="216" t="n">
        <f aca="false">SUM(AZ397+AZ404)</f>
        <v>21210.51</v>
      </c>
      <c r="BA396" s="216" t="n">
        <f aca="false">SUM(BA397+BA404)</f>
        <v>115673.18667463</v>
      </c>
      <c r="BI396" s="3"/>
    </row>
    <row r="397" customFormat="false" ht="12.75" hidden="false" customHeight="false" outlineLevel="0" collapsed="false">
      <c r="A397" s="242"/>
      <c r="B397" s="220" t="s">
        <v>179</v>
      </c>
      <c r="C397" s="220"/>
      <c r="D397" s="220"/>
      <c r="E397" s="220"/>
      <c r="F397" s="220"/>
      <c r="G397" s="220"/>
      <c r="H397" s="220"/>
      <c r="I397" s="206" t="n">
        <v>31</v>
      </c>
      <c r="J397" s="137" t="s">
        <v>72</v>
      </c>
      <c r="K397" s="220"/>
      <c r="L397" s="220"/>
      <c r="M397" s="220"/>
      <c r="N397" s="220"/>
      <c r="O397" s="220"/>
      <c r="P397" s="206" t="n">
        <v>31</v>
      </c>
      <c r="Q397" s="137" t="s">
        <v>465</v>
      </c>
      <c r="R397" s="213"/>
      <c r="S397" s="207" t="e">
        <f aca="false">SUM(S398+S402)</f>
        <v>#REF!</v>
      </c>
      <c r="T397" s="207" t="e">
        <f aca="false">SUM(T398+T402)</f>
        <v>#REF!</v>
      </c>
      <c r="U397" s="207" t="e">
        <f aca="false">SUM(U398+U402)</f>
        <v>#REF!</v>
      </c>
      <c r="V397" s="207" t="e">
        <f aca="false">SUM(V398+V402)</f>
        <v>#REF!</v>
      </c>
      <c r="W397" s="207" t="n">
        <f aca="false">SUM(W398+W402)</f>
        <v>0</v>
      </c>
      <c r="X397" s="207" t="e">
        <f aca="false">SUM(X398+X402+#REF!)</f>
        <v>#REF!</v>
      </c>
      <c r="Y397" s="207" t="n">
        <f aca="false">SUM(Y398+Y402)</f>
        <v>905441.66</v>
      </c>
      <c r="Z397" s="207" t="n">
        <f aca="false">SUM(Z398+Z402)</f>
        <v>905441.66</v>
      </c>
      <c r="AA397" s="207" t="n">
        <f aca="false">SUM(AA398+AA402)</f>
        <v>206500</v>
      </c>
      <c r="AB397" s="207" t="n">
        <f aca="false">SUM(AB398+AB402)</f>
        <v>743375.5</v>
      </c>
      <c r="AC397" s="207" t="n">
        <f aca="false">SUM(AC398+AC402)</f>
        <v>413000</v>
      </c>
      <c r="AD397" s="207" t="n">
        <f aca="false">SUM(AD398+AD402)</f>
        <v>721000</v>
      </c>
      <c r="AE397" s="207" t="n">
        <f aca="false">SUM(AE398+AE402)</f>
        <v>0</v>
      </c>
      <c r="AF397" s="207" t="n">
        <f aca="false">SUM(AF398+AF402)</f>
        <v>0</v>
      </c>
      <c r="AG397" s="207" t="n">
        <f aca="false">SUM(AG398+AG402)</f>
        <v>721000</v>
      </c>
      <c r="AH397" s="207" t="n">
        <f aca="false">SUM(AH398+AH402)</f>
        <v>459991.9</v>
      </c>
      <c r="AI397" s="207" t="n">
        <f aca="false">SUM(AI398+AI402+AI400)</f>
        <v>858000</v>
      </c>
      <c r="AJ397" s="207" t="n">
        <f aca="false">SUM(AJ398+AJ402+AJ400)</f>
        <v>562659.07</v>
      </c>
      <c r="AK397" s="207" t="n">
        <f aca="false">SUM(AK398+AK402+AK400)</f>
        <v>858000</v>
      </c>
      <c r="AL397" s="207" t="n">
        <f aca="false">SUM(AL398+AL402+AL400)</f>
        <v>0</v>
      </c>
      <c r="AM397" s="207" t="n">
        <f aca="false">SUM(AM398+AM402+AM400)</f>
        <v>0</v>
      </c>
      <c r="AN397" s="207" t="n">
        <f aca="false">SUM(AN398+AN402+AN400)</f>
        <v>858000</v>
      </c>
      <c r="AO397" s="207" t="n">
        <f aca="false">SUM(AN397/$AN$2)</f>
        <v>113876.169619749</v>
      </c>
      <c r="AP397" s="207" t="n">
        <f aca="false">SUM(AP398+AP402+AP400)</f>
        <v>508000</v>
      </c>
      <c r="AQ397" s="207"/>
      <c r="AR397" s="207" t="n">
        <f aca="false">SUM(AP397/$AN$2)</f>
        <v>67423.18667463</v>
      </c>
      <c r="AS397" s="207"/>
      <c r="AT397" s="207" t="n">
        <f aca="false">SUM(AT398+AT402+AT400)</f>
        <v>107222.86</v>
      </c>
      <c r="AU397" s="207" t="n">
        <f aca="false">SUM(AU398+AU402+AU400)</f>
        <v>50000</v>
      </c>
      <c r="AV397" s="207" t="n">
        <f aca="false">SUM(AV398+AV402+AV400)</f>
        <v>0</v>
      </c>
      <c r="AW397" s="207" t="n">
        <f aca="false">SUM(AW398+AW402+AW400)</f>
        <v>117423.18667463</v>
      </c>
      <c r="AX397" s="215" t="n">
        <f aca="false">SUM(AX398+AX402)</f>
        <v>107222.86</v>
      </c>
      <c r="AY397" s="216" t="n">
        <f aca="false">SUM(AY398+AY402)</f>
        <v>0</v>
      </c>
      <c r="AZ397" s="216" t="n">
        <f aca="false">SUM(AZ398+AZ402)</f>
        <v>9000</v>
      </c>
      <c r="BA397" s="216" t="n">
        <f aca="false">SUM(BA398+BA400+BA402)</f>
        <v>108423.18667463</v>
      </c>
      <c r="BI397" s="3"/>
    </row>
    <row r="398" customFormat="false" ht="12.75" hidden="true" customHeight="false" outlineLevel="0" collapsed="false">
      <c r="A398" s="204"/>
      <c r="B398" s="205" t="s">
        <v>466</v>
      </c>
      <c r="C398" s="205"/>
      <c r="D398" s="205"/>
      <c r="E398" s="205"/>
      <c r="F398" s="205"/>
      <c r="G398" s="205"/>
      <c r="H398" s="205"/>
      <c r="I398" s="217" t="n">
        <v>311</v>
      </c>
      <c r="J398" s="218" t="s">
        <v>187</v>
      </c>
      <c r="K398" s="205"/>
      <c r="L398" s="205"/>
      <c r="M398" s="205"/>
      <c r="N398" s="205"/>
      <c r="O398" s="205"/>
      <c r="P398" s="217" t="n">
        <v>311</v>
      </c>
      <c r="Q398" s="218" t="s">
        <v>187</v>
      </c>
      <c r="R398" s="213"/>
      <c r="S398" s="219" t="e">
        <f aca="false">SUM(#REF!)</f>
        <v>#REF!</v>
      </c>
      <c r="T398" s="219" t="e">
        <f aca="false">SUM(#REF!)</f>
        <v>#REF!</v>
      </c>
      <c r="U398" s="219" t="e">
        <f aca="false">SUM(#REF!)</f>
        <v>#REF!</v>
      </c>
      <c r="V398" s="219" t="e">
        <f aca="false">SUM(#REF!)</f>
        <v>#REF!</v>
      </c>
      <c r="W398" s="219" t="n">
        <v>0</v>
      </c>
      <c r="X398" s="219" t="n">
        <v>670000</v>
      </c>
      <c r="Y398" s="219" t="n">
        <f aca="false">SUM(Y399)</f>
        <v>783080.3</v>
      </c>
      <c r="Z398" s="219" t="n">
        <f aca="false">SUM(Z399)</f>
        <v>783080.3</v>
      </c>
      <c r="AA398" s="219" t="n">
        <f aca="false">SUM(AA399)</f>
        <v>182500</v>
      </c>
      <c r="AB398" s="219" t="n">
        <f aca="false">SUM(AB399)</f>
        <v>687632.27</v>
      </c>
      <c r="AC398" s="219" t="n">
        <f aca="false">SUM(AC399)</f>
        <v>365000</v>
      </c>
      <c r="AD398" s="219" t="n">
        <f aca="false">SUM(AD399)</f>
        <v>665000</v>
      </c>
      <c r="AE398" s="219" t="n">
        <f aca="false">SUM(AE399)</f>
        <v>0</v>
      </c>
      <c r="AF398" s="219" t="n">
        <f aca="false">SUM(AF399)</f>
        <v>0</v>
      </c>
      <c r="AG398" s="219" t="n">
        <f aca="false">SUM(AG399)</f>
        <v>665000</v>
      </c>
      <c r="AH398" s="219" t="n">
        <f aca="false">SUM(AH399)</f>
        <v>394588.01</v>
      </c>
      <c r="AI398" s="219" t="n">
        <f aca="false">SUM(AI399)</f>
        <v>720000</v>
      </c>
      <c r="AJ398" s="219" t="n">
        <f aca="false">SUM(AJ399)</f>
        <v>482969.21</v>
      </c>
      <c r="AK398" s="219" t="n">
        <f aca="false">SUM(AK399)</f>
        <v>720000</v>
      </c>
      <c r="AL398" s="219" t="n">
        <f aca="false">SUM(AL399)</f>
        <v>0</v>
      </c>
      <c r="AM398" s="219" t="n">
        <f aca="false">SUM(AM399)</f>
        <v>0</v>
      </c>
      <c r="AN398" s="219" t="n">
        <f aca="false">SUM(AN399)</f>
        <v>720000</v>
      </c>
      <c r="AO398" s="207" t="n">
        <f aca="false">SUM(AN398/$AN$2)</f>
        <v>95560.4220585308</v>
      </c>
      <c r="AP398" s="219" t="n">
        <f aca="false">SUM(AP399)</f>
        <v>450000</v>
      </c>
      <c r="AQ398" s="219"/>
      <c r="AR398" s="207" t="n">
        <f aca="false">SUM(AP398/$AN$2)</f>
        <v>59725.2637865817</v>
      </c>
      <c r="AS398" s="207"/>
      <c r="AT398" s="207" t="n">
        <f aca="false">SUM(AT399)</f>
        <v>92036.85</v>
      </c>
      <c r="AU398" s="207" t="n">
        <f aca="false">SUM(AU399)</f>
        <v>40000</v>
      </c>
      <c r="AV398" s="207" t="n">
        <f aca="false">SUM(AV399)</f>
        <v>0</v>
      </c>
      <c r="AW398" s="207" t="n">
        <f aca="false">SUM(AR398+AU398-AV398)</f>
        <v>99725.2637865817</v>
      </c>
      <c r="AX398" s="215" t="n">
        <f aca="false">SUM(AX399)</f>
        <v>92036.85</v>
      </c>
      <c r="AY398" s="216" t="n">
        <f aca="false">SUM(AY399)</f>
        <v>0</v>
      </c>
      <c r="AZ398" s="216" t="n">
        <f aca="false">SUM(AZ399)</f>
        <v>7000</v>
      </c>
      <c r="BA398" s="216" t="n">
        <f aca="false">SUM(BA399)</f>
        <v>92725.2637865817</v>
      </c>
      <c r="BI398" s="3"/>
    </row>
    <row r="399" customFormat="false" ht="12.75" hidden="true" customHeight="false" outlineLevel="0" collapsed="false">
      <c r="A399" s="204"/>
      <c r="B399" s="205"/>
      <c r="C399" s="205"/>
      <c r="D399" s="205"/>
      <c r="E399" s="205"/>
      <c r="F399" s="205"/>
      <c r="G399" s="205"/>
      <c r="H399" s="205"/>
      <c r="I399" s="217" t="n">
        <v>31111</v>
      </c>
      <c r="J399" s="218" t="s">
        <v>467</v>
      </c>
      <c r="K399" s="205"/>
      <c r="L399" s="205"/>
      <c r="M399" s="205"/>
      <c r="N399" s="205"/>
      <c r="O399" s="205"/>
      <c r="P399" s="217"/>
      <c r="Q399" s="218"/>
      <c r="R399" s="213"/>
      <c r="S399" s="219"/>
      <c r="T399" s="219"/>
      <c r="U399" s="219"/>
      <c r="V399" s="219"/>
      <c r="W399" s="219"/>
      <c r="X399" s="219"/>
      <c r="Y399" s="219" t="n">
        <v>783080.3</v>
      </c>
      <c r="Z399" s="219" t="n">
        <v>783080.3</v>
      </c>
      <c r="AA399" s="219" t="n">
        <v>182500</v>
      </c>
      <c r="AB399" s="219" t="n">
        <v>687632.27</v>
      </c>
      <c r="AC399" s="219" t="n">
        <v>365000</v>
      </c>
      <c r="AD399" s="219" t="n">
        <v>665000</v>
      </c>
      <c r="AE399" s="219"/>
      <c r="AF399" s="219"/>
      <c r="AG399" s="221" t="n">
        <f aca="false">SUM(AD399+AE399-AF399)</f>
        <v>665000</v>
      </c>
      <c r="AH399" s="219" t="n">
        <v>394588.01</v>
      </c>
      <c r="AI399" s="219" t="n">
        <v>720000</v>
      </c>
      <c r="AJ399" s="180" t="n">
        <v>482969.21</v>
      </c>
      <c r="AK399" s="219" t="n">
        <v>720000</v>
      </c>
      <c r="AL399" s="219"/>
      <c r="AM399" s="219"/>
      <c r="AN399" s="180" t="n">
        <f aca="false">SUM(AK399+AL399-AM399)</f>
        <v>720000</v>
      </c>
      <c r="AO399" s="207" t="n">
        <f aca="false">SUM(AN399/$AN$2)</f>
        <v>95560.4220585308</v>
      </c>
      <c r="AP399" s="180" t="n">
        <v>450000</v>
      </c>
      <c r="AQ399" s="180"/>
      <c r="AR399" s="207" t="n">
        <f aca="false">SUM(AP399/$AN$2)</f>
        <v>59725.2637865817</v>
      </c>
      <c r="AS399" s="207" t="n">
        <v>92036.85</v>
      </c>
      <c r="AT399" s="207" t="n">
        <v>92036.85</v>
      </c>
      <c r="AU399" s="207" t="n">
        <v>40000</v>
      </c>
      <c r="AV399" s="207"/>
      <c r="AW399" s="207" t="n">
        <f aca="false">SUM(AR399+AU399-AV399)</f>
        <v>99725.2637865817</v>
      </c>
      <c r="AX399" s="215" t="n">
        <v>92036.85</v>
      </c>
      <c r="AY399" s="180"/>
      <c r="AZ399" s="180" t="n">
        <v>7000</v>
      </c>
      <c r="BA399" s="160" t="n">
        <f aca="false">SUM(AW399+AY399-AZ399)</f>
        <v>92725.2637865817</v>
      </c>
      <c r="BI399" s="3"/>
    </row>
    <row r="400" customFormat="false" ht="12.75" hidden="true" customHeight="false" outlineLevel="0" collapsed="false">
      <c r="A400" s="204"/>
      <c r="B400" s="205"/>
      <c r="C400" s="205"/>
      <c r="D400" s="205"/>
      <c r="E400" s="205"/>
      <c r="F400" s="205"/>
      <c r="G400" s="205"/>
      <c r="H400" s="205"/>
      <c r="I400" s="217" t="n">
        <v>312</v>
      </c>
      <c r="J400" s="218" t="s">
        <v>190</v>
      </c>
      <c r="K400" s="205"/>
      <c r="L400" s="205"/>
      <c r="M400" s="205"/>
      <c r="N400" s="205"/>
      <c r="O400" s="205"/>
      <c r="P400" s="217"/>
      <c r="Q400" s="218"/>
      <c r="R400" s="213"/>
      <c r="S400" s="21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 t="n">
        <f aca="false">SUM(AC401:AC401)</f>
        <v>0</v>
      </c>
      <c r="AD400" s="219" t="n">
        <f aca="false">SUM(AD401:AD401)</f>
        <v>6000</v>
      </c>
      <c r="AE400" s="219" t="n">
        <f aca="false">SUM(AE401:AE401)</f>
        <v>0</v>
      </c>
      <c r="AF400" s="219" t="n">
        <f aca="false">SUM(AF401:AF401)</f>
        <v>0</v>
      </c>
      <c r="AG400" s="219" t="n">
        <f aca="false">SUM(AG401:AG401)</f>
        <v>6000</v>
      </c>
      <c r="AH400" s="219" t="n">
        <f aca="false">SUM(AH401:AH401)</f>
        <v>0</v>
      </c>
      <c r="AI400" s="219" t="n">
        <f aca="false">SUM(AI401:AI401)</f>
        <v>18000</v>
      </c>
      <c r="AJ400" s="219" t="n">
        <f aca="false">SUM(AJ401:AJ401)</f>
        <v>0</v>
      </c>
      <c r="AK400" s="219" t="n">
        <f aca="false">SUM(AK401:AK401)</f>
        <v>18000</v>
      </c>
      <c r="AL400" s="219" t="n">
        <f aca="false">SUM(AL401:AL401)</f>
        <v>0</v>
      </c>
      <c r="AM400" s="219" t="n">
        <f aca="false">SUM(AM401:AM401)</f>
        <v>0</v>
      </c>
      <c r="AN400" s="219" t="n">
        <f aca="false">SUM(AN401:AN401)</f>
        <v>18000</v>
      </c>
      <c r="AO400" s="207" t="n">
        <f aca="false">SUM(AN400/$AN$2)</f>
        <v>2389.01055146327</v>
      </c>
      <c r="AP400" s="219" t="n">
        <f aca="false">SUM(AP401:AP401)</f>
        <v>1500</v>
      </c>
      <c r="AQ400" s="219"/>
      <c r="AR400" s="207" t="n">
        <f aca="false">SUM(AP400/$AN$2)</f>
        <v>199.084212621939</v>
      </c>
      <c r="AS400" s="207"/>
      <c r="AT400" s="207" t="n">
        <f aca="false">SUM(AT401:AT401)</f>
        <v>0</v>
      </c>
      <c r="AU400" s="207" t="n">
        <f aca="false">SUM(AU401:AU401)</f>
        <v>0</v>
      </c>
      <c r="AV400" s="207" t="n">
        <f aca="false">SUM(AV401:AV401)</f>
        <v>0</v>
      </c>
      <c r="AW400" s="207" t="n">
        <f aca="false">SUM(AR400+AU400-AV400)</f>
        <v>199.084212621939</v>
      </c>
      <c r="AX400" s="215"/>
      <c r="AY400" s="180"/>
      <c r="AZ400" s="180"/>
      <c r="BA400" s="160" t="n">
        <f aca="false">SUM(AW400+AY400-AZ400)</f>
        <v>199.084212621939</v>
      </c>
      <c r="BI400" s="3"/>
    </row>
    <row r="401" customFormat="false" ht="12.75" hidden="true" customHeight="false" outlineLevel="0" collapsed="false">
      <c r="A401" s="204"/>
      <c r="B401" s="205"/>
      <c r="C401" s="205"/>
      <c r="D401" s="205"/>
      <c r="E401" s="205"/>
      <c r="F401" s="205"/>
      <c r="G401" s="205"/>
      <c r="H401" s="205"/>
      <c r="I401" s="217" t="n">
        <v>31216</v>
      </c>
      <c r="J401" s="218" t="s">
        <v>468</v>
      </c>
      <c r="K401" s="205"/>
      <c r="L401" s="205"/>
      <c r="M401" s="205"/>
      <c r="N401" s="205"/>
      <c r="O401" s="205"/>
      <c r="P401" s="217"/>
      <c r="Q401" s="218"/>
      <c r="R401" s="213"/>
      <c r="S401" s="219"/>
      <c r="T401" s="219"/>
      <c r="U401" s="219"/>
      <c r="V401" s="219"/>
      <c r="W401" s="219"/>
      <c r="X401" s="219"/>
      <c r="Y401" s="219"/>
      <c r="Z401" s="219"/>
      <c r="AA401" s="219"/>
      <c r="AB401" s="219"/>
      <c r="AC401" s="219"/>
      <c r="AD401" s="219" t="n">
        <v>6000</v>
      </c>
      <c r="AE401" s="219"/>
      <c r="AF401" s="219"/>
      <c r="AG401" s="221" t="n">
        <f aca="false">SUM(AD401+AE401-AF401)</f>
        <v>6000</v>
      </c>
      <c r="AH401" s="219"/>
      <c r="AI401" s="219" t="n">
        <v>18000</v>
      </c>
      <c r="AJ401" s="180" t="n">
        <v>0</v>
      </c>
      <c r="AK401" s="219" t="n">
        <v>18000</v>
      </c>
      <c r="AL401" s="219"/>
      <c r="AM401" s="219"/>
      <c r="AN401" s="180" t="n">
        <f aca="false">SUM(AK401+AL401-AM401)</f>
        <v>18000</v>
      </c>
      <c r="AO401" s="207" t="n">
        <f aca="false">SUM(AN401/$AN$2)</f>
        <v>2389.01055146327</v>
      </c>
      <c r="AP401" s="180" t="n">
        <v>1500</v>
      </c>
      <c r="AQ401" s="180"/>
      <c r="AR401" s="207" t="n">
        <f aca="false">SUM(AP401/$AN$2)</f>
        <v>199.084212621939</v>
      </c>
      <c r="AS401" s="207"/>
      <c r="AT401" s="207"/>
      <c r="AU401" s="207"/>
      <c r="AV401" s="207"/>
      <c r="AW401" s="207" t="n">
        <f aca="false">SUM(AR401+AU401-AV401)</f>
        <v>199.084212621939</v>
      </c>
      <c r="AX401" s="215"/>
      <c r="AY401" s="180"/>
      <c r="AZ401" s="180"/>
      <c r="BA401" s="160" t="n">
        <f aca="false">SUM(AW401+AY401-AZ401)</f>
        <v>199.084212621939</v>
      </c>
      <c r="BI401" s="3"/>
    </row>
    <row r="402" customFormat="false" ht="12.75" hidden="true" customHeight="false" outlineLevel="0" collapsed="false">
      <c r="A402" s="204"/>
      <c r="B402" s="205"/>
      <c r="C402" s="205"/>
      <c r="D402" s="205"/>
      <c r="E402" s="205"/>
      <c r="F402" s="205"/>
      <c r="G402" s="205"/>
      <c r="H402" s="205"/>
      <c r="I402" s="217" t="n">
        <v>313</v>
      </c>
      <c r="J402" s="218" t="s">
        <v>194</v>
      </c>
      <c r="K402" s="205"/>
      <c r="L402" s="205"/>
      <c r="M402" s="205"/>
      <c r="N402" s="205"/>
      <c r="O402" s="205"/>
      <c r="P402" s="217" t="n">
        <v>313</v>
      </c>
      <c r="Q402" s="218" t="s">
        <v>194</v>
      </c>
      <c r="R402" s="213"/>
      <c r="S402" s="219" t="n">
        <f aca="false">SUM(S403:S403)</f>
        <v>0</v>
      </c>
      <c r="T402" s="219" t="n">
        <f aca="false">SUM(T403:T403)</f>
        <v>97602.36</v>
      </c>
      <c r="U402" s="219" t="n">
        <f aca="false">SUM(U403:U403)</f>
        <v>97602.36</v>
      </c>
      <c r="V402" s="219" t="n">
        <f aca="false">SUM(V403:V403)</f>
        <v>0</v>
      </c>
      <c r="W402" s="219" t="n">
        <f aca="false">SUM(W403:W403)</f>
        <v>0</v>
      </c>
      <c r="X402" s="219" t="n">
        <f aca="false">SUM(X403:X403)</f>
        <v>101000</v>
      </c>
      <c r="Y402" s="219" t="n">
        <f aca="false">SUM(Y403:Y403)</f>
        <v>122361.36</v>
      </c>
      <c r="Z402" s="219" t="n">
        <f aca="false">SUM(Z403:Z403)</f>
        <v>122361.36</v>
      </c>
      <c r="AA402" s="219" t="n">
        <f aca="false">SUM(AA403:AA403)</f>
        <v>24000</v>
      </c>
      <c r="AB402" s="219" t="n">
        <f aca="false">SUM(AB403:AB403)</f>
        <v>55743.23</v>
      </c>
      <c r="AC402" s="219" t="n">
        <f aca="false">SUM(AC403:AC403)</f>
        <v>48000</v>
      </c>
      <c r="AD402" s="219" t="n">
        <f aca="false">SUM(AD403:AD403)</f>
        <v>56000</v>
      </c>
      <c r="AE402" s="219" t="n">
        <f aca="false">SUM(AE403:AE403)</f>
        <v>0</v>
      </c>
      <c r="AF402" s="219" t="n">
        <f aca="false">SUM(AF403:AF403)</f>
        <v>0</v>
      </c>
      <c r="AG402" s="219" t="n">
        <f aca="false">SUM(AG403:AG403)</f>
        <v>56000</v>
      </c>
      <c r="AH402" s="219" t="n">
        <f aca="false">SUM(AH403:AH403)</f>
        <v>65403.89</v>
      </c>
      <c r="AI402" s="219" t="n">
        <f aca="false">SUM(AI403:AI403)</f>
        <v>120000</v>
      </c>
      <c r="AJ402" s="219" t="n">
        <f aca="false">SUM(AJ403:AJ403)</f>
        <v>79689.86</v>
      </c>
      <c r="AK402" s="219" t="n">
        <f aca="false">SUM(AK403:AK403)</f>
        <v>120000</v>
      </c>
      <c r="AL402" s="219" t="n">
        <f aca="false">SUM(AL403:AL403)</f>
        <v>0</v>
      </c>
      <c r="AM402" s="219" t="n">
        <f aca="false">SUM(AM403:AM403)</f>
        <v>0</v>
      </c>
      <c r="AN402" s="219" t="n">
        <f aca="false">SUM(AN403:AN403)</f>
        <v>120000</v>
      </c>
      <c r="AO402" s="207" t="n">
        <f aca="false">SUM(AN402/$AN$2)</f>
        <v>15926.7370097551</v>
      </c>
      <c r="AP402" s="219" t="n">
        <f aca="false">SUM(AP403:AP403)</f>
        <v>56500</v>
      </c>
      <c r="AQ402" s="219"/>
      <c r="AR402" s="207" t="n">
        <f aca="false">SUM(AP402/$AN$2)</f>
        <v>7498.83867542637</v>
      </c>
      <c r="AS402" s="207"/>
      <c r="AT402" s="207" t="n">
        <f aca="false">SUM(AT403:AT403)</f>
        <v>15186.01</v>
      </c>
      <c r="AU402" s="207" t="n">
        <f aca="false">SUM(AU403:AU403)</f>
        <v>10000</v>
      </c>
      <c r="AV402" s="207" t="n">
        <f aca="false">SUM(AV403:AV403)</f>
        <v>0</v>
      </c>
      <c r="AW402" s="207" t="n">
        <f aca="false">SUM(AR402+AU402-AV402)</f>
        <v>17498.8386754264</v>
      </c>
      <c r="AX402" s="215" t="n">
        <f aca="false">SUM(AX403)</f>
        <v>15186.01</v>
      </c>
      <c r="AY402" s="216" t="n">
        <f aca="false">SUM(AY403)</f>
        <v>0</v>
      </c>
      <c r="AZ402" s="216" t="n">
        <f aca="false">SUM(AZ403)</f>
        <v>2000</v>
      </c>
      <c r="BA402" s="216" t="n">
        <f aca="false">SUM(BA403)</f>
        <v>15498.8386754264</v>
      </c>
      <c r="BI402" s="3"/>
    </row>
    <row r="403" customFormat="false" ht="12.75" hidden="true" customHeight="false" outlineLevel="0" collapsed="false">
      <c r="A403" s="204"/>
      <c r="B403" s="205"/>
      <c r="C403" s="205"/>
      <c r="D403" s="205"/>
      <c r="E403" s="205"/>
      <c r="F403" s="205"/>
      <c r="G403" s="205"/>
      <c r="H403" s="205"/>
      <c r="I403" s="217" t="n">
        <v>31321</v>
      </c>
      <c r="J403" s="218" t="s">
        <v>195</v>
      </c>
      <c r="K403" s="205"/>
      <c r="L403" s="205"/>
      <c r="M403" s="205"/>
      <c r="N403" s="205"/>
      <c r="O403" s="205"/>
      <c r="P403" s="217" t="n">
        <v>3132</v>
      </c>
      <c r="Q403" s="218" t="s">
        <v>195</v>
      </c>
      <c r="R403" s="213"/>
      <c r="S403" s="219" t="n">
        <v>0</v>
      </c>
      <c r="T403" s="219" t="n">
        <v>97602.36</v>
      </c>
      <c r="U403" s="219" t="n">
        <v>97602.36</v>
      </c>
      <c r="V403" s="219"/>
      <c r="W403" s="219" t="n">
        <v>0</v>
      </c>
      <c r="X403" s="219" t="n">
        <v>101000</v>
      </c>
      <c r="Y403" s="219" t="n">
        <v>122361.36</v>
      </c>
      <c r="Z403" s="219" t="n">
        <v>122361.36</v>
      </c>
      <c r="AA403" s="219" t="n">
        <v>24000</v>
      </c>
      <c r="AB403" s="219" t="n">
        <v>55743.23</v>
      </c>
      <c r="AC403" s="219" t="n">
        <v>48000</v>
      </c>
      <c r="AD403" s="219" t="n">
        <v>56000</v>
      </c>
      <c r="AE403" s="219"/>
      <c r="AF403" s="219"/>
      <c r="AG403" s="221" t="n">
        <f aca="false">SUM(AD403+AE403-AF403)</f>
        <v>56000</v>
      </c>
      <c r="AH403" s="219" t="n">
        <v>65403.89</v>
      </c>
      <c r="AI403" s="219" t="n">
        <v>120000</v>
      </c>
      <c r="AJ403" s="180" t="n">
        <v>79689.86</v>
      </c>
      <c r="AK403" s="219" t="n">
        <v>120000</v>
      </c>
      <c r="AL403" s="219"/>
      <c r="AM403" s="219"/>
      <c r="AN403" s="180" t="n">
        <f aca="false">SUM(AK403+AL403-AM403)</f>
        <v>120000</v>
      </c>
      <c r="AO403" s="207" t="n">
        <f aca="false">SUM(AN403/$AN$2)</f>
        <v>15926.7370097551</v>
      </c>
      <c r="AP403" s="180" t="n">
        <v>56500</v>
      </c>
      <c r="AQ403" s="180"/>
      <c r="AR403" s="207" t="n">
        <f aca="false">SUM(AP403/$AN$2)</f>
        <v>7498.83867542637</v>
      </c>
      <c r="AS403" s="207" t="n">
        <v>15186.01</v>
      </c>
      <c r="AT403" s="207" t="n">
        <v>15186.01</v>
      </c>
      <c r="AU403" s="207" t="n">
        <v>10000</v>
      </c>
      <c r="AV403" s="207"/>
      <c r="AW403" s="207" t="n">
        <f aca="false">SUM(AR403+AU403-AV403)</f>
        <v>17498.8386754264</v>
      </c>
      <c r="AX403" s="215" t="n">
        <v>15186.01</v>
      </c>
      <c r="AY403" s="180"/>
      <c r="AZ403" s="180" t="n">
        <v>2000</v>
      </c>
      <c r="BA403" s="160" t="n">
        <f aca="false">SUM(AW403+AY403-AZ403)</f>
        <v>15498.8386754264</v>
      </c>
      <c r="BI403" s="3"/>
    </row>
    <row r="404" customFormat="false" ht="12.75" hidden="false" customHeight="false" outlineLevel="0" collapsed="false">
      <c r="A404" s="214"/>
      <c r="B404" s="220" t="s">
        <v>179</v>
      </c>
      <c r="C404" s="220"/>
      <c r="D404" s="220"/>
      <c r="E404" s="220"/>
      <c r="F404" s="220"/>
      <c r="G404" s="220"/>
      <c r="H404" s="220"/>
      <c r="I404" s="206" t="n">
        <v>32</v>
      </c>
      <c r="J404" s="246" t="s">
        <v>73</v>
      </c>
      <c r="K404" s="207" t="n">
        <f aca="false">SUM(K405+K411+K423+K448)</f>
        <v>10000</v>
      </c>
      <c r="L404" s="207" t="n">
        <f aca="false">SUM(L405+L411+L423+L448)</f>
        <v>35000</v>
      </c>
      <c r="M404" s="207" t="n">
        <f aca="false">SUM(M405+M411+M423+M448)</f>
        <v>25000</v>
      </c>
      <c r="N404" s="207" t="n">
        <f aca="false">SUM(N405+N411+N423+N448)</f>
        <v>0</v>
      </c>
      <c r="O404" s="207" t="n">
        <f aca="false">SUM(O405+O411+O423+O448)</f>
        <v>0</v>
      </c>
      <c r="P404" s="207" t="n">
        <f aca="false">SUM(P405+P411+P423+P448)</f>
        <v>42000</v>
      </c>
      <c r="Q404" s="207" t="n">
        <f aca="false">SUM(Q405+Q411+Q423+Q448)</f>
        <v>36000</v>
      </c>
      <c r="R404" s="207" t="n">
        <v>815000</v>
      </c>
      <c r="S404" s="207" t="e">
        <f aca="false">SUM(S405+S410+S413)</f>
        <v>#REF!</v>
      </c>
      <c r="T404" s="207" t="e">
        <f aca="false">SUM(T405+T410+T413)</f>
        <v>#REF!</v>
      </c>
      <c r="U404" s="207" t="n">
        <f aca="false">SUM(U405+U410+U413)</f>
        <v>525680</v>
      </c>
      <c r="V404" s="207" t="n">
        <f aca="false">SUM(V405+V410+V413)</f>
        <v>0</v>
      </c>
      <c r="W404" s="207" t="e">
        <f aca="false">SUM(W405+W410+W413)</f>
        <v>#REF!</v>
      </c>
      <c r="X404" s="207" t="n">
        <f aca="false">SUM(X405+X410+X413+X416)</f>
        <v>105000</v>
      </c>
      <c r="Y404" s="207" t="n">
        <f aca="false">SUM(Y405+Y410+Y413+Y416)</f>
        <v>268000</v>
      </c>
      <c r="Z404" s="207" t="n">
        <f aca="false">SUM(Z405+Z410+Z413+Z416)</f>
        <v>317700</v>
      </c>
      <c r="AA404" s="207" t="n">
        <f aca="false">AA405+AA410+AA413+AA416</f>
        <v>117500</v>
      </c>
      <c r="AB404" s="207" t="n">
        <f aca="false">AB405+AB410+AB413+AB416</f>
        <v>72320.9</v>
      </c>
      <c r="AC404" s="207" t="n">
        <f aca="false">AC405+AC410+AC413+AC416</f>
        <v>235000</v>
      </c>
      <c r="AD404" s="207" t="n">
        <f aca="false">AD405+AD410+AD413+AD416</f>
        <v>240000</v>
      </c>
      <c r="AE404" s="207" t="n">
        <f aca="false">AE405+AE410+AE413+AE416</f>
        <v>0</v>
      </c>
      <c r="AF404" s="207" t="n">
        <f aca="false">AF405+AF410+AF413+AF416</f>
        <v>0</v>
      </c>
      <c r="AG404" s="207" t="n">
        <f aca="false">AG405+AG410+AG413+AG416</f>
        <v>240000</v>
      </c>
      <c r="AH404" s="207" t="n">
        <f aca="false">AH405+AH410+AH413+AH416</f>
        <v>94118.51</v>
      </c>
      <c r="AI404" s="207" t="n">
        <f aca="false">AI405+AI410+AI413+AI416</f>
        <v>169800</v>
      </c>
      <c r="AJ404" s="207" t="n">
        <f aca="false">AJ405+AJ410+AJ413+AJ416</f>
        <v>31241.22</v>
      </c>
      <c r="AK404" s="207" t="n">
        <f aca="false">AK405+AK410+AK413+AK416</f>
        <v>122000</v>
      </c>
      <c r="AL404" s="207" t="n">
        <f aca="false">AL405+AL410+AL413+AL416</f>
        <v>0</v>
      </c>
      <c r="AM404" s="207" t="n">
        <f aca="false">AM405+AM410+AM413+AM416</f>
        <v>0</v>
      </c>
      <c r="AN404" s="207" t="n">
        <f aca="false">AN405+AN410+AN413+AN416</f>
        <v>122000</v>
      </c>
      <c r="AO404" s="207" t="n">
        <f aca="false">SUM(AN404/$AN$2)</f>
        <v>16192.1826265844</v>
      </c>
      <c r="AP404" s="207" t="n">
        <f aca="false">AP405+AP410+AP413+AP416</f>
        <v>92000</v>
      </c>
      <c r="AQ404" s="207"/>
      <c r="AR404" s="207" t="n">
        <f aca="false">SUM(AR416)</f>
        <v>12210.51</v>
      </c>
      <c r="AS404" s="207"/>
      <c r="AT404" s="207" t="n">
        <f aca="false">AT405+AT410+AT413+AT416</f>
        <v>7019.44</v>
      </c>
      <c r="AU404" s="207" t="n">
        <f aca="false">AU405+AU410+AU413+AU416</f>
        <v>7250</v>
      </c>
      <c r="AV404" s="207" t="n">
        <f aca="false">AV405+AV410+AV413+AV416</f>
        <v>0</v>
      </c>
      <c r="AW404" s="207" t="n">
        <f aca="false">AW405+AW410+AW413+AW416</f>
        <v>19460.51</v>
      </c>
      <c r="AX404" s="215" t="n">
        <f aca="false">SUM(AX405+AX410+AX413+AX416)</f>
        <v>7019.44</v>
      </c>
      <c r="AY404" s="216" t="n">
        <f aca="false">SUM(AY405+AY410+AY413+AY416)</f>
        <v>0</v>
      </c>
      <c r="AZ404" s="216" t="n">
        <f aca="false">SUM(AZ405+AZ410+AZ413+AZ416)</f>
        <v>12210.51</v>
      </c>
      <c r="BA404" s="216" t="n">
        <f aca="false">SUM(BA405+BA410+BA413+BA416)</f>
        <v>7250</v>
      </c>
      <c r="BI404" s="3"/>
    </row>
    <row r="405" customFormat="false" ht="13.5" hidden="true" customHeight="false" outlineLevel="0" collapsed="false">
      <c r="A405" s="209"/>
      <c r="B405" s="205"/>
      <c r="C405" s="205"/>
      <c r="D405" s="205"/>
      <c r="E405" s="205"/>
      <c r="F405" s="205"/>
      <c r="G405" s="205"/>
      <c r="H405" s="205"/>
      <c r="I405" s="247" t="n">
        <v>321</v>
      </c>
      <c r="J405" s="248" t="s">
        <v>198</v>
      </c>
      <c r="K405" s="249" t="n">
        <f aca="false">SUM(K407:K408)</f>
        <v>5000</v>
      </c>
      <c r="L405" s="219" t="n">
        <f aca="false">SUM(L407:L410)</f>
        <v>25000</v>
      </c>
      <c r="M405" s="219" t="n">
        <f aca="false">SUM(M407:M410)</f>
        <v>15000</v>
      </c>
      <c r="N405" s="219" t="n">
        <f aca="false">SUM(N407:N410)</f>
        <v>0</v>
      </c>
      <c r="O405" s="219" t="n">
        <f aca="false">SUM(O407:O410)</f>
        <v>0</v>
      </c>
      <c r="P405" s="219" t="n">
        <f aca="false">SUM(P407:P410)</f>
        <v>32000</v>
      </c>
      <c r="Q405" s="219" t="n">
        <f aca="false">SUM(Q407:Q410)</f>
        <v>25000</v>
      </c>
      <c r="R405" s="207"/>
      <c r="S405" s="219" t="n">
        <f aca="false">SUM(S407:S410)</f>
        <v>0</v>
      </c>
      <c r="T405" s="219" t="n">
        <f aca="false">SUM(T407:T410)</f>
        <v>272680</v>
      </c>
      <c r="U405" s="219" t="n">
        <f aca="false">SUM(U407:U410)</f>
        <v>263680</v>
      </c>
      <c r="V405" s="219"/>
      <c r="W405" s="219" t="n">
        <f aca="false">SUM(W407:W410)</f>
        <v>0</v>
      </c>
      <c r="X405" s="219" t="n">
        <f aca="false">SUM(X407:X409)</f>
        <v>14000</v>
      </c>
      <c r="Y405" s="219" t="n">
        <f aca="false">SUM(Y406:Y409)</f>
        <v>92000</v>
      </c>
      <c r="Z405" s="219" t="n">
        <f aca="false">SUM(Z406:Z409)</f>
        <v>88500</v>
      </c>
      <c r="AA405" s="219" t="n">
        <f aca="false">SUM(AA406:AA409)</f>
        <v>77500</v>
      </c>
      <c r="AB405" s="219" t="n">
        <f aca="false">SUM(AB406:AB409)</f>
        <v>2794</v>
      </c>
      <c r="AC405" s="219" t="n">
        <f aca="false">SUM(AC406:AC409)</f>
        <v>155000</v>
      </c>
      <c r="AD405" s="219" t="n">
        <f aca="false">SUM(AD406:AD409)</f>
        <v>145000</v>
      </c>
      <c r="AE405" s="219" t="n">
        <f aca="false">SUM(AE406:AE409)</f>
        <v>0</v>
      </c>
      <c r="AF405" s="219" t="n">
        <f aca="false">SUM(AF406:AF409)</f>
        <v>0</v>
      </c>
      <c r="AG405" s="219" t="n">
        <f aca="false">SUM(AG406:AG409)</f>
        <v>145000</v>
      </c>
      <c r="AH405" s="219" t="n">
        <f aca="false">SUM(AH406:AH409)</f>
        <v>43002</v>
      </c>
      <c r="AI405" s="219" t="n">
        <f aca="false">SUM(AI406:AI409)</f>
        <v>99800</v>
      </c>
      <c r="AJ405" s="219" t="n">
        <f aca="false">SUM(AJ406:AJ409)</f>
        <v>1280</v>
      </c>
      <c r="AK405" s="219" t="n">
        <f aca="false">SUM(AK406:AK409)</f>
        <v>52000</v>
      </c>
      <c r="AL405" s="219" t="n">
        <f aca="false">SUM(AL406:AL409)</f>
        <v>0</v>
      </c>
      <c r="AM405" s="219" t="n">
        <f aca="false">SUM(AM406:AM409)</f>
        <v>0</v>
      </c>
      <c r="AN405" s="219" t="n">
        <f aca="false">SUM(AN406:AN409)</f>
        <v>52000</v>
      </c>
      <c r="AO405" s="207" t="n">
        <f aca="false">SUM(AN405/$AN$2)</f>
        <v>6901.58603756055</v>
      </c>
      <c r="AP405" s="219" t="n">
        <f aca="false">SUM(AP406:AP409)</f>
        <v>12000</v>
      </c>
      <c r="AQ405" s="219"/>
      <c r="AR405" s="219"/>
      <c r="AS405" s="207"/>
      <c r="AT405" s="219" t="n">
        <f aca="false">SUM(AT406:AT409)</f>
        <v>69.97</v>
      </c>
      <c r="AU405" s="219" t="n">
        <f aca="false">SUM(AU406:AU409)</f>
        <v>150</v>
      </c>
      <c r="AV405" s="219" t="n">
        <f aca="false">SUM(AV406:AV409)</f>
        <v>0</v>
      </c>
      <c r="AW405" s="219" t="n">
        <f aca="false">SUM(AR405+AU405-AV405)</f>
        <v>150</v>
      </c>
      <c r="AX405" s="215" t="n">
        <f aca="false">SUM(AX406:AX409)</f>
        <v>69.97</v>
      </c>
      <c r="AY405" s="216" t="n">
        <f aca="false">SUM(AY406:AY409)</f>
        <v>0</v>
      </c>
      <c r="AZ405" s="216" t="n">
        <f aca="false">SUM(AZ406:AZ409)</f>
        <v>0</v>
      </c>
      <c r="BA405" s="216" t="n">
        <f aca="false">SUM(BA406:BA409)</f>
        <v>150</v>
      </c>
      <c r="BI405" s="3"/>
    </row>
    <row r="406" customFormat="false" ht="12.75" hidden="true" customHeight="false" outlineLevel="0" collapsed="false">
      <c r="A406" s="209"/>
      <c r="B406" s="205"/>
      <c r="C406" s="205"/>
      <c r="D406" s="205"/>
      <c r="E406" s="205"/>
      <c r="F406" s="205"/>
      <c r="G406" s="205"/>
      <c r="H406" s="205"/>
      <c r="I406" s="217" t="n">
        <v>32111</v>
      </c>
      <c r="J406" s="250" t="s">
        <v>199</v>
      </c>
      <c r="K406" s="219"/>
      <c r="L406" s="219"/>
      <c r="M406" s="219"/>
      <c r="N406" s="219"/>
      <c r="O406" s="219"/>
      <c r="P406" s="219"/>
      <c r="Q406" s="219"/>
      <c r="R406" s="207"/>
      <c r="S406" s="219"/>
      <c r="T406" s="219"/>
      <c r="U406" s="219"/>
      <c r="V406" s="219"/>
      <c r="W406" s="219"/>
      <c r="X406" s="219"/>
      <c r="Y406" s="219"/>
      <c r="Z406" s="219" t="n">
        <v>1000</v>
      </c>
      <c r="AA406" s="219" t="n">
        <v>1000</v>
      </c>
      <c r="AB406" s="219" t="n">
        <v>170</v>
      </c>
      <c r="AC406" s="219" t="n">
        <v>2000</v>
      </c>
      <c r="AD406" s="219" t="n">
        <v>2000</v>
      </c>
      <c r="AE406" s="219"/>
      <c r="AF406" s="219"/>
      <c r="AG406" s="221" t="n">
        <f aca="false">SUM(AD406+AE406-AF406)</f>
        <v>2000</v>
      </c>
      <c r="AH406" s="219" t="n">
        <v>200</v>
      </c>
      <c r="AI406" s="219" t="n">
        <v>3000</v>
      </c>
      <c r="AJ406" s="180" t="n">
        <v>0</v>
      </c>
      <c r="AK406" s="219" t="n">
        <v>3000</v>
      </c>
      <c r="AL406" s="219"/>
      <c r="AM406" s="219"/>
      <c r="AN406" s="180" t="n">
        <f aca="false">SUM(AK406+AL406-AM406)</f>
        <v>3000</v>
      </c>
      <c r="AO406" s="207" t="n">
        <f aca="false">SUM(AN406/$AN$2)</f>
        <v>398.168425243878</v>
      </c>
      <c r="AP406" s="180" t="n">
        <v>3000</v>
      </c>
      <c r="AQ406" s="180"/>
      <c r="AR406" s="180"/>
      <c r="AS406" s="207"/>
      <c r="AT406" s="180"/>
      <c r="AU406" s="180"/>
      <c r="AV406" s="180"/>
      <c r="AW406" s="180" t="n">
        <f aca="false">SUM(AR406+AU406-AV406)</f>
        <v>0</v>
      </c>
      <c r="AX406" s="215"/>
      <c r="AY406" s="180"/>
      <c r="AZ406" s="180"/>
      <c r="BA406" s="160" t="n">
        <f aca="false">SUM(AW406+AY406-AZ406)</f>
        <v>0</v>
      </c>
      <c r="BI406" s="3"/>
    </row>
    <row r="407" customFormat="false" ht="12.75" hidden="true" customHeight="false" outlineLevel="0" collapsed="false">
      <c r="A407" s="209"/>
      <c r="B407" s="205"/>
      <c r="C407" s="205"/>
      <c r="D407" s="205"/>
      <c r="E407" s="205"/>
      <c r="F407" s="205"/>
      <c r="G407" s="205"/>
      <c r="H407" s="205"/>
      <c r="I407" s="217" t="n">
        <v>32115</v>
      </c>
      <c r="J407" s="218" t="s">
        <v>469</v>
      </c>
      <c r="K407" s="219"/>
      <c r="L407" s="219"/>
      <c r="M407" s="219"/>
      <c r="N407" s="219"/>
      <c r="O407" s="219"/>
      <c r="P407" s="219" t="n">
        <v>2000</v>
      </c>
      <c r="Q407" s="219" t="n">
        <v>4000</v>
      </c>
      <c r="R407" s="207"/>
      <c r="S407" s="219" t="n">
        <v>0</v>
      </c>
      <c r="T407" s="219" t="n">
        <v>9000</v>
      </c>
      <c r="U407" s="219"/>
      <c r="V407" s="219"/>
      <c r="W407" s="219" t="n">
        <v>0</v>
      </c>
      <c r="X407" s="219" t="n">
        <v>2000</v>
      </c>
      <c r="Y407" s="219" t="n">
        <v>15000</v>
      </c>
      <c r="Z407" s="219" t="n">
        <v>15000</v>
      </c>
      <c r="AA407" s="219" t="n">
        <v>0</v>
      </c>
      <c r="AB407" s="219" t="n">
        <v>518</v>
      </c>
      <c r="AC407" s="219" t="n">
        <v>0</v>
      </c>
      <c r="AD407" s="219" t="n">
        <v>5000</v>
      </c>
      <c r="AE407" s="219"/>
      <c r="AF407" s="219"/>
      <c r="AG407" s="221" t="n">
        <f aca="false">SUM(AD407+AE407-AF407)</f>
        <v>5000</v>
      </c>
      <c r="AH407" s="219" t="n">
        <v>864</v>
      </c>
      <c r="AI407" s="219" t="n">
        <v>3000</v>
      </c>
      <c r="AJ407" s="180" t="n">
        <v>0</v>
      </c>
      <c r="AK407" s="219" t="n">
        <v>4000</v>
      </c>
      <c r="AL407" s="219"/>
      <c r="AM407" s="219"/>
      <c r="AN407" s="180" t="n">
        <f aca="false">SUM(AK407+AL407-AM407)</f>
        <v>4000</v>
      </c>
      <c r="AO407" s="207" t="n">
        <f aca="false">SUM(AN407/$AN$2)</f>
        <v>530.891233658504</v>
      </c>
      <c r="AP407" s="180" t="n">
        <v>4000</v>
      </c>
      <c r="AQ407" s="180"/>
      <c r="AR407" s="180"/>
      <c r="AS407" s="207" t="n">
        <v>69.97</v>
      </c>
      <c r="AT407" s="180" t="n">
        <v>69.97</v>
      </c>
      <c r="AU407" s="180" t="n">
        <v>150</v>
      </c>
      <c r="AV407" s="180"/>
      <c r="AW407" s="180" t="n">
        <f aca="false">SUM(AR407+AU407-AV407)</f>
        <v>150</v>
      </c>
      <c r="AX407" s="215" t="n">
        <v>69.97</v>
      </c>
      <c r="AY407" s="180"/>
      <c r="AZ407" s="180"/>
      <c r="BA407" s="160" t="n">
        <f aca="false">SUM(AW407+AY407-AZ407)</f>
        <v>150</v>
      </c>
      <c r="BI407" s="3"/>
    </row>
    <row r="408" customFormat="false" ht="12.75" hidden="true" customHeight="false" outlineLevel="0" collapsed="false">
      <c r="A408" s="209"/>
      <c r="B408" s="205"/>
      <c r="C408" s="205"/>
      <c r="D408" s="205"/>
      <c r="E408" s="205"/>
      <c r="F408" s="205"/>
      <c r="G408" s="205"/>
      <c r="H408" s="205"/>
      <c r="I408" s="217" t="n">
        <v>32131</v>
      </c>
      <c r="J408" s="218" t="s">
        <v>203</v>
      </c>
      <c r="K408" s="219" t="n">
        <v>5000</v>
      </c>
      <c r="L408" s="219" t="n">
        <v>15000</v>
      </c>
      <c r="M408" s="219" t="n">
        <v>5000</v>
      </c>
      <c r="N408" s="219"/>
      <c r="O408" s="219"/>
      <c r="P408" s="219" t="n">
        <v>20000</v>
      </c>
      <c r="Q408" s="219" t="n">
        <v>10000</v>
      </c>
      <c r="R408" s="207"/>
      <c r="S408" s="219" t="n">
        <v>0</v>
      </c>
      <c r="T408" s="219" t="n">
        <v>70000</v>
      </c>
      <c r="U408" s="219"/>
      <c r="V408" s="219"/>
      <c r="W408" s="219" t="n">
        <v>0</v>
      </c>
      <c r="X408" s="219" t="n">
        <v>5000</v>
      </c>
      <c r="Y408" s="219" t="n">
        <v>75000</v>
      </c>
      <c r="Z408" s="219" t="n">
        <v>67500</v>
      </c>
      <c r="AA408" s="219" t="n">
        <v>75000</v>
      </c>
      <c r="AB408" s="219"/>
      <c r="AC408" s="219" t="n">
        <v>150000</v>
      </c>
      <c r="AD408" s="219" t="n">
        <v>130000</v>
      </c>
      <c r="AE408" s="219"/>
      <c r="AF408" s="219"/>
      <c r="AG408" s="221" t="n">
        <f aca="false">SUM(AD408+AE408-AF408)</f>
        <v>130000</v>
      </c>
      <c r="AH408" s="219" t="n">
        <v>36600</v>
      </c>
      <c r="AI408" s="219" t="n">
        <v>84800</v>
      </c>
      <c r="AJ408" s="180" t="n">
        <v>0</v>
      </c>
      <c r="AK408" s="219" t="n">
        <v>40000</v>
      </c>
      <c r="AL408" s="219"/>
      <c r="AM408" s="219"/>
      <c r="AN408" s="180" t="n">
        <f aca="false">SUM(AK408+AL408-AM408)</f>
        <v>40000</v>
      </c>
      <c r="AO408" s="207" t="n">
        <f aca="false">SUM(AN408/$AN$2)</f>
        <v>5308.91233658504</v>
      </c>
      <c r="AP408" s="180"/>
      <c r="AQ408" s="180"/>
      <c r="AR408" s="180"/>
      <c r="AS408" s="207"/>
      <c r="AT408" s="180"/>
      <c r="AU408" s="180"/>
      <c r="AV408" s="180"/>
      <c r="AW408" s="180" t="n">
        <f aca="false">SUM(AR408+AU408-AV408)</f>
        <v>0</v>
      </c>
      <c r="AX408" s="215"/>
      <c r="AY408" s="180"/>
      <c r="AZ408" s="180"/>
      <c r="BA408" s="160" t="n">
        <f aca="false">SUM(AW408+AY408-AZ408)</f>
        <v>0</v>
      </c>
      <c r="BI408" s="3"/>
    </row>
    <row r="409" customFormat="false" ht="12.75" hidden="true" customHeight="false" outlineLevel="0" collapsed="false">
      <c r="A409" s="209"/>
      <c r="B409" s="205"/>
      <c r="C409" s="205"/>
      <c r="D409" s="205"/>
      <c r="E409" s="205"/>
      <c r="F409" s="205"/>
      <c r="G409" s="205"/>
      <c r="H409" s="205"/>
      <c r="I409" s="217" t="n">
        <v>32141</v>
      </c>
      <c r="J409" s="218" t="s">
        <v>470</v>
      </c>
      <c r="K409" s="219"/>
      <c r="L409" s="219"/>
      <c r="M409" s="219"/>
      <c r="N409" s="219"/>
      <c r="O409" s="219"/>
      <c r="P409" s="219"/>
      <c r="Q409" s="219"/>
      <c r="R409" s="207"/>
      <c r="S409" s="219"/>
      <c r="T409" s="219" t="n">
        <v>1680</v>
      </c>
      <c r="U409" s="219" t="n">
        <v>1680</v>
      </c>
      <c r="V409" s="219"/>
      <c r="W409" s="219"/>
      <c r="X409" s="219" t="n">
        <v>7000</v>
      </c>
      <c r="Y409" s="219" t="n">
        <v>2000</v>
      </c>
      <c r="Z409" s="219" t="n">
        <v>5000</v>
      </c>
      <c r="AA409" s="219" t="n">
        <v>1500</v>
      </c>
      <c r="AB409" s="219" t="n">
        <v>2106</v>
      </c>
      <c r="AC409" s="219" t="n">
        <v>3000</v>
      </c>
      <c r="AD409" s="219" t="n">
        <v>8000</v>
      </c>
      <c r="AE409" s="219"/>
      <c r="AF409" s="219"/>
      <c r="AG409" s="221" t="n">
        <f aca="false">SUM(AD409+AE409-AF409)</f>
        <v>8000</v>
      </c>
      <c r="AH409" s="219" t="n">
        <v>5338</v>
      </c>
      <c r="AI409" s="219" t="n">
        <v>9000</v>
      </c>
      <c r="AJ409" s="180" t="n">
        <v>1280</v>
      </c>
      <c r="AK409" s="219" t="n">
        <v>5000</v>
      </c>
      <c r="AL409" s="219"/>
      <c r="AM409" s="219"/>
      <c r="AN409" s="180" t="n">
        <f aca="false">SUM(AK409+AL409-AM409)</f>
        <v>5000</v>
      </c>
      <c r="AO409" s="207" t="n">
        <f aca="false">SUM(AN409/$AN$2)</f>
        <v>663.61404207313</v>
      </c>
      <c r="AP409" s="180" t="n">
        <v>5000</v>
      </c>
      <c r="AQ409" s="180"/>
      <c r="AR409" s="180"/>
      <c r="AS409" s="207"/>
      <c r="AT409" s="180"/>
      <c r="AU409" s="180"/>
      <c r="AV409" s="180"/>
      <c r="AW409" s="180" t="n">
        <f aca="false">SUM(AR409+AU409-AV409)</f>
        <v>0</v>
      </c>
      <c r="AX409" s="215"/>
      <c r="AY409" s="180"/>
      <c r="AZ409" s="180"/>
      <c r="BA409" s="160" t="n">
        <f aca="false">SUM(AW409+AY409-AZ409)</f>
        <v>0</v>
      </c>
      <c r="BI409" s="3"/>
    </row>
    <row r="410" customFormat="false" ht="12.75" hidden="true" customHeight="false" outlineLevel="0" collapsed="false">
      <c r="A410" s="209"/>
      <c r="B410" s="205"/>
      <c r="C410" s="205"/>
      <c r="D410" s="205"/>
      <c r="E410" s="205"/>
      <c r="F410" s="205"/>
      <c r="G410" s="205"/>
      <c r="H410" s="205"/>
      <c r="I410" s="217" t="n">
        <v>322</v>
      </c>
      <c r="J410" s="218" t="s">
        <v>204</v>
      </c>
      <c r="K410" s="219" t="n">
        <f aca="false">SUM(K411:K418)</f>
        <v>5000</v>
      </c>
      <c r="L410" s="219" t="n">
        <f aca="false">SUM(L411:L418)</f>
        <v>10000</v>
      </c>
      <c r="M410" s="219" t="n">
        <f aca="false">SUM(M411:M418)</f>
        <v>10000</v>
      </c>
      <c r="N410" s="219" t="n">
        <f aca="false">SUM(N411:N418)</f>
        <v>0</v>
      </c>
      <c r="O410" s="219" t="n">
        <f aca="false">SUM(O411:O418)</f>
        <v>0</v>
      </c>
      <c r="P410" s="219" t="n">
        <f aca="false">SUM(P411:P418)</f>
        <v>10000</v>
      </c>
      <c r="Q410" s="219" t="n">
        <f aca="false">SUM(Q411:Q418)</f>
        <v>11000</v>
      </c>
      <c r="R410" s="207"/>
      <c r="S410" s="251" t="n">
        <f aca="false">SUM(S411:S411)</f>
        <v>0</v>
      </c>
      <c r="T410" s="251" t="n">
        <f aca="false">SUM(T411:T411)</f>
        <v>192000</v>
      </c>
      <c r="U410" s="251" t="n">
        <f aca="false">SUM(U411:U418)</f>
        <v>262000</v>
      </c>
      <c r="V410" s="251"/>
      <c r="W410" s="251" t="n">
        <f aca="false">SUM(W411:W411)</f>
        <v>0</v>
      </c>
      <c r="X410" s="251" t="n">
        <f aca="false">SUM(X411:X411)</f>
        <v>74000</v>
      </c>
      <c r="Y410" s="251" t="n">
        <f aca="false">SUM(Y411:Y411)</f>
        <v>144000</v>
      </c>
      <c r="Z410" s="251" t="n">
        <f aca="false">SUM(Z411:Z411)</f>
        <v>144000</v>
      </c>
      <c r="AA410" s="251" t="n">
        <f aca="false">SUM(AA411:AA411)</f>
        <v>25000</v>
      </c>
      <c r="AB410" s="251" t="n">
        <f aca="false">SUM(AB411:AB411)</f>
        <v>68991.9</v>
      </c>
      <c r="AC410" s="251" t="n">
        <f aca="false">SUM(AC411:AC412)</f>
        <v>50000</v>
      </c>
      <c r="AD410" s="251" t="n">
        <f aca="false">SUM(AD411:AD412)</f>
        <v>65000</v>
      </c>
      <c r="AE410" s="251" t="n">
        <f aca="false">SUM(AE411:AE412)</f>
        <v>0</v>
      </c>
      <c r="AF410" s="251" t="n">
        <f aca="false">SUM(AF411:AF412)</f>
        <v>0</v>
      </c>
      <c r="AG410" s="251" t="n">
        <f aca="false">SUM(AG411:AG412)</f>
        <v>65000</v>
      </c>
      <c r="AH410" s="251" t="n">
        <f aca="false">SUM(AH411:AH412)</f>
        <v>37972.51</v>
      </c>
      <c r="AI410" s="251" t="n">
        <f aca="false">SUM(AI411:AI412)</f>
        <v>65000</v>
      </c>
      <c r="AJ410" s="251" t="n">
        <f aca="false">SUM(AJ411:AJ412)</f>
        <v>29961.22</v>
      </c>
      <c r="AK410" s="251" t="n">
        <f aca="false">SUM(AK411:AK412)</f>
        <v>65000</v>
      </c>
      <c r="AL410" s="251" t="n">
        <f aca="false">SUM(AL411:AL412)</f>
        <v>0</v>
      </c>
      <c r="AM410" s="251" t="n">
        <f aca="false">SUM(AM411:AM412)</f>
        <v>0</v>
      </c>
      <c r="AN410" s="251" t="n">
        <f aca="false">SUM(AN411:AN412)</f>
        <v>65000</v>
      </c>
      <c r="AO410" s="207" t="n">
        <f aca="false">SUM(AN410/$AN$2)</f>
        <v>8626.98254695069</v>
      </c>
      <c r="AP410" s="251" t="n">
        <f aca="false">SUM(AP411:AP412)</f>
        <v>70000</v>
      </c>
      <c r="AQ410" s="251"/>
      <c r="AR410" s="251"/>
      <c r="AS410" s="207" t="n">
        <f aca="false">SUM(AS411:AS412)</f>
        <v>2884.22</v>
      </c>
      <c r="AT410" s="251" t="n">
        <f aca="false">SUM(AT411:AT412)</f>
        <v>2884.22</v>
      </c>
      <c r="AU410" s="251" t="n">
        <f aca="false">SUM(AU411:AU412)</f>
        <v>3000</v>
      </c>
      <c r="AV410" s="251" t="n">
        <f aca="false">SUM(AV411:AV412)</f>
        <v>0</v>
      </c>
      <c r="AW410" s="251" t="n">
        <f aca="false">SUM(AR410+AU410-AV410)</f>
        <v>3000</v>
      </c>
      <c r="AX410" s="215" t="n">
        <f aca="false">SUM(AX411:AX412)</f>
        <v>2884.22</v>
      </c>
      <c r="AY410" s="216" t="n">
        <f aca="false">SUM(AY411:AY412)</f>
        <v>0</v>
      </c>
      <c r="AZ410" s="216" t="n">
        <f aca="false">SUM(AZ411:AZ412)</f>
        <v>0</v>
      </c>
      <c r="BA410" s="216" t="n">
        <f aca="false">SUM(BA411:BA412)</f>
        <v>3000</v>
      </c>
      <c r="BI410" s="3"/>
    </row>
    <row r="411" customFormat="false" ht="12.75" hidden="true" customHeight="false" outlineLevel="0" collapsed="false">
      <c r="A411" s="209"/>
      <c r="B411" s="205"/>
      <c r="C411" s="205"/>
      <c r="D411" s="205"/>
      <c r="E411" s="205"/>
      <c r="F411" s="205"/>
      <c r="G411" s="205"/>
      <c r="H411" s="205"/>
      <c r="I411" s="217" t="n">
        <v>32216</v>
      </c>
      <c r="J411" s="218" t="s">
        <v>471</v>
      </c>
      <c r="K411" s="219" t="n">
        <v>5000</v>
      </c>
      <c r="L411" s="219" t="n">
        <v>10000</v>
      </c>
      <c r="M411" s="219" t="n">
        <v>10000</v>
      </c>
      <c r="N411" s="219"/>
      <c r="O411" s="219"/>
      <c r="P411" s="219" t="n">
        <v>10000</v>
      </c>
      <c r="Q411" s="219" t="n">
        <v>11000</v>
      </c>
      <c r="R411" s="207"/>
      <c r="S411" s="219"/>
      <c r="T411" s="219" t="n">
        <v>192000</v>
      </c>
      <c r="U411" s="219" t="n">
        <v>192000</v>
      </c>
      <c r="V411" s="219"/>
      <c r="W411" s="219"/>
      <c r="X411" s="219" t="n">
        <v>74000</v>
      </c>
      <c r="Y411" s="219" t="n">
        <v>144000</v>
      </c>
      <c r="Z411" s="219" t="n">
        <v>144000</v>
      </c>
      <c r="AA411" s="219" t="n">
        <v>25000</v>
      </c>
      <c r="AB411" s="219" t="n">
        <v>68991.9</v>
      </c>
      <c r="AC411" s="219" t="n">
        <v>50000</v>
      </c>
      <c r="AD411" s="219" t="n">
        <v>60000</v>
      </c>
      <c r="AE411" s="219"/>
      <c r="AF411" s="219"/>
      <c r="AG411" s="221" t="n">
        <f aca="false">SUM(AD411+AE411-AF411)</f>
        <v>60000</v>
      </c>
      <c r="AH411" s="219" t="n">
        <v>33307.61</v>
      </c>
      <c r="AI411" s="219" t="n">
        <v>60000</v>
      </c>
      <c r="AJ411" s="180" t="n">
        <v>29961.22</v>
      </c>
      <c r="AK411" s="219" t="n">
        <v>60000</v>
      </c>
      <c r="AL411" s="219"/>
      <c r="AM411" s="219"/>
      <c r="AN411" s="180" t="n">
        <f aca="false">SUM(AK411+AL411-AM411)</f>
        <v>60000</v>
      </c>
      <c r="AO411" s="207" t="n">
        <f aca="false">SUM(AN411/$AN$2)</f>
        <v>7963.36850487756</v>
      </c>
      <c r="AP411" s="180" t="n">
        <v>60000</v>
      </c>
      <c r="AQ411" s="180"/>
      <c r="AR411" s="180"/>
      <c r="AS411" s="207" t="n">
        <v>2884.22</v>
      </c>
      <c r="AT411" s="180" t="n">
        <v>2884.22</v>
      </c>
      <c r="AU411" s="180" t="n">
        <v>3000</v>
      </c>
      <c r="AV411" s="180"/>
      <c r="AW411" s="180" t="n">
        <f aca="false">SUM(AR411+AU411-AV411)</f>
        <v>3000</v>
      </c>
      <c r="AX411" s="215" t="n">
        <v>2884.22</v>
      </c>
      <c r="AY411" s="180"/>
      <c r="AZ411" s="180"/>
      <c r="BA411" s="160" t="n">
        <f aca="false">SUM(AW411+AY411-AZ411)</f>
        <v>3000</v>
      </c>
      <c r="BI411" s="3"/>
    </row>
    <row r="412" customFormat="false" ht="12.75" hidden="true" customHeight="false" outlineLevel="0" collapsed="false">
      <c r="A412" s="209"/>
      <c r="B412" s="205"/>
      <c r="C412" s="205"/>
      <c r="D412" s="205"/>
      <c r="E412" s="205"/>
      <c r="F412" s="205"/>
      <c r="G412" s="205"/>
      <c r="H412" s="205"/>
      <c r="I412" s="217" t="n">
        <v>32271</v>
      </c>
      <c r="J412" s="218" t="s">
        <v>215</v>
      </c>
      <c r="K412" s="219"/>
      <c r="L412" s="219"/>
      <c r="M412" s="219"/>
      <c r="N412" s="219"/>
      <c r="O412" s="219"/>
      <c r="P412" s="219"/>
      <c r="Q412" s="219"/>
      <c r="R412" s="207"/>
      <c r="S412" s="21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  <c r="AD412" s="219" t="n">
        <v>5000</v>
      </c>
      <c r="AE412" s="219"/>
      <c r="AF412" s="219"/>
      <c r="AG412" s="221" t="n">
        <f aca="false">SUM(AD412+AE412-AF412)</f>
        <v>5000</v>
      </c>
      <c r="AH412" s="219" t="n">
        <v>4664.9</v>
      </c>
      <c r="AI412" s="219" t="n">
        <v>5000</v>
      </c>
      <c r="AJ412" s="180" t="n">
        <v>0</v>
      </c>
      <c r="AK412" s="219" t="n">
        <v>5000</v>
      </c>
      <c r="AL412" s="219"/>
      <c r="AM412" s="219"/>
      <c r="AN412" s="180" t="n">
        <f aca="false">SUM(AK412+AL412-AM412)</f>
        <v>5000</v>
      </c>
      <c r="AO412" s="207" t="n">
        <f aca="false">SUM(AN412/$AN$2)</f>
        <v>663.61404207313</v>
      </c>
      <c r="AP412" s="180" t="n">
        <v>10000</v>
      </c>
      <c r="AQ412" s="180"/>
      <c r="AR412" s="180"/>
      <c r="AS412" s="207"/>
      <c r="AT412" s="180"/>
      <c r="AU412" s="180"/>
      <c r="AV412" s="180"/>
      <c r="AW412" s="180" t="n">
        <f aca="false">SUM(AR412+AU412-AV412)</f>
        <v>0</v>
      </c>
      <c r="AX412" s="215"/>
      <c r="AY412" s="180"/>
      <c r="AZ412" s="180"/>
      <c r="BA412" s="160" t="n">
        <f aca="false">SUM(AW412+AY412-AZ412)</f>
        <v>0</v>
      </c>
      <c r="BI412" s="3"/>
    </row>
    <row r="413" customFormat="false" ht="12.75" hidden="true" customHeight="false" outlineLevel="0" collapsed="false">
      <c r="A413" s="209"/>
      <c r="B413" s="205"/>
      <c r="C413" s="205"/>
      <c r="D413" s="205"/>
      <c r="E413" s="205"/>
      <c r="F413" s="205"/>
      <c r="G413" s="205"/>
      <c r="H413" s="205"/>
      <c r="I413" s="217" t="n">
        <v>323</v>
      </c>
      <c r="J413" s="218" t="s">
        <v>216</v>
      </c>
      <c r="K413" s="219" t="n">
        <f aca="false">SUM(K414:K438)</f>
        <v>0</v>
      </c>
      <c r="L413" s="219" t="n">
        <f aca="false">SUM(L414:L443)</f>
        <v>0</v>
      </c>
      <c r="M413" s="219" t="n">
        <f aca="false">SUM(M414:M443)</f>
        <v>0</v>
      </c>
      <c r="N413" s="219" t="n">
        <f aca="false">SUM(N414:N443)</f>
        <v>0</v>
      </c>
      <c r="O413" s="219" t="n">
        <f aca="false">SUM(O414:O443)</f>
        <v>0</v>
      </c>
      <c r="P413" s="219" t="n">
        <f aca="false">SUM(P414:P443)</f>
        <v>0</v>
      </c>
      <c r="Q413" s="219" t="n">
        <f aca="false">SUM(Q414:Q443)</f>
        <v>0</v>
      </c>
      <c r="R413" s="207"/>
      <c r="S413" s="219" t="e">
        <f aca="false">SUM(#REF!)</f>
        <v>#REF!</v>
      </c>
      <c r="T413" s="219" t="e">
        <f aca="false">SUM(#REF!)</f>
        <v>#REF!</v>
      </c>
      <c r="U413" s="219"/>
      <c r="V413" s="219"/>
      <c r="W413" s="219" t="e">
        <f aca="false">SUM(#REF!)</f>
        <v>#REF!</v>
      </c>
      <c r="X413" s="219" t="n">
        <f aca="false">SUM(X414:X414)</f>
        <v>5000</v>
      </c>
      <c r="Y413" s="219" t="n">
        <f aca="false">SUM(Y414:Y414)</f>
        <v>0</v>
      </c>
      <c r="Z413" s="219" t="n">
        <v>53200</v>
      </c>
      <c r="AA413" s="219" t="n">
        <f aca="false">SUM(AA414:AA414)</f>
        <v>0</v>
      </c>
      <c r="AB413" s="219" t="n">
        <f aca="false">SUM(AB414:AB414)</f>
        <v>535</v>
      </c>
      <c r="AC413" s="219" t="n">
        <f aca="false">SUM(AC414:AC415)</f>
        <v>0</v>
      </c>
      <c r="AD413" s="219" t="n">
        <f aca="false">SUM(AD414:AD415)</f>
        <v>6000</v>
      </c>
      <c r="AE413" s="219" t="n">
        <f aca="false">SUM(AE414:AE415)</f>
        <v>0</v>
      </c>
      <c r="AF413" s="219" t="n">
        <f aca="false">SUM(AF414:AF415)</f>
        <v>0</v>
      </c>
      <c r="AG413" s="219" t="n">
        <f aca="false">SUM(AG414:AG415)</f>
        <v>6000</v>
      </c>
      <c r="AH413" s="219" t="n">
        <f aca="false">SUM(AH414:AH415)</f>
        <v>8845</v>
      </c>
      <c r="AI413" s="219" t="n">
        <f aca="false">SUM(AI414:AI415)</f>
        <v>5000</v>
      </c>
      <c r="AJ413" s="219" t="n">
        <f aca="false">SUM(AJ414:AJ415)</f>
        <v>0</v>
      </c>
      <c r="AK413" s="219" t="n">
        <f aca="false">SUM(AK414:AK415)</f>
        <v>5000</v>
      </c>
      <c r="AL413" s="219" t="n">
        <f aca="false">SUM(AL414:AL415)</f>
        <v>0</v>
      </c>
      <c r="AM413" s="219" t="n">
        <f aca="false">SUM(AM414:AM415)</f>
        <v>0</v>
      </c>
      <c r="AN413" s="219" t="n">
        <f aca="false">SUM(AN414:AN415)</f>
        <v>5000</v>
      </c>
      <c r="AO413" s="207" t="n">
        <f aca="false">SUM(AN413/$AN$2)</f>
        <v>663.61404207313</v>
      </c>
      <c r="AP413" s="219" t="n">
        <f aca="false">SUM(AP414:AP415)</f>
        <v>10000</v>
      </c>
      <c r="AQ413" s="219"/>
      <c r="AR413" s="219"/>
      <c r="AS413" s="207"/>
      <c r="AT413" s="219" t="n">
        <f aca="false">SUM(AT414:AT415)</f>
        <v>3765.25</v>
      </c>
      <c r="AU413" s="219" t="n">
        <f aca="false">SUM(AU414:AU415)</f>
        <v>3800</v>
      </c>
      <c r="AV413" s="219" t="n">
        <f aca="false">SUM(AV414:AV415)</f>
        <v>0</v>
      </c>
      <c r="AW413" s="219" t="n">
        <f aca="false">SUM(AR413+AU413-AV413)</f>
        <v>3800</v>
      </c>
      <c r="AX413" s="215" t="n">
        <f aca="false">SUM(AX414:AX415)</f>
        <v>3765.25</v>
      </c>
      <c r="AY413" s="216" t="n">
        <f aca="false">SUM(AY414:AY415)</f>
        <v>0</v>
      </c>
      <c r="AZ413" s="216" t="n">
        <f aca="false">SUM(AZ414:AZ415)</f>
        <v>0</v>
      </c>
      <c r="BA413" s="216" t="n">
        <f aca="false">SUM(BA414:BA415)</f>
        <v>3800</v>
      </c>
      <c r="BI413" s="3"/>
    </row>
    <row r="414" customFormat="false" ht="12.75" hidden="true" customHeight="false" outlineLevel="0" collapsed="false">
      <c r="A414" s="209"/>
      <c r="B414" s="205"/>
      <c r="C414" s="205"/>
      <c r="D414" s="205"/>
      <c r="E414" s="205"/>
      <c r="F414" s="205"/>
      <c r="G414" s="205"/>
      <c r="H414" s="205"/>
      <c r="I414" s="217" t="n">
        <v>32334</v>
      </c>
      <c r="J414" s="218" t="s">
        <v>472</v>
      </c>
      <c r="K414" s="205"/>
      <c r="L414" s="205"/>
      <c r="M414" s="205"/>
      <c r="N414" s="205"/>
      <c r="O414" s="205"/>
      <c r="P414" s="217"/>
      <c r="Q414" s="218"/>
      <c r="R414" s="207"/>
      <c r="S414" s="219"/>
      <c r="T414" s="219"/>
      <c r="U414" s="219"/>
      <c r="V414" s="219"/>
      <c r="W414" s="219"/>
      <c r="X414" s="219" t="n">
        <v>5000</v>
      </c>
      <c r="Y414" s="219" t="n">
        <v>0</v>
      </c>
      <c r="Z414" s="219" t="n">
        <v>1000</v>
      </c>
      <c r="AA414" s="219" t="n">
        <v>0</v>
      </c>
      <c r="AB414" s="219" t="n">
        <v>535</v>
      </c>
      <c r="AC414" s="219" t="n">
        <v>0</v>
      </c>
      <c r="AD414" s="219"/>
      <c r="AE414" s="219"/>
      <c r="AF414" s="219"/>
      <c r="AG414" s="221" t="n">
        <f aca="false">SUM(AD414+AE414-AF414)</f>
        <v>0</v>
      </c>
      <c r="AH414" s="219" t="n">
        <v>3685</v>
      </c>
      <c r="AI414" s="219" t="n">
        <v>5000</v>
      </c>
      <c r="AJ414" s="180" t="n">
        <v>0</v>
      </c>
      <c r="AK414" s="219" t="n">
        <v>5000</v>
      </c>
      <c r="AL414" s="219"/>
      <c r="AM414" s="219"/>
      <c r="AN414" s="180" t="n">
        <f aca="false">SUM(AK414+AL414-AM414)</f>
        <v>5000</v>
      </c>
      <c r="AO414" s="207" t="n">
        <f aca="false">SUM(AN414/$AN$2)</f>
        <v>663.61404207313</v>
      </c>
      <c r="AP414" s="180" t="n">
        <v>10000</v>
      </c>
      <c r="AQ414" s="180"/>
      <c r="AR414" s="180"/>
      <c r="AS414" s="207" t="n">
        <v>3765.25</v>
      </c>
      <c r="AT414" s="180" t="n">
        <v>3765.25</v>
      </c>
      <c r="AU414" s="180" t="n">
        <v>3800</v>
      </c>
      <c r="AV414" s="180"/>
      <c r="AW414" s="180" t="n">
        <f aca="false">SUM(AR414+AU414-AV414)</f>
        <v>3800</v>
      </c>
      <c r="AX414" s="215" t="n">
        <v>3765.25</v>
      </c>
      <c r="AY414" s="180"/>
      <c r="AZ414" s="180"/>
      <c r="BA414" s="160" t="n">
        <f aca="false">SUM(AW414+AY414-AZ414)</f>
        <v>3800</v>
      </c>
      <c r="BI414" s="3"/>
    </row>
    <row r="415" customFormat="false" ht="12.75" hidden="true" customHeight="false" outlineLevel="0" collapsed="false">
      <c r="A415" s="209"/>
      <c r="B415" s="205"/>
      <c r="C415" s="205"/>
      <c r="D415" s="205"/>
      <c r="E415" s="205"/>
      <c r="F415" s="205"/>
      <c r="G415" s="205"/>
      <c r="H415" s="205"/>
      <c r="I415" s="217" t="n">
        <v>32363</v>
      </c>
      <c r="J415" s="218" t="s">
        <v>473</v>
      </c>
      <c r="K415" s="205"/>
      <c r="L415" s="205"/>
      <c r="M415" s="205"/>
      <c r="N415" s="205"/>
      <c r="O415" s="205"/>
      <c r="P415" s="217"/>
      <c r="Q415" s="218"/>
      <c r="R415" s="207"/>
      <c r="S415" s="21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  <c r="AD415" s="219" t="n">
        <v>6000</v>
      </c>
      <c r="AE415" s="219"/>
      <c r="AF415" s="219"/>
      <c r="AG415" s="221" t="n">
        <f aca="false">SUM(AD415+AE415-AF415)</f>
        <v>6000</v>
      </c>
      <c r="AH415" s="219" t="n">
        <v>5160</v>
      </c>
      <c r="AI415" s="219" t="n">
        <v>0</v>
      </c>
      <c r="AJ415" s="180" t="n">
        <v>0</v>
      </c>
      <c r="AK415" s="219"/>
      <c r="AL415" s="219"/>
      <c r="AM415" s="219"/>
      <c r="AN415" s="180" t="n">
        <f aca="false">SUM(AK415+AL415-AM415)</f>
        <v>0</v>
      </c>
      <c r="AO415" s="207" t="n">
        <f aca="false">SUM(AN415/$AN$2)</f>
        <v>0</v>
      </c>
      <c r="AP415" s="180"/>
      <c r="AQ415" s="180"/>
      <c r="AR415" s="180"/>
      <c r="AS415" s="207"/>
      <c r="AT415" s="180"/>
      <c r="AU415" s="180"/>
      <c r="AV415" s="180"/>
      <c r="AW415" s="180" t="n">
        <f aca="false">SUM(AR415+AU415-AV415)</f>
        <v>0</v>
      </c>
      <c r="AX415" s="215"/>
      <c r="AY415" s="180"/>
      <c r="AZ415" s="180"/>
      <c r="BA415" s="160" t="n">
        <f aca="false">SUM(AW415+AY415-AZ415)</f>
        <v>0</v>
      </c>
      <c r="BI415" s="3"/>
    </row>
    <row r="416" customFormat="false" ht="12.75" hidden="true" customHeight="false" outlineLevel="0" collapsed="false">
      <c r="A416" s="209"/>
      <c r="B416" s="205"/>
      <c r="C416" s="205"/>
      <c r="D416" s="205"/>
      <c r="E416" s="205"/>
      <c r="F416" s="205"/>
      <c r="G416" s="205"/>
      <c r="H416" s="205"/>
      <c r="I416" s="217" t="n">
        <v>329</v>
      </c>
      <c r="J416" s="218" t="s">
        <v>161</v>
      </c>
      <c r="K416" s="205"/>
      <c r="L416" s="205"/>
      <c r="M416" s="205"/>
      <c r="N416" s="205"/>
      <c r="O416" s="205"/>
      <c r="P416" s="217"/>
      <c r="Q416" s="218"/>
      <c r="R416" s="207"/>
      <c r="S416" s="219" t="n">
        <f aca="false">SUM(S418)</f>
        <v>0</v>
      </c>
      <c r="T416" s="219" t="n">
        <f aca="false">SUM(T418)</f>
        <v>33000</v>
      </c>
      <c r="U416" s="219" t="n">
        <f aca="false">SUM(U417:U418)</f>
        <v>35000</v>
      </c>
      <c r="V416" s="219" t="n">
        <f aca="false">SUM(V418)</f>
        <v>0</v>
      </c>
      <c r="W416" s="219" t="n">
        <f aca="false">SUM(W418)</f>
        <v>0</v>
      </c>
      <c r="X416" s="219" t="n">
        <f aca="false">SUM(X417:X418)</f>
        <v>12000</v>
      </c>
      <c r="Y416" s="219" t="n">
        <f aca="false">SUM(Y417:Y418)</f>
        <v>32000</v>
      </c>
      <c r="Z416" s="219" t="n">
        <f aca="false">SUM(Z417:Z418)</f>
        <v>32000</v>
      </c>
      <c r="AA416" s="219" t="n">
        <f aca="false">SUM(AA417:AA418)</f>
        <v>15000</v>
      </c>
      <c r="AB416" s="219" t="n">
        <f aca="false">SUM(AB417:AB418)</f>
        <v>0</v>
      </c>
      <c r="AC416" s="219" t="n">
        <f aca="false">SUM(AC417:AC418)</f>
        <v>30000</v>
      </c>
      <c r="AD416" s="219" t="n">
        <f aca="false">SUM(AD417:AD418)</f>
        <v>24000</v>
      </c>
      <c r="AE416" s="219" t="n">
        <f aca="false">SUM(AE417:AE418)</f>
        <v>0</v>
      </c>
      <c r="AF416" s="219" t="n">
        <f aca="false">SUM(AF417:AF418)</f>
        <v>0</v>
      </c>
      <c r="AG416" s="219" t="n">
        <f aca="false">SUM(AG417:AG418)</f>
        <v>24000</v>
      </c>
      <c r="AH416" s="219" t="n">
        <f aca="false">SUM(AH417:AH418)</f>
        <v>4299</v>
      </c>
      <c r="AI416" s="219" t="n">
        <f aca="false">SUM(AI417:AI418)</f>
        <v>0</v>
      </c>
      <c r="AJ416" s="180" t="n">
        <v>0</v>
      </c>
      <c r="AK416" s="219" t="n">
        <v>0</v>
      </c>
      <c r="AL416" s="219"/>
      <c r="AM416" s="219"/>
      <c r="AN416" s="180" t="n">
        <f aca="false">SUM(AK416+AL416-AM416)</f>
        <v>0</v>
      </c>
      <c r="AO416" s="207" t="n">
        <f aca="false">SUM(AN416/$AN$2)</f>
        <v>0</v>
      </c>
      <c r="AP416" s="180"/>
      <c r="AQ416" s="180"/>
      <c r="AR416" s="180" t="n">
        <v>12210.51</v>
      </c>
      <c r="AS416" s="207"/>
      <c r="AT416" s="207" t="n">
        <f aca="false">SUM(AT417:AT418)</f>
        <v>300</v>
      </c>
      <c r="AU416" s="207" t="n">
        <f aca="false">SUM(AU417:AU418)</f>
        <v>300</v>
      </c>
      <c r="AV416" s="207" t="n">
        <f aca="false">SUM(AV417:AV418)</f>
        <v>0</v>
      </c>
      <c r="AW416" s="180" t="n">
        <f aca="false">SUM(AR416+AU416-AV416)</f>
        <v>12510.51</v>
      </c>
      <c r="AX416" s="215" t="n">
        <f aca="false">SUM(AX417:AX418)</f>
        <v>300</v>
      </c>
      <c r="AY416" s="216" t="n">
        <f aca="false">SUM(AY417:AY418)</f>
        <v>0</v>
      </c>
      <c r="AZ416" s="216" t="n">
        <f aca="false">SUM(AZ417:AZ418)</f>
        <v>12210.51</v>
      </c>
      <c r="BA416" s="216" t="n">
        <f aca="false">SUM(BA417:BA418)</f>
        <v>300</v>
      </c>
      <c r="BI416" s="3"/>
    </row>
    <row r="417" customFormat="false" ht="12.75" hidden="true" customHeight="false" outlineLevel="0" collapsed="false">
      <c r="A417" s="209"/>
      <c r="B417" s="205"/>
      <c r="C417" s="205"/>
      <c r="D417" s="205"/>
      <c r="E417" s="205"/>
      <c r="F417" s="205"/>
      <c r="G417" s="205"/>
      <c r="H417" s="205"/>
      <c r="I417" s="217" t="n">
        <v>32931</v>
      </c>
      <c r="J417" s="218" t="s">
        <v>256</v>
      </c>
      <c r="K417" s="205"/>
      <c r="L417" s="205"/>
      <c r="M417" s="205"/>
      <c r="N417" s="205"/>
      <c r="O417" s="205"/>
      <c r="P417" s="217"/>
      <c r="Q417" s="218"/>
      <c r="R417" s="207"/>
      <c r="S417" s="219"/>
      <c r="T417" s="219"/>
      <c r="U417" s="219" t="n">
        <v>2000</v>
      </c>
      <c r="V417" s="219"/>
      <c r="W417" s="219"/>
      <c r="X417" s="219" t="n">
        <v>2000</v>
      </c>
      <c r="Y417" s="219" t="n">
        <v>2000</v>
      </c>
      <c r="Z417" s="219" t="n">
        <v>2000</v>
      </c>
      <c r="AA417" s="219" t="n">
        <v>15000</v>
      </c>
      <c r="AB417" s="219"/>
      <c r="AC417" s="219" t="n">
        <v>30000</v>
      </c>
      <c r="AD417" s="219" t="n">
        <v>24000</v>
      </c>
      <c r="AE417" s="219"/>
      <c r="AF417" s="219"/>
      <c r="AG417" s="221" t="n">
        <f aca="false">SUM(AD417+AE417-AF417)</f>
        <v>24000</v>
      </c>
      <c r="AH417" s="219" t="n">
        <v>4299</v>
      </c>
      <c r="AI417" s="219" t="n">
        <v>0</v>
      </c>
      <c r="AJ417" s="180" t="n">
        <v>0</v>
      </c>
      <c r="AK417" s="219" t="n">
        <v>0</v>
      </c>
      <c r="AL417" s="219"/>
      <c r="AM417" s="219"/>
      <c r="AN417" s="180" t="n">
        <f aca="false">SUM(AK417+AL417-AM417)</f>
        <v>0</v>
      </c>
      <c r="AO417" s="207" t="n">
        <f aca="false">SUM(AN417/$AN$2)</f>
        <v>0</v>
      </c>
      <c r="AP417" s="180"/>
      <c r="AQ417" s="180"/>
      <c r="AR417" s="180" t="n">
        <v>0</v>
      </c>
      <c r="AS417" s="207" t="n">
        <v>300</v>
      </c>
      <c r="AT417" s="180" t="n">
        <v>300</v>
      </c>
      <c r="AU417" s="180" t="n">
        <v>300</v>
      </c>
      <c r="AV417" s="180"/>
      <c r="AW417" s="180" t="n">
        <f aca="false">SUM(AR417+AU417-AV417)</f>
        <v>300</v>
      </c>
      <c r="AX417" s="215" t="n">
        <v>300</v>
      </c>
      <c r="AY417" s="180"/>
      <c r="AZ417" s="180"/>
      <c r="BA417" s="160" t="n">
        <f aca="false">SUM(AW417+AY417-AZ417)</f>
        <v>300</v>
      </c>
      <c r="BI417" s="3"/>
    </row>
    <row r="418" customFormat="false" ht="13.5" hidden="true" customHeight="false" outlineLevel="0" collapsed="false">
      <c r="A418" s="252"/>
      <c r="B418" s="253"/>
      <c r="C418" s="253"/>
      <c r="D418" s="253"/>
      <c r="E418" s="253"/>
      <c r="F418" s="253"/>
      <c r="G418" s="253"/>
      <c r="H418" s="253"/>
      <c r="I418" s="254" t="n">
        <v>32991</v>
      </c>
      <c r="J418" s="255" t="s">
        <v>161</v>
      </c>
      <c r="K418" s="253"/>
      <c r="L418" s="253"/>
      <c r="M418" s="253"/>
      <c r="N418" s="253"/>
      <c r="O418" s="253"/>
      <c r="P418" s="254"/>
      <c r="Q418" s="255"/>
      <c r="R418" s="256"/>
      <c r="S418" s="257"/>
      <c r="T418" s="257" t="n">
        <v>33000</v>
      </c>
      <c r="U418" s="257" t="n">
        <v>33000</v>
      </c>
      <c r="V418" s="257"/>
      <c r="W418" s="257"/>
      <c r="X418" s="257" t="n">
        <v>10000</v>
      </c>
      <c r="Y418" s="257" t="n">
        <v>30000</v>
      </c>
      <c r="Z418" s="257" t="n">
        <v>30000</v>
      </c>
      <c r="AA418" s="257" t="n">
        <v>0</v>
      </c>
      <c r="AB418" s="257"/>
      <c r="AC418" s="257" t="n">
        <v>0</v>
      </c>
      <c r="AD418" s="257"/>
      <c r="AE418" s="257"/>
      <c r="AF418" s="257"/>
      <c r="AG418" s="258" t="n">
        <f aca="false">SUM(AC418+AE418-AF418)</f>
        <v>0</v>
      </c>
      <c r="AH418" s="257"/>
      <c r="AI418" s="257" t="n">
        <v>0</v>
      </c>
      <c r="AJ418" s="181" t="n">
        <v>0</v>
      </c>
      <c r="AK418" s="257" t="n">
        <v>0</v>
      </c>
      <c r="AL418" s="257"/>
      <c r="AM418" s="257"/>
      <c r="AN418" s="181" t="n">
        <f aca="false">SUM(AK418+AL418-AM418)</f>
        <v>0</v>
      </c>
      <c r="AO418" s="256" t="n">
        <f aca="false">SUM(AN418/$AN$2)</f>
        <v>0</v>
      </c>
      <c r="AP418" s="181"/>
      <c r="AQ418" s="181"/>
      <c r="AR418" s="181" t="n">
        <v>12210.51</v>
      </c>
      <c r="AS418" s="256"/>
      <c r="AT418" s="181"/>
      <c r="AU418" s="181"/>
      <c r="AV418" s="181"/>
      <c r="AW418" s="181" t="n">
        <f aca="false">SUM(AR418+AU418-AV418)</f>
        <v>12210.51</v>
      </c>
      <c r="AX418" s="259"/>
      <c r="AY418" s="181"/>
      <c r="AZ418" s="181" t="n">
        <v>12210.51</v>
      </c>
      <c r="BA418" s="160" t="n">
        <f aca="false">SUM(AW418+AY418-AZ418)</f>
        <v>0</v>
      </c>
      <c r="BI418" s="3"/>
    </row>
    <row r="419" customFormat="false" ht="12.75" hidden="false" customHeight="false" outlineLevel="0" collapsed="false">
      <c r="A419" s="260"/>
      <c r="B419" s="185"/>
      <c r="C419" s="185"/>
      <c r="D419" s="185"/>
      <c r="E419" s="185"/>
      <c r="F419" s="185"/>
      <c r="G419" s="185"/>
      <c r="H419" s="185"/>
      <c r="I419" s="189"/>
      <c r="J419" s="186"/>
      <c r="K419" s="185"/>
      <c r="L419" s="185"/>
      <c r="M419" s="185"/>
      <c r="N419" s="185"/>
      <c r="O419" s="185"/>
      <c r="P419" s="189"/>
      <c r="Q419" s="186"/>
      <c r="R419" s="261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7"/>
      <c r="AN419" s="3"/>
      <c r="AO419" s="261"/>
      <c r="AS419" s="261"/>
      <c r="BA419" s="3" t="s">
        <v>474</v>
      </c>
      <c r="BB419" s="3" t="n">
        <f aca="false">SUM(BB5:BB418)</f>
        <v>193111.06</v>
      </c>
      <c r="BC419" s="3" t="n">
        <f aca="false">SUM(BC5:BC418)</f>
        <v>21692.72</v>
      </c>
      <c r="BD419" s="3" t="n">
        <f aca="false">SUM(BD5:BD418)</f>
        <v>435374.26</v>
      </c>
      <c r="BE419" s="3" t="n">
        <f aca="false">SUM(BE5:BE418)</f>
        <v>62400</v>
      </c>
      <c r="BF419" s="3" t="n">
        <f aca="false">SUM(BF5:BF418)</f>
        <v>173235</v>
      </c>
      <c r="BG419" s="3" t="n">
        <f aca="false">SUM(BG5:BG418)</f>
        <v>131371.47</v>
      </c>
      <c r="BI419" s="3"/>
    </row>
    <row r="420" customFormat="false" ht="12.75" hidden="false" customHeight="false" outlineLevel="0" collapsed="false">
      <c r="A420" s="260"/>
      <c r="B420" s="185"/>
      <c r="C420" s="185"/>
      <c r="D420" s="185"/>
      <c r="E420" s="185"/>
      <c r="F420" s="185"/>
      <c r="G420" s="185"/>
      <c r="H420" s="185"/>
      <c r="I420" s="189"/>
      <c r="J420" s="186"/>
      <c r="K420" s="185"/>
      <c r="L420" s="185"/>
      <c r="M420" s="185"/>
      <c r="N420" s="185"/>
      <c r="O420" s="185"/>
      <c r="P420" s="189"/>
      <c r="Q420" s="186"/>
      <c r="R420" s="261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7"/>
      <c r="AN420" s="3"/>
      <c r="AO420" s="261"/>
      <c r="AS420" s="261"/>
      <c r="BA420" s="3" t="s">
        <v>475</v>
      </c>
      <c r="BB420" s="3" t="n">
        <v>193111.07</v>
      </c>
      <c r="BC420" s="3" t="n">
        <v>21692.72</v>
      </c>
      <c r="BD420" s="3" t="n">
        <v>435374.26</v>
      </c>
      <c r="BE420" s="3" t="n">
        <v>62400</v>
      </c>
      <c r="BF420" s="3" t="n">
        <v>173235</v>
      </c>
      <c r="BG420" s="3" t="n">
        <v>131371.47</v>
      </c>
    </row>
    <row r="421" customFormat="false" ht="12.75" hidden="false" customHeight="false" outlineLevel="0" collapsed="false">
      <c r="A421" s="260"/>
      <c r="B421" s="185"/>
      <c r="C421" s="185"/>
      <c r="D421" s="185"/>
      <c r="E421" s="185"/>
      <c r="F421" s="185"/>
      <c r="G421" s="185"/>
      <c r="H421" s="185"/>
      <c r="I421" s="189"/>
      <c r="J421" s="186"/>
      <c r="K421" s="185"/>
      <c r="L421" s="185"/>
      <c r="M421" s="185"/>
      <c r="N421" s="185"/>
      <c r="O421" s="185"/>
      <c r="P421" s="189"/>
      <c r="Q421" s="186"/>
      <c r="R421" s="261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7"/>
      <c r="AN421" s="3"/>
      <c r="AO421" s="261"/>
      <c r="AS421" s="261"/>
      <c r="BB421" s="3" t="n">
        <f aca="false">SUM(BB420-BB419)</f>
        <v>0.0100000000093132</v>
      </c>
      <c r="BC421" s="3" t="n">
        <f aca="false">SUM(BC420-BC419)</f>
        <v>0</v>
      </c>
      <c r="BD421" s="3" t="n">
        <f aca="false">SUM(BD420-BD419)</f>
        <v>0</v>
      </c>
      <c r="BE421" s="3" t="n">
        <f aca="false">SUM(BE420-BE419)</f>
        <v>0</v>
      </c>
      <c r="BF421" s="3" t="n">
        <f aca="false">SUM(BF420-BF419)</f>
        <v>0</v>
      </c>
      <c r="BG421" s="3" t="n">
        <f aca="false">SUM(BG420-BG419)</f>
        <v>0</v>
      </c>
    </row>
    <row r="422" customFormat="false" ht="12.75" hidden="false" customHeight="false" outlineLevel="0" collapsed="false">
      <c r="A422" s="186"/>
      <c r="B422" s="185"/>
      <c r="C422" s="185"/>
      <c r="D422" s="185"/>
      <c r="E422" s="185"/>
      <c r="F422" s="185"/>
      <c r="G422" s="185"/>
      <c r="H422" s="185"/>
      <c r="I422" s="189"/>
      <c r="J422" s="186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6"/>
      <c r="W422" s="186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7"/>
      <c r="AS422" s="3" t="n">
        <f aca="false">SUM(AS5:AS418)</f>
        <v>458443.09</v>
      </c>
    </row>
    <row r="423" customFormat="false" ht="12.75" hidden="false" customHeight="false" outlineLevel="0" collapsed="false">
      <c r="A423" s="186"/>
      <c r="B423" s="185"/>
      <c r="C423" s="185"/>
      <c r="D423" s="185"/>
      <c r="E423" s="185"/>
      <c r="F423" s="185"/>
      <c r="G423" s="185"/>
      <c r="H423" s="185"/>
      <c r="I423" s="189"/>
      <c r="J423" s="186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6"/>
      <c r="W423" s="186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7"/>
    </row>
    <row r="424" customFormat="false" ht="13.5" hidden="false" customHeight="false" outlineLevel="0" collapsed="false">
      <c r="A424" s="186"/>
      <c r="B424" s="185"/>
      <c r="C424" s="185"/>
      <c r="D424" s="185"/>
      <c r="E424" s="185"/>
      <c r="F424" s="185"/>
      <c r="G424" s="185"/>
      <c r="H424" s="185"/>
      <c r="I424" s="189"/>
      <c r="J424" s="186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6"/>
      <c r="W424" s="186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7"/>
    </row>
    <row r="425" customFormat="false" ht="15.75" hidden="false" customHeight="false" outlineLevel="0" collapsed="false">
      <c r="A425" s="186"/>
      <c r="B425" s="185"/>
      <c r="C425" s="185"/>
      <c r="D425" s="185"/>
      <c r="E425" s="185"/>
      <c r="F425" s="185"/>
      <c r="G425" s="185"/>
      <c r="H425" s="185"/>
      <c r="I425" s="262"/>
      <c r="J425" s="263" t="s">
        <v>477</v>
      </c>
      <c r="K425" s="264"/>
      <c r="L425" s="264"/>
      <c r="M425" s="264"/>
      <c r="N425" s="264"/>
      <c r="O425" s="264"/>
      <c r="P425" s="264"/>
      <c r="Q425" s="264"/>
      <c r="R425" s="264"/>
      <c r="S425" s="264"/>
      <c r="T425" s="264"/>
      <c r="U425" s="264"/>
      <c r="V425" s="265"/>
      <c r="W425" s="265"/>
      <c r="X425" s="264"/>
      <c r="Y425" s="264"/>
      <c r="Z425" s="264"/>
      <c r="AA425" s="266" t="s">
        <v>133</v>
      </c>
      <c r="AB425" s="266" t="s">
        <v>134</v>
      </c>
      <c r="AC425" s="266" t="s">
        <v>59</v>
      </c>
      <c r="AD425" s="266"/>
      <c r="AE425" s="266" t="s">
        <v>135</v>
      </c>
      <c r="AF425" s="266" t="s">
        <v>136</v>
      </c>
      <c r="AG425" s="266" t="s">
        <v>144</v>
      </c>
      <c r="AH425" s="267"/>
      <c r="AI425" s="266" t="s">
        <v>139</v>
      </c>
      <c r="AJ425" s="121"/>
      <c r="AK425" s="266" t="s">
        <v>140</v>
      </c>
      <c r="AL425" s="266" t="s">
        <v>135</v>
      </c>
      <c r="AM425" s="266" t="s">
        <v>136</v>
      </c>
      <c r="AN425" s="266" t="s">
        <v>478</v>
      </c>
      <c r="AO425" s="266" t="s">
        <v>141</v>
      </c>
      <c r="AP425" s="266" t="s">
        <v>92</v>
      </c>
      <c r="AQ425" s="266"/>
      <c r="AR425" s="266" t="s">
        <v>142</v>
      </c>
      <c r="AS425" s="266" t="s">
        <v>479</v>
      </c>
      <c r="AT425" s="266" t="s">
        <v>92</v>
      </c>
      <c r="AU425" s="266" t="s">
        <v>135</v>
      </c>
      <c r="AV425" s="266" t="s">
        <v>136</v>
      </c>
      <c r="AW425" s="266" t="s">
        <v>142</v>
      </c>
      <c r="AX425" s="268"/>
      <c r="AY425" s="266" t="s">
        <v>479</v>
      </c>
      <c r="AZ425" s="266" t="s">
        <v>480</v>
      </c>
      <c r="BA425" s="266" t="s">
        <v>507</v>
      </c>
    </row>
    <row r="426" customFormat="false" ht="12.75" hidden="false" customHeight="false" outlineLevel="0" collapsed="false">
      <c r="A426" s="186"/>
      <c r="B426" s="185"/>
      <c r="C426" s="185"/>
      <c r="D426" s="185"/>
      <c r="E426" s="185"/>
      <c r="F426" s="185"/>
      <c r="G426" s="185"/>
      <c r="H426" s="185"/>
      <c r="I426" s="269" t="s">
        <v>481</v>
      </c>
      <c r="J426" s="270" t="s">
        <v>482</v>
      </c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0"/>
      <c r="W426" s="270"/>
      <c r="X426" s="271"/>
      <c r="Y426" s="271"/>
      <c r="Z426" s="271"/>
      <c r="AA426" s="271" t="e">
        <f aca="false">SUM(AA10+AA20+AA29+AA116+AA393+#REF!+AA126)</f>
        <v>#REF!</v>
      </c>
      <c r="AB426" s="271" t="e">
        <f aca="false">SUM(AB10+AB20+AB29+AB116+AB393+#REF!+AB126)</f>
        <v>#REF!</v>
      </c>
      <c r="AC426" s="271" t="e">
        <f aca="false">SUM(AC10+AC20+AC29+AC116+AC393+#REF!+AC126)</f>
        <v>#REF!</v>
      </c>
      <c r="AD426" s="271"/>
      <c r="AE426" s="271" t="e">
        <f aca="false">SUM(AE10+AE20+AE29+AE116+AE393+#REF!+AE126)</f>
        <v>#REF!</v>
      </c>
      <c r="AF426" s="271" t="e">
        <f aca="false">SUM(AF10+AF20+AF29+AF116+AF393+#REF!+AF126)</f>
        <v>#REF!</v>
      </c>
      <c r="AG426" s="271" t="e">
        <f aca="false">SUM(AG10+AG20+AG29+AG116+AG393+#REF!+AG126)</f>
        <v>#REF!</v>
      </c>
      <c r="AH426" s="271" t="e">
        <f aca="false">SUM(AH10+AH20+AH29+AH116+AH393+#REF!+AH126)</f>
        <v>#REF!</v>
      </c>
      <c r="AI426" s="271" t="e">
        <f aca="false">SUM(AI10+AI20+AI29+AI116+AI393+#REF!+AI126)</f>
        <v>#REF!</v>
      </c>
      <c r="AJ426" s="271" t="e">
        <f aca="false">SUM(AJ10+AJ20+AJ29+AJ116+AJ393+#REF!+AJ126)</f>
        <v>#REF!</v>
      </c>
      <c r="AK426" s="271" t="e">
        <f aca="false">SUM(AK10+AK20+AK29+AK116+AK393+#REF!+AK126)</f>
        <v>#REF!</v>
      </c>
      <c r="AL426" s="271" t="e">
        <f aca="false">SUM(AL10+AL20+AL29+AL116+AL393+#REF!+AL126)</f>
        <v>#REF!</v>
      </c>
      <c r="AM426" s="271" t="e">
        <f aca="false">SUM(AM10+AM20+AM29+AM116+AM393+#REF!+AM126)</f>
        <v>#REF!</v>
      </c>
      <c r="AN426" s="271" t="e">
        <f aca="false">SUM(AN10+AN20+AN29+AN116+AN393+#REF!+AN126)</f>
        <v>#REF!</v>
      </c>
      <c r="AO426" s="271" t="n">
        <v>467006.66</v>
      </c>
      <c r="AP426" s="271" t="e">
        <f aca="false">SUM(AP10+AP20+AP29+AP116+AP393+#REF!+AP126)</f>
        <v>#REF!</v>
      </c>
      <c r="AQ426" s="271" t="e">
        <f aca="false">SUM(AQ10+AQ20+AQ29+AQ116+AQ393+#REF!+AQ126)</f>
        <v>#REF!</v>
      </c>
      <c r="AR426" s="271" t="n">
        <f aca="false">SUM(AR10+AR20+AR29+AR116+AR393+AR126)</f>
        <v>408653.527108634</v>
      </c>
      <c r="AS426" s="271" t="n">
        <f aca="false">SUM(AS10+AS20+AS29+AS116+AS393+AS126)</f>
        <v>0</v>
      </c>
      <c r="AT426" s="271" t="n">
        <f aca="false">SUM(AT10+AT20+AT29+AT116+AT393+AT126)</f>
        <v>283989.5</v>
      </c>
      <c r="AU426" s="271" t="n">
        <f aca="false">SUM(AU10+AU20+AU29+AU116+AU393+AU126)</f>
        <v>180856.21</v>
      </c>
      <c r="AV426" s="271" t="n">
        <f aca="false">SUM(AV10+AV20+AV29+AV116+AV393+AV126)</f>
        <v>15334.06</v>
      </c>
      <c r="AW426" s="271" t="n">
        <f aca="false">SUM(AW10+AW20+AW29+AW116+AW393+AW126)</f>
        <v>574175.677108634</v>
      </c>
      <c r="AX426" s="272" t="n">
        <f aca="false">SUM(AX10+AX20+AX29+AX116+AX393+AX126)</f>
        <v>221074.9</v>
      </c>
      <c r="AY426" s="271" t="n">
        <f aca="false">SUM(AY10+AY20+AY29+AY116+AY393+AY126)</f>
        <v>30680.58</v>
      </c>
      <c r="AZ426" s="271" t="n">
        <f aca="false">SUM(AZ10+AZ20+AZ29+AZ116+AZ393+AZ126)</f>
        <v>92351.38</v>
      </c>
      <c r="BA426" s="273" t="n">
        <f aca="false">SUM(BA10+BA20+BA29+BA116+BA393+BA126)</f>
        <v>483950.061479859</v>
      </c>
    </row>
    <row r="427" customFormat="false" ht="12.75" hidden="false" customHeight="false" outlineLevel="0" collapsed="false">
      <c r="A427" s="186"/>
      <c r="B427" s="185"/>
      <c r="C427" s="185"/>
      <c r="D427" s="185"/>
      <c r="E427" s="185"/>
      <c r="F427" s="185"/>
      <c r="G427" s="185"/>
      <c r="H427" s="185"/>
      <c r="I427" s="274" t="s">
        <v>483</v>
      </c>
      <c r="J427" s="137" t="s">
        <v>484</v>
      </c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  <c r="V427" s="137"/>
      <c r="W427" s="137"/>
      <c r="X427" s="207"/>
      <c r="Y427" s="207"/>
      <c r="Z427" s="207"/>
      <c r="AA427" s="207" t="n">
        <f aca="false">SUM(AA154)</f>
        <v>85000</v>
      </c>
      <c r="AB427" s="207" t="n">
        <f aca="false">SUM(AB154)</f>
        <v>0</v>
      </c>
      <c r="AC427" s="207" t="n">
        <f aca="false">SUM(AC154)</f>
        <v>85000</v>
      </c>
      <c r="AD427" s="207"/>
      <c r="AE427" s="207" t="n">
        <f aca="false">SUM(AE154)</f>
        <v>0</v>
      </c>
      <c r="AF427" s="207" t="n">
        <f aca="false">SUM(AF154)</f>
        <v>0</v>
      </c>
      <c r="AG427" s="207" t="n">
        <f aca="false">SUM(AG154)</f>
        <v>85000</v>
      </c>
      <c r="AH427" s="207" t="n">
        <f aca="false">SUM(AH154)</f>
        <v>0</v>
      </c>
      <c r="AI427" s="207" t="n">
        <f aca="false">SUM(AI154)</f>
        <v>50000</v>
      </c>
      <c r="AJ427" s="207" t="n">
        <f aca="false">SUM(AJ154)</f>
        <v>0</v>
      </c>
      <c r="AK427" s="207" t="n">
        <f aca="false">SUM(AK154)</f>
        <v>50000</v>
      </c>
      <c r="AL427" s="207" t="n">
        <f aca="false">SUM(AL154)</f>
        <v>0</v>
      </c>
      <c r="AM427" s="207" t="n">
        <f aca="false">SUM(AM154)</f>
        <v>0</v>
      </c>
      <c r="AN427" s="207" t="n">
        <f aca="false">SUM(AN154)</f>
        <v>50000</v>
      </c>
      <c r="AO427" s="207" t="n">
        <f aca="false">SUM(AO154)</f>
        <v>6636.1404207313</v>
      </c>
      <c r="AP427" s="207" t="n">
        <f aca="false">SUM(AP154)</f>
        <v>50000</v>
      </c>
      <c r="AQ427" s="207" t="n">
        <f aca="false">SUM(AQ154)</f>
        <v>0</v>
      </c>
      <c r="AR427" s="207" t="n">
        <f aca="false">SUM(AR154)</f>
        <v>6636.1404207313</v>
      </c>
      <c r="AS427" s="207" t="n">
        <f aca="false">SUM(AS154)</f>
        <v>0</v>
      </c>
      <c r="AT427" s="207" t="n">
        <f aca="false">SUM(AT154)</f>
        <v>0</v>
      </c>
      <c r="AU427" s="207" t="n">
        <f aca="false">SUM(AU154)</f>
        <v>0</v>
      </c>
      <c r="AV427" s="207" t="n">
        <f aca="false">SUM(AV154)</f>
        <v>0</v>
      </c>
      <c r="AW427" s="207" t="n">
        <f aca="false">SUM(AW154)</f>
        <v>6636.1404207313</v>
      </c>
      <c r="AX427" s="208" t="n">
        <f aca="false">SUM(AX154)</f>
        <v>6637</v>
      </c>
      <c r="AY427" s="207" t="n">
        <f aca="false">SUM(AY154)</f>
        <v>0</v>
      </c>
      <c r="AZ427" s="207" t="n">
        <f aca="false">SUM(AZ154)</f>
        <v>0</v>
      </c>
      <c r="BA427" s="275" t="n">
        <f aca="false">SUM(BA154)</f>
        <v>6636.1404207313</v>
      </c>
    </row>
    <row r="428" customFormat="false" ht="12.75" hidden="false" customHeight="false" outlineLevel="0" collapsed="false">
      <c r="A428" s="186"/>
      <c r="B428" s="185"/>
      <c r="C428" s="185"/>
      <c r="D428" s="185"/>
      <c r="E428" s="185"/>
      <c r="F428" s="185"/>
      <c r="G428" s="185"/>
      <c r="H428" s="185"/>
      <c r="I428" s="276" t="s">
        <v>485</v>
      </c>
      <c r="J428" s="137" t="s">
        <v>486</v>
      </c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137"/>
      <c r="W428" s="137"/>
      <c r="X428" s="207"/>
      <c r="Y428" s="207"/>
      <c r="Z428" s="207"/>
      <c r="AA428" s="207" t="n">
        <f aca="false">SUM(AA161)</f>
        <v>8000</v>
      </c>
      <c r="AB428" s="207" t="n">
        <f aca="false">SUM(AB161)</f>
        <v>0</v>
      </c>
      <c r="AC428" s="207" t="n">
        <f aca="false">SUM(AC161)</f>
        <v>30000</v>
      </c>
      <c r="AD428" s="207"/>
      <c r="AE428" s="207" t="n">
        <f aca="false">SUM(AE161)</f>
        <v>0</v>
      </c>
      <c r="AF428" s="207" t="n">
        <f aca="false">SUM(AF161)</f>
        <v>0</v>
      </c>
      <c r="AG428" s="207" t="n">
        <f aca="false">SUM(AG161)</f>
        <v>10000</v>
      </c>
      <c r="AH428" s="207" t="n">
        <f aca="false">SUM(AH161)</f>
        <v>4997.09</v>
      </c>
      <c r="AI428" s="207" t="n">
        <f aca="false">SUM(AI161)</f>
        <v>10000</v>
      </c>
      <c r="AJ428" s="207" t="n">
        <f aca="false">SUM(AJ161)</f>
        <v>0</v>
      </c>
      <c r="AK428" s="207" t="n">
        <f aca="false">SUM(AK161)</f>
        <v>10000</v>
      </c>
      <c r="AL428" s="207" t="n">
        <f aca="false">SUM(AL161)</f>
        <v>0</v>
      </c>
      <c r="AM428" s="207" t="n">
        <f aca="false">SUM(AM161)</f>
        <v>0</v>
      </c>
      <c r="AN428" s="207" t="n">
        <f aca="false">SUM(AN161)</f>
        <v>10000</v>
      </c>
      <c r="AO428" s="207" t="n">
        <f aca="false">SUM(AO161)</f>
        <v>1327.22808414626</v>
      </c>
      <c r="AP428" s="207" t="n">
        <f aca="false">SUM(AP161)</f>
        <v>10000</v>
      </c>
      <c r="AQ428" s="207" t="n">
        <f aca="false">SUM(AQ161)</f>
        <v>0</v>
      </c>
      <c r="AR428" s="207" t="n">
        <f aca="false">SUM(AR161)</f>
        <v>1327.22808414626</v>
      </c>
      <c r="AS428" s="207" t="n">
        <f aca="false">SUM(AS161)</f>
        <v>0</v>
      </c>
      <c r="AT428" s="207" t="n">
        <f aca="false">SUM(AT161)</f>
        <v>0</v>
      </c>
      <c r="AU428" s="207" t="n">
        <f aca="false">SUM(AU161)</f>
        <v>0</v>
      </c>
      <c r="AV428" s="207" t="n">
        <f aca="false">SUM(AV161)</f>
        <v>0</v>
      </c>
      <c r="AW428" s="207" t="n">
        <f aca="false">SUM(AW161)</f>
        <v>1327.22808414626</v>
      </c>
      <c r="AX428" s="208" t="n">
        <f aca="false">SUM(AX161)</f>
        <v>0</v>
      </c>
      <c r="AY428" s="207" t="n">
        <f aca="false">SUM(AY161)</f>
        <v>0</v>
      </c>
      <c r="AZ428" s="207" t="n">
        <f aca="false">SUM(AZ161)</f>
        <v>0</v>
      </c>
      <c r="BA428" s="275" t="n">
        <f aca="false">SUM(BA161)</f>
        <v>1327.22808414626</v>
      </c>
    </row>
    <row r="429" customFormat="false" ht="12.75" hidden="false" customHeight="false" outlineLevel="0" collapsed="false">
      <c r="A429" s="186"/>
      <c r="B429" s="185"/>
      <c r="C429" s="185"/>
      <c r="D429" s="185"/>
      <c r="E429" s="185"/>
      <c r="F429" s="185"/>
      <c r="G429" s="185"/>
      <c r="H429" s="185"/>
      <c r="I429" s="276" t="s">
        <v>487</v>
      </c>
      <c r="J429" s="137" t="s">
        <v>488</v>
      </c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137"/>
      <c r="W429" s="137"/>
      <c r="X429" s="207"/>
      <c r="Y429" s="207"/>
      <c r="Z429" s="207"/>
      <c r="AA429" s="207" t="n">
        <v>35000</v>
      </c>
      <c r="AB429" s="207" t="n">
        <v>30000</v>
      </c>
      <c r="AC429" s="207" t="n">
        <v>315000</v>
      </c>
      <c r="AD429" s="207"/>
      <c r="AE429" s="207" t="n">
        <v>0</v>
      </c>
      <c r="AF429" s="207" t="n">
        <v>25000</v>
      </c>
      <c r="AG429" s="207" t="n">
        <f aca="false">SUM(AG380)</f>
        <v>290000</v>
      </c>
      <c r="AH429" s="207" t="n">
        <f aca="false">SUM(AH380)</f>
        <v>133000</v>
      </c>
      <c r="AI429" s="207" t="n">
        <f aca="false">SUM(AI380)</f>
        <v>555000</v>
      </c>
      <c r="AJ429" s="207" t="n">
        <f aca="false">SUM(AJ380)</f>
        <v>0</v>
      </c>
      <c r="AK429" s="207" t="n">
        <f aca="false">SUM(AK380)</f>
        <v>555000</v>
      </c>
      <c r="AL429" s="207" t="n">
        <f aca="false">SUM(AL380)</f>
        <v>0</v>
      </c>
      <c r="AM429" s="207" t="n">
        <f aca="false">SUM(AM380)</f>
        <v>150000</v>
      </c>
      <c r="AN429" s="207" t="n">
        <f aca="false">SUM(AN380)</f>
        <v>405000</v>
      </c>
      <c r="AO429" s="207" t="n">
        <f aca="false">SUM(AO380)</f>
        <v>53752.7374079235</v>
      </c>
      <c r="AP429" s="207" t="n">
        <f aca="false">SUM(AP380)</f>
        <v>260000</v>
      </c>
      <c r="AQ429" s="207" t="n">
        <f aca="false">SUM(AQ380)</f>
        <v>0</v>
      </c>
      <c r="AR429" s="207" t="n">
        <f aca="false">SUM(AR380)</f>
        <v>34507.9301878028</v>
      </c>
      <c r="AS429" s="207" t="n">
        <f aca="false">SUM(AS380)</f>
        <v>0</v>
      </c>
      <c r="AT429" s="207" t="n">
        <f aca="false">SUM(AT380)</f>
        <v>19054.45</v>
      </c>
      <c r="AU429" s="207" t="n">
        <f aca="false">SUM(AU380)</f>
        <v>0</v>
      </c>
      <c r="AV429" s="207" t="n">
        <f aca="false">SUM(AV380)</f>
        <v>0</v>
      </c>
      <c r="AW429" s="207" t="n">
        <f aca="false">SUM(AW380)</f>
        <v>34507.9301878028</v>
      </c>
      <c r="AX429" s="208" t="n">
        <f aca="false">SUM(AX380)</f>
        <v>0</v>
      </c>
      <c r="AY429" s="207" t="n">
        <f aca="false">SUM(AY380)</f>
        <v>0</v>
      </c>
      <c r="AZ429" s="207" t="n">
        <f aca="false">SUM(AZ380)</f>
        <v>0</v>
      </c>
      <c r="BA429" s="275" t="n">
        <f aca="false">SUM(BA380)</f>
        <v>30526.25</v>
      </c>
    </row>
    <row r="430" customFormat="false" ht="12.75" hidden="false" customHeight="false" outlineLevel="0" collapsed="false">
      <c r="A430" s="186"/>
      <c r="B430" s="185"/>
      <c r="C430" s="185"/>
      <c r="D430" s="185"/>
      <c r="E430" s="185"/>
      <c r="F430" s="185"/>
      <c r="G430" s="185"/>
      <c r="H430" s="185"/>
      <c r="I430" s="276" t="s">
        <v>489</v>
      </c>
      <c r="J430" s="137" t="s">
        <v>490</v>
      </c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  <c r="V430" s="137"/>
      <c r="W430" s="137"/>
      <c r="X430" s="207"/>
      <c r="Y430" s="207"/>
      <c r="Z430" s="207"/>
      <c r="AA430" s="207" t="n">
        <f aca="false">SUM(AA239)</f>
        <v>50000</v>
      </c>
      <c r="AB430" s="207" t="n">
        <f aca="false">SUM(AB239)</f>
        <v>7230.75</v>
      </c>
      <c r="AC430" s="207" t="n">
        <f aca="false">SUM(AC239)</f>
        <v>50000</v>
      </c>
      <c r="AD430" s="207"/>
      <c r="AE430" s="207" t="n">
        <f aca="false">SUM(AE239)</f>
        <v>0</v>
      </c>
      <c r="AF430" s="207" t="n">
        <f aca="false">SUM(AF239)</f>
        <v>0</v>
      </c>
      <c r="AG430" s="207" t="n">
        <f aca="false">SUM(AG239)</f>
        <v>50000</v>
      </c>
      <c r="AH430" s="207" t="n">
        <f aca="false">SUM(AH239)</f>
        <v>8325</v>
      </c>
      <c r="AI430" s="207" t="n">
        <f aca="false">SUM(AI239)</f>
        <v>50000</v>
      </c>
      <c r="AJ430" s="207" t="n">
        <f aca="false">SUM(AJ239)</f>
        <v>0</v>
      </c>
      <c r="AK430" s="207" t="n">
        <f aca="false">SUM(AK239)</f>
        <v>50000</v>
      </c>
      <c r="AL430" s="207" t="n">
        <f aca="false">SUM(AL239)</f>
        <v>0</v>
      </c>
      <c r="AM430" s="207" t="n">
        <f aca="false">SUM(AM239)</f>
        <v>0</v>
      </c>
      <c r="AN430" s="207" t="n">
        <f aca="false">SUM(AN239)</f>
        <v>50000</v>
      </c>
      <c r="AO430" s="207" t="n">
        <f aca="false">SUM(AO239)</f>
        <v>6636.1404207313</v>
      </c>
      <c r="AP430" s="207" t="n">
        <f aca="false">SUM(AP239)</f>
        <v>100000</v>
      </c>
      <c r="AQ430" s="207" t="n">
        <f aca="false">SUM(AQ239)</f>
        <v>0</v>
      </c>
      <c r="AR430" s="207" t="n">
        <f aca="false">SUM(AR239)</f>
        <v>13272.2808414626</v>
      </c>
      <c r="AS430" s="207" t="n">
        <f aca="false">SUM(AS239)</f>
        <v>0</v>
      </c>
      <c r="AT430" s="207" t="n">
        <f aca="false">SUM(AT239)</f>
        <v>153.18</v>
      </c>
      <c r="AU430" s="207" t="n">
        <f aca="false">SUM(AU239)</f>
        <v>0</v>
      </c>
      <c r="AV430" s="207" t="n">
        <f aca="false">SUM(AV239)</f>
        <v>0</v>
      </c>
      <c r="AW430" s="207" t="n">
        <f aca="false">SUM(AW239)</f>
        <v>13272.2808414626</v>
      </c>
      <c r="AX430" s="208" t="n">
        <f aca="false">SUM(AX239)</f>
        <v>0</v>
      </c>
      <c r="AY430" s="207" t="n">
        <f aca="false">SUM(AY239)</f>
        <v>0</v>
      </c>
      <c r="AZ430" s="207" t="n">
        <f aca="false">SUM(AZ239)</f>
        <v>0</v>
      </c>
      <c r="BA430" s="275" t="n">
        <f aca="false">SUM(BA239)</f>
        <v>5000</v>
      </c>
    </row>
    <row r="431" customFormat="false" ht="12.75" hidden="false" customHeight="false" outlineLevel="0" collapsed="false">
      <c r="A431" s="186"/>
      <c r="B431" s="185"/>
      <c r="C431" s="185"/>
      <c r="D431" s="185"/>
      <c r="E431" s="185"/>
      <c r="F431" s="185"/>
      <c r="G431" s="185"/>
      <c r="H431" s="185"/>
      <c r="I431" s="276" t="s">
        <v>491</v>
      </c>
      <c r="J431" s="137" t="s">
        <v>492</v>
      </c>
      <c r="K431" s="207"/>
      <c r="L431" s="207"/>
      <c r="M431" s="207"/>
      <c r="N431" s="207"/>
      <c r="O431" s="207"/>
      <c r="P431" s="207"/>
      <c r="Q431" s="207"/>
      <c r="R431" s="207"/>
      <c r="S431" s="207"/>
      <c r="T431" s="207"/>
      <c r="U431" s="207"/>
      <c r="V431" s="137"/>
      <c r="W431" s="137"/>
      <c r="X431" s="207"/>
      <c r="Y431" s="207"/>
      <c r="Z431" s="207"/>
      <c r="AA431" s="207" t="n">
        <f aca="false">SUM(AA229+AA251+AA265+AA210)</f>
        <v>1050000</v>
      </c>
      <c r="AB431" s="207" t="n">
        <f aca="false">SUM(AB229+AB251+AB265+AB210)</f>
        <v>75137.46</v>
      </c>
      <c r="AC431" s="207" t="n">
        <f aca="false">SUM(AC229+AC251+AC265+AC210)</f>
        <v>1988000</v>
      </c>
      <c r="AD431" s="207"/>
      <c r="AE431" s="207" t="n">
        <f aca="false">SUM(AE229+AE251+AE265+AE210)</f>
        <v>0</v>
      </c>
      <c r="AF431" s="207" t="n">
        <f aca="false">SUM(AF229+AF251+AF265+AF210)</f>
        <v>0</v>
      </c>
      <c r="AG431" s="207" t="n">
        <f aca="false">SUM(AG229+AG251+AG265+AG210)</f>
        <v>2198000</v>
      </c>
      <c r="AH431" s="207" t="n">
        <f aca="false">SUM(AH229+AH251+AH265+AH210)</f>
        <v>745536.41</v>
      </c>
      <c r="AI431" s="207" t="n">
        <f aca="false">SUM(AI229+AI251+AI265+AI210)</f>
        <v>2150000</v>
      </c>
      <c r="AJ431" s="207" t="n">
        <f aca="false">SUM(AJ229+AJ251+AJ265+AJ210)</f>
        <v>300247.48</v>
      </c>
      <c r="AK431" s="207" t="n">
        <f aca="false">SUM(AK229+AK251+AK265+AK210)</f>
        <v>5750000</v>
      </c>
      <c r="AL431" s="207" t="n">
        <f aca="false">SUM(AL229+AL251+AL265+AL210)</f>
        <v>770000</v>
      </c>
      <c r="AM431" s="207" t="n">
        <f aca="false">SUM(AM229+AM251+AM265+AM210)</f>
        <v>200000</v>
      </c>
      <c r="AN431" s="207" t="n">
        <f aca="false">SUM(AN229+AN251+AN265+AN210)</f>
        <v>6320000</v>
      </c>
      <c r="AO431" s="207" t="n">
        <f aca="false">SUM(AO229+AO251+AO265+AO210)</f>
        <v>838808.149180437</v>
      </c>
      <c r="AP431" s="207" t="n">
        <f aca="false">SUM(AP229+AP251+AP265+AP210)</f>
        <v>8170000</v>
      </c>
      <c r="AQ431" s="207" t="n">
        <f aca="false">SUM(AQ229+AQ251+AQ265+AQ210)</f>
        <v>0</v>
      </c>
      <c r="AR431" s="207" t="n">
        <f aca="false">SUM(AR229+AR251+AR265+AR210)</f>
        <v>1084345.3447475</v>
      </c>
      <c r="AS431" s="207" t="n">
        <f aca="false">SUM(AS229+AS251+AS265+AS210)</f>
        <v>0</v>
      </c>
      <c r="AT431" s="207" t="n">
        <f aca="false">SUM(AT229+AT251+AT265+AT210)</f>
        <v>64061.8</v>
      </c>
      <c r="AU431" s="207" t="n">
        <f aca="false">SUM(AU229+AU251+AU265+AU210)</f>
        <v>201363.46</v>
      </c>
      <c r="AV431" s="207" t="n">
        <f aca="false">SUM(AV229+AV251+AV265+AV210)</f>
        <v>57011.04</v>
      </c>
      <c r="AW431" s="207" t="n">
        <f aca="false">SUM(AW229+AW251+AW265+AW210)</f>
        <v>1228697.76474749</v>
      </c>
      <c r="AX431" s="208" t="n">
        <f aca="false">SUM(AX229+AX251+AX265+AX210)</f>
        <v>0</v>
      </c>
      <c r="AY431" s="207" t="n">
        <f aca="false">SUM(AY229+AY251+AY265+AY210)</f>
        <v>0</v>
      </c>
      <c r="AZ431" s="207" t="n">
        <f aca="false">SUM(AZ229+AZ251+AZ265+AZ210)</f>
        <v>0</v>
      </c>
      <c r="BA431" s="275" t="n">
        <f aca="false">SUM(BA229+BA251+BA265+BA210)</f>
        <v>285096.878459752</v>
      </c>
    </row>
    <row r="432" customFormat="false" ht="12.75" hidden="false" customHeight="false" outlineLevel="0" collapsed="false">
      <c r="A432" s="186"/>
      <c r="B432" s="185"/>
      <c r="C432" s="185"/>
      <c r="D432" s="185"/>
      <c r="E432" s="185"/>
      <c r="F432" s="185"/>
      <c r="G432" s="185"/>
      <c r="H432" s="185"/>
      <c r="I432" s="276" t="s">
        <v>493</v>
      </c>
      <c r="J432" s="137" t="s">
        <v>494</v>
      </c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137"/>
      <c r="W432" s="137"/>
      <c r="X432" s="207"/>
      <c r="Y432" s="207"/>
      <c r="Z432" s="207"/>
      <c r="AA432" s="207" t="n">
        <f aca="false">SUM(AA370)</f>
        <v>207000</v>
      </c>
      <c r="AB432" s="207" t="n">
        <f aca="false">SUM(AB370)</f>
        <v>135700</v>
      </c>
      <c r="AC432" s="207" t="n">
        <f aca="false">SUM(AC370)</f>
        <v>207000</v>
      </c>
      <c r="AD432" s="207"/>
      <c r="AE432" s="207" t="n">
        <f aca="false">SUM(AE370)</f>
        <v>0</v>
      </c>
      <c r="AF432" s="207" t="n">
        <f aca="false">SUM(AF370)</f>
        <v>0</v>
      </c>
      <c r="AG432" s="207" t="n">
        <f aca="false">SUM(AG370)</f>
        <v>207000</v>
      </c>
      <c r="AH432" s="207" t="n">
        <f aca="false">SUM(AH370)</f>
        <v>138000</v>
      </c>
      <c r="AI432" s="207" t="n">
        <f aca="false">SUM(AI370)</f>
        <v>207000</v>
      </c>
      <c r="AJ432" s="207" t="n">
        <f aca="false">SUM(AJ370)</f>
        <v>115000</v>
      </c>
      <c r="AK432" s="207" t="n">
        <f aca="false">SUM(AK370)</f>
        <v>293000</v>
      </c>
      <c r="AL432" s="207" t="n">
        <f aca="false">SUM(AL370)</f>
        <v>130000</v>
      </c>
      <c r="AM432" s="207" t="n">
        <f aca="false">SUM(AM370)</f>
        <v>0</v>
      </c>
      <c r="AN432" s="207" t="n">
        <f aca="false">SUM(AN370)</f>
        <v>423000</v>
      </c>
      <c r="AO432" s="207" t="n">
        <f aca="false">SUM(AO370)</f>
        <v>56141.7479593868</v>
      </c>
      <c r="AP432" s="207" t="n">
        <f aca="false">SUM(AP370)</f>
        <v>431000</v>
      </c>
      <c r="AQ432" s="207" t="n">
        <f aca="false">SUM(AQ370)</f>
        <v>0</v>
      </c>
      <c r="AR432" s="207" t="n">
        <f aca="false">SUM(AR370)</f>
        <v>57203.5304267038</v>
      </c>
      <c r="AS432" s="207" t="n">
        <f aca="false">SUM(AS370)</f>
        <v>0</v>
      </c>
      <c r="AT432" s="207" t="n">
        <f aca="false">SUM(AT370)</f>
        <v>44392.25</v>
      </c>
      <c r="AU432" s="207" t="n">
        <f aca="false">SUM(AU370)</f>
        <v>0</v>
      </c>
      <c r="AV432" s="207" t="n">
        <f aca="false">SUM(AV370)</f>
        <v>0</v>
      </c>
      <c r="AW432" s="207" t="n">
        <f aca="false">SUM(AW370)</f>
        <v>57203.5304267038</v>
      </c>
      <c r="AX432" s="208" t="n">
        <f aca="false">SUM(AX370)</f>
        <v>0</v>
      </c>
      <c r="AY432" s="207" t="n">
        <f aca="false">SUM(AY370)</f>
        <v>0</v>
      </c>
      <c r="AZ432" s="207" t="n">
        <f aca="false">SUM(AZ370)</f>
        <v>0</v>
      </c>
      <c r="BA432" s="275" t="n">
        <f aca="false">SUM(BA370)</f>
        <v>68779.11</v>
      </c>
    </row>
    <row r="433" customFormat="false" ht="12.75" hidden="false" customHeight="false" outlineLevel="0" collapsed="false">
      <c r="A433" s="186"/>
      <c r="B433" s="185"/>
      <c r="C433" s="185"/>
      <c r="D433" s="185"/>
      <c r="E433" s="185"/>
      <c r="F433" s="185"/>
      <c r="G433" s="185"/>
      <c r="H433" s="185"/>
      <c r="I433" s="276" t="s">
        <v>495</v>
      </c>
      <c r="J433" s="137" t="s">
        <v>496</v>
      </c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137"/>
      <c r="W433" s="137"/>
      <c r="X433" s="207"/>
      <c r="Y433" s="207"/>
      <c r="Z433" s="207"/>
      <c r="AA433" s="207" t="n">
        <f aca="false">SUM(AA327+AA334+AA341+AA348)</f>
        <v>274000</v>
      </c>
      <c r="AB433" s="207" t="n">
        <f aca="false">SUM(AB327+AB334+AB341+AB348)</f>
        <v>103500</v>
      </c>
      <c r="AC433" s="207" t="n">
        <f aca="false">SUM(AC327+AC334+AC341+AC348)</f>
        <v>324000</v>
      </c>
      <c r="AD433" s="207"/>
      <c r="AE433" s="207" t="n">
        <f aca="false">SUM(AE327+AE334+AE341+AE348)</f>
        <v>0</v>
      </c>
      <c r="AF433" s="207" t="n">
        <f aca="false">SUM(AF327+AF334+AF341+AF348)</f>
        <v>0</v>
      </c>
      <c r="AG433" s="207" t="n">
        <f aca="false">SUM(AG327+AG334+AG341+AG348)</f>
        <v>336000</v>
      </c>
      <c r="AH433" s="207" t="n">
        <f aca="false">SUM(AH327+AH334+AH341+AH348)</f>
        <v>184000</v>
      </c>
      <c r="AI433" s="207" t="n">
        <f aca="false">SUM(AI327+AI334+AI341+AI348)</f>
        <v>327000</v>
      </c>
      <c r="AJ433" s="207" t="n">
        <f aca="false">SUM(AJ327+AJ334+AJ341+AJ348)</f>
        <v>150000</v>
      </c>
      <c r="AK433" s="207" t="n">
        <f aca="false">SUM(AK327+AK334+AK341+AK348)</f>
        <v>388000</v>
      </c>
      <c r="AL433" s="207" t="n">
        <f aca="false">SUM(AL327+AL334+AL341+AL348)</f>
        <v>47000</v>
      </c>
      <c r="AM433" s="207" t="n">
        <f aca="false">SUM(AM327+AM334+AM341+AM348)</f>
        <v>0</v>
      </c>
      <c r="AN433" s="207" t="n">
        <f aca="false">SUM(AN327+AN334+AN341+AN348)</f>
        <v>435000</v>
      </c>
      <c r="AO433" s="207" t="n">
        <f aca="false">SUM(AO327+AO334+AO341+AO348)</f>
        <v>57734.4216603623</v>
      </c>
      <c r="AP433" s="207" t="n">
        <f aca="false">SUM(AP327+AP334+AP341+AP348)</f>
        <v>376000</v>
      </c>
      <c r="AQ433" s="207" t="n">
        <f aca="false">SUM(AQ327+AQ334+AQ341+AQ348)</f>
        <v>0</v>
      </c>
      <c r="AR433" s="207" t="n">
        <f aca="false">SUM(AR327+AR334+AR341+AR348)</f>
        <v>49903.7759638994</v>
      </c>
      <c r="AS433" s="207" t="n">
        <f aca="false">SUM(AS327+AS334+AS341+AS348)</f>
        <v>0</v>
      </c>
      <c r="AT433" s="207" t="n">
        <f aca="false">SUM(AT327+AT334+AT341+AT348)</f>
        <v>18608.38</v>
      </c>
      <c r="AU433" s="207" t="n">
        <f aca="false">SUM(AU327+AU334+AU341+AU348)</f>
        <v>0</v>
      </c>
      <c r="AV433" s="207" t="n">
        <f aca="false">SUM(AV327+AV334+AV341+AV348)</f>
        <v>0</v>
      </c>
      <c r="AW433" s="207" t="n">
        <f aca="false">SUM(AW327+AW334+AW341+AW348)</f>
        <v>49903.7759638994</v>
      </c>
      <c r="AX433" s="208" t="n">
        <f aca="false">SUM(AX327+AX334+AX341+AX348)</f>
        <v>0</v>
      </c>
      <c r="AY433" s="207" t="n">
        <f aca="false">SUM(AY327+AY334+AY341+AY348)</f>
        <v>0</v>
      </c>
      <c r="AZ433" s="207" t="n">
        <f aca="false">SUM(AZ327+AZ334+AZ341+AZ348)</f>
        <v>0</v>
      </c>
      <c r="BA433" s="275" t="n">
        <f aca="false">SUM(BA327+BA334+BA341+BA348)</f>
        <v>51903.7767993895</v>
      </c>
    </row>
    <row r="434" customFormat="false" ht="12.75" hidden="false" customHeight="false" outlineLevel="0" collapsed="false">
      <c r="A434" s="186"/>
      <c r="B434" s="185"/>
      <c r="C434" s="185"/>
      <c r="D434" s="185"/>
      <c r="E434" s="185"/>
      <c r="F434" s="185"/>
      <c r="G434" s="185"/>
      <c r="H434" s="185"/>
      <c r="I434" s="276" t="s">
        <v>497</v>
      </c>
      <c r="J434" s="137" t="s">
        <v>498</v>
      </c>
      <c r="K434" s="207"/>
      <c r="L434" s="207"/>
      <c r="M434" s="207"/>
      <c r="N434" s="207"/>
      <c r="O434" s="207"/>
      <c r="P434" s="207"/>
      <c r="Q434" s="207"/>
      <c r="R434" s="207"/>
      <c r="S434" s="207"/>
      <c r="T434" s="207"/>
      <c r="U434" s="207"/>
      <c r="V434" s="137"/>
      <c r="W434" s="137"/>
      <c r="X434" s="207"/>
      <c r="Y434" s="207"/>
      <c r="Z434" s="207"/>
      <c r="AA434" s="207" t="n">
        <f aca="false">SUM(AA315)</f>
        <v>55000</v>
      </c>
      <c r="AB434" s="207" t="n">
        <f aca="false">SUM(AB315)</f>
        <v>9500</v>
      </c>
      <c r="AC434" s="207" t="n">
        <f aca="false">SUM(AC315)</f>
        <v>115000</v>
      </c>
      <c r="AD434" s="207"/>
      <c r="AE434" s="207" t="n">
        <f aca="false">SUM(AE315)</f>
        <v>0</v>
      </c>
      <c r="AF434" s="207" t="n">
        <f aca="false">SUM(AF315)</f>
        <v>0</v>
      </c>
      <c r="AG434" s="207" t="n">
        <f aca="false">SUM(AG315)</f>
        <v>220000</v>
      </c>
      <c r="AH434" s="207" t="n">
        <f aca="false">SUM(AH315)</f>
        <v>211155</v>
      </c>
      <c r="AI434" s="207" t="n">
        <f aca="false">SUM(AI315)</f>
        <v>135000</v>
      </c>
      <c r="AJ434" s="207" t="n">
        <f aca="false">SUM(AJ315)</f>
        <v>12500</v>
      </c>
      <c r="AK434" s="207" t="n">
        <f aca="false">SUM(AK315)</f>
        <v>200000</v>
      </c>
      <c r="AL434" s="207" t="n">
        <f aca="false">SUM(AL315)</f>
        <v>0</v>
      </c>
      <c r="AM434" s="207" t="n">
        <f aca="false">SUM(AM315)</f>
        <v>0</v>
      </c>
      <c r="AN434" s="207" t="n">
        <f aca="false">SUM(AN315)</f>
        <v>200000</v>
      </c>
      <c r="AO434" s="207" t="n">
        <f aca="false">SUM(AO315)</f>
        <v>26544.5616829252</v>
      </c>
      <c r="AP434" s="207" t="n">
        <f aca="false">SUM(AP315)</f>
        <v>175000</v>
      </c>
      <c r="AQ434" s="207" t="n">
        <f aca="false">SUM(AQ315)</f>
        <v>0</v>
      </c>
      <c r="AR434" s="207" t="n">
        <f aca="false">SUM(AR315)</f>
        <v>23226.4914725596</v>
      </c>
      <c r="AS434" s="207" t="n">
        <f aca="false">SUM(AS315)</f>
        <v>0</v>
      </c>
      <c r="AT434" s="207" t="n">
        <f aca="false">SUM(AT315)</f>
        <v>0</v>
      </c>
      <c r="AU434" s="207" t="n">
        <f aca="false">SUM(AU315)</f>
        <v>0</v>
      </c>
      <c r="AV434" s="207" t="n">
        <f aca="false">SUM(AV315)</f>
        <v>0</v>
      </c>
      <c r="AW434" s="207" t="n">
        <f aca="false">SUM(AW315)</f>
        <v>23226.4914725596</v>
      </c>
      <c r="AX434" s="208" t="n">
        <f aca="false">SUM(AX315)</f>
        <v>0</v>
      </c>
      <c r="AY434" s="207" t="n">
        <f aca="false">SUM(AY315)</f>
        <v>0</v>
      </c>
      <c r="AZ434" s="207" t="n">
        <f aca="false">SUM(AZ315)</f>
        <v>0</v>
      </c>
      <c r="BA434" s="275" t="n">
        <f aca="false">SUM(BA315)</f>
        <v>4000</v>
      </c>
    </row>
    <row r="435" customFormat="false" ht="12.75" hidden="false" customHeight="false" outlineLevel="0" collapsed="false">
      <c r="A435" s="186"/>
      <c r="B435" s="185"/>
      <c r="C435" s="185"/>
      <c r="D435" s="185"/>
      <c r="E435" s="185"/>
      <c r="F435" s="185"/>
      <c r="G435" s="185"/>
      <c r="H435" s="185"/>
      <c r="I435" s="276" t="s">
        <v>499</v>
      </c>
      <c r="J435" s="137" t="s">
        <v>500</v>
      </c>
      <c r="K435" s="207"/>
      <c r="L435" s="207"/>
      <c r="M435" s="207"/>
      <c r="N435" s="207"/>
      <c r="O435" s="207"/>
      <c r="P435" s="207"/>
      <c r="Q435" s="207"/>
      <c r="R435" s="207"/>
      <c r="S435" s="207"/>
      <c r="T435" s="207"/>
      <c r="U435" s="207"/>
      <c r="V435" s="137"/>
      <c r="W435" s="137"/>
      <c r="X435" s="207"/>
      <c r="Y435" s="207"/>
      <c r="Z435" s="207"/>
      <c r="AA435" s="207" t="n">
        <f aca="false">SUM(AA170)</f>
        <v>116000</v>
      </c>
      <c r="AB435" s="207" t="n">
        <f aca="false">SUM(AB170)</f>
        <v>63895.98</v>
      </c>
      <c r="AC435" s="207" t="n">
        <f aca="false">SUM(AC170)</f>
        <v>116000</v>
      </c>
      <c r="AD435" s="207"/>
      <c r="AE435" s="207" t="n">
        <f aca="false">SUM(AE170)</f>
        <v>0</v>
      </c>
      <c r="AF435" s="207" t="n">
        <f aca="false">SUM(AF170)</f>
        <v>0</v>
      </c>
      <c r="AG435" s="207" t="n">
        <f aca="false">SUM(AG170)</f>
        <v>116000</v>
      </c>
      <c r="AH435" s="207" t="n">
        <f aca="false">SUM(AH170)</f>
        <v>80602.94</v>
      </c>
      <c r="AI435" s="207" t="n">
        <f aca="false">SUM(AI170)</f>
        <v>116000</v>
      </c>
      <c r="AJ435" s="207" t="n">
        <f aca="false">SUM(AJ170)</f>
        <v>51267.74</v>
      </c>
      <c r="AK435" s="207" t="n">
        <f aca="false">SUM(AK170)</f>
        <v>136000</v>
      </c>
      <c r="AL435" s="207" t="n">
        <f aca="false">SUM(AL170)</f>
        <v>5000</v>
      </c>
      <c r="AM435" s="207" t="n">
        <f aca="false">SUM(AM170)</f>
        <v>0</v>
      </c>
      <c r="AN435" s="207" t="n">
        <f aca="false">SUM(AN170)</f>
        <v>141000</v>
      </c>
      <c r="AO435" s="207" t="n">
        <f aca="false">SUM(AO170)</f>
        <v>18713.9159864623</v>
      </c>
      <c r="AP435" s="207" t="n">
        <f aca="false">SUM(AP170)</f>
        <v>142000</v>
      </c>
      <c r="AQ435" s="207" t="n">
        <f aca="false">SUM(AQ170)</f>
        <v>0</v>
      </c>
      <c r="AR435" s="207" t="n">
        <f aca="false">SUM(AR170)</f>
        <v>18846.6387948769</v>
      </c>
      <c r="AS435" s="207" t="n">
        <f aca="false">SUM(AS170)</f>
        <v>0</v>
      </c>
      <c r="AT435" s="207" t="n">
        <f aca="false">SUM(AT170)</f>
        <v>10906.46</v>
      </c>
      <c r="AU435" s="207" t="n">
        <f aca="false">SUM(AU170)</f>
        <v>0</v>
      </c>
      <c r="AV435" s="207" t="n">
        <f aca="false">SUM(AV170)</f>
        <v>0</v>
      </c>
      <c r="AW435" s="207" t="n">
        <f aca="false">SUM(AW170)</f>
        <v>18846.6387948769</v>
      </c>
      <c r="AX435" s="208" t="n">
        <f aca="false">SUM(AX170)</f>
        <v>0</v>
      </c>
      <c r="AY435" s="207" t="n">
        <f aca="false">SUM(AY170)</f>
        <v>0</v>
      </c>
      <c r="AZ435" s="207" t="n">
        <f aca="false">SUM(AZ170)</f>
        <v>0</v>
      </c>
      <c r="BA435" s="275" t="n">
        <f aca="false">SUM(BA170)</f>
        <v>19383.03</v>
      </c>
    </row>
    <row r="436" customFormat="false" ht="12.75" hidden="false" customHeight="false" outlineLevel="0" collapsed="false">
      <c r="A436" s="186"/>
      <c r="B436" s="185"/>
      <c r="C436" s="185"/>
      <c r="D436" s="185"/>
      <c r="E436" s="185"/>
      <c r="F436" s="185"/>
      <c r="G436" s="185"/>
      <c r="H436" s="185"/>
      <c r="I436" s="276" t="s">
        <v>501</v>
      </c>
      <c r="J436" s="137" t="s">
        <v>502</v>
      </c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137"/>
      <c r="W436" s="137"/>
      <c r="X436" s="207"/>
      <c r="Y436" s="207"/>
      <c r="Z436" s="207"/>
      <c r="AA436" s="207" t="n">
        <f aca="false">SUM(AA190)</f>
        <v>69000</v>
      </c>
      <c r="AB436" s="207" t="n">
        <f aca="false">SUM(AB190)</f>
        <v>40113.64</v>
      </c>
      <c r="AC436" s="207" t="n">
        <f aca="false">SUM(AC190)</f>
        <v>69000</v>
      </c>
      <c r="AD436" s="207"/>
      <c r="AE436" s="207" t="n">
        <f aca="false">SUM(AE190)</f>
        <v>0</v>
      </c>
      <c r="AF436" s="207" t="n">
        <f aca="false">SUM(AF190)</f>
        <v>0</v>
      </c>
      <c r="AG436" s="207" t="n">
        <f aca="false">SUM(AG190)</f>
        <v>73000</v>
      </c>
      <c r="AH436" s="207" t="n">
        <f aca="false">SUM(AH190)</f>
        <v>49222.9</v>
      </c>
      <c r="AI436" s="207" t="n">
        <f aca="false">SUM(AI190)</f>
        <v>72000</v>
      </c>
      <c r="AJ436" s="207" t="n">
        <f aca="false">SUM(AJ190)</f>
        <v>8051</v>
      </c>
      <c r="AK436" s="207" t="n">
        <f aca="false">SUM(AK190)</f>
        <v>100000</v>
      </c>
      <c r="AL436" s="207" t="n">
        <f aca="false">SUM(AL190)</f>
        <v>28500</v>
      </c>
      <c r="AM436" s="207" t="n">
        <f aca="false">SUM(AM190)</f>
        <v>0</v>
      </c>
      <c r="AN436" s="207" t="n">
        <f aca="false">SUM(AN190)</f>
        <v>128500</v>
      </c>
      <c r="AO436" s="207" t="n">
        <f aca="false">SUM(AO190)</f>
        <v>17054.8808812795</v>
      </c>
      <c r="AP436" s="207" t="n">
        <f aca="false">SUM(AP190)</f>
        <v>133500</v>
      </c>
      <c r="AQ436" s="207" t="n">
        <f aca="false">SUM(AQ190)</f>
        <v>0</v>
      </c>
      <c r="AR436" s="207" t="n">
        <f aca="false">SUM(AR190)</f>
        <v>17718.4949233526</v>
      </c>
      <c r="AS436" s="207" t="n">
        <f aca="false">SUM(AS190)</f>
        <v>0</v>
      </c>
      <c r="AT436" s="207" t="n">
        <f aca="false">SUM(AT190)</f>
        <v>8857.44</v>
      </c>
      <c r="AU436" s="207" t="n">
        <f aca="false">SUM(AU190)</f>
        <v>2000</v>
      </c>
      <c r="AV436" s="207" t="n">
        <f aca="false">SUM(AV190)</f>
        <v>0</v>
      </c>
      <c r="AW436" s="207" t="n">
        <f aca="false">SUM(AW190)</f>
        <v>19718.4949233526</v>
      </c>
      <c r="AX436" s="208" t="n">
        <f aca="false">SUM(AX190)</f>
        <v>0</v>
      </c>
      <c r="AY436" s="207" t="n">
        <f aca="false">SUM(AY190)</f>
        <v>0</v>
      </c>
      <c r="AZ436" s="207" t="n">
        <f aca="false">SUM(AZ190)</f>
        <v>0</v>
      </c>
      <c r="BA436" s="275" t="n">
        <f aca="false">SUM(BA190)</f>
        <v>17563.12</v>
      </c>
    </row>
    <row r="437" customFormat="false" ht="12.75" hidden="false" customHeight="false" outlineLevel="0" collapsed="false">
      <c r="A437" s="186"/>
      <c r="B437" s="185"/>
      <c r="C437" s="185"/>
      <c r="D437" s="185"/>
      <c r="E437" s="185"/>
      <c r="F437" s="185"/>
      <c r="G437" s="185"/>
      <c r="H437" s="185"/>
      <c r="I437" s="276" t="s">
        <v>503</v>
      </c>
      <c r="J437" s="137" t="s">
        <v>504</v>
      </c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137"/>
      <c r="W437" s="137"/>
      <c r="X437" s="207"/>
      <c r="Y437" s="207"/>
      <c r="Z437" s="207"/>
      <c r="AA437" s="207" t="n">
        <f aca="false">SUM(AA182)</f>
        <v>35000</v>
      </c>
      <c r="AB437" s="207" t="n">
        <f aca="false">SUM(AB182)</f>
        <v>6735.11</v>
      </c>
      <c r="AC437" s="207" t="n">
        <f aca="false">SUM(AC182)</f>
        <v>35000</v>
      </c>
      <c r="AD437" s="207"/>
      <c r="AE437" s="207" t="n">
        <f aca="false">SUM(AE182)</f>
        <v>0</v>
      </c>
      <c r="AF437" s="207" t="n">
        <f aca="false">SUM(AF182)</f>
        <v>0</v>
      </c>
      <c r="AG437" s="207" t="n">
        <f aca="false">SUM(AG182)</f>
        <v>35000</v>
      </c>
      <c r="AH437" s="207" t="n">
        <f aca="false">SUM(AH182)</f>
        <v>6097.03</v>
      </c>
      <c r="AI437" s="207" t="n">
        <f aca="false">SUM(AI182)</f>
        <v>35000</v>
      </c>
      <c r="AJ437" s="207" t="n">
        <f aca="false">SUM(AJ182)</f>
        <v>5570.24</v>
      </c>
      <c r="AK437" s="207" t="n">
        <f aca="false">SUM(AK182)</f>
        <v>35000</v>
      </c>
      <c r="AL437" s="207" t="n">
        <f aca="false">SUM(AL182)</f>
        <v>0</v>
      </c>
      <c r="AM437" s="207" t="n">
        <f aca="false">SUM(AM182)</f>
        <v>0</v>
      </c>
      <c r="AN437" s="207" t="n">
        <f aca="false">SUM(AN182)</f>
        <v>35000</v>
      </c>
      <c r="AO437" s="207" t="n">
        <f aca="false">SUM(AO182)</f>
        <v>4645.29829451191</v>
      </c>
      <c r="AP437" s="207" t="n">
        <f aca="false">SUM(AP182)</f>
        <v>25000</v>
      </c>
      <c r="AQ437" s="207" t="n">
        <f aca="false">SUM(AQ182)</f>
        <v>0</v>
      </c>
      <c r="AR437" s="207" t="n">
        <f aca="false">SUM(AR182)</f>
        <v>3318.07021036565</v>
      </c>
      <c r="AS437" s="207" t="n">
        <f aca="false">SUM(AS182)</f>
        <v>0</v>
      </c>
      <c r="AT437" s="207" t="n">
        <f aca="false">SUM(AT182)</f>
        <v>1668.75</v>
      </c>
      <c r="AU437" s="207" t="n">
        <f aca="false">SUM(AU182)</f>
        <v>0</v>
      </c>
      <c r="AV437" s="207" t="n">
        <f aca="false">SUM(AV182)</f>
        <v>0</v>
      </c>
      <c r="AW437" s="207" t="n">
        <f aca="false">SUM(AW182)</f>
        <v>3318.07021036565</v>
      </c>
      <c r="AX437" s="208" t="n">
        <f aca="false">SUM(AX182)</f>
        <v>0</v>
      </c>
      <c r="AY437" s="207" t="n">
        <f aca="false">SUM(AY182)</f>
        <v>0</v>
      </c>
      <c r="AZ437" s="207" t="n">
        <f aca="false">SUM(AZ182)</f>
        <v>0</v>
      </c>
      <c r="BA437" s="275" t="n">
        <f aca="false">SUM(BA182)</f>
        <v>3318.07021036565</v>
      </c>
    </row>
    <row r="438" customFormat="false" ht="13.5" hidden="false" customHeight="false" outlineLevel="0" collapsed="false">
      <c r="A438" s="186"/>
      <c r="B438" s="185"/>
      <c r="C438" s="185"/>
      <c r="D438" s="185"/>
      <c r="E438" s="185"/>
      <c r="F438" s="185"/>
      <c r="G438" s="185"/>
      <c r="H438" s="185"/>
      <c r="I438" s="277" t="n">
        <v>1070</v>
      </c>
      <c r="J438" s="278" t="s">
        <v>505</v>
      </c>
      <c r="K438" s="256"/>
      <c r="L438" s="256"/>
      <c r="M438" s="256"/>
      <c r="N438" s="256"/>
      <c r="O438" s="256"/>
      <c r="P438" s="256"/>
      <c r="Q438" s="256"/>
      <c r="R438" s="256"/>
      <c r="S438" s="256"/>
      <c r="T438" s="256"/>
      <c r="U438" s="256"/>
      <c r="V438" s="278"/>
      <c r="W438" s="278"/>
      <c r="X438" s="256"/>
      <c r="Y438" s="256"/>
      <c r="Z438" s="256"/>
      <c r="AA438" s="256" t="n">
        <f aca="false">SUM(AA280+AA291+AA306)</f>
        <v>102000</v>
      </c>
      <c r="AB438" s="256" t="n">
        <f aca="false">SUM(AB280+AB291+AB306)</f>
        <v>39395.38</v>
      </c>
      <c r="AC438" s="256" t="n">
        <f aca="false">SUM(AC280+AC291+AC306)</f>
        <v>122000</v>
      </c>
      <c r="AD438" s="256"/>
      <c r="AE438" s="256" t="n">
        <f aca="false">SUM(AE280+AE291+AE306)</f>
        <v>0</v>
      </c>
      <c r="AF438" s="256" t="n">
        <f aca="false">SUM(AF280+AF291+AF306)</f>
        <v>0</v>
      </c>
      <c r="AG438" s="256" t="n">
        <f aca="false">SUM(AG280+AG291+AG306)</f>
        <v>137000</v>
      </c>
      <c r="AH438" s="256" t="n">
        <f aca="false">SUM(AH280+AH291+AH306)</f>
        <v>85703.98</v>
      </c>
      <c r="AI438" s="256" t="n">
        <f aca="false">SUM(AI280+AI291+AI306)</f>
        <v>175000</v>
      </c>
      <c r="AJ438" s="256" t="n">
        <f aca="false">SUM(AJ280+AJ291+AJ306)</f>
        <v>86900.66</v>
      </c>
      <c r="AK438" s="256" t="n">
        <f aca="false">SUM(AK280+AK291+AK306)</f>
        <v>297000</v>
      </c>
      <c r="AL438" s="256" t="n">
        <f aca="false">SUM(AL280+AL291+AL306)</f>
        <v>10000</v>
      </c>
      <c r="AM438" s="256" t="n">
        <f aca="false">SUM(AM280+AM291+AM306)</f>
        <v>0</v>
      </c>
      <c r="AN438" s="256" t="n">
        <f aca="false">SUM(AN280+AN291+AN306)</f>
        <v>307000</v>
      </c>
      <c r="AO438" s="256" t="n">
        <f aca="false">SUM(AO280+AO291+AO306)</f>
        <v>40745.9021832902</v>
      </c>
      <c r="AP438" s="256" t="n">
        <f aca="false">SUM(AP280+AP291+AP306)</f>
        <v>271000</v>
      </c>
      <c r="AQ438" s="256" t="n">
        <f aca="false">SUM(AQ280+AQ291+AQ306)</f>
        <v>0</v>
      </c>
      <c r="AR438" s="256" t="n">
        <f aca="false">SUM(AR280+AR291+AR306)</f>
        <v>35967.8810803637</v>
      </c>
      <c r="AS438" s="256" t="n">
        <f aca="false">SUM(AS280+AS291+AS306)</f>
        <v>0</v>
      </c>
      <c r="AT438" s="256" t="n">
        <f aca="false">SUM(AT280+AT291+AT306)</f>
        <v>12461.14</v>
      </c>
      <c r="AU438" s="256" t="n">
        <f aca="false">SUM(AU280+AU291+AU306)</f>
        <v>0</v>
      </c>
      <c r="AV438" s="256" t="n">
        <f aca="false">SUM(AV280+AV291+AV306)</f>
        <v>0</v>
      </c>
      <c r="AW438" s="256" t="n">
        <f aca="false">SUM(AW280+AW291+AW306)</f>
        <v>35967.8810803637</v>
      </c>
      <c r="AX438" s="279" t="n">
        <f aca="false">SUM(AX280+AX291+AX306)</f>
        <v>0</v>
      </c>
      <c r="AY438" s="256" t="n">
        <f aca="false">SUM(AY280+AY291+AY306)</f>
        <v>0</v>
      </c>
      <c r="AZ438" s="256" t="n">
        <f aca="false">SUM(AZ280+AZ291+AZ306)</f>
        <v>0</v>
      </c>
      <c r="BA438" s="280" t="n">
        <f aca="false">SUM(BA280+BA291+BA306)</f>
        <v>39700.86</v>
      </c>
    </row>
    <row r="439" customFormat="false" ht="13.5" hidden="false" customHeight="false" outlineLevel="0" collapsed="false">
      <c r="A439" s="186"/>
      <c r="B439" s="185"/>
      <c r="C439" s="185"/>
      <c r="D439" s="185"/>
      <c r="E439" s="185"/>
      <c r="F439" s="185"/>
      <c r="G439" s="185"/>
      <c r="H439" s="185"/>
      <c r="I439" s="281"/>
      <c r="J439" s="282" t="s">
        <v>506</v>
      </c>
      <c r="K439" s="283"/>
      <c r="L439" s="283"/>
      <c r="M439" s="283"/>
      <c r="N439" s="283"/>
      <c r="O439" s="283"/>
      <c r="P439" s="283"/>
      <c r="Q439" s="283"/>
      <c r="R439" s="283"/>
      <c r="S439" s="283"/>
      <c r="T439" s="283"/>
      <c r="U439" s="283"/>
      <c r="V439" s="282"/>
      <c r="W439" s="282"/>
      <c r="X439" s="283"/>
      <c r="Y439" s="283"/>
      <c r="Z439" s="283"/>
      <c r="AA439" s="283" t="e">
        <f aca="false">SUM(AA426:AA438)</f>
        <v>#REF!</v>
      </c>
      <c r="AB439" s="283" t="e">
        <f aca="false">SUM(AB426:AB438)</f>
        <v>#REF!</v>
      </c>
      <c r="AC439" s="283" t="e">
        <f aca="false">SUM(AC426:AC438)</f>
        <v>#REF!</v>
      </c>
      <c r="AD439" s="283"/>
      <c r="AE439" s="283" t="e">
        <f aca="false">SUM(AE426:AE438)</f>
        <v>#REF!</v>
      </c>
      <c r="AF439" s="283" t="e">
        <f aca="false">SUM(AF426:AF438)</f>
        <v>#REF!</v>
      </c>
      <c r="AG439" s="283" t="e">
        <f aca="false">SUM(AG426:AG438)</f>
        <v>#REF!</v>
      </c>
      <c r="AH439" s="283" t="e">
        <f aca="false">SUM(AH426:AH438)</f>
        <v>#REF!</v>
      </c>
      <c r="AI439" s="283" t="e">
        <f aca="false">SUM(AI426:AI438)</f>
        <v>#REF!</v>
      </c>
      <c r="AJ439" s="283" t="e">
        <f aca="false">SUM(AJ426:AJ438)</f>
        <v>#REF!</v>
      </c>
      <c r="AK439" s="283" t="e">
        <f aca="false">SUM(AK426:AK438)</f>
        <v>#REF!</v>
      </c>
      <c r="AL439" s="283" t="e">
        <f aca="false">SUM(AL426:AL438)</f>
        <v>#REF!</v>
      </c>
      <c r="AM439" s="283" t="e">
        <f aca="false">SUM(AM426:AM438)</f>
        <v>#REF!</v>
      </c>
      <c r="AN439" s="284" t="e">
        <f aca="false">SUM(AN426:AN438)</f>
        <v>#REF!</v>
      </c>
      <c r="AO439" s="284" t="n">
        <f aca="false">SUM(AO426:AO438)</f>
        <v>1595747.78416219</v>
      </c>
      <c r="AP439" s="284" t="e">
        <f aca="false">SUM(AP426:AP438)</f>
        <v>#REF!</v>
      </c>
      <c r="AQ439" s="284" t="e">
        <f aca="false">SUM(AQ426:AQ438)</f>
        <v>#REF!</v>
      </c>
      <c r="AR439" s="284" t="n">
        <f aca="false">SUM(AR426:AR438)</f>
        <v>1754927.33426239</v>
      </c>
      <c r="AS439" s="284" t="n">
        <f aca="false">SUM(AS426:AS438)</f>
        <v>0</v>
      </c>
      <c r="AT439" s="284" t="n">
        <f aca="false">SUM(AT426:AT438)</f>
        <v>464153.35</v>
      </c>
      <c r="AU439" s="284" t="n">
        <f aca="false">SUM(AU426:AU438)</f>
        <v>384219.67</v>
      </c>
      <c r="AV439" s="284" t="n">
        <f aca="false">SUM(AV426:AV438)</f>
        <v>72345.1</v>
      </c>
      <c r="AW439" s="284" t="n">
        <f aca="false">SUM(AW426:AW438)</f>
        <v>2066801.90426239</v>
      </c>
      <c r="AX439" s="285" t="n">
        <f aca="false">SUM(AX426:AX438)</f>
        <v>227711.9</v>
      </c>
      <c r="AY439" s="284" t="n">
        <f aca="false">SUM(AY426:AY438)</f>
        <v>30680.58</v>
      </c>
      <c r="AZ439" s="284" t="n">
        <f aca="false">SUM(AZ426:AZ438)</f>
        <v>92351.38</v>
      </c>
      <c r="BA439" s="284" t="n">
        <f aca="false">SUM(BA426:BA438)</f>
        <v>1017184.52545424</v>
      </c>
    </row>
    <row r="440" customFormat="false" ht="12.75" hidden="false" customHeight="false" outlineLevel="0" collapsed="false">
      <c r="A440" s="186"/>
      <c r="B440" s="185"/>
      <c r="C440" s="185"/>
      <c r="D440" s="185"/>
      <c r="E440" s="185"/>
      <c r="F440" s="185"/>
      <c r="G440" s="185"/>
      <c r="H440" s="185"/>
      <c r="I440" s="189"/>
      <c r="J440" s="186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6"/>
      <c r="W440" s="186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7"/>
    </row>
    <row r="442" customFormat="false" ht="12.75" hidden="false" customHeight="false" outlineLevel="0" collapsed="false">
      <c r="J442" s="3"/>
    </row>
    <row r="444" customFormat="false" ht="12.75" hidden="false" customHeight="false" outlineLevel="0" collapsed="false">
      <c r="J444" s="3" t="n">
        <v>11</v>
      </c>
      <c r="AO444" s="0" t="n">
        <f aca="false">SUM(AO451)</f>
        <v>0</v>
      </c>
      <c r="AY444" s="3" t="n">
        <f aca="false">SUM(AY11+AY21+AY30+AY118+AY155+AY171+AY183+AY191+AY281+AY292+AY307+AY316)</f>
        <v>0</v>
      </c>
      <c r="AZ444" s="3" t="n">
        <f aca="false">SUM(AZ11+AZ21+AZ30+AZ118+AZ155+AZ171+AZ183+AZ191+AZ281+AZ292+AZ307+AZ316)</f>
        <v>0</v>
      </c>
      <c r="BA444" s="3" t="n">
        <f aca="false">SUM(BA11+BA21+BA30+BA118+BA155+BA171+BA183+BA191+BA281+BA292+BA307+BA316)</f>
        <v>173926.97147256</v>
      </c>
    </row>
    <row r="445" customFormat="false" ht="12.75" hidden="false" customHeight="false" outlineLevel="0" collapsed="false">
      <c r="J445" s="0" t="n">
        <v>43</v>
      </c>
      <c r="AY445" s="3" t="n">
        <f aca="false">SUM(AY128+AY192)</f>
        <v>0</v>
      </c>
      <c r="AZ445" s="3" t="n">
        <f aca="false">SUM(AZ128+AZ192)</f>
        <v>0</v>
      </c>
      <c r="BA445" s="3" t="n">
        <f aca="false">SUM(BA128+BA192)</f>
        <v>1954.21</v>
      </c>
    </row>
    <row r="446" customFormat="false" ht="12.75" hidden="false" customHeight="false" outlineLevel="0" collapsed="false">
      <c r="J446" s="0" t="n">
        <v>52</v>
      </c>
      <c r="AY446" s="3" t="n">
        <f aca="false">SUM(AY31+AY127+AY162+AY172+AY212+AY230+AY242+AY328+AY335+AY342+AY349+AY371+AY381)</f>
        <v>0</v>
      </c>
      <c r="AZ446" s="3" t="n">
        <f aca="false">SUM(AZ31+AZ127+AZ162+AZ172+AZ212+AZ230+AZ242+AZ328+AZ335+AZ342+AZ349+AZ371+AZ381)</f>
        <v>0</v>
      </c>
      <c r="BA446" s="3" t="n">
        <f aca="false">SUM(BA31+BA127+BA162+BA172+BA212+BA230+BA242+BA328+BA342+BA349+BA371+BA381)</f>
        <v>418909.45</v>
      </c>
    </row>
    <row r="447" customFormat="false" ht="12.75" hidden="false" customHeight="false" outlineLevel="0" collapsed="false">
      <c r="J447" s="0" t="n">
        <v>53</v>
      </c>
      <c r="AY447" s="3" t="n">
        <f aca="false">SUM(AY211+AY253+AY267+AY394+AY129)</f>
        <v>0</v>
      </c>
      <c r="AZ447" s="3" t="n">
        <f aca="false">SUM(AZ211+AZ253+AZ267+AZ394+AZ129)</f>
        <v>0</v>
      </c>
      <c r="BA447" s="3" t="n">
        <f aca="false">SUM(BA211+BA253+BA267+BA394+BA129)</f>
        <v>104533.776</v>
      </c>
    </row>
    <row r="448" customFormat="false" ht="12.75" hidden="false" customHeight="false" outlineLevel="0" collapsed="false">
      <c r="J448" s="0" t="n">
        <v>61</v>
      </c>
      <c r="AY448" s="3" t="n">
        <f aca="false">SUM(AY214)</f>
        <v>0</v>
      </c>
      <c r="AZ448" s="3" t="n">
        <f aca="false">SUM(AZ214)</f>
        <v>0</v>
      </c>
      <c r="BA448" s="3" t="n">
        <f aca="false">SUM(BA214)</f>
        <v>142471.3</v>
      </c>
    </row>
    <row r="449" customFormat="false" ht="12.75" hidden="false" customHeight="false" outlineLevel="0" collapsed="false">
      <c r="AY449" s="3" t="n">
        <f aca="false">SUM(AY444+AY445+AY446+AY447+AY448)</f>
        <v>0</v>
      </c>
      <c r="AZ449" s="3" t="n">
        <f aca="false">SUM(AZ444+AZ445+AZ446+AZ447+AZ448)</f>
        <v>0</v>
      </c>
      <c r="BA449" s="3" t="n">
        <f aca="false">SUM(BA444+BA445+BA446+BA447+BA448)</f>
        <v>841795.70747256</v>
      </c>
    </row>
  </sheetData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315277777777778"/>
  <pageSetup paperSize="9" scale="100" fitToWidth="4" fitToHeight="5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11" manualBreakCount="11">
    <brk id="45" man="true" max="16383" min="0"/>
    <brk id="77" man="true" max="16383" min="0"/>
    <brk id="107" man="true" max="16383" min="0"/>
    <brk id="149" man="true" max="16383" min="0"/>
    <brk id="188" man="true" max="16383" min="0"/>
    <brk id="237" man="true" max="16383" min="0"/>
    <brk id="289" man="true" max="16383" min="0"/>
    <brk id="332" man="true" max="16383" min="0"/>
    <brk id="367" man="true" max="16383" min="0"/>
    <brk id="404" man="true" max="16383" min="0"/>
    <brk id="421" man="true" max="16383" min="0"/>
  </rowBreaks>
  <colBreaks count="1" manualBreakCount="1">
    <brk id="35" man="true" max="65535" min="0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I4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30" workbookViewId="0">
      <selection pane="topLeft" activeCell="AY11" activeCellId="0" sqref="AY11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6"/>
    <col collapsed="false" customWidth="true" hidden="true" outlineLevel="0" max="8" min="3" style="0" width="11.53"/>
    <col collapsed="false" customWidth="true" hidden="false" outlineLevel="0" max="9" min="9" style="0" width="15"/>
    <col collapsed="false" customWidth="true" hidden="false" outlineLevel="0" max="10" min="10" style="0" width="43.71"/>
    <col collapsed="false" customWidth="true" hidden="true" outlineLevel="0" max="24" min="11" style="0" width="8.86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182" width="13.86"/>
    <col collapsed="false" customWidth="true" hidden="true" outlineLevel="0" max="35" min="35" style="182" width="15.42"/>
    <col collapsed="false" customWidth="true" hidden="true" outlineLevel="0" max="36" min="36" style="3" width="14.29"/>
    <col collapsed="false" customWidth="true" hidden="true" outlineLevel="0" max="37" min="37" style="182" width="13.57"/>
    <col collapsed="false" customWidth="true" hidden="true" outlineLevel="0" max="39" min="38" style="182" width="12.71"/>
    <col collapsed="false" customWidth="true" hidden="true" outlineLevel="0" max="41" min="40" style="0" width="18.14"/>
    <col collapsed="false" customWidth="true" hidden="true" outlineLevel="0" max="48" min="42" style="3" width="14.42"/>
    <col collapsed="false" customWidth="true" hidden="false" outlineLevel="0" max="49" min="49" style="3" width="14.29"/>
    <col collapsed="false" customWidth="true" hidden="true" outlineLevel="0" max="50" min="50" style="183" width="15.85"/>
    <col collapsed="false" customWidth="true" hidden="false" outlineLevel="0" max="51" min="51" style="3" width="15.71"/>
    <col collapsed="false" customWidth="true" hidden="false" outlineLevel="0" max="52" min="52" style="3" width="13.57"/>
    <col collapsed="false" customWidth="true" hidden="false" outlineLevel="0" max="53" min="53" style="3" width="14.14"/>
    <col collapsed="false" customWidth="true" hidden="true" outlineLevel="0" max="54" min="54" style="3" width="15.29"/>
    <col collapsed="false" customWidth="true" hidden="true" outlineLevel="0" max="55" min="55" style="3" width="16"/>
    <col collapsed="false" customWidth="true" hidden="true" outlineLevel="0" max="56" min="56" style="3" width="13.57"/>
    <col collapsed="false" customWidth="true" hidden="true" outlineLevel="0" max="57" min="57" style="3" width="11.71"/>
    <col collapsed="false" customWidth="true" hidden="true" outlineLevel="0" max="58" min="58" style="3" width="14.29"/>
    <col collapsed="false" customWidth="true" hidden="true" outlineLevel="0" max="59" min="59" style="3" width="13.29"/>
    <col collapsed="false" customWidth="true" hidden="false" outlineLevel="0" max="60" min="60" style="3" width="12.29"/>
    <col collapsed="false" customWidth="true" hidden="false" outlineLevel="0" max="61" min="61" style="0" width="14.29"/>
  </cols>
  <sheetData>
    <row r="1" customFormat="false" ht="12.75" hidden="false" customHeight="false" outlineLevel="0" collapsed="false">
      <c r="A1" s="184" t="s">
        <v>121</v>
      </c>
      <c r="B1" s="185"/>
      <c r="C1" s="185"/>
      <c r="D1" s="185"/>
      <c r="E1" s="185"/>
      <c r="F1" s="185"/>
      <c r="G1" s="185"/>
      <c r="H1" s="185"/>
      <c r="I1" s="184"/>
      <c r="J1" s="186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6"/>
      <c r="W1" s="186"/>
      <c r="X1" s="182"/>
      <c r="Y1" s="182"/>
      <c r="Z1" s="182"/>
      <c r="AA1" s="182"/>
      <c r="AB1" s="182"/>
      <c r="AC1" s="182"/>
      <c r="AD1" s="182"/>
      <c r="AE1" s="182"/>
      <c r="AF1" s="182"/>
      <c r="AG1" s="187"/>
    </row>
    <row r="2" customFormat="false" ht="12.75" hidden="false" customHeight="false" outlineLevel="0" collapsed="false">
      <c r="A2" s="184" t="s">
        <v>122</v>
      </c>
      <c r="B2" s="185"/>
      <c r="C2" s="185"/>
      <c r="D2" s="185"/>
      <c r="E2" s="185"/>
      <c r="F2" s="185"/>
      <c r="G2" s="185"/>
      <c r="H2" s="185"/>
      <c r="I2" s="184"/>
      <c r="J2" s="186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6"/>
      <c r="W2" s="186"/>
      <c r="X2" s="182"/>
      <c r="Y2" s="182"/>
      <c r="Z2" s="182"/>
      <c r="AA2" s="182"/>
      <c r="AB2" s="182"/>
      <c r="AC2" s="182"/>
      <c r="AD2" s="182"/>
      <c r="AE2" s="182"/>
      <c r="AF2" s="182"/>
      <c r="AG2" s="187"/>
      <c r="AN2" s="188" t="n">
        <v>7.5345</v>
      </c>
      <c r="AO2" s="3"/>
    </row>
    <row r="3" customFormat="false" ht="13.5" hidden="false" customHeight="false" outlineLevel="0" collapsed="false">
      <c r="A3" s="186"/>
      <c r="B3" s="185"/>
      <c r="C3" s="185"/>
      <c r="D3" s="185"/>
      <c r="E3" s="185"/>
      <c r="F3" s="185"/>
      <c r="G3" s="185"/>
      <c r="H3" s="185"/>
      <c r="I3" s="189"/>
      <c r="J3" s="186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6"/>
      <c r="W3" s="186"/>
      <c r="X3" s="182"/>
      <c r="Y3" s="182"/>
      <c r="Z3" s="182"/>
      <c r="AA3" s="182"/>
      <c r="AB3" s="182"/>
      <c r="AC3" s="182"/>
      <c r="AD3" s="182"/>
      <c r="AE3" s="182"/>
      <c r="AF3" s="182"/>
      <c r="AG3" s="187"/>
      <c r="AO3" s="190" t="n">
        <v>1595747.78</v>
      </c>
      <c r="AP3" s="190" t="e">
        <f aca="false">#REF!</f>
        <v>#REF!</v>
      </c>
      <c r="AQ3" s="190" t="e">
        <f aca="false">#REF!</f>
        <v>#REF!</v>
      </c>
      <c r="AR3" s="190"/>
      <c r="AS3" s="190"/>
      <c r="AT3" s="190"/>
      <c r="AU3" s="190"/>
      <c r="AV3" s="190"/>
      <c r="AW3" s="190"/>
      <c r="AX3" s="191"/>
      <c r="AY3" s="190"/>
      <c r="AZ3" s="190"/>
      <c r="BA3" s="190"/>
    </row>
    <row r="4" customFormat="false" ht="25.5" hidden="false" customHeight="false" outlineLevel="0" collapsed="false">
      <c r="A4" s="192" t="s">
        <v>123</v>
      </c>
      <c r="B4" s="193" t="s">
        <v>124</v>
      </c>
      <c r="C4" s="193" t="n">
        <v>2</v>
      </c>
      <c r="D4" s="193" t="n">
        <v>3</v>
      </c>
      <c r="E4" s="193" t="n">
        <v>4</v>
      </c>
      <c r="F4" s="193" t="n">
        <v>5</v>
      </c>
      <c r="G4" s="193" t="n">
        <v>6</v>
      </c>
      <c r="H4" s="193" t="n">
        <v>7</v>
      </c>
      <c r="I4" s="194" t="s">
        <v>125</v>
      </c>
      <c r="J4" s="194" t="s">
        <v>126</v>
      </c>
      <c r="K4" s="195" t="s">
        <v>127</v>
      </c>
      <c r="L4" s="195" t="s">
        <v>128</v>
      </c>
      <c r="M4" s="196" t="s">
        <v>129</v>
      </c>
      <c r="N4" s="195" t="s">
        <v>53</v>
      </c>
      <c r="O4" s="195" t="s">
        <v>130</v>
      </c>
      <c r="P4" s="195" t="s">
        <v>54</v>
      </c>
      <c r="Q4" s="195" t="s">
        <v>131</v>
      </c>
      <c r="R4" s="195" t="s">
        <v>57</v>
      </c>
      <c r="S4" s="195" t="s">
        <v>55</v>
      </c>
      <c r="T4" s="195" t="s">
        <v>57</v>
      </c>
      <c r="U4" s="195" t="s">
        <v>58</v>
      </c>
      <c r="V4" s="197" t="s">
        <v>132</v>
      </c>
      <c r="W4" s="197" t="s">
        <v>56</v>
      </c>
      <c r="X4" s="198" t="s">
        <v>58</v>
      </c>
      <c r="Y4" s="198" t="s">
        <v>15</v>
      </c>
      <c r="Z4" s="198" t="s">
        <v>15</v>
      </c>
      <c r="AA4" s="198" t="s">
        <v>133</v>
      </c>
      <c r="AB4" s="198" t="s">
        <v>134</v>
      </c>
      <c r="AC4" s="198" t="s">
        <v>59</v>
      </c>
      <c r="AD4" s="198"/>
      <c r="AE4" s="199" t="s">
        <v>135</v>
      </c>
      <c r="AF4" s="199" t="s">
        <v>136</v>
      </c>
      <c r="AG4" s="200" t="s">
        <v>137</v>
      </c>
      <c r="AH4" s="198" t="s">
        <v>138</v>
      </c>
      <c r="AI4" s="198" t="s">
        <v>139</v>
      </c>
      <c r="AJ4" s="198" t="s">
        <v>57</v>
      </c>
      <c r="AK4" s="198" t="s">
        <v>16</v>
      </c>
      <c r="AL4" s="198" t="s">
        <v>135</v>
      </c>
      <c r="AM4" s="198" t="s">
        <v>136</v>
      </c>
      <c r="AN4" s="198" t="s">
        <v>140</v>
      </c>
      <c r="AO4" s="198" t="s">
        <v>141</v>
      </c>
      <c r="AP4" s="198" t="s">
        <v>92</v>
      </c>
      <c r="AQ4" s="198"/>
      <c r="AR4" s="198" t="s">
        <v>142</v>
      </c>
      <c r="AS4" s="198" t="s">
        <v>138</v>
      </c>
      <c r="AT4" s="198" t="s">
        <v>138</v>
      </c>
      <c r="AU4" s="198" t="s">
        <v>143</v>
      </c>
      <c r="AV4" s="198" t="s">
        <v>136</v>
      </c>
      <c r="AW4" s="198" t="s">
        <v>144</v>
      </c>
      <c r="AX4" s="201" t="s">
        <v>145</v>
      </c>
      <c r="AY4" s="199" t="s">
        <v>135</v>
      </c>
      <c r="AZ4" s="199" t="s">
        <v>136</v>
      </c>
      <c r="BA4" s="286" t="s">
        <v>144</v>
      </c>
      <c r="BB4" s="3" t="n">
        <v>1.1</v>
      </c>
      <c r="BC4" s="3" t="n">
        <v>43</v>
      </c>
      <c r="BD4" s="3" t="n">
        <v>52</v>
      </c>
      <c r="BE4" s="3" t="n">
        <v>53</v>
      </c>
      <c r="BF4" s="3" t="n">
        <v>61</v>
      </c>
      <c r="BG4" s="3" t="s">
        <v>146</v>
      </c>
    </row>
    <row r="5" customFormat="false" ht="12.75" hidden="false" customHeight="false" outlineLevel="0" collapsed="false">
      <c r="A5" s="204"/>
      <c r="B5" s="205"/>
      <c r="C5" s="205"/>
      <c r="D5" s="205"/>
      <c r="E5" s="205"/>
      <c r="F5" s="205"/>
      <c r="G5" s="205"/>
      <c r="H5" s="205"/>
      <c r="I5" s="206" t="s">
        <v>147</v>
      </c>
      <c r="J5" s="137"/>
      <c r="K5" s="207" t="e">
        <f aca="false">SUM(K6)</f>
        <v>#REF!</v>
      </c>
      <c r="L5" s="207" t="e">
        <f aca="false">SUM(L6)</f>
        <v>#REF!</v>
      </c>
      <c r="M5" s="207" t="e">
        <f aca="false">SUM(M6)</f>
        <v>#REF!</v>
      </c>
      <c r="N5" s="207" t="e">
        <f aca="false">SUM(N6)</f>
        <v>#REF!</v>
      </c>
      <c r="O5" s="207" t="e">
        <f aca="false">SUM(O6)</f>
        <v>#REF!</v>
      </c>
      <c r="P5" s="207" t="e">
        <f aca="false">SUM(P6)</f>
        <v>#REF!</v>
      </c>
      <c r="Q5" s="207" t="e">
        <f aca="false">SUM(Q6)</f>
        <v>#REF!</v>
      </c>
      <c r="R5" s="207" t="e">
        <f aca="false">SUM(R6)</f>
        <v>#REF!</v>
      </c>
      <c r="S5" s="207" t="e">
        <f aca="false">SUM(S6)</f>
        <v>#REF!</v>
      </c>
      <c r="T5" s="207" t="e">
        <f aca="false">SUM(T6)</f>
        <v>#REF!</v>
      </c>
      <c r="U5" s="207" t="e">
        <f aca="false">SUM(U6)</f>
        <v>#REF!</v>
      </c>
      <c r="V5" s="207" t="e">
        <f aca="false">SUM(V6)</f>
        <v>#DIV/0!</v>
      </c>
      <c r="W5" s="207" t="e">
        <f aca="false">SUM(W6)</f>
        <v>#REF!</v>
      </c>
      <c r="X5" s="207" t="e">
        <f aca="false">SUM(X6)</f>
        <v>#REF!</v>
      </c>
      <c r="Y5" s="207" t="e">
        <f aca="false">SUM(Y6)</f>
        <v>#REF!</v>
      </c>
      <c r="Z5" s="207" t="e">
        <f aca="false">SUM(Z6)</f>
        <v>#REF!</v>
      </c>
      <c r="AA5" s="207" t="e">
        <f aca="false">SUM(AA6)</f>
        <v>#REF!</v>
      </c>
      <c r="AB5" s="207" t="e">
        <f aca="false">SUM(AB6)</f>
        <v>#REF!</v>
      </c>
      <c r="AC5" s="207" t="e">
        <f aca="false">SUM(AC6)</f>
        <v>#REF!</v>
      </c>
      <c r="AD5" s="207" t="e">
        <f aca="false">SUM(AD6)</f>
        <v>#REF!</v>
      </c>
      <c r="AE5" s="207" t="e">
        <f aca="false">SUM(AE6)</f>
        <v>#REF!</v>
      </c>
      <c r="AF5" s="207" t="e">
        <f aca="false">SUM(AF6)</f>
        <v>#REF!</v>
      </c>
      <c r="AG5" s="207" t="e">
        <f aca="false">SUM(AG6)</f>
        <v>#REF!</v>
      </c>
      <c r="AH5" s="207" t="e">
        <f aca="false">SUM(AH6)</f>
        <v>#REF!</v>
      </c>
      <c r="AI5" s="207" t="e">
        <f aca="false">SUM(AI6)</f>
        <v>#REF!</v>
      </c>
      <c r="AJ5" s="207" t="e">
        <f aca="false">SUM(AJ6)</f>
        <v>#REF!</v>
      </c>
      <c r="AK5" s="207" t="e">
        <f aca="false">SUM(AK6)</f>
        <v>#REF!</v>
      </c>
      <c r="AL5" s="207" t="e">
        <f aca="false">SUM(AL6)</f>
        <v>#REF!</v>
      </c>
      <c r="AM5" s="207" t="e">
        <f aca="false">SUM(AM6)</f>
        <v>#REF!</v>
      </c>
      <c r="AN5" s="207" t="e">
        <f aca="false">SUM(AN6)</f>
        <v>#REF!</v>
      </c>
      <c r="AO5" s="207" t="n">
        <v>1595747.78</v>
      </c>
      <c r="AP5" s="207" t="n">
        <f aca="false">SUM(AP6)</f>
        <v>13222500</v>
      </c>
      <c r="AQ5" s="207" t="n">
        <f aca="false">SUM(AQ6)</f>
        <v>0</v>
      </c>
      <c r="AR5" s="207" t="n">
        <f aca="false">SUM(AR6)</f>
        <v>1754927.33426239</v>
      </c>
      <c r="AS5" s="207" t="n">
        <f aca="false">SUM(AS6)</f>
        <v>0</v>
      </c>
      <c r="AT5" s="207" t="n">
        <f aca="false">SUM(AT6)</f>
        <v>464153.35</v>
      </c>
      <c r="AU5" s="207" t="n">
        <f aca="false">SUM(AU6)</f>
        <v>384219.67</v>
      </c>
      <c r="AV5" s="207" t="n">
        <f aca="false">SUM(AV6)</f>
        <v>72345.1</v>
      </c>
      <c r="AW5" s="207" t="n">
        <f aca="false">SUM(AW6)</f>
        <v>2066801.90426239</v>
      </c>
      <c r="AX5" s="208" t="n">
        <f aca="false">SUM(AX6)</f>
        <v>803493.3</v>
      </c>
      <c r="AY5" s="207" t="n">
        <f aca="false">SUM(AY6)</f>
        <v>116345.44</v>
      </c>
      <c r="AZ5" s="207" t="n">
        <f aca="false">SUM(AZ6)</f>
        <v>1165962.82</v>
      </c>
      <c r="BA5" s="275" t="n">
        <f aca="false">SUM(BA6)</f>
        <v>1017184.53079435</v>
      </c>
    </row>
    <row r="6" customFormat="false" ht="12.75" hidden="false" customHeight="false" outlineLevel="0" collapsed="false">
      <c r="A6" s="204"/>
      <c r="B6" s="205"/>
      <c r="C6" s="205"/>
      <c r="D6" s="205"/>
      <c r="E6" s="205"/>
      <c r="F6" s="205"/>
      <c r="G6" s="205"/>
      <c r="H6" s="205"/>
      <c r="I6" s="206" t="s">
        <v>148</v>
      </c>
      <c r="J6" s="137" t="s">
        <v>149</v>
      </c>
      <c r="K6" s="207" t="e">
        <f aca="false">SUM(K7+#REF!+K26)</f>
        <v>#REF!</v>
      </c>
      <c r="L6" s="207" t="e">
        <f aca="false">SUM(L7+#REF!+L26)</f>
        <v>#REF!</v>
      </c>
      <c r="M6" s="207" t="e">
        <f aca="false">SUM(M7+#REF!+M26)</f>
        <v>#REF!</v>
      </c>
      <c r="N6" s="207" t="e">
        <f aca="false">SUM(N7+N26)</f>
        <v>#REF!</v>
      </c>
      <c r="O6" s="207" t="e">
        <f aca="false">SUM(O7+O26)</f>
        <v>#REF!</v>
      </c>
      <c r="P6" s="207" t="e">
        <f aca="false">SUM(P7+P26)</f>
        <v>#REF!</v>
      </c>
      <c r="Q6" s="207" t="e">
        <f aca="false">SUM(Q7+Q26)</f>
        <v>#REF!</v>
      </c>
      <c r="R6" s="207" t="e">
        <f aca="false">SUM(R7+R26)</f>
        <v>#REF!</v>
      </c>
      <c r="S6" s="207" t="e">
        <f aca="false">SUM(S7+S26)</f>
        <v>#REF!</v>
      </c>
      <c r="T6" s="207" t="e">
        <f aca="false">SUM(T7+T26)</f>
        <v>#REF!</v>
      </c>
      <c r="U6" s="207" t="e">
        <f aca="false">SUM(U7+U26)</f>
        <v>#REF!</v>
      </c>
      <c r="V6" s="207" t="e">
        <f aca="false">SUM(V7+V26)</f>
        <v>#DIV/0!</v>
      </c>
      <c r="W6" s="207" t="e">
        <f aca="false">SUM(W7+W26)</f>
        <v>#REF!</v>
      </c>
      <c r="X6" s="207" t="e">
        <f aca="false">SUM(X7+X26)</f>
        <v>#REF!</v>
      </c>
      <c r="Y6" s="207" t="e">
        <f aca="false">SUM(Y7+Y26)</f>
        <v>#REF!</v>
      </c>
      <c r="Z6" s="207" t="e">
        <f aca="false">SUM(Z7+Z26)</f>
        <v>#REF!</v>
      </c>
      <c r="AA6" s="207" t="e">
        <f aca="false">SUM(AA7+AA26)</f>
        <v>#REF!</v>
      </c>
      <c r="AB6" s="207" t="e">
        <f aca="false">SUM(AB7+AB26)</f>
        <v>#REF!</v>
      </c>
      <c r="AC6" s="207" t="e">
        <f aca="false">SUM(AC7+AC26)</f>
        <v>#REF!</v>
      </c>
      <c r="AD6" s="207" t="e">
        <f aca="false">SUM(AD7+AD26)</f>
        <v>#REF!</v>
      </c>
      <c r="AE6" s="207" t="e">
        <f aca="false">SUM(AE7+AE26)</f>
        <v>#REF!</v>
      </c>
      <c r="AF6" s="207" t="e">
        <f aca="false">SUM(AF7+AF26)</f>
        <v>#REF!</v>
      </c>
      <c r="AG6" s="207" t="e">
        <f aca="false">SUM(AG7+AG26)</f>
        <v>#REF!</v>
      </c>
      <c r="AH6" s="207" t="e">
        <f aca="false">SUM(AH7+AH26)</f>
        <v>#REF!</v>
      </c>
      <c r="AI6" s="207" t="e">
        <f aca="false">SUM(AI7+AI26)</f>
        <v>#REF!</v>
      </c>
      <c r="AJ6" s="207" t="e">
        <f aca="false">SUM(AJ7+AJ26)</f>
        <v>#REF!</v>
      </c>
      <c r="AK6" s="207" t="e">
        <f aca="false">SUM(AK7+AK26)</f>
        <v>#REF!</v>
      </c>
      <c r="AL6" s="207" t="e">
        <f aca="false">SUM(AL7+AL26)</f>
        <v>#REF!</v>
      </c>
      <c r="AM6" s="207" t="e">
        <f aca="false">SUM(AM7+AM26)</f>
        <v>#REF!</v>
      </c>
      <c r="AN6" s="207" t="e">
        <f aca="false">SUM(AN7+AN26)</f>
        <v>#REF!</v>
      </c>
      <c r="AO6" s="207" t="n">
        <f aca="false">SUM(AO7+AO26)</f>
        <v>1589775.24719623</v>
      </c>
      <c r="AP6" s="207" t="n">
        <f aca="false">SUM(AP7+AP26)</f>
        <v>13222500</v>
      </c>
      <c r="AQ6" s="207" t="n">
        <f aca="false">SUM(AQ7+AQ26)</f>
        <v>0</v>
      </c>
      <c r="AR6" s="207" t="n">
        <f aca="false">SUM(AR7+AR26)</f>
        <v>1754927.33426239</v>
      </c>
      <c r="AS6" s="207" t="n">
        <f aca="false">SUM(AS7+AS26)</f>
        <v>0</v>
      </c>
      <c r="AT6" s="207" t="n">
        <f aca="false">SUM(AT7+AT26)</f>
        <v>464153.35</v>
      </c>
      <c r="AU6" s="207" t="n">
        <f aca="false">SUM(AU7+AU26)</f>
        <v>384219.67</v>
      </c>
      <c r="AV6" s="207" t="n">
        <f aca="false">SUM(AV7+AV26)</f>
        <v>72345.1</v>
      </c>
      <c r="AW6" s="207" t="n">
        <f aca="false">SUM(AW7+AW26)</f>
        <v>2066801.90426239</v>
      </c>
      <c r="AX6" s="208" t="n">
        <f aca="false">SUM(AX7+AX26)</f>
        <v>803493.3</v>
      </c>
      <c r="AY6" s="207" t="n">
        <f aca="false">SUM(AY7+AY26)</f>
        <v>116345.44</v>
      </c>
      <c r="AZ6" s="207" t="n">
        <f aca="false">SUM(AZ7+AZ26)</f>
        <v>1165962.82</v>
      </c>
      <c r="BA6" s="275" t="n">
        <f aca="false">SUM(BA7+BA26)</f>
        <v>1017184.53079435</v>
      </c>
    </row>
    <row r="7" customFormat="false" ht="12.75" hidden="false" customHeight="false" outlineLevel="0" collapsed="false">
      <c r="A7" s="209"/>
      <c r="B7" s="210"/>
      <c r="C7" s="210"/>
      <c r="D7" s="210"/>
      <c r="E7" s="210"/>
      <c r="F7" s="210"/>
      <c r="G7" s="210"/>
      <c r="H7" s="210"/>
      <c r="I7" s="211" t="s">
        <v>150</v>
      </c>
      <c r="J7" s="212" t="s">
        <v>151</v>
      </c>
      <c r="K7" s="213" t="e">
        <f aca="false">SUM(K8)</f>
        <v>#REF!</v>
      </c>
      <c r="L7" s="213" t="e">
        <f aca="false">SUM(L8)</f>
        <v>#REF!</v>
      </c>
      <c r="M7" s="213" t="e">
        <f aca="false">SUM(M8)</f>
        <v>#REF!</v>
      </c>
      <c r="N7" s="213" t="n">
        <f aca="false">SUM(N8)</f>
        <v>128000</v>
      </c>
      <c r="O7" s="213" t="n">
        <f aca="false">SUM(O8)</f>
        <v>128000</v>
      </c>
      <c r="P7" s="213" t="n">
        <f aca="false">SUM(P8)</f>
        <v>128000</v>
      </c>
      <c r="Q7" s="213" t="n">
        <f aca="false">SUM(Q8)</f>
        <v>128000</v>
      </c>
      <c r="R7" s="213" t="n">
        <f aca="false">SUM(R8)</f>
        <v>67838.38</v>
      </c>
      <c r="S7" s="213" t="n">
        <f aca="false">SUM(S8)</f>
        <v>135000</v>
      </c>
      <c r="T7" s="213" t="n">
        <f aca="false">SUM(T8)</f>
        <v>46004.14</v>
      </c>
      <c r="U7" s="213" t="n">
        <f aca="false">SUM(U8)</f>
        <v>0</v>
      </c>
      <c r="V7" s="213" t="n">
        <f aca="false">SUM(V8)</f>
        <v>946.666666666667</v>
      </c>
      <c r="W7" s="213" t="n">
        <f aca="false">SUM(W8)</f>
        <v>220000</v>
      </c>
      <c r="X7" s="213" t="n">
        <f aca="false">SUM(X8)</f>
        <v>160000</v>
      </c>
      <c r="Y7" s="213" t="n">
        <f aca="false">SUM(Y8)</f>
        <v>210000</v>
      </c>
      <c r="Z7" s="213" t="n">
        <f aca="false">SUM(Z8)</f>
        <v>193000</v>
      </c>
      <c r="AA7" s="213" t="n">
        <f aca="false">SUM(AA8)</f>
        <v>160000</v>
      </c>
      <c r="AB7" s="213" t="n">
        <f aca="false">SUM(AB8)</f>
        <v>78432.05</v>
      </c>
      <c r="AC7" s="213" t="n">
        <f aca="false">SUM(AC8)</f>
        <v>160000</v>
      </c>
      <c r="AD7" s="213" t="n">
        <f aca="false">SUM(AD8)</f>
        <v>150000</v>
      </c>
      <c r="AE7" s="213" t="n">
        <f aca="false">SUM(AE8)</f>
        <v>0</v>
      </c>
      <c r="AF7" s="213" t="n">
        <f aca="false">SUM(AF8)</f>
        <v>0</v>
      </c>
      <c r="AG7" s="213" t="n">
        <f aca="false">SUM(AG8)</f>
        <v>150000</v>
      </c>
      <c r="AH7" s="213" t="n">
        <f aca="false">SUM(AH8)</f>
        <v>99202.66</v>
      </c>
      <c r="AI7" s="213" t="n">
        <f aca="false">SUM(AI8)</f>
        <v>260000</v>
      </c>
      <c r="AJ7" s="213" t="n">
        <f aca="false">SUM(AJ8)</f>
        <v>83193.96</v>
      </c>
      <c r="AK7" s="213" t="n">
        <f aca="false">SUM(AK8)</f>
        <v>130000</v>
      </c>
      <c r="AL7" s="213" t="n">
        <f aca="false">SUM(AL8)</f>
        <v>0</v>
      </c>
      <c r="AM7" s="213" t="n">
        <f aca="false">SUM(AM8)</f>
        <v>0</v>
      </c>
      <c r="AN7" s="213" t="n">
        <f aca="false">SUM(AN8)</f>
        <v>130000</v>
      </c>
      <c r="AO7" s="207" t="n">
        <f aca="false">SUM(AN7/$AN$2)</f>
        <v>17253.9650939014</v>
      </c>
      <c r="AP7" s="213" t="n">
        <f aca="false">SUM(AP8)</f>
        <v>165000</v>
      </c>
      <c r="AQ7" s="213" t="n">
        <f aca="false">SUM(AQ8)</f>
        <v>0</v>
      </c>
      <c r="AR7" s="207" t="n">
        <f aca="false">SUM(AP7/$AN$2)</f>
        <v>21899.2633884133</v>
      </c>
      <c r="AS7" s="207" t="n">
        <f aca="false">SUM(AS8)</f>
        <v>0</v>
      </c>
      <c r="AT7" s="207" t="n">
        <f aca="false">SUM(AT8)</f>
        <v>13423.24</v>
      </c>
      <c r="AU7" s="207" t="n">
        <f aca="false">SUM(AU8)</f>
        <v>1960</v>
      </c>
      <c r="AV7" s="207" t="n">
        <f aca="false">SUM(AV8)</f>
        <v>0</v>
      </c>
      <c r="AW7" s="207" t="n">
        <f aca="false">SUM(AW8)</f>
        <v>23859.2633884133</v>
      </c>
      <c r="AX7" s="208" t="n">
        <f aca="false">SUM(AX8)</f>
        <v>19686.86</v>
      </c>
      <c r="AY7" s="207" t="n">
        <f aca="false">SUM(AY8)</f>
        <v>0</v>
      </c>
      <c r="AZ7" s="207" t="n">
        <f aca="false">SUM(AZ8)</f>
        <v>3290.84</v>
      </c>
      <c r="BA7" s="275" t="n">
        <f aca="false">SUM(BA8)</f>
        <v>20568.4210518283</v>
      </c>
      <c r="BI7" s="3"/>
    </row>
    <row r="8" customFormat="false" ht="12.75" hidden="false" customHeight="false" outlineLevel="0" collapsed="false">
      <c r="A8" s="214" t="s">
        <v>152</v>
      </c>
      <c r="B8" s="210"/>
      <c r="C8" s="210"/>
      <c r="D8" s="210"/>
      <c r="E8" s="210"/>
      <c r="F8" s="210"/>
      <c r="G8" s="210"/>
      <c r="H8" s="210"/>
      <c r="I8" s="211" t="s">
        <v>153</v>
      </c>
      <c r="J8" s="212"/>
      <c r="K8" s="213" t="e">
        <f aca="false">SUM(K9+K19)</f>
        <v>#REF!</v>
      </c>
      <c r="L8" s="213" t="e">
        <f aca="false">SUM(L9+L19)</f>
        <v>#REF!</v>
      </c>
      <c r="M8" s="213" t="e">
        <f aca="false">SUM(M9+M19)</f>
        <v>#REF!</v>
      </c>
      <c r="N8" s="213" t="n">
        <f aca="false">SUM(N9+N19)</f>
        <v>128000</v>
      </c>
      <c r="O8" s="213" t="n">
        <f aca="false">SUM(O9+O19)</f>
        <v>128000</v>
      </c>
      <c r="P8" s="213" t="n">
        <f aca="false">SUM(P9+P19)</f>
        <v>128000</v>
      </c>
      <c r="Q8" s="213" t="n">
        <f aca="false">SUM(Q9+Q19)</f>
        <v>128000</v>
      </c>
      <c r="R8" s="213" t="n">
        <f aca="false">SUM(R9+R19)</f>
        <v>67838.38</v>
      </c>
      <c r="S8" s="213" t="n">
        <f aca="false">SUM(S9+S19)</f>
        <v>135000</v>
      </c>
      <c r="T8" s="213" t="n">
        <f aca="false">SUM(T9+T19)</f>
        <v>46004.14</v>
      </c>
      <c r="U8" s="213" t="n">
        <f aca="false">SUM(U9+U19)</f>
        <v>0</v>
      </c>
      <c r="V8" s="213" t="n">
        <f aca="false">SUM(V9+V19)</f>
        <v>946.666666666667</v>
      </c>
      <c r="W8" s="213" t="n">
        <f aca="false">SUM(W9+W19)</f>
        <v>220000</v>
      </c>
      <c r="X8" s="213" t="n">
        <f aca="false">SUM(X9+X19)</f>
        <v>160000</v>
      </c>
      <c r="Y8" s="213" t="n">
        <f aca="false">SUM(Y9+Y19)</f>
        <v>210000</v>
      </c>
      <c r="Z8" s="213" t="n">
        <f aca="false">SUM(Z9+Z19)</f>
        <v>193000</v>
      </c>
      <c r="AA8" s="213" t="n">
        <f aca="false">SUM(AA9+AA19)</f>
        <v>160000</v>
      </c>
      <c r="AB8" s="213" t="n">
        <f aca="false">SUM(AB9+AB19)</f>
        <v>78432.05</v>
      </c>
      <c r="AC8" s="213" t="n">
        <f aca="false">SUM(AC9+AC19)</f>
        <v>160000</v>
      </c>
      <c r="AD8" s="213" t="n">
        <f aca="false">SUM(AD9+AD19)</f>
        <v>150000</v>
      </c>
      <c r="AE8" s="213" t="n">
        <f aca="false">SUM(AE9+AE19)</f>
        <v>0</v>
      </c>
      <c r="AF8" s="213" t="n">
        <f aca="false">SUM(AF9+AF19)</f>
        <v>0</v>
      </c>
      <c r="AG8" s="213" t="n">
        <f aca="false">SUM(AG9+AG19)</f>
        <v>150000</v>
      </c>
      <c r="AH8" s="213" t="n">
        <f aca="false">SUM(AH9+AH19)</f>
        <v>99202.66</v>
      </c>
      <c r="AI8" s="213" t="n">
        <f aca="false">SUM(AI9+AI19)</f>
        <v>260000</v>
      </c>
      <c r="AJ8" s="213" t="n">
        <f aca="false">SUM(AJ9+AJ19)</f>
        <v>83193.96</v>
      </c>
      <c r="AK8" s="213" t="n">
        <f aca="false">SUM(AK9+AK19)</f>
        <v>130000</v>
      </c>
      <c r="AL8" s="213" t="n">
        <f aca="false">SUM(AL9+AL19)</f>
        <v>0</v>
      </c>
      <c r="AM8" s="213" t="n">
        <f aca="false">SUM(AM9+AM19)</f>
        <v>0</v>
      </c>
      <c r="AN8" s="213" t="n">
        <f aca="false">SUM(AN9+AN19)</f>
        <v>130000</v>
      </c>
      <c r="AO8" s="207" t="n">
        <f aca="false">SUM(AN8/$AN$2)</f>
        <v>17253.9650939014</v>
      </c>
      <c r="AP8" s="213" t="n">
        <f aca="false">SUM(AP9+AP19)</f>
        <v>165000</v>
      </c>
      <c r="AQ8" s="213" t="n">
        <f aca="false">SUM(AQ9+AQ19)</f>
        <v>0</v>
      </c>
      <c r="AR8" s="207" t="n">
        <f aca="false">SUM(AP8/$AN$2)</f>
        <v>21899.2633884133</v>
      </c>
      <c r="AS8" s="207"/>
      <c r="AT8" s="207" t="n">
        <f aca="false">SUM(AT9+AT19)</f>
        <v>13423.24</v>
      </c>
      <c r="AU8" s="207" t="n">
        <f aca="false">SUM(AU9+AU19)</f>
        <v>1960</v>
      </c>
      <c r="AV8" s="207" t="n">
        <f aca="false">SUM(AV9+AV19)</f>
        <v>0</v>
      </c>
      <c r="AW8" s="207" t="n">
        <f aca="false">SUM(AR8+AU8-AV8)</f>
        <v>23859.2633884133</v>
      </c>
      <c r="AX8" s="215" t="n">
        <f aca="false">SUM(AX12+AX22)</f>
        <v>19686.86</v>
      </c>
      <c r="AY8" s="216" t="n">
        <f aca="false">SUM(AY12+AY22)</f>
        <v>0</v>
      </c>
      <c r="AZ8" s="216" t="n">
        <f aca="false">SUM(AZ12+AZ22)</f>
        <v>3290.84</v>
      </c>
      <c r="BA8" s="287" t="n">
        <f aca="false">SUM(BA12+BA22)</f>
        <v>20568.4210518283</v>
      </c>
      <c r="BI8" s="3"/>
    </row>
    <row r="9" customFormat="false" ht="12.75" hidden="false" customHeight="false" outlineLevel="0" collapsed="false">
      <c r="A9" s="209" t="s">
        <v>154</v>
      </c>
      <c r="B9" s="205"/>
      <c r="C9" s="205"/>
      <c r="D9" s="205"/>
      <c r="E9" s="205"/>
      <c r="F9" s="205"/>
      <c r="G9" s="205"/>
      <c r="H9" s="205"/>
      <c r="I9" s="217" t="s">
        <v>155</v>
      </c>
      <c r="J9" s="218" t="s">
        <v>156</v>
      </c>
      <c r="K9" s="219" t="e">
        <f aca="false">SUM(K10)</f>
        <v>#REF!</v>
      </c>
      <c r="L9" s="219" t="e">
        <f aca="false">SUM(L10)</f>
        <v>#REF!</v>
      </c>
      <c r="M9" s="219" t="e">
        <f aca="false">SUM(M10)</f>
        <v>#REF!</v>
      </c>
      <c r="N9" s="219" t="n">
        <f aca="false">SUM(N10)</f>
        <v>108000</v>
      </c>
      <c r="O9" s="219" t="n">
        <f aca="false">SUM(O10)</f>
        <v>108000</v>
      </c>
      <c r="P9" s="219" t="n">
        <f aca="false">SUM(P10)</f>
        <v>108000</v>
      </c>
      <c r="Q9" s="219" t="n">
        <f aca="false">SUM(Q10)</f>
        <v>108000</v>
      </c>
      <c r="R9" s="219" t="n">
        <f aca="false">SUM(R10)</f>
        <v>57838.38</v>
      </c>
      <c r="S9" s="219" t="n">
        <f aca="false">SUM(S10)</f>
        <v>115000</v>
      </c>
      <c r="T9" s="219" t="n">
        <f aca="false">SUM(T10)</f>
        <v>41004.14</v>
      </c>
      <c r="U9" s="219" t="n">
        <f aca="false">SUM(U10)</f>
        <v>0</v>
      </c>
      <c r="V9" s="219" t="n">
        <f aca="false">SUM(V10)</f>
        <v>846.666666666667</v>
      </c>
      <c r="W9" s="219" t="n">
        <f aca="false">SUM(W10)</f>
        <v>200000</v>
      </c>
      <c r="X9" s="219" t="n">
        <f aca="false">SUM(X10)</f>
        <v>130000</v>
      </c>
      <c r="Y9" s="219" t="n">
        <f aca="false">SUM(Y10)</f>
        <v>180000</v>
      </c>
      <c r="Z9" s="219" t="n">
        <f aca="false">SUM(Z10)</f>
        <v>163000</v>
      </c>
      <c r="AA9" s="219" t="n">
        <f aca="false">SUM(AA10)</f>
        <v>130000</v>
      </c>
      <c r="AB9" s="219" t="n">
        <f aca="false">SUM(AB10)</f>
        <v>65932.05</v>
      </c>
      <c r="AC9" s="219" t="n">
        <f aca="false">SUM(AC10)</f>
        <v>130000</v>
      </c>
      <c r="AD9" s="219" t="n">
        <f aca="false">SUM(AD10)</f>
        <v>120000</v>
      </c>
      <c r="AE9" s="219" t="n">
        <f aca="false">SUM(AE10)</f>
        <v>0</v>
      </c>
      <c r="AF9" s="219" t="n">
        <f aca="false">SUM(AF10)</f>
        <v>0</v>
      </c>
      <c r="AG9" s="219" t="n">
        <f aca="false">SUM(AG10)</f>
        <v>120000</v>
      </c>
      <c r="AH9" s="219" t="n">
        <f aca="false">SUM(AH10)</f>
        <v>84202.66</v>
      </c>
      <c r="AI9" s="219" t="n">
        <f aca="false">SUM(AI10)</f>
        <v>220000</v>
      </c>
      <c r="AJ9" s="219" t="n">
        <f aca="false">SUM(AJ10)</f>
        <v>73193.96</v>
      </c>
      <c r="AK9" s="219" t="n">
        <f aca="false">SUM(AK10)</f>
        <v>90000</v>
      </c>
      <c r="AL9" s="219" t="n">
        <f aca="false">SUM(AL10)</f>
        <v>0</v>
      </c>
      <c r="AM9" s="219" t="n">
        <f aca="false">SUM(AM10)</f>
        <v>0</v>
      </c>
      <c r="AN9" s="219" t="n">
        <f aca="false">SUM(AN10)</f>
        <v>90000</v>
      </c>
      <c r="AO9" s="207" t="n">
        <f aca="false">SUM(AN9/$AN$2)</f>
        <v>11945.0527573163</v>
      </c>
      <c r="AP9" s="219" t="n">
        <f aca="false">SUM(AP10)</f>
        <v>125000</v>
      </c>
      <c r="AQ9" s="219" t="n">
        <f aca="false">SUM(AQ10)</f>
        <v>0</v>
      </c>
      <c r="AR9" s="207" t="n">
        <f aca="false">SUM(AP9/$AN$2)</f>
        <v>16590.3510518283</v>
      </c>
      <c r="AS9" s="207"/>
      <c r="AT9" s="207" t="n">
        <f aca="false">SUM(AT10)</f>
        <v>10768.74</v>
      </c>
      <c r="AU9" s="207" t="n">
        <f aca="false">SUM(AU10)</f>
        <v>1960</v>
      </c>
      <c r="AV9" s="207" t="n">
        <f aca="false">SUM(AV10)</f>
        <v>0</v>
      </c>
      <c r="AW9" s="207" t="n">
        <f aca="false">SUM(AR9+AU9-AV9)</f>
        <v>18550.3510518283</v>
      </c>
      <c r="AX9" s="215"/>
      <c r="AY9" s="180" t="n">
        <f aca="false">SUM(AY12)</f>
        <v>0</v>
      </c>
      <c r="AZ9" s="180" t="n">
        <f aca="false">SUM(AZ12)</f>
        <v>3290.84</v>
      </c>
      <c r="BA9" s="160" t="n">
        <f aca="false">SUM(BA12)</f>
        <v>15259.5110518283</v>
      </c>
      <c r="BI9" s="3"/>
    </row>
    <row r="10" customFormat="false" ht="12.75" hidden="false" customHeight="false" outlineLevel="0" collapsed="false">
      <c r="A10" s="209"/>
      <c r="B10" s="205"/>
      <c r="C10" s="205"/>
      <c r="D10" s="205"/>
      <c r="E10" s="205"/>
      <c r="F10" s="205"/>
      <c r="G10" s="205"/>
      <c r="H10" s="205"/>
      <c r="I10" s="217" t="s">
        <v>157</v>
      </c>
      <c r="J10" s="218"/>
      <c r="K10" s="219" t="e">
        <f aca="false">SUM(K12)</f>
        <v>#REF!</v>
      </c>
      <c r="L10" s="219" t="e">
        <f aca="false">SUM(L12)</f>
        <v>#REF!</v>
      </c>
      <c r="M10" s="219" t="e">
        <f aca="false">SUM(M12)</f>
        <v>#REF!</v>
      </c>
      <c r="N10" s="219" t="n">
        <f aca="false">SUM(N12)</f>
        <v>108000</v>
      </c>
      <c r="O10" s="219" t="n">
        <f aca="false">SUM(O12)</f>
        <v>108000</v>
      </c>
      <c r="P10" s="219" t="n">
        <f aca="false">SUM(P12)</f>
        <v>108000</v>
      </c>
      <c r="Q10" s="219" t="n">
        <f aca="false">SUM(Q12)</f>
        <v>108000</v>
      </c>
      <c r="R10" s="219" t="n">
        <f aca="false">SUM(R12)</f>
        <v>57838.38</v>
      </c>
      <c r="S10" s="219" t="n">
        <f aca="false">SUM(S12)</f>
        <v>115000</v>
      </c>
      <c r="T10" s="219" t="n">
        <f aca="false">SUM(T12)</f>
        <v>41004.14</v>
      </c>
      <c r="U10" s="219" t="n">
        <f aca="false">SUM(U12)</f>
        <v>0</v>
      </c>
      <c r="V10" s="219" t="n">
        <f aca="false">SUM(V12)</f>
        <v>846.666666666667</v>
      </c>
      <c r="W10" s="219" t="n">
        <f aca="false">SUM(W12)</f>
        <v>200000</v>
      </c>
      <c r="X10" s="219" t="n">
        <f aca="false">SUM(X12)</f>
        <v>130000</v>
      </c>
      <c r="Y10" s="219" t="n">
        <f aca="false">SUM(Y12)</f>
        <v>180000</v>
      </c>
      <c r="Z10" s="219" t="n">
        <f aca="false">SUM(Z12)</f>
        <v>163000</v>
      </c>
      <c r="AA10" s="219" t="n">
        <f aca="false">SUM(AA12)</f>
        <v>130000</v>
      </c>
      <c r="AB10" s="219" t="n">
        <f aca="false">SUM(AB12)</f>
        <v>65932.05</v>
      </c>
      <c r="AC10" s="219" t="n">
        <f aca="false">SUM(AC12)</f>
        <v>130000</v>
      </c>
      <c r="AD10" s="219" t="n">
        <f aca="false">SUM(AD12)</f>
        <v>120000</v>
      </c>
      <c r="AE10" s="219" t="n">
        <f aca="false">SUM(AE12)</f>
        <v>0</v>
      </c>
      <c r="AF10" s="219" t="n">
        <f aca="false">SUM(AF12)</f>
        <v>0</v>
      </c>
      <c r="AG10" s="219" t="n">
        <f aca="false">SUM(AG12)</f>
        <v>120000</v>
      </c>
      <c r="AH10" s="219" t="n">
        <f aca="false">SUM(AH12)</f>
        <v>84202.66</v>
      </c>
      <c r="AI10" s="219" t="n">
        <f aca="false">SUM(AI12)</f>
        <v>220000</v>
      </c>
      <c r="AJ10" s="219" t="n">
        <f aca="false">SUM(AJ12)</f>
        <v>73193.96</v>
      </c>
      <c r="AK10" s="219" t="n">
        <f aca="false">SUM(AK12)</f>
        <v>90000</v>
      </c>
      <c r="AL10" s="219" t="n">
        <f aca="false">SUM(AL12)</f>
        <v>0</v>
      </c>
      <c r="AM10" s="219" t="n">
        <f aca="false">SUM(AM12)</f>
        <v>0</v>
      </c>
      <c r="AN10" s="219" t="n">
        <f aca="false">SUM(AN12)</f>
        <v>90000</v>
      </c>
      <c r="AO10" s="207" t="n">
        <f aca="false">SUM(AN10/$AN$2)</f>
        <v>11945.0527573163</v>
      </c>
      <c r="AP10" s="219" t="n">
        <f aca="false">SUM(AP12)</f>
        <v>125000</v>
      </c>
      <c r="AQ10" s="219" t="n">
        <f aca="false">SUM(AQ12)</f>
        <v>0</v>
      </c>
      <c r="AR10" s="207" t="n">
        <f aca="false">SUM(AP10/$AN$2)</f>
        <v>16590.3510518283</v>
      </c>
      <c r="AS10" s="207"/>
      <c r="AT10" s="207" t="n">
        <f aca="false">SUM(AT12)</f>
        <v>10768.74</v>
      </c>
      <c r="AU10" s="207" t="n">
        <f aca="false">SUM(AU12)</f>
        <v>1960</v>
      </c>
      <c r="AV10" s="207" t="n">
        <f aca="false">SUM(AV12)</f>
        <v>0</v>
      </c>
      <c r="AW10" s="207" t="n">
        <f aca="false">SUM(AR10+AU10-AV10)</f>
        <v>18550.3510518283</v>
      </c>
      <c r="AX10" s="215"/>
      <c r="AY10" s="180" t="n">
        <f aca="false">SUM(AY11)</f>
        <v>0</v>
      </c>
      <c r="AZ10" s="180" t="n">
        <f aca="false">SUM(AZ11)</f>
        <v>0</v>
      </c>
      <c r="BA10" s="160" t="n">
        <f aca="false">SUM(BA11)</f>
        <v>15259.5110518283</v>
      </c>
      <c r="BI10" s="3"/>
    </row>
    <row r="11" customFormat="false" ht="12.75" hidden="false" customHeight="false" outlineLevel="0" collapsed="false">
      <c r="A11" s="209"/>
      <c r="B11" s="205" t="s">
        <v>158</v>
      </c>
      <c r="C11" s="205"/>
      <c r="D11" s="205"/>
      <c r="E11" s="205"/>
      <c r="F11" s="205"/>
      <c r="G11" s="205"/>
      <c r="H11" s="205"/>
      <c r="I11" s="217" t="s">
        <v>159</v>
      </c>
      <c r="J11" s="218" t="s">
        <v>160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 t="n">
        <v>90000</v>
      </c>
      <c r="AO11" s="207" t="n">
        <f aca="false">SUM(AN11/$AN$2)</f>
        <v>11945.0527573163</v>
      </c>
      <c r="AP11" s="219" t="n">
        <f aca="false">SUM(AP12)</f>
        <v>125000</v>
      </c>
      <c r="AQ11" s="219" t="n">
        <f aca="false">SUM(AQ12)</f>
        <v>0</v>
      </c>
      <c r="AR11" s="207" t="n">
        <f aca="false">SUM(AP11/$AN$2)</f>
        <v>16590.3510518283</v>
      </c>
      <c r="AS11" s="207"/>
      <c r="AT11" s="207" t="n">
        <f aca="false">SUM(AT12)</f>
        <v>10768.74</v>
      </c>
      <c r="AU11" s="207" t="n">
        <f aca="false">SUM(AU12)</f>
        <v>1960</v>
      </c>
      <c r="AV11" s="207" t="n">
        <f aca="false">SUM(AV12)</f>
        <v>0</v>
      </c>
      <c r="AW11" s="207" t="n">
        <f aca="false">SUM(AR11+AU11-AV11)</f>
        <v>18550.3510518283</v>
      </c>
      <c r="AX11" s="215"/>
      <c r="AY11" s="180" t="n">
        <f aca="false">SUM(AY12)</f>
        <v>0</v>
      </c>
      <c r="AZ11" s="180"/>
      <c r="BA11" s="160" t="n">
        <f aca="false">SUM(BA12)</f>
        <v>15259.5110518283</v>
      </c>
      <c r="BB11" s="3" t="n">
        <v>15259.51</v>
      </c>
      <c r="BI11" s="3"/>
    </row>
    <row r="12" customFormat="false" ht="12.75" hidden="false" customHeight="false" outlineLevel="0" collapsed="false">
      <c r="A12" s="214"/>
      <c r="B12" s="220"/>
      <c r="C12" s="220"/>
      <c r="D12" s="220"/>
      <c r="E12" s="220"/>
      <c r="F12" s="220"/>
      <c r="G12" s="220"/>
      <c r="H12" s="220"/>
      <c r="I12" s="206" t="n">
        <v>3</v>
      </c>
      <c r="J12" s="137" t="s">
        <v>71</v>
      </c>
      <c r="K12" s="207" t="e">
        <f aca="false">SUM(K13)</f>
        <v>#REF!</v>
      </c>
      <c r="L12" s="207" t="e">
        <f aca="false">SUM(L13)</f>
        <v>#REF!</v>
      </c>
      <c r="M12" s="207" t="e">
        <f aca="false">SUM(M13)</f>
        <v>#REF!</v>
      </c>
      <c r="N12" s="207" t="n">
        <f aca="false">SUM(N13)</f>
        <v>108000</v>
      </c>
      <c r="O12" s="207" t="n">
        <f aca="false">SUM(O13)</f>
        <v>108000</v>
      </c>
      <c r="P12" s="207" t="n">
        <f aca="false">SUM(P13)</f>
        <v>108000</v>
      </c>
      <c r="Q12" s="207" t="n">
        <f aca="false">SUM(Q13)</f>
        <v>108000</v>
      </c>
      <c r="R12" s="207" t="n">
        <f aca="false">SUM(R13)</f>
        <v>57838.38</v>
      </c>
      <c r="S12" s="207" t="n">
        <f aca="false">SUM(S13)</f>
        <v>115000</v>
      </c>
      <c r="T12" s="207" t="n">
        <f aca="false">SUM(T13)</f>
        <v>41004.14</v>
      </c>
      <c r="U12" s="207" t="n">
        <f aca="false">SUM(U13)</f>
        <v>0</v>
      </c>
      <c r="V12" s="207" t="n">
        <f aca="false">SUM(V13)</f>
        <v>846.666666666667</v>
      </c>
      <c r="W12" s="207" t="n">
        <f aca="false">SUM(W13)</f>
        <v>200000</v>
      </c>
      <c r="X12" s="207" t="n">
        <f aca="false">SUM(X13)</f>
        <v>130000</v>
      </c>
      <c r="Y12" s="207" t="n">
        <f aca="false">SUM(Y13)</f>
        <v>180000</v>
      </c>
      <c r="Z12" s="207" t="n">
        <f aca="false">SUM(Z13)</f>
        <v>163000</v>
      </c>
      <c r="AA12" s="207" t="n">
        <f aca="false">SUM(AA13)</f>
        <v>130000</v>
      </c>
      <c r="AB12" s="207" t="n">
        <f aca="false">SUM(AB13)</f>
        <v>65932.05</v>
      </c>
      <c r="AC12" s="207" t="n">
        <f aca="false">SUM(AC13)</f>
        <v>130000</v>
      </c>
      <c r="AD12" s="207" t="n">
        <f aca="false">SUM(AD13)</f>
        <v>120000</v>
      </c>
      <c r="AE12" s="207" t="n">
        <f aca="false">SUM(AE13)</f>
        <v>0</v>
      </c>
      <c r="AF12" s="207" t="n">
        <f aca="false">SUM(AF13)</f>
        <v>0</v>
      </c>
      <c r="AG12" s="207" t="n">
        <f aca="false">SUM(AG13)</f>
        <v>120000</v>
      </c>
      <c r="AH12" s="207" t="n">
        <f aca="false">SUM(AH13)</f>
        <v>84202.66</v>
      </c>
      <c r="AI12" s="207" t="n">
        <f aca="false">SUM(AI13)</f>
        <v>220000</v>
      </c>
      <c r="AJ12" s="207" t="n">
        <f aca="false">SUM(AJ13)</f>
        <v>73193.96</v>
      </c>
      <c r="AK12" s="207" t="n">
        <f aca="false">SUM(AK13)</f>
        <v>90000</v>
      </c>
      <c r="AL12" s="207" t="n">
        <f aca="false">SUM(AL13)</f>
        <v>0</v>
      </c>
      <c r="AM12" s="207" t="n">
        <f aca="false">SUM(AM13)</f>
        <v>0</v>
      </c>
      <c r="AN12" s="207" t="n">
        <f aca="false">SUM(AN13)</f>
        <v>90000</v>
      </c>
      <c r="AO12" s="207" t="n">
        <f aca="false">SUM(AN12/$AN$2)</f>
        <v>11945.0527573163</v>
      </c>
      <c r="AP12" s="207" t="n">
        <f aca="false">SUM(AP13)</f>
        <v>125000</v>
      </c>
      <c r="AQ12" s="207" t="n">
        <f aca="false">SUM(AQ13)</f>
        <v>0</v>
      </c>
      <c r="AR12" s="207" t="n">
        <f aca="false">SUM(AP12/$AN$2)</f>
        <v>16590.3510518283</v>
      </c>
      <c r="AS12" s="207"/>
      <c r="AT12" s="207" t="n">
        <f aca="false">SUM(AT13)</f>
        <v>10768.74</v>
      </c>
      <c r="AU12" s="207" t="n">
        <f aca="false">SUM(AU13)</f>
        <v>1960</v>
      </c>
      <c r="AV12" s="207" t="n">
        <f aca="false">SUM(AV13)</f>
        <v>0</v>
      </c>
      <c r="AW12" s="207" t="n">
        <f aca="false">SUM(AR12+AU12-AV12)</f>
        <v>18550.3510518283</v>
      </c>
      <c r="AX12" s="215" t="n">
        <f aca="false">SUM(AX13)</f>
        <v>14377.86</v>
      </c>
      <c r="AY12" s="216" t="n">
        <f aca="false">SUM(AY13)</f>
        <v>0</v>
      </c>
      <c r="AZ12" s="216" t="n">
        <f aca="false">SUM(AZ13)</f>
        <v>3290.84</v>
      </c>
      <c r="BA12" s="287" t="n">
        <f aca="false">SUM(BA13)</f>
        <v>15259.5110518283</v>
      </c>
      <c r="BI12" s="3"/>
    </row>
    <row r="13" customFormat="false" ht="13.5" hidden="false" customHeight="true" outlineLevel="0" collapsed="false">
      <c r="A13" s="214"/>
      <c r="B13" s="220" t="s">
        <v>159</v>
      </c>
      <c r="C13" s="220"/>
      <c r="D13" s="220"/>
      <c r="E13" s="220"/>
      <c r="F13" s="220"/>
      <c r="G13" s="220"/>
      <c r="H13" s="220"/>
      <c r="I13" s="206" t="n">
        <v>32</v>
      </c>
      <c r="J13" s="137" t="s">
        <v>73</v>
      </c>
      <c r="K13" s="207" t="e">
        <f aca="false">SUM(#REF!+K14)</f>
        <v>#REF!</v>
      </c>
      <c r="L13" s="207" t="e">
        <f aca="false">SUM(#REF!+L14)</f>
        <v>#REF!</v>
      </c>
      <c r="M13" s="207" t="e">
        <f aca="false">SUM(#REF!+M14)</f>
        <v>#REF!</v>
      </c>
      <c r="N13" s="207" t="n">
        <f aca="false">SUM(N14)</f>
        <v>108000</v>
      </c>
      <c r="O13" s="207" t="n">
        <f aca="false">SUM(O14)</f>
        <v>108000</v>
      </c>
      <c r="P13" s="207" t="n">
        <f aca="false">SUM(P14)</f>
        <v>108000</v>
      </c>
      <c r="Q13" s="207" t="n">
        <f aca="false">SUM(Q14)</f>
        <v>108000</v>
      </c>
      <c r="R13" s="207" t="n">
        <f aca="false">SUM(R14)</f>
        <v>57838.38</v>
      </c>
      <c r="S13" s="207" t="n">
        <f aca="false">SUM(S14)</f>
        <v>115000</v>
      </c>
      <c r="T13" s="207" t="n">
        <f aca="false">SUM(T14)</f>
        <v>41004.14</v>
      </c>
      <c r="U13" s="207" t="n">
        <f aca="false">SUM(U14)</f>
        <v>0</v>
      </c>
      <c r="V13" s="207" t="n">
        <f aca="false">SUM(V14)</f>
        <v>846.666666666667</v>
      </c>
      <c r="W13" s="207" t="n">
        <f aca="false">SUM(W14)</f>
        <v>200000</v>
      </c>
      <c r="X13" s="207" t="n">
        <f aca="false">SUM(X14)</f>
        <v>130000</v>
      </c>
      <c r="Y13" s="207" t="n">
        <f aca="false">SUM(Y14)</f>
        <v>180000</v>
      </c>
      <c r="Z13" s="207" t="n">
        <f aca="false">SUM(Z14)</f>
        <v>163000</v>
      </c>
      <c r="AA13" s="207" t="n">
        <f aca="false">SUM(AA14)</f>
        <v>130000</v>
      </c>
      <c r="AB13" s="207" t="n">
        <f aca="false">SUM(AB14)</f>
        <v>65932.05</v>
      </c>
      <c r="AC13" s="207" t="n">
        <f aca="false">SUM(AC14)</f>
        <v>130000</v>
      </c>
      <c r="AD13" s="207" t="n">
        <f aca="false">SUM(AD14)</f>
        <v>120000</v>
      </c>
      <c r="AE13" s="207" t="n">
        <f aca="false">SUM(AE14)</f>
        <v>0</v>
      </c>
      <c r="AF13" s="207" t="n">
        <f aca="false">SUM(AF14)</f>
        <v>0</v>
      </c>
      <c r="AG13" s="207" t="n">
        <f aca="false">SUM(AG14)</f>
        <v>120000</v>
      </c>
      <c r="AH13" s="207" t="n">
        <f aca="false">SUM(AH14)</f>
        <v>84202.66</v>
      </c>
      <c r="AI13" s="207" t="n">
        <f aca="false">SUM(AI14)</f>
        <v>220000</v>
      </c>
      <c r="AJ13" s="207" t="n">
        <f aca="false">SUM(AJ14)</f>
        <v>73193.96</v>
      </c>
      <c r="AK13" s="207" t="n">
        <f aca="false">SUM(AK14)</f>
        <v>90000</v>
      </c>
      <c r="AL13" s="207" t="n">
        <f aca="false">SUM(AL14)</f>
        <v>0</v>
      </c>
      <c r="AM13" s="207" t="n">
        <f aca="false">SUM(AM14)</f>
        <v>0</v>
      </c>
      <c r="AN13" s="207" t="n">
        <f aca="false">SUM(AN14)</f>
        <v>90000</v>
      </c>
      <c r="AO13" s="207" t="n">
        <f aca="false">SUM(AN13/$AN$2)</f>
        <v>11945.0527573163</v>
      </c>
      <c r="AP13" s="207" t="n">
        <f aca="false">SUM(AP14)</f>
        <v>125000</v>
      </c>
      <c r="AQ13" s="207"/>
      <c r="AR13" s="207" t="n">
        <f aca="false">SUM(AP13/$AN$2)</f>
        <v>16590.3510518283</v>
      </c>
      <c r="AS13" s="207"/>
      <c r="AT13" s="207" t="n">
        <f aca="false">SUM(AT14)</f>
        <v>10768.74</v>
      </c>
      <c r="AU13" s="207" t="n">
        <f aca="false">SUM(AU14)</f>
        <v>1960</v>
      </c>
      <c r="AV13" s="207" t="n">
        <f aca="false">SUM(AV14)</f>
        <v>0</v>
      </c>
      <c r="AW13" s="207" t="n">
        <f aca="false">SUM(AR13+AU13-AV13)</f>
        <v>18550.3510518283</v>
      </c>
      <c r="AX13" s="215" t="n">
        <f aca="false">SUM(AX14)</f>
        <v>14377.86</v>
      </c>
      <c r="AY13" s="216" t="n">
        <f aca="false">SUM(AY14)</f>
        <v>0</v>
      </c>
      <c r="AZ13" s="216" t="n">
        <f aca="false">SUM(AZ14)</f>
        <v>3290.84</v>
      </c>
      <c r="BA13" s="287" t="n">
        <f aca="false">SUM(BA14)</f>
        <v>15259.5110518283</v>
      </c>
      <c r="BI13" s="3"/>
    </row>
    <row r="14" customFormat="false" ht="12.75" hidden="true" customHeight="false" outlineLevel="0" collapsed="false">
      <c r="A14" s="209"/>
      <c r="B14" s="205"/>
      <c r="C14" s="205"/>
      <c r="D14" s="205"/>
      <c r="E14" s="205"/>
      <c r="F14" s="205"/>
      <c r="G14" s="205"/>
      <c r="H14" s="205"/>
      <c r="I14" s="217" t="n">
        <v>329</v>
      </c>
      <c r="J14" s="218" t="s">
        <v>161</v>
      </c>
      <c r="K14" s="219" t="n">
        <f aca="false">SUM(K15:K18)</f>
        <v>0</v>
      </c>
      <c r="L14" s="219" t="n">
        <f aca="false">SUM(L15:L18)</f>
        <v>0</v>
      </c>
      <c r="M14" s="219" t="n">
        <f aca="false">SUM(M15:M18)</f>
        <v>0</v>
      </c>
      <c r="N14" s="219" t="n">
        <f aca="false">SUM(N15:N18)</f>
        <v>108000</v>
      </c>
      <c r="O14" s="219" t="n">
        <f aca="false">SUM(O15:O18)</f>
        <v>108000</v>
      </c>
      <c r="P14" s="219" t="n">
        <f aca="false">SUM(P15:P18)</f>
        <v>108000</v>
      </c>
      <c r="Q14" s="219" t="n">
        <f aca="false">SUM(Q15:Q18)</f>
        <v>108000</v>
      </c>
      <c r="R14" s="219" t="n">
        <f aca="false">SUM(R15:R18)</f>
        <v>57838.38</v>
      </c>
      <c r="S14" s="219" t="n">
        <f aca="false">SUM(S15:S18)</f>
        <v>115000</v>
      </c>
      <c r="T14" s="219" t="n">
        <f aca="false">SUM(T15:T18)</f>
        <v>41004.14</v>
      </c>
      <c r="U14" s="219" t="n">
        <f aca="false">SUM(U15:U18)</f>
        <v>0</v>
      </c>
      <c r="V14" s="219" t="n">
        <f aca="false">SUM(V15:V18)</f>
        <v>846.666666666667</v>
      </c>
      <c r="W14" s="219" t="n">
        <f aca="false">SUM(W15:W18)</f>
        <v>200000</v>
      </c>
      <c r="X14" s="219" t="n">
        <f aca="false">SUM(X15:X18)</f>
        <v>130000</v>
      </c>
      <c r="Y14" s="219" t="n">
        <f aca="false">SUM(Y15:Y18)</f>
        <v>180000</v>
      </c>
      <c r="Z14" s="219" t="n">
        <f aca="false">SUM(Z15:Z18)</f>
        <v>163000</v>
      </c>
      <c r="AA14" s="219" t="n">
        <f aca="false">SUM(AA15:AA18)</f>
        <v>130000</v>
      </c>
      <c r="AB14" s="219" t="n">
        <f aca="false">SUM(AB15:AB18)</f>
        <v>65932.05</v>
      </c>
      <c r="AC14" s="219" t="n">
        <f aca="false">SUM(AC15:AC18)</f>
        <v>130000</v>
      </c>
      <c r="AD14" s="219" t="n">
        <f aca="false">SUM(AD15:AD18)</f>
        <v>120000</v>
      </c>
      <c r="AE14" s="219" t="n">
        <f aca="false">SUM(AE15:AE18)</f>
        <v>0</v>
      </c>
      <c r="AF14" s="219" t="n">
        <f aca="false">SUM(AF15:AF18)</f>
        <v>0</v>
      </c>
      <c r="AG14" s="219" t="n">
        <f aca="false">SUM(AG15:AG18)</f>
        <v>120000</v>
      </c>
      <c r="AH14" s="219" t="n">
        <f aca="false">SUM(AH15:AH18)</f>
        <v>84202.66</v>
      </c>
      <c r="AI14" s="219" t="n">
        <f aca="false">SUM(AI15:AI18)</f>
        <v>220000</v>
      </c>
      <c r="AJ14" s="219" t="n">
        <f aca="false">SUM(AJ15:AJ18)</f>
        <v>73193.96</v>
      </c>
      <c r="AK14" s="219" t="n">
        <f aca="false">SUM(AK15:AK18)</f>
        <v>90000</v>
      </c>
      <c r="AL14" s="219" t="n">
        <f aca="false">SUM(AL15:AL18)</f>
        <v>0</v>
      </c>
      <c r="AM14" s="219" t="n">
        <f aca="false">SUM(AM15:AM18)</f>
        <v>0</v>
      </c>
      <c r="AN14" s="219" t="n">
        <f aca="false">SUM(AN15:AN18)</f>
        <v>90000</v>
      </c>
      <c r="AO14" s="207" t="n">
        <f aca="false">SUM(AN14/$AN$2)</f>
        <v>11945.0527573163</v>
      </c>
      <c r="AP14" s="219" t="n">
        <f aca="false">SUM(AP15:AP18)</f>
        <v>125000</v>
      </c>
      <c r="AQ14" s="219"/>
      <c r="AR14" s="207" t="n">
        <f aca="false">SUM(AP14/$AN$2)</f>
        <v>16590.3510518283</v>
      </c>
      <c r="AS14" s="207"/>
      <c r="AT14" s="207" t="n">
        <f aca="false">SUM(AT15:AT18)</f>
        <v>10768.74</v>
      </c>
      <c r="AU14" s="207" t="n">
        <f aca="false">SUM(AU15:AU18)</f>
        <v>1960</v>
      </c>
      <c r="AV14" s="207" t="n">
        <f aca="false">SUM(AV15:AV18)</f>
        <v>0</v>
      </c>
      <c r="AW14" s="207" t="n">
        <f aca="false">SUM(AR14+AU14-AV14)</f>
        <v>18550.3510518283</v>
      </c>
      <c r="AX14" s="215" t="n">
        <f aca="false">SUM(AX15:AX18)</f>
        <v>14377.86</v>
      </c>
      <c r="AY14" s="216" t="n">
        <f aca="false">SUM(AY15:AY18)</f>
        <v>0</v>
      </c>
      <c r="AZ14" s="216" t="n">
        <f aca="false">SUM(AZ15:AZ18)</f>
        <v>3290.84</v>
      </c>
      <c r="BA14" s="287" t="n">
        <f aca="false">SUM(BA15:BA18)</f>
        <v>15259.5110518283</v>
      </c>
      <c r="BI14" s="3"/>
    </row>
    <row r="15" customFormat="false" ht="12.75" hidden="true" customHeight="false" outlineLevel="0" collapsed="false">
      <c r="A15" s="209"/>
      <c r="B15" s="205"/>
      <c r="C15" s="205"/>
      <c r="D15" s="205"/>
      <c r="E15" s="205"/>
      <c r="F15" s="205"/>
      <c r="G15" s="205"/>
      <c r="H15" s="205"/>
      <c r="I15" s="217" t="n">
        <v>32911</v>
      </c>
      <c r="J15" s="218" t="s">
        <v>162</v>
      </c>
      <c r="K15" s="219"/>
      <c r="L15" s="219"/>
      <c r="M15" s="219"/>
      <c r="N15" s="219" t="n">
        <v>100000</v>
      </c>
      <c r="O15" s="219" t="n">
        <v>100000</v>
      </c>
      <c r="P15" s="219" t="n">
        <v>100000</v>
      </c>
      <c r="Q15" s="219" t="n">
        <v>100000</v>
      </c>
      <c r="R15" s="219" t="n">
        <v>28652.38</v>
      </c>
      <c r="S15" s="219" t="n">
        <v>80000</v>
      </c>
      <c r="T15" s="219" t="n">
        <v>36253.9</v>
      </c>
      <c r="U15" s="219"/>
      <c r="V15" s="207" t="n">
        <f aca="false">S15/P15*100</f>
        <v>80</v>
      </c>
      <c r="W15" s="219" t="n">
        <v>80000</v>
      </c>
      <c r="X15" s="219" t="n">
        <v>100000</v>
      </c>
      <c r="Y15" s="219" t="n">
        <v>100000</v>
      </c>
      <c r="Z15" s="219" t="n">
        <v>100000</v>
      </c>
      <c r="AA15" s="219" t="n">
        <v>100000</v>
      </c>
      <c r="AB15" s="219" t="n">
        <v>19829.59</v>
      </c>
      <c r="AC15" s="219" t="n">
        <v>100000</v>
      </c>
      <c r="AD15" s="219" t="n">
        <v>80000</v>
      </c>
      <c r="AE15" s="219"/>
      <c r="AF15" s="219"/>
      <c r="AG15" s="221" t="n">
        <v>80000</v>
      </c>
      <c r="AH15" s="219" t="n">
        <v>60839.65</v>
      </c>
      <c r="AI15" s="219" t="n">
        <v>80000</v>
      </c>
      <c r="AJ15" s="180" t="n">
        <v>27663.23</v>
      </c>
      <c r="AK15" s="219" t="n">
        <v>50000</v>
      </c>
      <c r="AL15" s="219"/>
      <c r="AM15" s="219"/>
      <c r="AN15" s="180" t="n">
        <f aca="false">SUM(AK15+AL15-AM15)</f>
        <v>50000</v>
      </c>
      <c r="AO15" s="207" t="n">
        <f aca="false">SUM(AN15/$AN$2)</f>
        <v>6636.1404207313</v>
      </c>
      <c r="AP15" s="180" t="n">
        <v>50000</v>
      </c>
      <c r="AQ15" s="180"/>
      <c r="AR15" s="207" t="n">
        <f aca="false">SUM(AP15/$AN$2)</f>
        <v>6636.1404207313</v>
      </c>
      <c r="AS15" s="207" t="n">
        <v>4252.8</v>
      </c>
      <c r="AT15" s="207" t="n">
        <v>4252.8</v>
      </c>
      <c r="AU15" s="207" t="n">
        <v>1000</v>
      </c>
      <c r="AV15" s="207"/>
      <c r="AW15" s="207" t="n">
        <f aca="false">SUM(AR15+AU15-AV15)</f>
        <v>7636.1404207313</v>
      </c>
      <c r="AX15" s="215" t="n">
        <v>7383.12</v>
      </c>
      <c r="AY15" s="180"/>
      <c r="AZ15" s="180"/>
      <c r="BA15" s="160" t="n">
        <f aca="false">SUM(AW15+AY15-AZ15)</f>
        <v>7636.1404207313</v>
      </c>
      <c r="BI15" s="3"/>
    </row>
    <row r="16" customFormat="false" ht="12.75" hidden="true" customHeight="false" outlineLevel="0" collapsed="false">
      <c r="A16" s="209"/>
      <c r="B16" s="205"/>
      <c r="C16" s="205"/>
      <c r="D16" s="205"/>
      <c r="E16" s="205"/>
      <c r="F16" s="205"/>
      <c r="G16" s="205"/>
      <c r="H16" s="205"/>
      <c r="I16" s="217" t="n">
        <v>32921</v>
      </c>
      <c r="J16" s="218" t="s">
        <v>163</v>
      </c>
      <c r="K16" s="219"/>
      <c r="L16" s="219"/>
      <c r="M16" s="219"/>
      <c r="N16" s="219" t="n">
        <v>5000</v>
      </c>
      <c r="O16" s="219" t="n">
        <v>5000</v>
      </c>
      <c r="P16" s="219" t="n">
        <v>5000</v>
      </c>
      <c r="Q16" s="219" t="n">
        <v>5000</v>
      </c>
      <c r="R16" s="219" t="n">
        <v>25856.88</v>
      </c>
      <c r="S16" s="219" t="n">
        <v>30000</v>
      </c>
      <c r="T16" s="219" t="n">
        <v>1754.19</v>
      </c>
      <c r="U16" s="219"/>
      <c r="V16" s="207" t="n">
        <f aca="false">S16/P16*100</f>
        <v>600</v>
      </c>
      <c r="W16" s="219" t="n">
        <v>15000</v>
      </c>
      <c r="X16" s="219" t="n">
        <v>15000</v>
      </c>
      <c r="Y16" s="219" t="n">
        <v>15000</v>
      </c>
      <c r="Z16" s="219" t="n">
        <v>15000</v>
      </c>
      <c r="AA16" s="219" t="n">
        <v>15000</v>
      </c>
      <c r="AB16" s="219" t="n">
        <v>1916.2</v>
      </c>
      <c r="AC16" s="219" t="n">
        <v>15000</v>
      </c>
      <c r="AD16" s="219" t="n">
        <v>15000</v>
      </c>
      <c r="AE16" s="219"/>
      <c r="AF16" s="219"/>
      <c r="AG16" s="221" t="n">
        <f aca="false">SUM(AC16+AE16-AF16)</f>
        <v>15000</v>
      </c>
      <c r="AH16" s="219" t="n">
        <v>1596.84</v>
      </c>
      <c r="AI16" s="219" t="n">
        <v>15000</v>
      </c>
      <c r="AJ16" s="180" t="n">
        <v>0</v>
      </c>
      <c r="AK16" s="219" t="n">
        <v>15000</v>
      </c>
      <c r="AL16" s="219"/>
      <c r="AM16" s="219"/>
      <c r="AN16" s="180" t="n">
        <f aca="false">SUM(AK16+AL16-AM16)</f>
        <v>15000</v>
      </c>
      <c r="AO16" s="207" t="n">
        <f aca="false">SUM(AN16/$AN$2)</f>
        <v>1990.84212621939</v>
      </c>
      <c r="AP16" s="180" t="n">
        <v>15000</v>
      </c>
      <c r="AQ16" s="180"/>
      <c r="AR16" s="207" t="n">
        <f aca="false">SUM(AP16/$AN$2)</f>
        <v>1990.84212621939</v>
      </c>
      <c r="AS16" s="207"/>
      <c r="AT16" s="207"/>
      <c r="AU16" s="207"/>
      <c r="AV16" s="207"/>
      <c r="AW16" s="207" t="n">
        <f aca="false">SUM(AR16+AU16-AV16)</f>
        <v>1990.84212621939</v>
      </c>
      <c r="AX16" s="215"/>
      <c r="AY16" s="180"/>
      <c r="AZ16" s="180" t="n">
        <v>1990.84</v>
      </c>
      <c r="BA16" s="160" t="n">
        <f aca="false">SUM(AW16+AY16-AZ16)</f>
        <v>0.00212621939067503</v>
      </c>
      <c r="BI16" s="3"/>
    </row>
    <row r="17" customFormat="false" ht="12.75" hidden="true" customHeight="false" outlineLevel="0" collapsed="false">
      <c r="A17" s="209"/>
      <c r="B17" s="205"/>
      <c r="C17" s="205"/>
      <c r="D17" s="205"/>
      <c r="E17" s="205"/>
      <c r="F17" s="205"/>
      <c r="G17" s="205"/>
      <c r="H17" s="205"/>
      <c r="I17" s="217" t="n">
        <v>32931</v>
      </c>
      <c r="J17" s="218" t="s">
        <v>164</v>
      </c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07"/>
      <c r="W17" s="219" t="n">
        <v>100000</v>
      </c>
      <c r="X17" s="219"/>
      <c r="Y17" s="219" t="n">
        <v>50000</v>
      </c>
      <c r="Z17" s="219" t="n">
        <v>35000</v>
      </c>
      <c r="AA17" s="219" t="n">
        <v>0</v>
      </c>
      <c r="AB17" s="219" t="n">
        <v>33526.45</v>
      </c>
      <c r="AC17" s="219" t="n">
        <v>0</v>
      </c>
      <c r="AD17" s="219"/>
      <c r="AE17" s="219"/>
      <c r="AF17" s="219"/>
      <c r="AG17" s="221" t="n">
        <f aca="false">SUM(AC17+AE17-AF17)</f>
        <v>0</v>
      </c>
      <c r="AH17" s="219"/>
      <c r="AI17" s="219" t="n">
        <v>100000</v>
      </c>
      <c r="AJ17" s="180" t="n">
        <v>32350.4</v>
      </c>
      <c r="AK17" s="219" t="n">
        <v>0</v>
      </c>
      <c r="AL17" s="219"/>
      <c r="AM17" s="219"/>
      <c r="AN17" s="180" t="n">
        <f aca="false">SUM(AK17+AL17-AM17)</f>
        <v>0</v>
      </c>
      <c r="AO17" s="207" t="n">
        <f aca="false">SUM(AN17/$AN$2)</f>
        <v>0</v>
      </c>
      <c r="AP17" s="180" t="n">
        <v>30000</v>
      </c>
      <c r="AQ17" s="180"/>
      <c r="AR17" s="207" t="n">
        <f aca="false">SUM(AP17/$AN$2)</f>
        <v>3981.68425243878</v>
      </c>
      <c r="AS17" s="207" t="n">
        <v>4935.94</v>
      </c>
      <c r="AT17" s="207" t="n">
        <v>4935.94</v>
      </c>
      <c r="AU17" s="207" t="n">
        <v>960</v>
      </c>
      <c r="AV17" s="207"/>
      <c r="AW17" s="207" t="n">
        <f aca="false">SUM(AR17+AU17-AV17)</f>
        <v>4941.68425243878</v>
      </c>
      <c r="AX17" s="215" t="n">
        <v>4935.94</v>
      </c>
      <c r="AY17" s="180"/>
      <c r="AZ17" s="180"/>
      <c r="BA17" s="160" t="n">
        <f aca="false">SUM(AW17+AY17-AZ17)</f>
        <v>4941.68425243878</v>
      </c>
      <c r="BI17" s="3"/>
    </row>
    <row r="18" customFormat="false" ht="12.75" hidden="true" customHeight="false" outlineLevel="0" collapsed="false">
      <c r="A18" s="209"/>
      <c r="B18" s="205"/>
      <c r="C18" s="205"/>
      <c r="D18" s="205"/>
      <c r="E18" s="205"/>
      <c r="F18" s="205"/>
      <c r="G18" s="205"/>
      <c r="H18" s="205"/>
      <c r="I18" s="217" t="n">
        <v>32921</v>
      </c>
      <c r="J18" s="218" t="s">
        <v>165</v>
      </c>
      <c r="K18" s="219"/>
      <c r="L18" s="219"/>
      <c r="M18" s="219"/>
      <c r="N18" s="219" t="n">
        <v>3000</v>
      </c>
      <c r="O18" s="219" t="n">
        <v>3000</v>
      </c>
      <c r="P18" s="219" t="n">
        <v>3000</v>
      </c>
      <c r="Q18" s="219" t="n">
        <v>3000</v>
      </c>
      <c r="R18" s="219" t="n">
        <v>3329.12</v>
      </c>
      <c r="S18" s="219" t="n">
        <v>5000</v>
      </c>
      <c r="T18" s="219" t="n">
        <v>2996.05</v>
      </c>
      <c r="U18" s="219"/>
      <c r="V18" s="207" t="n">
        <f aca="false">S18/P18*100</f>
        <v>166.666666666667</v>
      </c>
      <c r="W18" s="219" t="n">
        <v>5000</v>
      </c>
      <c r="X18" s="219" t="n">
        <v>15000</v>
      </c>
      <c r="Y18" s="219" t="n">
        <v>15000</v>
      </c>
      <c r="Z18" s="219" t="n">
        <v>13000</v>
      </c>
      <c r="AA18" s="219" t="n">
        <v>15000</v>
      </c>
      <c r="AB18" s="219" t="n">
        <v>10659.81</v>
      </c>
      <c r="AC18" s="219" t="n">
        <v>15000</v>
      </c>
      <c r="AD18" s="219" t="n">
        <v>25000</v>
      </c>
      <c r="AE18" s="219"/>
      <c r="AF18" s="219"/>
      <c r="AG18" s="221" t="n">
        <v>25000</v>
      </c>
      <c r="AH18" s="219" t="n">
        <v>21766.17</v>
      </c>
      <c r="AI18" s="219" t="n">
        <v>25000</v>
      </c>
      <c r="AJ18" s="180" t="n">
        <v>13180.33</v>
      </c>
      <c r="AK18" s="219" t="n">
        <v>25000</v>
      </c>
      <c r="AL18" s="219"/>
      <c r="AM18" s="219"/>
      <c r="AN18" s="180" t="n">
        <f aca="false">SUM(AK18+AL18-AM18)</f>
        <v>25000</v>
      </c>
      <c r="AO18" s="207" t="n">
        <f aca="false">SUM(AN18/$AN$2)</f>
        <v>3318.07021036565</v>
      </c>
      <c r="AP18" s="180" t="n">
        <v>30000</v>
      </c>
      <c r="AQ18" s="180"/>
      <c r="AR18" s="207" t="n">
        <f aca="false">SUM(AP18/$AN$2)</f>
        <v>3981.68425243878</v>
      </c>
      <c r="AS18" s="207" t="n">
        <v>1580</v>
      </c>
      <c r="AT18" s="207" t="n">
        <v>1580</v>
      </c>
      <c r="AU18" s="207"/>
      <c r="AV18" s="207"/>
      <c r="AW18" s="207" t="n">
        <f aca="false">SUM(AR18+AU18-AV18)</f>
        <v>3981.68425243878</v>
      </c>
      <c r="AX18" s="215" t="n">
        <v>2058.8</v>
      </c>
      <c r="AY18" s="180"/>
      <c r="AZ18" s="180" t="n">
        <v>1300</v>
      </c>
      <c r="BA18" s="160" t="n">
        <f aca="false">SUM(AW18+AY18-AZ18)</f>
        <v>2681.68425243878</v>
      </c>
      <c r="BI18" s="3"/>
    </row>
    <row r="19" customFormat="false" ht="12.75" hidden="false" customHeight="false" outlineLevel="0" collapsed="false">
      <c r="A19" s="209" t="s">
        <v>166</v>
      </c>
      <c r="B19" s="205"/>
      <c r="C19" s="205"/>
      <c r="D19" s="205"/>
      <c r="E19" s="205"/>
      <c r="F19" s="205"/>
      <c r="G19" s="205"/>
      <c r="H19" s="205"/>
      <c r="I19" s="217" t="s">
        <v>155</v>
      </c>
      <c r="J19" s="218" t="s">
        <v>167</v>
      </c>
      <c r="K19" s="219" t="n">
        <f aca="false">SUM(K20)</f>
        <v>0</v>
      </c>
      <c r="L19" s="219" t="n">
        <f aca="false">SUM(L20)</f>
        <v>22000</v>
      </c>
      <c r="M19" s="219" t="n">
        <f aca="false">SUM(M20)</f>
        <v>22000</v>
      </c>
      <c r="N19" s="219" t="n">
        <f aca="false">SUM(N20)</f>
        <v>20000</v>
      </c>
      <c r="O19" s="219" t="n">
        <f aca="false">SUM(O20)</f>
        <v>20000</v>
      </c>
      <c r="P19" s="219" t="n">
        <f aca="false">SUM(P20)</f>
        <v>20000</v>
      </c>
      <c r="Q19" s="219" t="n">
        <f aca="false">SUM(Q20)</f>
        <v>20000</v>
      </c>
      <c r="R19" s="219" t="n">
        <f aca="false">SUM(R20)</f>
        <v>10000</v>
      </c>
      <c r="S19" s="219" t="n">
        <f aca="false">SUM(S20)</f>
        <v>20000</v>
      </c>
      <c r="T19" s="219" t="n">
        <f aca="false">SUM(T20)</f>
        <v>5000</v>
      </c>
      <c r="U19" s="219" t="n">
        <f aca="false">SUM(U20)</f>
        <v>0</v>
      </c>
      <c r="V19" s="219" t="n">
        <f aca="false">SUM(V20)</f>
        <v>100</v>
      </c>
      <c r="W19" s="219" t="n">
        <f aca="false">SUM(W20)</f>
        <v>20000</v>
      </c>
      <c r="X19" s="219" t="n">
        <f aca="false">SUM(X20)</f>
        <v>30000</v>
      </c>
      <c r="Y19" s="219" t="n">
        <f aca="false">SUM(Y20)</f>
        <v>30000</v>
      </c>
      <c r="Z19" s="219" t="n">
        <f aca="false">SUM(Z20)</f>
        <v>30000</v>
      </c>
      <c r="AA19" s="219" t="n">
        <f aca="false">SUM(AA20)</f>
        <v>30000</v>
      </c>
      <c r="AB19" s="219" t="n">
        <f aca="false">SUM(AB20)</f>
        <v>12500</v>
      </c>
      <c r="AC19" s="219" t="n">
        <f aca="false">SUM(AC20)</f>
        <v>30000</v>
      </c>
      <c r="AD19" s="219" t="n">
        <f aca="false">SUM(AD20)</f>
        <v>30000</v>
      </c>
      <c r="AE19" s="219" t="n">
        <f aca="false">SUM(AE20)</f>
        <v>0</v>
      </c>
      <c r="AF19" s="219" t="n">
        <f aca="false">SUM(AF20)</f>
        <v>0</v>
      </c>
      <c r="AG19" s="219" t="n">
        <f aca="false">SUM(AG20)</f>
        <v>30000</v>
      </c>
      <c r="AH19" s="219" t="n">
        <f aca="false">SUM(AH20)</f>
        <v>15000</v>
      </c>
      <c r="AI19" s="219" t="n">
        <f aca="false">SUM(AI20)</f>
        <v>40000</v>
      </c>
      <c r="AJ19" s="219" t="n">
        <f aca="false">SUM(AJ20)</f>
        <v>10000</v>
      </c>
      <c r="AK19" s="219" t="n">
        <f aca="false">SUM(AK20)</f>
        <v>40000</v>
      </c>
      <c r="AL19" s="219" t="n">
        <f aca="false">SUM(AL20)</f>
        <v>0</v>
      </c>
      <c r="AM19" s="219" t="n">
        <f aca="false">SUM(AM20)</f>
        <v>0</v>
      </c>
      <c r="AN19" s="219" t="n">
        <f aca="false">SUM(AN20)</f>
        <v>40000</v>
      </c>
      <c r="AO19" s="207" t="n">
        <f aca="false">SUM(AN19/$AN$2)</f>
        <v>5308.91233658504</v>
      </c>
      <c r="AP19" s="219" t="n">
        <f aca="false">SUM(AP20)</f>
        <v>40000</v>
      </c>
      <c r="AQ19" s="219" t="n">
        <f aca="false">SUM(AQ20)</f>
        <v>0</v>
      </c>
      <c r="AR19" s="207" t="n">
        <f aca="false">SUM(AP19/$AN$2)</f>
        <v>5308.91233658504</v>
      </c>
      <c r="AS19" s="207"/>
      <c r="AT19" s="207" t="n">
        <f aca="false">SUM(AT20)</f>
        <v>2654.5</v>
      </c>
      <c r="AU19" s="207" t="n">
        <f aca="false">SUM(AU20)</f>
        <v>0</v>
      </c>
      <c r="AV19" s="207" t="n">
        <f aca="false">SUM(AV20)</f>
        <v>0</v>
      </c>
      <c r="AW19" s="207" t="n">
        <f aca="false">SUM(AR19+AU19-AV19)</f>
        <v>5308.91233658504</v>
      </c>
      <c r="AX19" s="215"/>
      <c r="AY19" s="180" t="n">
        <f aca="false">SUM(AY20)</f>
        <v>0</v>
      </c>
      <c r="AZ19" s="180" t="n">
        <f aca="false">SUM(AZ20)</f>
        <v>0</v>
      </c>
      <c r="BA19" s="160" t="n">
        <f aca="false">SUM(BA20)</f>
        <v>5308.91</v>
      </c>
      <c r="BI19" s="3"/>
    </row>
    <row r="20" customFormat="false" ht="12.75" hidden="false" customHeight="false" outlineLevel="0" collapsed="false">
      <c r="A20" s="209"/>
      <c r="B20" s="205"/>
      <c r="C20" s="205"/>
      <c r="D20" s="205"/>
      <c r="E20" s="205"/>
      <c r="F20" s="205"/>
      <c r="G20" s="205"/>
      <c r="H20" s="205"/>
      <c r="I20" s="217" t="s">
        <v>157</v>
      </c>
      <c r="J20" s="218"/>
      <c r="K20" s="219" t="n">
        <f aca="false">SUM(K22)</f>
        <v>0</v>
      </c>
      <c r="L20" s="219" t="n">
        <f aca="false">SUM(L22)</f>
        <v>22000</v>
      </c>
      <c r="M20" s="219" t="n">
        <f aca="false">SUM(M22)</f>
        <v>22000</v>
      </c>
      <c r="N20" s="219" t="n">
        <f aca="false">SUM(N22)</f>
        <v>20000</v>
      </c>
      <c r="O20" s="219" t="n">
        <f aca="false">SUM(O22)</f>
        <v>20000</v>
      </c>
      <c r="P20" s="219" t="n">
        <f aca="false">SUM(P22)</f>
        <v>20000</v>
      </c>
      <c r="Q20" s="219" t="n">
        <f aca="false">SUM(Q22)</f>
        <v>20000</v>
      </c>
      <c r="R20" s="219" t="n">
        <f aca="false">SUM(R22)</f>
        <v>10000</v>
      </c>
      <c r="S20" s="219" t="n">
        <f aca="false">SUM(S22)</f>
        <v>20000</v>
      </c>
      <c r="T20" s="219" t="n">
        <f aca="false">SUM(T22)</f>
        <v>5000</v>
      </c>
      <c r="U20" s="219" t="n">
        <f aca="false">SUM(U22)</f>
        <v>0</v>
      </c>
      <c r="V20" s="219" t="n">
        <f aca="false">SUM(V22)</f>
        <v>100</v>
      </c>
      <c r="W20" s="219" t="n">
        <f aca="false">SUM(W22)</f>
        <v>20000</v>
      </c>
      <c r="X20" s="219" t="n">
        <f aca="false">SUM(X22)</f>
        <v>30000</v>
      </c>
      <c r="Y20" s="219" t="n">
        <f aca="false">SUM(Y22)</f>
        <v>30000</v>
      </c>
      <c r="Z20" s="219" t="n">
        <f aca="false">SUM(Z22)</f>
        <v>30000</v>
      </c>
      <c r="AA20" s="219" t="n">
        <f aca="false">SUM(AA22)</f>
        <v>30000</v>
      </c>
      <c r="AB20" s="219" t="n">
        <f aca="false">SUM(AB22)</f>
        <v>12500</v>
      </c>
      <c r="AC20" s="219" t="n">
        <f aca="false">SUM(AC22)</f>
        <v>30000</v>
      </c>
      <c r="AD20" s="219" t="n">
        <f aca="false">SUM(AD22)</f>
        <v>30000</v>
      </c>
      <c r="AE20" s="219" t="n">
        <f aca="false">SUM(AE22)</f>
        <v>0</v>
      </c>
      <c r="AF20" s="219" t="n">
        <f aca="false">SUM(AF22)</f>
        <v>0</v>
      </c>
      <c r="AG20" s="219" t="n">
        <f aca="false">SUM(AG22)</f>
        <v>30000</v>
      </c>
      <c r="AH20" s="219" t="n">
        <f aca="false">SUM(AH22)</f>
        <v>15000</v>
      </c>
      <c r="AI20" s="219" t="n">
        <f aca="false">SUM(AI22)</f>
        <v>40000</v>
      </c>
      <c r="AJ20" s="219" t="n">
        <f aca="false">SUM(AJ22)</f>
        <v>10000</v>
      </c>
      <c r="AK20" s="219" t="n">
        <f aca="false">SUM(AK22)</f>
        <v>40000</v>
      </c>
      <c r="AL20" s="219" t="n">
        <f aca="false">SUM(AL22)</f>
        <v>0</v>
      </c>
      <c r="AM20" s="219" t="n">
        <f aca="false">SUM(AM22)</f>
        <v>0</v>
      </c>
      <c r="AN20" s="219" t="n">
        <f aca="false">SUM(AN22)</f>
        <v>40000</v>
      </c>
      <c r="AO20" s="207" t="n">
        <f aca="false">SUM(AN20/$AN$2)</f>
        <v>5308.91233658504</v>
      </c>
      <c r="AP20" s="219" t="n">
        <f aca="false">SUM(AP22)</f>
        <v>40000</v>
      </c>
      <c r="AQ20" s="219" t="n">
        <f aca="false">SUM(AQ22)</f>
        <v>0</v>
      </c>
      <c r="AR20" s="207" t="n">
        <f aca="false">SUM(AP20/$AN$2)</f>
        <v>5308.91233658504</v>
      </c>
      <c r="AS20" s="207"/>
      <c r="AT20" s="207" t="n">
        <f aca="false">SUM(AT22)</f>
        <v>2654.5</v>
      </c>
      <c r="AU20" s="207" t="n">
        <f aca="false">SUM(AU22)</f>
        <v>0</v>
      </c>
      <c r="AV20" s="207" t="n">
        <f aca="false">SUM(AV22)</f>
        <v>0</v>
      </c>
      <c r="AW20" s="207" t="n">
        <f aca="false">SUM(AR20+AU20-AV20)</f>
        <v>5308.91233658504</v>
      </c>
      <c r="AX20" s="215"/>
      <c r="AY20" s="180" t="n">
        <f aca="false">SUM(AY21)</f>
        <v>0</v>
      </c>
      <c r="AZ20" s="180" t="n">
        <f aca="false">SUM(AZ21)</f>
        <v>0</v>
      </c>
      <c r="BA20" s="160" t="n">
        <f aca="false">SUM(BA21)</f>
        <v>5308.91</v>
      </c>
      <c r="BI20" s="3"/>
    </row>
    <row r="21" customFormat="false" ht="12.75" hidden="false" customHeight="false" outlineLevel="0" collapsed="false">
      <c r="A21" s="209"/>
      <c r="B21" s="205" t="s">
        <v>158</v>
      </c>
      <c r="C21" s="205"/>
      <c r="D21" s="205"/>
      <c r="E21" s="205"/>
      <c r="F21" s="205"/>
      <c r="G21" s="205"/>
      <c r="H21" s="205"/>
      <c r="I21" s="217" t="s">
        <v>159</v>
      </c>
      <c r="J21" s="218" t="s">
        <v>160</v>
      </c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 t="n">
        <v>40000</v>
      </c>
      <c r="AO21" s="207" t="n">
        <f aca="false">SUM(AN21/$AN$2)</f>
        <v>5308.91233658504</v>
      </c>
      <c r="AP21" s="219" t="n">
        <v>40000</v>
      </c>
      <c r="AQ21" s="219" t="n">
        <v>40000</v>
      </c>
      <c r="AR21" s="207" t="n">
        <f aca="false">SUM(AP21/$AN$2)</f>
        <v>5308.91233658504</v>
      </c>
      <c r="AS21" s="207"/>
      <c r="AT21" s="207" t="n">
        <v>40000</v>
      </c>
      <c r="AU21" s="207" t="n">
        <v>40000</v>
      </c>
      <c r="AV21" s="207" t="n">
        <v>40000</v>
      </c>
      <c r="AW21" s="207" t="n">
        <f aca="false">SUM(AR21+AU21-AV21)</f>
        <v>5308.91233658504</v>
      </c>
      <c r="AX21" s="215"/>
      <c r="AY21" s="180" t="n">
        <f aca="false">SUM(AY22)</f>
        <v>0</v>
      </c>
      <c r="AZ21" s="180" t="n">
        <f aca="false">SUM(AZ22)</f>
        <v>0</v>
      </c>
      <c r="BA21" s="160" t="n">
        <f aca="false">SUM(BA22)</f>
        <v>5308.91</v>
      </c>
      <c r="BB21" s="3" t="n">
        <v>5308.91</v>
      </c>
      <c r="BI21" s="3"/>
    </row>
    <row r="22" customFormat="false" ht="12.75" hidden="false" customHeight="false" outlineLevel="0" collapsed="false">
      <c r="A22" s="214"/>
      <c r="B22" s="220"/>
      <c r="C22" s="220"/>
      <c r="D22" s="220"/>
      <c r="E22" s="220"/>
      <c r="F22" s="220"/>
      <c r="G22" s="220"/>
      <c r="H22" s="220"/>
      <c r="I22" s="206" t="n">
        <v>3</v>
      </c>
      <c r="J22" s="137" t="s">
        <v>71</v>
      </c>
      <c r="K22" s="207" t="n">
        <f aca="false">SUM(K23)</f>
        <v>0</v>
      </c>
      <c r="L22" s="207" t="n">
        <f aca="false">SUM(L23)</f>
        <v>22000</v>
      </c>
      <c r="M22" s="207" t="n">
        <f aca="false">SUM(M23)</f>
        <v>22000</v>
      </c>
      <c r="N22" s="207" t="n">
        <f aca="false">SUM(N23)</f>
        <v>20000</v>
      </c>
      <c r="O22" s="207" t="n">
        <f aca="false">SUM(O23)</f>
        <v>20000</v>
      </c>
      <c r="P22" s="207" t="n">
        <f aca="false">SUM(P23)</f>
        <v>20000</v>
      </c>
      <c r="Q22" s="207" t="n">
        <f aca="false">SUM(Q23)</f>
        <v>20000</v>
      </c>
      <c r="R22" s="207" t="n">
        <f aca="false">SUM(R23)</f>
        <v>10000</v>
      </c>
      <c r="S22" s="207" t="n">
        <f aca="false">SUM(S23)</f>
        <v>20000</v>
      </c>
      <c r="T22" s="207" t="n">
        <f aca="false">SUM(T23)</f>
        <v>5000</v>
      </c>
      <c r="U22" s="207" t="n">
        <f aca="false">SUM(U23)</f>
        <v>0</v>
      </c>
      <c r="V22" s="207" t="n">
        <f aca="false">SUM(V23)</f>
        <v>100</v>
      </c>
      <c r="W22" s="207" t="n">
        <f aca="false">SUM(W23)</f>
        <v>20000</v>
      </c>
      <c r="X22" s="207" t="n">
        <f aca="false">SUM(X23)</f>
        <v>30000</v>
      </c>
      <c r="Y22" s="207" t="n">
        <f aca="false">SUM(Y23)</f>
        <v>30000</v>
      </c>
      <c r="Z22" s="207" t="n">
        <f aca="false">SUM(Z23)</f>
        <v>30000</v>
      </c>
      <c r="AA22" s="207" t="n">
        <f aca="false">SUM(AA23)</f>
        <v>30000</v>
      </c>
      <c r="AB22" s="207" t="n">
        <f aca="false">SUM(AB23)</f>
        <v>12500</v>
      </c>
      <c r="AC22" s="207" t="n">
        <f aca="false">SUM(AC23)</f>
        <v>30000</v>
      </c>
      <c r="AD22" s="207" t="n">
        <f aca="false">SUM(AD23)</f>
        <v>30000</v>
      </c>
      <c r="AE22" s="207" t="n">
        <f aca="false">SUM(AE23)</f>
        <v>0</v>
      </c>
      <c r="AF22" s="207" t="n">
        <f aca="false">SUM(AF23)</f>
        <v>0</v>
      </c>
      <c r="AG22" s="207" t="n">
        <f aca="false">SUM(AG23)</f>
        <v>30000</v>
      </c>
      <c r="AH22" s="207" t="n">
        <f aca="false">SUM(AH23)</f>
        <v>15000</v>
      </c>
      <c r="AI22" s="207" t="n">
        <f aca="false">SUM(AI23)</f>
        <v>40000</v>
      </c>
      <c r="AJ22" s="207" t="n">
        <f aca="false">SUM(AJ23)</f>
        <v>10000</v>
      </c>
      <c r="AK22" s="207" t="n">
        <f aca="false">SUM(AK23)</f>
        <v>40000</v>
      </c>
      <c r="AL22" s="207" t="n">
        <f aca="false">SUM(AL23)</f>
        <v>0</v>
      </c>
      <c r="AM22" s="207" t="n">
        <f aca="false">SUM(AM23)</f>
        <v>0</v>
      </c>
      <c r="AN22" s="207" t="n">
        <f aca="false">SUM(AN23)</f>
        <v>40000</v>
      </c>
      <c r="AO22" s="207" t="n">
        <f aca="false">SUM(AN22/$AN$2)</f>
        <v>5308.91233658504</v>
      </c>
      <c r="AP22" s="207" t="n">
        <f aca="false">SUM(AP23)</f>
        <v>40000</v>
      </c>
      <c r="AQ22" s="207" t="n">
        <f aca="false">SUM(AQ23)</f>
        <v>0</v>
      </c>
      <c r="AR22" s="207" t="n">
        <f aca="false">SUM(AP22/$AN$2)</f>
        <v>5308.91233658504</v>
      </c>
      <c r="AS22" s="207"/>
      <c r="AT22" s="207" t="n">
        <f aca="false">SUM(AT23)</f>
        <v>2654.5</v>
      </c>
      <c r="AU22" s="207" t="n">
        <f aca="false">SUM(AU23)</f>
        <v>0</v>
      </c>
      <c r="AV22" s="207" t="n">
        <f aca="false">SUM(AV23)</f>
        <v>0</v>
      </c>
      <c r="AW22" s="207" t="n">
        <f aca="false">SUM(AR22+AU22-AV22)</f>
        <v>5308.91233658504</v>
      </c>
      <c r="AX22" s="215" t="n">
        <f aca="false">SUM(AX23)</f>
        <v>5309</v>
      </c>
      <c r="AY22" s="216" t="n">
        <f aca="false">SUM(AY23)</f>
        <v>0</v>
      </c>
      <c r="AZ22" s="216" t="n">
        <f aca="false">SUM(AZ23)</f>
        <v>0</v>
      </c>
      <c r="BA22" s="287" t="n">
        <f aca="false">SUM(BA23)</f>
        <v>5308.91</v>
      </c>
      <c r="BI22" s="3"/>
    </row>
    <row r="23" customFormat="false" ht="12.75" hidden="false" customHeight="false" outlineLevel="0" collapsed="false">
      <c r="A23" s="214"/>
      <c r="B23" s="220" t="s">
        <v>159</v>
      </c>
      <c r="C23" s="220"/>
      <c r="D23" s="220"/>
      <c r="E23" s="220"/>
      <c r="F23" s="220"/>
      <c r="G23" s="220"/>
      <c r="H23" s="220"/>
      <c r="I23" s="206" t="n">
        <v>38</v>
      </c>
      <c r="J23" s="137" t="s">
        <v>168</v>
      </c>
      <c r="K23" s="207" t="n">
        <f aca="false">SUM(K25)</f>
        <v>0</v>
      </c>
      <c r="L23" s="207" t="n">
        <f aca="false">SUM(L25)</f>
        <v>22000</v>
      </c>
      <c r="M23" s="207" t="n">
        <f aca="false">SUM(M25)</f>
        <v>22000</v>
      </c>
      <c r="N23" s="207" t="n">
        <f aca="false">SUM(N25)</f>
        <v>20000</v>
      </c>
      <c r="O23" s="207" t="n">
        <f aca="false">SUM(O25)</f>
        <v>20000</v>
      </c>
      <c r="P23" s="207" t="n">
        <f aca="false">SUM(P25)</f>
        <v>20000</v>
      </c>
      <c r="Q23" s="207" t="n">
        <f aca="false">SUM(Q25)</f>
        <v>20000</v>
      </c>
      <c r="R23" s="207" t="n">
        <f aca="false">SUM(R25)</f>
        <v>10000</v>
      </c>
      <c r="S23" s="207" t="n">
        <f aca="false">SUM(S25)</f>
        <v>20000</v>
      </c>
      <c r="T23" s="207" t="n">
        <f aca="false">SUM(T25)</f>
        <v>5000</v>
      </c>
      <c r="U23" s="207" t="n">
        <f aca="false">SUM(U25)</f>
        <v>0</v>
      </c>
      <c r="V23" s="207" t="n">
        <f aca="false">SUM(V25)</f>
        <v>100</v>
      </c>
      <c r="W23" s="207" t="n">
        <f aca="false">SUM(W25)</f>
        <v>20000</v>
      </c>
      <c r="X23" s="207" t="n">
        <f aca="false">SUM(X25)</f>
        <v>30000</v>
      </c>
      <c r="Y23" s="207" t="n">
        <f aca="false">SUM(Y25)</f>
        <v>30000</v>
      </c>
      <c r="Z23" s="207" t="n">
        <f aca="false">SUM(Z25)</f>
        <v>30000</v>
      </c>
      <c r="AA23" s="207" t="n">
        <f aca="false">SUM(AA25)</f>
        <v>30000</v>
      </c>
      <c r="AB23" s="207" t="n">
        <f aca="false">SUM(AB25)</f>
        <v>12500</v>
      </c>
      <c r="AC23" s="207" t="n">
        <f aca="false">SUM(AC25)</f>
        <v>30000</v>
      </c>
      <c r="AD23" s="207" t="n">
        <f aca="false">SUM(AD25)</f>
        <v>30000</v>
      </c>
      <c r="AE23" s="207" t="n">
        <f aca="false">SUM(AE25)</f>
        <v>0</v>
      </c>
      <c r="AF23" s="207" t="n">
        <f aca="false">SUM(AF25)</f>
        <v>0</v>
      </c>
      <c r="AG23" s="207" t="n">
        <f aca="false">SUM(AG25)</f>
        <v>30000</v>
      </c>
      <c r="AH23" s="207" t="n">
        <f aca="false">SUM(AH25)</f>
        <v>15000</v>
      </c>
      <c r="AI23" s="207" t="n">
        <f aca="false">SUM(AI25)</f>
        <v>40000</v>
      </c>
      <c r="AJ23" s="207" t="n">
        <f aca="false">SUM(AJ25)</f>
        <v>10000</v>
      </c>
      <c r="AK23" s="207" t="n">
        <f aca="false">SUM(AK25)</f>
        <v>40000</v>
      </c>
      <c r="AL23" s="207" t="n">
        <f aca="false">SUM(AL25)</f>
        <v>0</v>
      </c>
      <c r="AM23" s="207" t="n">
        <f aca="false">SUM(AM25)</f>
        <v>0</v>
      </c>
      <c r="AN23" s="207" t="n">
        <f aca="false">SUM(AN25)</f>
        <v>40000</v>
      </c>
      <c r="AO23" s="207" t="n">
        <f aca="false">SUM(AN23/$AN$2)</f>
        <v>5308.91233658504</v>
      </c>
      <c r="AP23" s="207" t="n">
        <f aca="false">SUM(AP25)</f>
        <v>40000</v>
      </c>
      <c r="AQ23" s="207" t="n">
        <f aca="false">SUM(AQ25)</f>
        <v>0</v>
      </c>
      <c r="AR23" s="207" t="n">
        <f aca="false">SUM(AP23/$AN$2)</f>
        <v>5308.91233658504</v>
      </c>
      <c r="AS23" s="207"/>
      <c r="AT23" s="207" t="n">
        <f aca="false">SUM(AT25)</f>
        <v>2654.5</v>
      </c>
      <c r="AU23" s="207" t="n">
        <f aca="false">SUM(AU25)</f>
        <v>0</v>
      </c>
      <c r="AV23" s="207" t="n">
        <f aca="false">SUM(AV25)</f>
        <v>0</v>
      </c>
      <c r="AW23" s="207" t="n">
        <f aca="false">SUM(AR23+AU23-AV23)</f>
        <v>5308.91233658504</v>
      </c>
      <c r="AX23" s="215" t="n">
        <f aca="false">SUM(AX24)</f>
        <v>5309</v>
      </c>
      <c r="AY23" s="216" t="n">
        <f aca="false">SUM(AY24)</f>
        <v>0</v>
      </c>
      <c r="AZ23" s="216" t="n">
        <f aca="false">SUM(AZ24)</f>
        <v>0</v>
      </c>
      <c r="BA23" s="287" t="n">
        <f aca="false">SUM(BA24)</f>
        <v>5308.91</v>
      </c>
      <c r="BI23" s="3"/>
    </row>
    <row r="24" customFormat="false" ht="13.5" hidden="true" customHeight="true" outlineLevel="0" collapsed="false">
      <c r="A24" s="209"/>
      <c r="B24" s="205"/>
      <c r="C24" s="205"/>
      <c r="D24" s="205"/>
      <c r="E24" s="205"/>
      <c r="F24" s="205"/>
      <c r="G24" s="205"/>
      <c r="H24" s="205"/>
      <c r="I24" s="217" t="n">
        <v>381</v>
      </c>
      <c r="J24" s="218" t="s">
        <v>169</v>
      </c>
      <c r="K24" s="219" t="n">
        <f aca="false">SUM(K25)</f>
        <v>0</v>
      </c>
      <c r="L24" s="219" t="n">
        <f aca="false">SUM(L25)</f>
        <v>22000</v>
      </c>
      <c r="M24" s="219" t="n">
        <f aca="false">SUM(M25)</f>
        <v>22000</v>
      </c>
      <c r="N24" s="219" t="n">
        <f aca="false">SUM(N25)</f>
        <v>20000</v>
      </c>
      <c r="O24" s="219" t="n">
        <f aca="false">SUM(O25)</f>
        <v>20000</v>
      </c>
      <c r="P24" s="219" t="n">
        <f aca="false">SUM(P25)</f>
        <v>20000</v>
      </c>
      <c r="Q24" s="219" t="n">
        <f aca="false">SUM(Q25)</f>
        <v>20000</v>
      </c>
      <c r="R24" s="219" t="n">
        <f aca="false">SUM(R25)</f>
        <v>10000</v>
      </c>
      <c r="S24" s="219" t="n">
        <f aca="false">SUM(S25)</f>
        <v>20000</v>
      </c>
      <c r="T24" s="219" t="n">
        <f aca="false">SUM(T25)</f>
        <v>5000</v>
      </c>
      <c r="U24" s="219" t="n">
        <f aca="false">SUM(U25)</f>
        <v>0</v>
      </c>
      <c r="V24" s="219" t="n">
        <f aca="false">SUM(V25)</f>
        <v>100</v>
      </c>
      <c r="W24" s="219" t="n">
        <f aca="false">SUM(W25)</f>
        <v>20000</v>
      </c>
      <c r="X24" s="219" t="n">
        <f aca="false">SUM(X25)</f>
        <v>30000</v>
      </c>
      <c r="Y24" s="219" t="n">
        <f aca="false">SUM(Y25)</f>
        <v>30000</v>
      </c>
      <c r="Z24" s="219" t="n">
        <f aca="false">SUM(Z25)</f>
        <v>30000</v>
      </c>
      <c r="AA24" s="219" t="n">
        <f aca="false">SUM(AA25)</f>
        <v>30000</v>
      </c>
      <c r="AB24" s="219" t="n">
        <f aca="false">SUM(AB25)</f>
        <v>12500</v>
      </c>
      <c r="AC24" s="219" t="n">
        <f aca="false">SUM(AC25)</f>
        <v>30000</v>
      </c>
      <c r="AD24" s="219" t="n">
        <f aca="false">SUM(AD25)</f>
        <v>30000</v>
      </c>
      <c r="AE24" s="219" t="n">
        <f aca="false">SUM(AE25)</f>
        <v>0</v>
      </c>
      <c r="AF24" s="219" t="n">
        <f aca="false">SUM(AF25)</f>
        <v>0</v>
      </c>
      <c r="AG24" s="219" t="n">
        <f aca="false">SUM(AG25)</f>
        <v>30000</v>
      </c>
      <c r="AH24" s="219" t="n">
        <f aca="false">SUM(AH25)</f>
        <v>15000</v>
      </c>
      <c r="AI24" s="219" t="n">
        <f aca="false">SUM(AI25)</f>
        <v>40000</v>
      </c>
      <c r="AJ24" s="219" t="n">
        <f aca="false">SUM(AJ25)</f>
        <v>10000</v>
      </c>
      <c r="AK24" s="219" t="n">
        <f aca="false">SUM(AK25)</f>
        <v>40000</v>
      </c>
      <c r="AL24" s="219" t="n">
        <f aca="false">SUM(AL25)</f>
        <v>0</v>
      </c>
      <c r="AM24" s="219" t="n">
        <f aca="false">SUM(AM25)</f>
        <v>0</v>
      </c>
      <c r="AN24" s="219" t="n">
        <f aca="false">SUM(AN25)</f>
        <v>40000</v>
      </c>
      <c r="AO24" s="207" t="n">
        <f aca="false">SUM(AN24/$AN$2)</f>
        <v>5308.91233658504</v>
      </c>
      <c r="AP24" s="219" t="n">
        <f aca="false">SUM(AP25)</f>
        <v>40000</v>
      </c>
      <c r="AQ24" s="219"/>
      <c r="AR24" s="207" t="n">
        <f aca="false">SUM(AP24/$AN$2)</f>
        <v>5308.91233658504</v>
      </c>
      <c r="AS24" s="207"/>
      <c r="AT24" s="207" t="n">
        <f aca="false">SUM(AT25)</f>
        <v>2654.5</v>
      </c>
      <c r="AU24" s="207" t="n">
        <f aca="false">SUM(AU25)</f>
        <v>0</v>
      </c>
      <c r="AV24" s="207" t="n">
        <f aca="false">SUM(AV25)</f>
        <v>0</v>
      </c>
      <c r="AW24" s="207" t="n">
        <f aca="false">SUM(AR24+AU24-AV24)</f>
        <v>5308.91233658504</v>
      </c>
      <c r="AX24" s="215" t="n">
        <f aca="false">SUM(AX25)</f>
        <v>5309</v>
      </c>
      <c r="AY24" s="216" t="n">
        <f aca="false">SUM(AY25)</f>
        <v>0</v>
      </c>
      <c r="AZ24" s="216" t="n">
        <f aca="false">SUM(AZ25)</f>
        <v>0</v>
      </c>
      <c r="BA24" s="287" t="n">
        <f aca="false">SUM(BA25)</f>
        <v>5308.91</v>
      </c>
      <c r="BI24" s="3"/>
    </row>
    <row r="25" customFormat="false" ht="12.75" hidden="true" customHeight="false" outlineLevel="0" collapsed="false">
      <c r="A25" s="209"/>
      <c r="B25" s="210"/>
      <c r="C25" s="205"/>
      <c r="D25" s="205"/>
      <c r="E25" s="205"/>
      <c r="F25" s="205"/>
      <c r="G25" s="205"/>
      <c r="H25" s="205"/>
      <c r="I25" s="217" t="n">
        <v>38111</v>
      </c>
      <c r="J25" s="218" t="s">
        <v>170</v>
      </c>
      <c r="K25" s="219" t="n">
        <v>0</v>
      </c>
      <c r="L25" s="219" t="n">
        <v>22000</v>
      </c>
      <c r="M25" s="219" t="n">
        <v>22000</v>
      </c>
      <c r="N25" s="219" t="n">
        <v>20000</v>
      </c>
      <c r="O25" s="219" t="n">
        <v>20000</v>
      </c>
      <c r="P25" s="219" t="n">
        <v>20000</v>
      </c>
      <c r="Q25" s="219" t="n">
        <v>20000</v>
      </c>
      <c r="R25" s="219" t="n">
        <v>10000</v>
      </c>
      <c r="S25" s="219" t="n">
        <v>20000</v>
      </c>
      <c r="T25" s="219" t="n">
        <v>5000</v>
      </c>
      <c r="U25" s="219"/>
      <c r="V25" s="207" t="n">
        <f aca="false">S25/P25*100</f>
        <v>100</v>
      </c>
      <c r="W25" s="219" t="n">
        <v>20000</v>
      </c>
      <c r="X25" s="219" t="n">
        <v>30000</v>
      </c>
      <c r="Y25" s="219" t="n">
        <v>30000</v>
      </c>
      <c r="Z25" s="219" t="n">
        <v>30000</v>
      </c>
      <c r="AA25" s="219" t="n">
        <v>30000</v>
      </c>
      <c r="AB25" s="219" t="n">
        <v>12500</v>
      </c>
      <c r="AC25" s="219" t="n">
        <v>30000</v>
      </c>
      <c r="AD25" s="219" t="n">
        <v>30000</v>
      </c>
      <c r="AE25" s="219"/>
      <c r="AF25" s="219"/>
      <c r="AG25" s="221" t="n">
        <f aca="false">SUM(AC25+AE25-AF25)</f>
        <v>30000</v>
      </c>
      <c r="AH25" s="219" t="n">
        <v>15000</v>
      </c>
      <c r="AI25" s="219" t="n">
        <v>40000</v>
      </c>
      <c r="AJ25" s="180" t="n">
        <v>10000</v>
      </c>
      <c r="AK25" s="219" t="n">
        <v>40000</v>
      </c>
      <c r="AL25" s="219"/>
      <c r="AM25" s="219"/>
      <c r="AN25" s="180" t="n">
        <f aca="false">SUM(AK25+AL25-AM25)</f>
        <v>40000</v>
      </c>
      <c r="AO25" s="207" t="n">
        <f aca="false">SUM(AN25/$AN$2)</f>
        <v>5308.91233658504</v>
      </c>
      <c r="AP25" s="180" t="n">
        <v>40000</v>
      </c>
      <c r="AQ25" s="180"/>
      <c r="AR25" s="207" t="n">
        <f aca="false">SUM(AP25/$AN$2)</f>
        <v>5308.91233658504</v>
      </c>
      <c r="AS25" s="207" t="n">
        <v>2654.5</v>
      </c>
      <c r="AT25" s="207" t="n">
        <v>2654.5</v>
      </c>
      <c r="AU25" s="207"/>
      <c r="AV25" s="207"/>
      <c r="AW25" s="207" t="n">
        <f aca="false">SUM(AR25+AU25-AV25)</f>
        <v>5308.91233658504</v>
      </c>
      <c r="AX25" s="215" t="n">
        <v>5309</v>
      </c>
      <c r="AY25" s="180"/>
      <c r="AZ25" s="180"/>
      <c r="BA25" s="160" t="n">
        <v>5308.91</v>
      </c>
      <c r="BI25" s="3"/>
    </row>
    <row r="26" s="227" customFormat="true" ht="12.75" hidden="false" customHeight="false" outlineLevel="0" collapsed="false">
      <c r="A26" s="222"/>
      <c r="B26" s="223"/>
      <c r="C26" s="223"/>
      <c r="D26" s="223"/>
      <c r="E26" s="223"/>
      <c r="F26" s="223"/>
      <c r="G26" s="223"/>
      <c r="H26" s="223"/>
      <c r="I26" s="224" t="s">
        <v>171</v>
      </c>
      <c r="J26" s="225" t="s">
        <v>172</v>
      </c>
      <c r="K26" s="226" t="e">
        <f aca="false">SUM(K27+K152+K168+K208+K249+K278+K313+K368)</f>
        <v>#REF!</v>
      </c>
      <c r="L26" s="226" t="e">
        <f aca="false">SUM(L27+L152+L168+L208+L249+L278+L313+L368)</f>
        <v>#REF!</v>
      </c>
      <c r="M26" s="226" t="e">
        <f aca="false">SUM(M27+M152+M168+M208+M249+M278+M313+M368)</f>
        <v>#REF!</v>
      </c>
      <c r="N26" s="226" t="e">
        <f aca="false">SUM(N27+N152+N168+N208+N249+N278+N313+N368)</f>
        <v>#REF!</v>
      </c>
      <c r="O26" s="226" t="e">
        <f aca="false">SUM(O27+O152+O168+O208+O249+O278+O313+O368)</f>
        <v>#REF!</v>
      </c>
      <c r="P26" s="226" t="e">
        <f aca="false">SUM(P27+P152+P168+P208+P249+P278+P313+P368)</f>
        <v>#REF!</v>
      </c>
      <c r="Q26" s="226" t="e">
        <f aca="false">SUM(Q27+Q152+Q168+Q208+Q249+Q278+Q313+Q368)</f>
        <v>#REF!</v>
      </c>
      <c r="R26" s="226" t="e">
        <f aca="false">SUM(R27+R152+R168+R208+R249+R278+R313+R368)</f>
        <v>#REF!</v>
      </c>
      <c r="S26" s="226" t="e">
        <f aca="false">SUM(S27+S152+S168+S208+S249+S278+S313+S368)</f>
        <v>#REF!</v>
      </c>
      <c r="T26" s="226" t="e">
        <f aca="false">SUM(T27+T152+T168+T208+T249+T278+T313+T368)</f>
        <v>#REF!</v>
      </c>
      <c r="U26" s="226" t="e">
        <f aca="false">SUM(U27+U152+U168+U208+U249+U278+U313+U368)</f>
        <v>#REF!</v>
      </c>
      <c r="V26" s="226" t="e">
        <f aca="false">SUM(V27+V152+V168+V208+V249+V278+V313+V368)</f>
        <v>#DIV/0!</v>
      </c>
      <c r="W26" s="226" t="e">
        <f aca="false">SUM(W27+W152+W168+W208+W249+W278+W313+W368)</f>
        <v>#REF!</v>
      </c>
      <c r="X26" s="226" t="e">
        <f aca="false">SUM(X27+X152+X168+X208+X249+X278+X313+X368+X391)</f>
        <v>#REF!</v>
      </c>
      <c r="Y26" s="226" t="e">
        <f aca="false">SUM(Y27+Y152+Y168+Y208+Y249+Y278+Y313+Y368+Y391)</f>
        <v>#REF!</v>
      </c>
      <c r="Z26" s="226" t="e">
        <f aca="false">SUM(Z27+Z152+Z168+Z208+Z249+Z278+Z313+Z368+Z391)</f>
        <v>#REF!</v>
      </c>
      <c r="AA26" s="226" t="e">
        <f aca="false">SUM(AA27+AA152+AA168+AA208+AA249+AA278+AA313+AA368+AA391)</f>
        <v>#REF!</v>
      </c>
      <c r="AB26" s="226" t="e">
        <f aca="false">SUM(AB27+AB152+AB168+AB208+AB249+AB278+AB313+AB368+AB391)</f>
        <v>#REF!</v>
      </c>
      <c r="AC26" s="226" t="e">
        <f aca="false">SUM(AC27+AC152+AC168+AC208+AC249+AC278+AC313+AC368+AC391)</f>
        <v>#REF!</v>
      </c>
      <c r="AD26" s="226" t="e">
        <f aca="false">SUM(AD27+AD152+AD168+AD208+AD249+AD278+AD313+AD368+AD391)</f>
        <v>#REF!</v>
      </c>
      <c r="AE26" s="226" t="e">
        <f aca="false">SUM(AE27+AE152+AE168+AE208+AE249+AE278+AE313+AE368+AE391)</f>
        <v>#REF!</v>
      </c>
      <c r="AF26" s="226" t="e">
        <f aca="false">SUM(AF27+AF152+AF168+AF208+AF249+AF278+AF313+AF368+AF391)</f>
        <v>#REF!</v>
      </c>
      <c r="AG26" s="226" t="e">
        <f aca="false">SUM(AG27+AG152+AG168+AG208+AG249+AG278+AG313+AG368+AG391)</f>
        <v>#REF!</v>
      </c>
      <c r="AH26" s="226" t="e">
        <f aca="false">SUM(AH27+AH152+AH168+AH208+AH249+AH278+AH313+AH368+AH391)</f>
        <v>#REF!</v>
      </c>
      <c r="AI26" s="226" t="e">
        <f aca="false">SUM(AI27+AI152+AI168+AI208+AI249+AI278+AI313+AI368+AI391)</f>
        <v>#REF!</v>
      </c>
      <c r="AJ26" s="226" t="e">
        <f aca="false">SUM(AJ27+AJ152+AJ168+AJ208+AJ249+AJ278+AJ313+AJ368+AJ391)</f>
        <v>#REF!</v>
      </c>
      <c r="AK26" s="226" t="e">
        <f aca="false">SUM(AK27+AK152+AK168+AK208+AK249+AK278+AK313+AK368+AK391)</f>
        <v>#REF!</v>
      </c>
      <c r="AL26" s="226" t="e">
        <f aca="false">SUM(AL27+AL152+AL168+AL208+AL249+AL278+AL313+AL368+AL391)</f>
        <v>#REF!</v>
      </c>
      <c r="AM26" s="226" t="e">
        <f aca="false">SUM(AM27+AM152+AM168+AM208+AM249+AM278+AM313+AM368+AM391)</f>
        <v>#REF!</v>
      </c>
      <c r="AN26" s="226" t="e">
        <f aca="false">SUM(AN27+AN152+AN168+AN208+AN249+AN278+AN313+AN368+AN391)</f>
        <v>#REF!</v>
      </c>
      <c r="AO26" s="208" t="n">
        <f aca="false">SUM(AO27+AO152+AO168+AO208+AO249+AO278+AO313+AO368+AO391+AO378)</f>
        <v>1572521.28210233</v>
      </c>
      <c r="AP26" s="208" t="n">
        <f aca="false">SUM(AP27+AP152+AP168+AP208+AP249+AP278+AP313+AP368+AP391+AP378)</f>
        <v>13057500</v>
      </c>
      <c r="AQ26" s="208" t="n">
        <f aca="false">SUM(AQ27+AQ152+AQ168+AQ208+AQ249+AQ278+AQ313+AQ368+AQ391+AQ378)</f>
        <v>0</v>
      </c>
      <c r="AR26" s="208" t="n">
        <f aca="false">SUM(AR27+AR152+AR168+AR208+AR249+AR278+AR313+AR368+AR391+AR378)</f>
        <v>1733028.07087398</v>
      </c>
      <c r="AS26" s="208" t="n">
        <f aca="false">SUM(AS27+AS152+AS168+AS208+AS249+AS278+AS313+AS368+AS391+AS378)</f>
        <v>0</v>
      </c>
      <c r="AT26" s="208" t="n">
        <f aca="false">SUM(AT27+AT152+AT168+AT208+AT249+AT278+AT313+AT368+AT391+AT378)</f>
        <v>450730.11</v>
      </c>
      <c r="AU26" s="208" t="n">
        <f aca="false">SUM(AU27+AU152+AU168+AU208+AU249+AU278+AU313+AU368+AU391+AU378)</f>
        <v>382259.67</v>
      </c>
      <c r="AV26" s="208" t="n">
        <f aca="false">SUM(AV27+AV152+AV168+AV208+AV249+AV278+AV313+AV368+AV391+AV378)</f>
        <v>72345.1</v>
      </c>
      <c r="AW26" s="208" t="n">
        <f aca="false">SUM(AW27+AW152+AW168+AW208+AW249+AW278+AW313+AW368+AW391+AW378)</f>
        <v>2042942.64087398</v>
      </c>
      <c r="AX26" s="208" t="n">
        <f aca="false">SUM(AX27+AX152+AX168+AX208+AX249+AX278+AX313+AX368+AX391+AX378)</f>
        <v>783806.44</v>
      </c>
      <c r="AY26" s="208" t="n">
        <f aca="false">SUM(AY27+AY152+AY168+AY208+AY249+AY278+AY313+AY368+AY391+AY378)</f>
        <v>116345.44</v>
      </c>
      <c r="AZ26" s="208" t="n">
        <f aca="false">SUM(AZ27+AZ152+AZ168+AZ208+AZ249+AZ278+AZ313+AZ368+AZ391+AZ378)</f>
        <v>1162671.98</v>
      </c>
      <c r="BA26" s="288" t="n">
        <f aca="false">SUM(BA27+BA152+BA168+BA208+BA249+BA278+BA313+BA368+BA391+BA378)</f>
        <v>996616.109742518</v>
      </c>
      <c r="BB26" s="183"/>
      <c r="BC26" s="183"/>
      <c r="BD26" s="183"/>
      <c r="BE26" s="183"/>
      <c r="BF26" s="183"/>
      <c r="BG26" s="183"/>
      <c r="BH26" s="183"/>
      <c r="BI26" s="183"/>
    </row>
    <row r="27" s="227" customFormat="true" ht="12.75" hidden="false" customHeight="false" outlineLevel="0" collapsed="false">
      <c r="A27" s="228" t="s">
        <v>173</v>
      </c>
      <c r="B27" s="229"/>
      <c r="C27" s="229"/>
      <c r="D27" s="229"/>
      <c r="E27" s="229"/>
      <c r="F27" s="229"/>
      <c r="G27" s="229"/>
      <c r="H27" s="229"/>
      <c r="I27" s="224" t="s">
        <v>174</v>
      </c>
      <c r="J27" s="225" t="s">
        <v>175</v>
      </c>
      <c r="K27" s="226" t="e">
        <f aca="false">SUM(K28+K115+#REF!+K125)</f>
        <v>#REF!</v>
      </c>
      <c r="L27" s="226" t="e">
        <f aca="false">SUM(L28+L115+#REF!+L125)</f>
        <v>#REF!</v>
      </c>
      <c r="M27" s="226" t="e">
        <f aca="false">SUM(M28+M115+#REF!+M125)</f>
        <v>#REF!</v>
      </c>
      <c r="N27" s="226" t="e">
        <f aca="false">SUM(N28+N115+#REF!+N125)</f>
        <v>#REF!</v>
      </c>
      <c r="O27" s="226" t="e">
        <f aca="false">SUM(O28+O115+#REF!+O125)</f>
        <v>#REF!</v>
      </c>
      <c r="P27" s="226" t="e">
        <f aca="false">SUM(P28+P115+#REF!+P125)</f>
        <v>#REF!</v>
      </c>
      <c r="Q27" s="226" t="e">
        <f aca="false">SUM(Q28+Q115+#REF!+Q125)</f>
        <v>#REF!</v>
      </c>
      <c r="R27" s="226" t="e">
        <f aca="false">SUM(R28+R115+#REF!+R125)</f>
        <v>#REF!</v>
      </c>
      <c r="S27" s="226" t="e">
        <f aca="false">SUM(S28+S115+#REF!+S125)</f>
        <v>#REF!</v>
      </c>
      <c r="T27" s="226" t="e">
        <f aca="false">SUM(T28+T115+#REF!+T125)</f>
        <v>#REF!</v>
      </c>
      <c r="U27" s="226" t="e">
        <f aca="false">SUM(U28+U115+#REF!+U125)</f>
        <v>#REF!</v>
      </c>
      <c r="V27" s="226" t="e">
        <f aca="false">SUM(V28+V115+#REF!+V125)</f>
        <v>#DIV/0!</v>
      </c>
      <c r="W27" s="226" t="e">
        <f aca="false">SUM(W28+W115+#REF!+W125)</f>
        <v>#REF!</v>
      </c>
      <c r="X27" s="226" t="e">
        <f aca="false">SUM(X28+X115+#REF!+X125)</f>
        <v>#REF!</v>
      </c>
      <c r="Y27" s="226" t="e">
        <f aca="false">SUM(Y28+Y115+#REF!+Y125)</f>
        <v>#REF!</v>
      </c>
      <c r="Z27" s="226" t="n">
        <f aca="false">SUM(Z28+Z115+Z125)</f>
        <v>3245504</v>
      </c>
      <c r="AA27" s="226" t="n">
        <f aca="false">SUM(AA28+AA115+AA125)</f>
        <v>2129500</v>
      </c>
      <c r="AB27" s="226" t="n">
        <f aca="false">SUM(AB28+AB115+AB125)</f>
        <v>679684.32</v>
      </c>
      <c r="AC27" s="226" t="n">
        <f aca="false">SUM(AC28+AC115+AC125)</f>
        <v>2465500</v>
      </c>
      <c r="AD27" s="226" t="n">
        <f aca="false">SUM(AD28+AD115+AD125)</f>
        <v>2048000</v>
      </c>
      <c r="AE27" s="226" t="n">
        <f aca="false">SUM(AE28+AE115+AE125)</f>
        <v>0</v>
      </c>
      <c r="AF27" s="226" t="n">
        <f aca="false">SUM(AF28+AF115+AF125)</f>
        <v>0</v>
      </c>
      <c r="AG27" s="226" t="n">
        <f aca="false">SUM(AG28+AG115+AG125)</f>
        <v>2053000</v>
      </c>
      <c r="AH27" s="226" t="n">
        <f aca="false">SUM(AH28+AH115+AH125)</f>
        <v>1342334.02</v>
      </c>
      <c r="AI27" s="226" t="n">
        <f aca="false">SUM(AI28+AI115+AI125)</f>
        <v>2212200</v>
      </c>
      <c r="AJ27" s="226" t="n">
        <f aca="false">SUM(AJ28+AJ115+AJ125)</f>
        <v>640038.73</v>
      </c>
      <c r="AK27" s="226" t="n">
        <f aca="false">SUM(AK28+AK115+AK125)</f>
        <v>2431161.6</v>
      </c>
      <c r="AL27" s="226" t="n">
        <f aca="false">SUM(AL28+AL115+AL125)</f>
        <v>253000</v>
      </c>
      <c r="AM27" s="226" t="n">
        <f aca="false">SUM(AM28+AM115+AM125)</f>
        <v>325500</v>
      </c>
      <c r="AN27" s="226" t="n">
        <f aca="false">SUM(AN28+AN115+AN125)</f>
        <v>2363661.6</v>
      </c>
      <c r="AO27" s="208" t="n">
        <f aca="false">SUM(AN27/$AN$2)</f>
        <v>313711.805693809</v>
      </c>
      <c r="AP27" s="226" t="n">
        <f aca="false">SUM(AP28+AP115+AP125)</f>
        <v>2314000</v>
      </c>
      <c r="AQ27" s="226" t="n">
        <f aca="false">SUM(AQ28+AQ115+AQ125)</f>
        <v>0</v>
      </c>
      <c r="AR27" s="208" t="n">
        <f aca="false">SUM(AP27/$AN$2)</f>
        <v>307120.578671445</v>
      </c>
      <c r="AS27" s="208"/>
      <c r="AT27" s="208" t="n">
        <f aca="false">SUM(AT28+AT115+AT125)</f>
        <v>156323.96</v>
      </c>
      <c r="AU27" s="208" t="n">
        <f aca="false">SUM(AU28+AU115+AU125)</f>
        <v>121646.21</v>
      </c>
      <c r="AV27" s="208" t="n">
        <f aca="false">SUM(AV28+AV115+AV125)</f>
        <v>15334.06</v>
      </c>
      <c r="AW27" s="208" t="n">
        <f aca="false">SUM(AR27+AU27-AV27)</f>
        <v>413432.728671445</v>
      </c>
      <c r="AX27" s="215" t="n">
        <f aca="false">SUM(AX28+AX115+AX125)</f>
        <v>279223.24</v>
      </c>
      <c r="AY27" s="215" t="n">
        <f aca="false">SUM(AY28+AY115+AY125)</f>
        <v>68480.58</v>
      </c>
      <c r="AZ27" s="215" t="n">
        <f aca="false">SUM(AZ28+AZ115+AZ125)</f>
        <v>134204.86</v>
      </c>
      <c r="BA27" s="245" t="n">
        <f aca="false">SUM(BA28+BA115+BA125)</f>
        <v>347708.445914128</v>
      </c>
      <c r="BB27" s="183"/>
      <c r="BC27" s="183"/>
      <c r="BD27" s="183"/>
      <c r="BE27" s="183"/>
      <c r="BF27" s="183"/>
      <c r="BG27" s="183"/>
      <c r="BH27" s="183"/>
      <c r="BI27" s="183"/>
    </row>
    <row r="28" s="227" customFormat="true" ht="12.75" hidden="false" customHeight="false" outlineLevel="0" collapsed="false">
      <c r="A28" s="222" t="s">
        <v>176</v>
      </c>
      <c r="B28" s="230"/>
      <c r="C28" s="230"/>
      <c r="D28" s="230"/>
      <c r="E28" s="230"/>
      <c r="F28" s="230"/>
      <c r="G28" s="230"/>
      <c r="H28" s="230"/>
      <c r="I28" s="231" t="s">
        <v>155</v>
      </c>
      <c r="J28" s="232" t="s">
        <v>177</v>
      </c>
      <c r="K28" s="233" t="n">
        <f aca="false">SUM(K29)</f>
        <v>1815716.15</v>
      </c>
      <c r="L28" s="233" t="n">
        <f aca="false">SUM(L29)</f>
        <v>1540000</v>
      </c>
      <c r="M28" s="233" t="n">
        <f aca="false">SUM(M29)</f>
        <v>1540000</v>
      </c>
      <c r="N28" s="233" t="n">
        <f aca="false">SUM(N29)</f>
        <v>781000</v>
      </c>
      <c r="O28" s="233" t="n">
        <f aca="false">SUM(O29)</f>
        <v>781000</v>
      </c>
      <c r="P28" s="233" t="n">
        <f aca="false">SUM(P29)</f>
        <v>789362</v>
      </c>
      <c r="Q28" s="233" t="n">
        <f aca="false">SUM(Q29)</f>
        <v>789362</v>
      </c>
      <c r="R28" s="233" t="n">
        <f aca="false">SUM(R29)</f>
        <v>284478.29</v>
      </c>
      <c r="S28" s="233" t="n">
        <f aca="false">SUM(S29)</f>
        <v>1019550</v>
      </c>
      <c r="T28" s="233" t="n">
        <f aca="false">SUM(T29)</f>
        <v>394432.02</v>
      </c>
      <c r="U28" s="233" t="n">
        <f aca="false">SUM(U29)</f>
        <v>0</v>
      </c>
      <c r="V28" s="233" t="e">
        <f aca="false">SUM(V29)</f>
        <v>#DIV/0!</v>
      </c>
      <c r="W28" s="233" t="n">
        <f aca="false">SUM(W29)</f>
        <v>989000</v>
      </c>
      <c r="X28" s="233" t="n">
        <f aca="false">SUM(X29)</f>
        <v>1463700</v>
      </c>
      <c r="Y28" s="233" t="n">
        <f aca="false">SUM(Y29)</f>
        <v>1625700</v>
      </c>
      <c r="Z28" s="233" t="n">
        <f aca="false">SUM(Z29)</f>
        <v>2819504</v>
      </c>
      <c r="AA28" s="233" t="n">
        <f aca="false">SUM(AA29)</f>
        <v>1837500</v>
      </c>
      <c r="AB28" s="233" t="n">
        <f aca="false">SUM(AB29)</f>
        <v>590626.46</v>
      </c>
      <c r="AC28" s="233" t="n">
        <f aca="false">SUM(AC29)</f>
        <v>1862500</v>
      </c>
      <c r="AD28" s="233" t="n">
        <f aca="false">SUM(AD29)</f>
        <v>1638000</v>
      </c>
      <c r="AE28" s="233" t="n">
        <f aca="false">SUM(AE29)</f>
        <v>0</v>
      </c>
      <c r="AF28" s="233" t="n">
        <f aca="false">SUM(AF29)</f>
        <v>0</v>
      </c>
      <c r="AG28" s="233" t="n">
        <f aca="false">SUM(AG29)</f>
        <v>1643000</v>
      </c>
      <c r="AH28" s="233" t="n">
        <f aca="false">SUM(AH29)</f>
        <v>1172014.91</v>
      </c>
      <c r="AI28" s="233" t="n">
        <f aca="false">SUM(AI29)</f>
        <v>1985200</v>
      </c>
      <c r="AJ28" s="233" t="n">
        <f aca="false">SUM(AJ29)</f>
        <v>617159.9</v>
      </c>
      <c r="AK28" s="233" t="n">
        <f aca="false">SUM(AK29)</f>
        <v>2096161.6</v>
      </c>
      <c r="AL28" s="233" t="n">
        <f aca="false">SUM(AL29)</f>
        <v>178000</v>
      </c>
      <c r="AM28" s="233" t="n">
        <f aca="false">SUM(AM29)</f>
        <v>125500</v>
      </c>
      <c r="AN28" s="233" t="n">
        <f aca="false">SUM(AN29)</f>
        <v>2153661.6</v>
      </c>
      <c r="AO28" s="208" t="n">
        <f aca="false">SUM(AN28/$AN$2)</f>
        <v>285840.015926737</v>
      </c>
      <c r="AP28" s="233" t="n">
        <f aca="false">SUM(AP29)</f>
        <v>1965000</v>
      </c>
      <c r="AQ28" s="233" t="n">
        <f aca="false">SUM(AQ29)</f>
        <v>0</v>
      </c>
      <c r="AR28" s="208" t="n">
        <f aca="false">SUM(AP28/$AN$2)</f>
        <v>260800.31853474</v>
      </c>
      <c r="AS28" s="208"/>
      <c r="AT28" s="208" t="n">
        <f aca="false">SUM(AT29)</f>
        <v>129466.4</v>
      </c>
      <c r="AU28" s="208" t="n">
        <f aca="false">SUM(AU29)</f>
        <v>103446.21</v>
      </c>
      <c r="AV28" s="208" t="n">
        <f aca="false">SUM(AV29)</f>
        <v>15334.06</v>
      </c>
      <c r="AW28" s="208" t="n">
        <f aca="false">SUM(AR28+AU28-AV28)</f>
        <v>348912.46853474</v>
      </c>
      <c r="AX28" s="215" t="n">
        <f aca="false">SUM(AX36)</f>
        <v>221074.9</v>
      </c>
      <c r="AY28" s="215" t="n">
        <f aca="false">SUM(AY36)</f>
        <v>30680.58</v>
      </c>
      <c r="AZ28" s="215" t="n">
        <f aca="false">SUM(AZ36)</f>
        <v>92351.38</v>
      </c>
      <c r="BA28" s="245" t="n">
        <f aca="false">SUM(BA36)</f>
        <v>287241.665777424</v>
      </c>
      <c r="BB28" s="183"/>
      <c r="BC28" s="183"/>
      <c r="BD28" s="183"/>
      <c r="BE28" s="183"/>
      <c r="BF28" s="183"/>
      <c r="BG28" s="183"/>
      <c r="BH28" s="183"/>
      <c r="BI28" s="183"/>
    </row>
    <row r="29" s="227" customFormat="true" ht="12.75" hidden="false" customHeight="false" outlineLevel="0" collapsed="false">
      <c r="A29" s="222"/>
      <c r="B29" s="230"/>
      <c r="C29" s="230"/>
      <c r="D29" s="230"/>
      <c r="E29" s="230"/>
      <c r="F29" s="230"/>
      <c r="G29" s="230"/>
      <c r="H29" s="230"/>
      <c r="I29" s="231" t="s">
        <v>157</v>
      </c>
      <c r="J29" s="232"/>
      <c r="K29" s="233" t="n">
        <f aca="false">SUM(K36)</f>
        <v>1815716.15</v>
      </c>
      <c r="L29" s="233" t="n">
        <f aca="false">SUM(L36)</f>
        <v>1540000</v>
      </c>
      <c r="M29" s="233" t="n">
        <f aca="false">SUM(M36)</f>
        <v>1540000</v>
      </c>
      <c r="N29" s="233" t="n">
        <f aca="false">SUM(N36)</f>
        <v>781000</v>
      </c>
      <c r="O29" s="233" t="n">
        <f aca="false">SUM(O36)</f>
        <v>781000</v>
      </c>
      <c r="P29" s="233" t="n">
        <f aca="false">SUM(P36)</f>
        <v>789362</v>
      </c>
      <c r="Q29" s="233" t="n">
        <f aca="false">SUM(Q36)</f>
        <v>789362</v>
      </c>
      <c r="R29" s="233" t="n">
        <f aca="false">SUM(R36)</f>
        <v>284478.29</v>
      </c>
      <c r="S29" s="233" t="n">
        <f aca="false">SUM(S36)</f>
        <v>1019550</v>
      </c>
      <c r="T29" s="233" t="n">
        <f aca="false">SUM(T36)</f>
        <v>394432.02</v>
      </c>
      <c r="U29" s="233" t="n">
        <f aca="false">SUM(U36)</f>
        <v>0</v>
      </c>
      <c r="V29" s="233" t="e">
        <f aca="false">SUM(V36)</f>
        <v>#DIV/0!</v>
      </c>
      <c r="W29" s="233" t="n">
        <f aca="false">SUM(W36)</f>
        <v>989000</v>
      </c>
      <c r="X29" s="233" t="n">
        <f aca="false">SUM(X36)</f>
        <v>1463700</v>
      </c>
      <c r="Y29" s="233" t="n">
        <f aca="false">SUM(Y36)</f>
        <v>1625700</v>
      </c>
      <c r="Z29" s="233" t="n">
        <f aca="false">SUM(Z36)</f>
        <v>2819504</v>
      </c>
      <c r="AA29" s="233" t="n">
        <f aca="false">SUM(AA36)</f>
        <v>1837500</v>
      </c>
      <c r="AB29" s="233" t="n">
        <f aca="false">SUM(AB36)</f>
        <v>590626.46</v>
      </c>
      <c r="AC29" s="233" t="n">
        <f aca="false">SUM(AC36)</f>
        <v>1862500</v>
      </c>
      <c r="AD29" s="233" t="n">
        <f aca="false">SUM(AD36)</f>
        <v>1638000</v>
      </c>
      <c r="AE29" s="233" t="n">
        <f aca="false">SUM(AE36)</f>
        <v>0</v>
      </c>
      <c r="AF29" s="233" t="n">
        <f aca="false">SUM(AF36)</f>
        <v>0</v>
      </c>
      <c r="AG29" s="233" t="n">
        <f aca="false">SUM(AG36)</f>
        <v>1643000</v>
      </c>
      <c r="AH29" s="233" t="n">
        <f aca="false">SUM(AH36)</f>
        <v>1172014.91</v>
      </c>
      <c r="AI29" s="233" t="n">
        <f aca="false">SUM(AI36)</f>
        <v>1985200</v>
      </c>
      <c r="AJ29" s="233" t="n">
        <f aca="false">SUM(AJ36)</f>
        <v>617159.9</v>
      </c>
      <c r="AK29" s="233" t="n">
        <f aca="false">SUM(AK36)</f>
        <v>2096161.6</v>
      </c>
      <c r="AL29" s="233" t="n">
        <f aca="false">SUM(AL36)</f>
        <v>178000</v>
      </c>
      <c r="AM29" s="233" t="n">
        <f aca="false">SUM(AM36)</f>
        <v>125500</v>
      </c>
      <c r="AN29" s="233" t="n">
        <f aca="false">SUM(AN36)</f>
        <v>2153661.6</v>
      </c>
      <c r="AO29" s="208" t="n">
        <f aca="false">SUM(AN29/$AN$2)</f>
        <v>285840.015926737</v>
      </c>
      <c r="AP29" s="233" t="n">
        <f aca="false">SUM(AP36)</f>
        <v>1965000</v>
      </c>
      <c r="AQ29" s="233" t="n">
        <f aca="false">SUM(AQ36)</f>
        <v>0</v>
      </c>
      <c r="AR29" s="208" t="n">
        <f aca="false">SUM(AP29/$AN$2)</f>
        <v>260800.31853474</v>
      </c>
      <c r="AS29" s="208"/>
      <c r="AT29" s="208" t="n">
        <f aca="false">SUM(AT36)</f>
        <v>129466.4</v>
      </c>
      <c r="AU29" s="208" t="n">
        <f aca="false">SUM(AU36)</f>
        <v>103446.21</v>
      </c>
      <c r="AV29" s="208" t="n">
        <f aca="false">SUM(AV36)</f>
        <v>15334.06</v>
      </c>
      <c r="AW29" s="208" t="n">
        <f aca="false">SUM(AR29+AU29-AV29)</f>
        <v>348912.46853474</v>
      </c>
      <c r="AX29" s="215" t="n">
        <f aca="false">SUM(AX28)</f>
        <v>221074.9</v>
      </c>
      <c r="AY29" s="215" t="n">
        <f aca="false">SUM(AY28)</f>
        <v>30680.58</v>
      </c>
      <c r="AZ29" s="215" t="n">
        <f aca="false">SUM(AZ28)</f>
        <v>92351.38</v>
      </c>
      <c r="BA29" s="245" t="n">
        <f aca="false">SUM(BA28)</f>
        <v>287241.665777424</v>
      </c>
      <c r="BB29" s="183"/>
      <c r="BC29" s="183"/>
      <c r="BD29" s="183"/>
      <c r="BE29" s="183"/>
      <c r="BF29" s="183"/>
      <c r="BG29" s="183"/>
      <c r="BH29" s="183"/>
      <c r="BI29" s="183"/>
    </row>
    <row r="30" customFormat="false" ht="12.75" hidden="false" customHeight="false" outlineLevel="0" collapsed="false">
      <c r="A30" s="209"/>
      <c r="B30" s="205" t="s">
        <v>158</v>
      </c>
      <c r="C30" s="205"/>
      <c r="D30" s="205"/>
      <c r="E30" s="205"/>
      <c r="F30" s="205"/>
      <c r="G30" s="205"/>
      <c r="H30" s="205"/>
      <c r="I30" s="217" t="s">
        <v>159</v>
      </c>
      <c r="J30" s="218" t="s">
        <v>160</v>
      </c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07" t="n">
        <f aca="false">SUM(AN30/$AN$2)</f>
        <v>0</v>
      </c>
      <c r="AP30" s="219" t="n">
        <v>586500</v>
      </c>
      <c r="AQ30" s="219"/>
      <c r="AR30" s="207" t="n">
        <f aca="false">SUM(AP30/$AN$2)</f>
        <v>77841.9271351782</v>
      </c>
      <c r="AS30" s="207"/>
      <c r="AT30" s="207" t="n">
        <v>586500</v>
      </c>
      <c r="AU30" s="207"/>
      <c r="AV30" s="207"/>
      <c r="AW30" s="207" t="n">
        <v>138895.33</v>
      </c>
      <c r="AX30" s="215"/>
      <c r="AY30" s="180"/>
      <c r="AZ30" s="180"/>
      <c r="BA30" s="160" t="n">
        <v>91532.23</v>
      </c>
      <c r="BI30" s="3"/>
    </row>
    <row r="31" customFormat="false" ht="12.75" hidden="false" customHeight="false" outlineLevel="0" collapsed="false">
      <c r="A31" s="209"/>
      <c r="B31" s="205" t="s">
        <v>178</v>
      </c>
      <c r="C31" s="205"/>
      <c r="D31" s="205"/>
      <c r="E31" s="205"/>
      <c r="F31" s="205"/>
      <c r="G31" s="205"/>
      <c r="H31" s="205"/>
      <c r="I31" s="234" t="s">
        <v>179</v>
      </c>
      <c r="J31" s="218" t="s">
        <v>28</v>
      </c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07" t="n">
        <f aca="false">SUM(AN31/$AN$2)</f>
        <v>0</v>
      </c>
      <c r="AP31" s="219" t="e">
        <f aca="false">SUM(#REF!)</f>
        <v>#REF!</v>
      </c>
      <c r="AQ31" s="219"/>
      <c r="AR31" s="207" t="e">
        <f aca="false">SUM(AP31/$AN$2)</f>
        <v>#REF!</v>
      </c>
      <c r="AS31" s="207"/>
      <c r="AT31" s="207" t="e">
        <f aca="false">SUM(#REF!)</f>
        <v>#REF!</v>
      </c>
      <c r="AU31" s="207"/>
      <c r="AV31" s="207"/>
      <c r="AW31" s="207" t="n">
        <v>113884.45</v>
      </c>
      <c r="AX31" s="215"/>
      <c r="AY31" s="180"/>
      <c r="AZ31" s="180"/>
      <c r="BA31" s="160" t="n">
        <v>187282.21</v>
      </c>
      <c r="BI31" s="3"/>
    </row>
    <row r="32" customFormat="false" ht="12.75" hidden="false" customHeight="false" outlineLevel="0" collapsed="false">
      <c r="A32" s="209"/>
      <c r="B32" s="205" t="s">
        <v>178</v>
      </c>
      <c r="C32" s="205"/>
      <c r="D32" s="205"/>
      <c r="E32" s="205"/>
      <c r="F32" s="205"/>
      <c r="G32" s="205"/>
      <c r="H32" s="205"/>
      <c r="I32" s="234" t="s">
        <v>180</v>
      </c>
      <c r="J32" s="218" t="s">
        <v>181</v>
      </c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07"/>
      <c r="AP32" s="219"/>
      <c r="AQ32" s="219"/>
      <c r="AR32" s="207"/>
      <c r="AS32" s="207"/>
      <c r="AT32" s="207"/>
      <c r="AU32" s="207"/>
      <c r="AV32" s="207"/>
      <c r="AW32" s="207" t="n">
        <v>82727.65</v>
      </c>
      <c r="AX32" s="215"/>
      <c r="AY32" s="180"/>
      <c r="AZ32" s="180"/>
      <c r="BA32" s="160" t="n">
        <v>0</v>
      </c>
      <c r="BI32" s="3"/>
    </row>
    <row r="33" customFormat="false" ht="12.75" hidden="false" customHeight="false" outlineLevel="0" collapsed="false">
      <c r="A33" s="209"/>
      <c r="B33" s="205" t="s">
        <v>178</v>
      </c>
      <c r="C33" s="205"/>
      <c r="D33" s="205"/>
      <c r="E33" s="205"/>
      <c r="F33" s="205"/>
      <c r="G33" s="205"/>
      <c r="H33" s="205"/>
      <c r="I33" s="234" t="s">
        <v>182</v>
      </c>
      <c r="J33" s="218" t="s">
        <v>183</v>
      </c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07" t="n">
        <f aca="false">SUM(AN33/$AN$2)</f>
        <v>0</v>
      </c>
      <c r="AP33" s="219" t="e">
        <f aca="false">SUM(#REF!)</f>
        <v>#REF!</v>
      </c>
      <c r="AQ33" s="219"/>
      <c r="AR33" s="207" t="e">
        <f aca="false">SUM(AP33/$AN$2)</f>
        <v>#REF!</v>
      </c>
      <c r="AS33" s="207"/>
      <c r="AT33" s="207" t="n">
        <f aca="false">SUM(AX39:AX113)</f>
        <v>502299.71</v>
      </c>
      <c r="AU33" s="207"/>
      <c r="AV33" s="207"/>
      <c r="AW33" s="207" t="n">
        <v>132.72</v>
      </c>
      <c r="AX33" s="215"/>
      <c r="AY33" s="180"/>
      <c r="AZ33" s="180"/>
      <c r="BA33" s="289" t="n">
        <v>8427.23</v>
      </c>
      <c r="BI33" s="3"/>
    </row>
    <row r="34" customFormat="false" ht="12.75" hidden="false" customHeight="false" outlineLevel="0" collapsed="false">
      <c r="A34" s="209"/>
      <c r="B34" s="205" t="s">
        <v>178</v>
      </c>
      <c r="C34" s="205"/>
      <c r="D34" s="205"/>
      <c r="E34" s="205"/>
      <c r="F34" s="205"/>
      <c r="G34" s="205"/>
      <c r="H34" s="205"/>
      <c r="I34" s="217" t="s">
        <v>184</v>
      </c>
      <c r="J34" s="218" t="s">
        <v>185</v>
      </c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07" t="n">
        <f aca="false">SUM(AN34/$AN$2)</f>
        <v>0</v>
      </c>
      <c r="AP34" s="219" t="n">
        <v>100000</v>
      </c>
      <c r="AQ34" s="219"/>
      <c r="AR34" s="207" t="n">
        <f aca="false">SUM(AP34/$AN$2)</f>
        <v>13272.2808414626</v>
      </c>
      <c r="AS34" s="207"/>
      <c r="AT34" s="207" t="n">
        <v>100000</v>
      </c>
      <c r="AU34" s="207"/>
      <c r="AV34" s="207"/>
      <c r="AW34" s="207" t="n">
        <v>0</v>
      </c>
      <c r="AX34" s="215"/>
      <c r="AY34" s="180"/>
      <c r="AZ34" s="180"/>
      <c r="BA34" s="160" t="n">
        <v>0</v>
      </c>
      <c r="BI34" s="3"/>
    </row>
    <row r="35" customFormat="false" ht="12.75" hidden="false" customHeight="false" outlineLevel="0" collapsed="false">
      <c r="A35" s="209"/>
      <c r="B35" s="205" t="s">
        <v>158</v>
      </c>
      <c r="C35" s="205"/>
      <c r="D35" s="205"/>
      <c r="E35" s="205"/>
      <c r="F35" s="205"/>
      <c r="G35" s="205"/>
      <c r="H35" s="205"/>
      <c r="I35" s="217" t="s">
        <v>159</v>
      </c>
      <c r="J35" s="218" t="s">
        <v>37</v>
      </c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07" t="n">
        <f aca="false">SUM(AN35/$AN$2)</f>
        <v>0</v>
      </c>
      <c r="AP35" s="219" t="n">
        <v>450000</v>
      </c>
      <c r="AQ35" s="219"/>
      <c r="AR35" s="207" t="n">
        <f aca="false">SUM(AP35/$AN$2)</f>
        <v>59725.2637865817</v>
      </c>
      <c r="AS35" s="207"/>
      <c r="AT35" s="207" t="n">
        <v>450000</v>
      </c>
      <c r="AU35" s="207"/>
      <c r="AV35" s="207"/>
      <c r="AW35" s="207" t="n">
        <v>13272.28</v>
      </c>
      <c r="AX35" s="215"/>
      <c r="AY35" s="180"/>
      <c r="AZ35" s="180"/>
      <c r="BA35" s="160" t="n">
        <v>0</v>
      </c>
      <c r="BI35" s="3"/>
    </row>
    <row r="36" customFormat="false" ht="12.75" hidden="false" customHeight="false" outlineLevel="0" collapsed="false">
      <c r="A36" s="214"/>
      <c r="B36" s="220"/>
      <c r="C36" s="220"/>
      <c r="D36" s="220"/>
      <c r="E36" s="220"/>
      <c r="F36" s="220"/>
      <c r="G36" s="220"/>
      <c r="H36" s="220"/>
      <c r="I36" s="206" t="n">
        <v>3</v>
      </c>
      <c r="J36" s="137" t="s">
        <v>71</v>
      </c>
      <c r="K36" s="207" t="n">
        <f aca="false">SUM(K37+K49)</f>
        <v>1815716.15</v>
      </c>
      <c r="L36" s="207" t="n">
        <f aca="false">SUM(L37+L49)</f>
        <v>1540000</v>
      </c>
      <c r="M36" s="207" t="n">
        <f aca="false">SUM(M37+M49)</f>
        <v>1540000</v>
      </c>
      <c r="N36" s="207" t="n">
        <f aca="false">SUM(N37+N49)</f>
        <v>781000</v>
      </c>
      <c r="O36" s="207" t="n">
        <f aca="false">SUM(O37+O49)</f>
        <v>781000</v>
      </c>
      <c r="P36" s="207" t="n">
        <f aca="false">SUM(P37+P49)</f>
        <v>789362</v>
      </c>
      <c r="Q36" s="207" t="n">
        <f aca="false">SUM(Q37+Q49)</f>
        <v>789362</v>
      </c>
      <c r="R36" s="207" t="n">
        <f aca="false">SUM(R37+R49)</f>
        <v>284478.29</v>
      </c>
      <c r="S36" s="207" t="n">
        <f aca="false">SUM(S37+S49)</f>
        <v>1019550</v>
      </c>
      <c r="T36" s="207" t="n">
        <f aca="false">SUM(T37+T49)</f>
        <v>394432.02</v>
      </c>
      <c r="U36" s="207" t="n">
        <f aca="false">SUM(U37+U49)</f>
        <v>0</v>
      </c>
      <c r="V36" s="207" t="e">
        <f aca="false">SUM(V37+V49)</f>
        <v>#DIV/0!</v>
      </c>
      <c r="W36" s="207" t="n">
        <f aca="false">SUM(W37+W49)</f>
        <v>989000</v>
      </c>
      <c r="X36" s="207" t="n">
        <f aca="false">SUM(X37+X49)</f>
        <v>1463700</v>
      </c>
      <c r="Y36" s="207" t="n">
        <f aca="false">SUM(Y37+Y49)</f>
        <v>1625700</v>
      </c>
      <c r="Z36" s="207" t="n">
        <f aca="false">SUM(Z37+Z49)</f>
        <v>2819504</v>
      </c>
      <c r="AA36" s="207" t="n">
        <f aca="false">SUM(AA37+AA49)</f>
        <v>1837500</v>
      </c>
      <c r="AB36" s="207" t="n">
        <f aca="false">SUM(AB37+AB49)</f>
        <v>590626.46</v>
      </c>
      <c r="AC36" s="207" t="n">
        <f aca="false">SUM(AC37+AC49)</f>
        <v>1862500</v>
      </c>
      <c r="AD36" s="207" t="n">
        <f aca="false">SUM(AD37+AD49)</f>
        <v>1638000</v>
      </c>
      <c r="AE36" s="207" t="n">
        <f aca="false">SUM(AE37+AE49)</f>
        <v>0</v>
      </c>
      <c r="AF36" s="207" t="n">
        <f aca="false">SUM(AF37+AF49)</f>
        <v>0</v>
      </c>
      <c r="AG36" s="207" t="n">
        <f aca="false">SUM(AG37+AG49)</f>
        <v>1643000</v>
      </c>
      <c r="AH36" s="207" t="n">
        <f aca="false">SUM(AH37+AH49)</f>
        <v>1172014.91</v>
      </c>
      <c r="AI36" s="207" t="n">
        <f aca="false">SUM(AI37+AI49)</f>
        <v>1985200</v>
      </c>
      <c r="AJ36" s="207" t="n">
        <f aca="false">SUM(AJ37+AJ49)</f>
        <v>617159.9</v>
      </c>
      <c r="AK36" s="207" t="n">
        <f aca="false">SUM(AK37+AK49)</f>
        <v>2096161.6</v>
      </c>
      <c r="AL36" s="207" t="n">
        <f aca="false">SUM(AL37+AL49)</f>
        <v>178000</v>
      </c>
      <c r="AM36" s="207" t="n">
        <f aca="false">SUM(AM37+AM49)</f>
        <v>125500</v>
      </c>
      <c r="AN36" s="207" t="n">
        <f aca="false">SUM(AN37+AN49)</f>
        <v>2153661.6</v>
      </c>
      <c r="AO36" s="207" t="n">
        <f aca="false">SUM(AN36/$AN$2)</f>
        <v>285840.015926737</v>
      </c>
      <c r="AP36" s="207" t="n">
        <f aca="false">SUM(AP37+AP49)</f>
        <v>1965000</v>
      </c>
      <c r="AQ36" s="207" t="n">
        <f aca="false">SUM(AQ37+AQ49)</f>
        <v>0</v>
      </c>
      <c r="AR36" s="207" t="n">
        <f aca="false">SUM(AP36/$AN$2)</f>
        <v>260800.31853474</v>
      </c>
      <c r="AS36" s="207"/>
      <c r="AT36" s="207" t="n">
        <f aca="false">SUM(AT37+AT49)</f>
        <v>129466.4</v>
      </c>
      <c r="AU36" s="207" t="n">
        <f aca="false">SUM(AU37+AU49)</f>
        <v>103446.21</v>
      </c>
      <c r="AV36" s="207" t="n">
        <f aca="false">SUM(AV37+AV49)</f>
        <v>15334.06</v>
      </c>
      <c r="AW36" s="207" t="n">
        <f aca="false">SUM(AR36+AU36-AV36)</f>
        <v>348912.46853474</v>
      </c>
      <c r="AX36" s="215" t="n">
        <f aca="false">SUM(AX37+AX49)</f>
        <v>221074.9</v>
      </c>
      <c r="AY36" s="216" t="n">
        <f aca="false">SUM(AY37+AY49)</f>
        <v>30680.58</v>
      </c>
      <c r="AZ36" s="216" t="n">
        <f aca="false">SUM(AZ37+AZ49)</f>
        <v>92351.38</v>
      </c>
      <c r="BA36" s="287" t="n">
        <f aca="false">SUM(BA37+BA49)</f>
        <v>287241.665777424</v>
      </c>
      <c r="BI36" s="3"/>
    </row>
    <row r="37" customFormat="false" ht="12.75" hidden="false" customHeight="false" outlineLevel="0" collapsed="false">
      <c r="A37" s="214"/>
      <c r="B37" s="220" t="s">
        <v>186</v>
      </c>
      <c r="C37" s="220"/>
      <c r="D37" s="220"/>
      <c r="E37" s="220"/>
      <c r="F37" s="220"/>
      <c r="G37" s="220"/>
      <c r="H37" s="220"/>
      <c r="I37" s="206" t="n">
        <v>31</v>
      </c>
      <c r="J37" s="137" t="s">
        <v>72</v>
      </c>
      <c r="K37" s="207" t="n">
        <f aca="false">SUM(K38+K41+K46)</f>
        <v>807306.83</v>
      </c>
      <c r="L37" s="207" t="n">
        <f aca="false">SUM(L38+L41+L46)</f>
        <v>1112500</v>
      </c>
      <c r="M37" s="207" t="n">
        <f aca="false">SUM(M38+M41+M46)</f>
        <v>1112500</v>
      </c>
      <c r="N37" s="207" t="n">
        <f aca="false">SUM(N38+N41+N46)</f>
        <v>351000</v>
      </c>
      <c r="O37" s="207" t="n">
        <f aca="false">SUM(O38+O41+O46)</f>
        <v>351000</v>
      </c>
      <c r="P37" s="207" t="n">
        <f aca="false">SUM(P38+P41+P46)</f>
        <v>392000</v>
      </c>
      <c r="Q37" s="207" t="n">
        <f aca="false">SUM(Q38+Q41+Q46)</f>
        <v>392000</v>
      </c>
      <c r="R37" s="207" t="n">
        <f aca="false">SUM(R38+R41+R46)</f>
        <v>150369.05</v>
      </c>
      <c r="S37" s="207" t="n">
        <f aca="false">SUM(S38+S41+S46)</f>
        <v>507550</v>
      </c>
      <c r="T37" s="207" t="n">
        <f aca="false">SUM(T38+T41+T46)</f>
        <v>240053.35</v>
      </c>
      <c r="U37" s="207" t="n">
        <f aca="false">SUM(U38+U41+U46)</f>
        <v>0</v>
      </c>
      <c r="V37" s="207" t="n">
        <f aca="false">SUM(V38+V41+V46)</f>
        <v>807.079096045198</v>
      </c>
      <c r="W37" s="207" t="n">
        <f aca="false">SUM(W38+W41+W46)</f>
        <v>507000</v>
      </c>
      <c r="X37" s="207" t="n">
        <f aca="false">SUM(X38+X41+X46)</f>
        <v>617500</v>
      </c>
      <c r="Y37" s="207" t="n">
        <f aca="false">SUM(Y38+Y41+Y46)</f>
        <v>685404</v>
      </c>
      <c r="Z37" s="207" t="n">
        <f aca="false">SUM(Z38+Z41+Z46)</f>
        <v>738500</v>
      </c>
      <c r="AA37" s="207" t="n">
        <f aca="false">SUM(AA38+AA41+AA46)</f>
        <v>688000</v>
      </c>
      <c r="AB37" s="207" t="n">
        <f aca="false">SUM(AB38+AB41+AB46)</f>
        <v>359004.03</v>
      </c>
      <c r="AC37" s="207" t="n">
        <f aca="false">SUM(AC38+AC41+AC46)</f>
        <v>688000</v>
      </c>
      <c r="AD37" s="207" t="n">
        <f aca="false">SUM(AD38+AD41+AD46)</f>
        <v>671000</v>
      </c>
      <c r="AE37" s="207" t="n">
        <f aca="false">SUM(AE38+AE41+AE46)</f>
        <v>0</v>
      </c>
      <c r="AF37" s="207" t="n">
        <f aca="false">SUM(AF38+AF41+AF46)</f>
        <v>0</v>
      </c>
      <c r="AG37" s="207" t="n">
        <f aca="false">SUM(AG38+AG41+AG46)</f>
        <v>671000</v>
      </c>
      <c r="AH37" s="207" t="n">
        <f aca="false">SUM(AH38+AH41+AH46)</f>
        <v>542477.54</v>
      </c>
      <c r="AI37" s="207" t="n">
        <f aca="false">SUM(AI38+AI41+AI46)</f>
        <v>754000</v>
      </c>
      <c r="AJ37" s="207" t="n">
        <f aca="false">SUM(AJ38+AJ41+AJ46)</f>
        <v>323911.41</v>
      </c>
      <c r="AK37" s="207" t="n">
        <f aca="false">SUM(AK38+AK41+AK46)</f>
        <v>747500</v>
      </c>
      <c r="AL37" s="207" t="n">
        <f aca="false">SUM(AL38+AL41+AL46)</f>
        <v>0</v>
      </c>
      <c r="AM37" s="207" t="n">
        <f aca="false">SUM(AM38+AM41+AM46)</f>
        <v>0</v>
      </c>
      <c r="AN37" s="207" t="n">
        <f aca="false">SUM(AN38+AN41+AN46)</f>
        <v>747500</v>
      </c>
      <c r="AO37" s="207" t="n">
        <f aca="false">SUM(AN37/$AN$2)</f>
        <v>99210.299289933</v>
      </c>
      <c r="AP37" s="207" t="n">
        <f aca="false">SUM(AP38+AP41+AP46)</f>
        <v>747500</v>
      </c>
      <c r="AQ37" s="207"/>
      <c r="AR37" s="207" t="n">
        <f aca="false">SUM(AP37/$AN$2)</f>
        <v>99210.299289933</v>
      </c>
      <c r="AS37" s="207"/>
      <c r="AT37" s="207" t="n">
        <f aca="false">SUM(AT38+AT41+AT46)</f>
        <v>56819.53</v>
      </c>
      <c r="AU37" s="207" t="n">
        <f aca="false">SUM(AU38+AU41+AU46)</f>
        <v>0</v>
      </c>
      <c r="AV37" s="207" t="n">
        <f aca="false">SUM(AV38+AV41+AV46)</f>
        <v>13935.89</v>
      </c>
      <c r="AW37" s="207" t="n">
        <f aca="false">SUM(AR37+AU37-AV37)</f>
        <v>85274.409289933</v>
      </c>
      <c r="AX37" s="215" t="n">
        <f aca="false">SUM(AX38+AX41+AX46)</f>
        <v>89542.37</v>
      </c>
      <c r="AY37" s="216" t="n">
        <f aca="false">SUM(AY38+AY41+AY46)</f>
        <v>10693.05</v>
      </c>
      <c r="AZ37" s="216" t="n">
        <f aca="false">SUM(AZ38+AZ41+AZ46)</f>
        <v>4435.23</v>
      </c>
      <c r="BA37" s="287" t="n">
        <f aca="false">SUM(BA38+BA41+BA46)</f>
        <v>91532.2265326166</v>
      </c>
      <c r="BB37" s="3" t="n">
        <v>91532.23</v>
      </c>
      <c r="BI37" s="3"/>
    </row>
    <row r="38" customFormat="false" ht="12.75" hidden="true" customHeight="false" outlineLevel="0" collapsed="false">
      <c r="A38" s="209"/>
      <c r="B38" s="205"/>
      <c r="C38" s="205"/>
      <c r="D38" s="205"/>
      <c r="E38" s="205"/>
      <c r="F38" s="205"/>
      <c r="G38" s="205"/>
      <c r="H38" s="205"/>
      <c r="I38" s="217" t="n">
        <v>311</v>
      </c>
      <c r="J38" s="218" t="s">
        <v>187</v>
      </c>
      <c r="K38" s="219" t="n">
        <f aca="false">SUM(K39)</f>
        <v>710476.99</v>
      </c>
      <c r="L38" s="219" t="n">
        <f aca="false">SUM(L39)</f>
        <v>972000</v>
      </c>
      <c r="M38" s="219" t="n">
        <f aca="false">SUM(M39)</f>
        <v>972000</v>
      </c>
      <c r="N38" s="219" t="n">
        <f aca="false">SUM(N39:N40)</f>
        <v>296000</v>
      </c>
      <c r="O38" s="219" t="n">
        <f aca="false">SUM(O39:O40)</f>
        <v>296000</v>
      </c>
      <c r="P38" s="219" t="n">
        <f aca="false">SUM(P39:P40)</f>
        <v>335000</v>
      </c>
      <c r="Q38" s="219" t="n">
        <f aca="false">SUM(Q39:Q40)</f>
        <v>335000</v>
      </c>
      <c r="R38" s="219" t="n">
        <f aca="false">SUM(R39:R40)</f>
        <v>121563.91</v>
      </c>
      <c r="S38" s="219" t="n">
        <f aca="false">SUM(S39:S40)</f>
        <v>460000</v>
      </c>
      <c r="T38" s="219" t="n">
        <f aca="false">SUM(T39:T40)</f>
        <v>212889.92</v>
      </c>
      <c r="U38" s="219" t="n">
        <f aca="false">SUM(U39:U40)</f>
        <v>0</v>
      </c>
      <c r="V38" s="219" t="n">
        <f aca="false">SUM(V39:V40)</f>
        <v>609.745762711864</v>
      </c>
      <c r="W38" s="219" t="n">
        <f aca="false">SUM(W39:W40)</f>
        <v>460000</v>
      </c>
      <c r="X38" s="219" t="n">
        <f aca="false">SUM(X39:X40)</f>
        <v>510000</v>
      </c>
      <c r="Y38" s="219" t="n">
        <f aca="false">SUM(Y39:Y40)</f>
        <v>578000</v>
      </c>
      <c r="Z38" s="219" t="n">
        <f aca="false">SUM(Z39:Z40)</f>
        <v>590000</v>
      </c>
      <c r="AA38" s="219" t="n">
        <f aca="false">SUM(AA39:AA40)</f>
        <v>578000</v>
      </c>
      <c r="AB38" s="219" t="n">
        <f aca="false">SUM(AB39:AB40)</f>
        <v>313059.54</v>
      </c>
      <c r="AC38" s="219" t="n">
        <f aca="false">SUM(AC39:AC40)</f>
        <v>578000</v>
      </c>
      <c r="AD38" s="219" t="n">
        <f aca="false">SUM(AD39:AD40)</f>
        <v>561000</v>
      </c>
      <c r="AE38" s="219" t="n">
        <f aca="false">SUM(AE39:AE40)</f>
        <v>0</v>
      </c>
      <c r="AF38" s="219" t="n">
        <f aca="false">SUM(AF39:AF40)</f>
        <v>0</v>
      </c>
      <c r="AG38" s="219" t="n">
        <f aca="false">SUM(AG39:AG40)</f>
        <v>561000</v>
      </c>
      <c r="AH38" s="219" t="n">
        <f aca="false">SUM(AH39:AH40)</f>
        <v>462221.9</v>
      </c>
      <c r="AI38" s="219" t="n">
        <f aca="false">SUM(AI39:AI40)</f>
        <v>620000</v>
      </c>
      <c r="AJ38" s="219" t="n">
        <f aca="false">SUM(AJ39:AJ40)</f>
        <v>279321.5</v>
      </c>
      <c r="AK38" s="219" t="n">
        <f aca="false">SUM(AK39:AK40)</f>
        <v>570000</v>
      </c>
      <c r="AL38" s="219" t="n">
        <f aca="false">SUM(AL39:AL40)</f>
        <v>0</v>
      </c>
      <c r="AM38" s="219" t="n">
        <f aca="false">SUM(AM39:AM40)</f>
        <v>0</v>
      </c>
      <c r="AN38" s="219" t="n">
        <f aca="false">SUM(AN39:AN40)</f>
        <v>570000</v>
      </c>
      <c r="AO38" s="207" t="n">
        <f aca="false">SUM(AN38/$AN$2)</f>
        <v>75652.0007963368</v>
      </c>
      <c r="AP38" s="219" t="n">
        <f aca="false">SUM(AP39:AP40)</f>
        <v>570000</v>
      </c>
      <c r="AQ38" s="219"/>
      <c r="AR38" s="207" t="n">
        <f aca="false">SUM(AP38/$AN$2)</f>
        <v>75652.0007963368</v>
      </c>
      <c r="AS38" s="207"/>
      <c r="AT38" s="207" t="n">
        <f aca="false">SUM(AT39:AT40)</f>
        <v>45463.62</v>
      </c>
      <c r="AU38" s="207" t="n">
        <f aca="false">SUM(AU39:AU40)</f>
        <v>0</v>
      </c>
      <c r="AV38" s="207" t="n">
        <f aca="false">SUM(AV39:AV40)</f>
        <v>11945.05</v>
      </c>
      <c r="AW38" s="207" t="n">
        <f aca="false">SUM(AR38+AU38-AV38)</f>
        <v>63706.9507963368</v>
      </c>
      <c r="AX38" s="215" t="n">
        <f aca="false">SUM(AX39+AX40)</f>
        <v>71382.62</v>
      </c>
      <c r="AY38" s="216" t="n">
        <f aca="false">SUM(AY39+AY40)</f>
        <v>8293.05</v>
      </c>
      <c r="AZ38" s="216" t="n">
        <f aca="false">SUM(AZ39+AZ40)</f>
        <v>0</v>
      </c>
      <c r="BA38" s="287" t="n">
        <f aca="false">SUM(BA39+BA40)</f>
        <v>71999.9980390205</v>
      </c>
      <c r="BI38" s="3"/>
    </row>
    <row r="39" customFormat="false" ht="12.75" hidden="true" customHeight="false" outlineLevel="0" collapsed="false">
      <c r="A39" s="209"/>
      <c r="B39" s="205"/>
      <c r="C39" s="205"/>
      <c r="D39" s="205"/>
      <c r="E39" s="205"/>
      <c r="F39" s="205"/>
      <c r="G39" s="205"/>
      <c r="H39" s="205"/>
      <c r="I39" s="217" t="n">
        <v>31111</v>
      </c>
      <c r="J39" s="218" t="s">
        <v>188</v>
      </c>
      <c r="K39" s="219" t="n">
        <v>710476.99</v>
      </c>
      <c r="L39" s="219" t="n">
        <v>972000</v>
      </c>
      <c r="M39" s="219" t="n">
        <v>972000</v>
      </c>
      <c r="N39" s="219" t="n">
        <v>293000</v>
      </c>
      <c r="O39" s="219" t="n">
        <v>293000</v>
      </c>
      <c r="P39" s="219" t="n">
        <v>295000</v>
      </c>
      <c r="Q39" s="219" t="n">
        <v>295000</v>
      </c>
      <c r="R39" s="219" t="n">
        <v>121563.91</v>
      </c>
      <c r="S39" s="219" t="n">
        <v>250000</v>
      </c>
      <c r="T39" s="219" t="n">
        <v>176514.08</v>
      </c>
      <c r="U39" s="219"/>
      <c r="V39" s="207" t="n">
        <f aca="false">S39/P39*100</f>
        <v>84.7457627118644</v>
      </c>
      <c r="W39" s="219" t="n">
        <v>250000</v>
      </c>
      <c r="X39" s="219" t="n">
        <v>340000</v>
      </c>
      <c r="Y39" s="219" t="n">
        <v>408000</v>
      </c>
      <c r="Z39" s="219" t="n">
        <v>400000</v>
      </c>
      <c r="AA39" s="219" t="n">
        <v>408000</v>
      </c>
      <c r="AB39" s="219" t="n">
        <v>259070.82</v>
      </c>
      <c r="AC39" s="219" t="n">
        <v>408000</v>
      </c>
      <c r="AD39" s="219" t="n">
        <v>408000</v>
      </c>
      <c r="AE39" s="219"/>
      <c r="AF39" s="219"/>
      <c r="AG39" s="221" t="n">
        <f aca="false">SUM(AC39+AE39-AF39)</f>
        <v>408000</v>
      </c>
      <c r="AH39" s="219" t="n">
        <v>413471.78</v>
      </c>
      <c r="AI39" s="219" t="n">
        <v>467000</v>
      </c>
      <c r="AJ39" s="180" t="n">
        <v>217454.78</v>
      </c>
      <c r="AK39" s="219" t="n">
        <v>480000</v>
      </c>
      <c r="AL39" s="219"/>
      <c r="AM39" s="219"/>
      <c r="AN39" s="180" t="n">
        <f aca="false">SUM(AK39+AL39-AM39)</f>
        <v>480000</v>
      </c>
      <c r="AO39" s="207" t="n">
        <f aca="false">SUM(AN39/$AN$2)</f>
        <v>63706.9480390205</v>
      </c>
      <c r="AP39" s="180" t="n">
        <v>480000</v>
      </c>
      <c r="AQ39" s="180"/>
      <c r="AR39" s="207" t="n">
        <f aca="false">SUM(AP39/$AN$2)</f>
        <v>63706.9480390205</v>
      </c>
      <c r="AS39" s="207" t="n">
        <v>45463.62</v>
      </c>
      <c r="AT39" s="207" t="n">
        <v>45463.62</v>
      </c>
      <c r="AU39" s="207"/>
      <c r="AV39" s="207"/>
      <c r="AW39" s="207" t="n">
        <f aca="false">SUM(AR39+AU39-AV39)</f>
        <v>63706.9480390205</v>
      </c>
      <c r="AX39" s="215" t="n">
        <v>71382.62</v>
      </c>
      <c r="AY39" s="216" t="n">
        <v>8293.05</v>
      </c>
      <c r="AZ39" s="216" t="n">
        <v>0</v>
      </c>
      <c r="BA39" s="287" t="n">
        <f aca="false">SUM(AW39+AY39)</f>
        <v>71999.9980390205</v>
      </c>
      <c r="BI39" s="3"/>
    </row>
    <row r="40" customFormat="false" ht="12.75" hidden="true" customHeight="false" outlineLevel="0" collapsed="false">
      <c r="A40" s="209"/>
      <c r="B40" s="205"/>
      <c r="C40" s="205"/>
      <c r="D40" s="205"/>
      <c r="E40" s="205"/>
      <c r="F40" s="205"/>
      <c r="G40" s="205"/>
      <c r="H40" s="205"/>
      <c r="I40" s="217" t="n">
        <v>31112</v>
      </c>
      <c r="J40" s="218" t="s">
        <v>189</v>
      </c>
      <c r="K40" s="219"/>
      <c r="L40" s="219"/>
      <c r="M40" s="219"/>
      <c r="N40" s="219" t="n">
        <v>3000</v>
      </c>
      <c r="O40" s="219" t="n">
        <v>3000</v>
      </c>
      <c r="P40" s="219" t="n">
        <v>40000</v>
      </c>
      <c r="Q40" s="219" t="n">
        <v>40000</v>
      </c>
      <c r="R40" s="219"/>
      <c r="S40" s="219" t="n">
        <v>210000</v>
      </c>
      <c r="T40" s="219" t="n">
        <v>36375.84</v>
      </c>
      <c r="U40" s="219"/>
      <c r="V40" s="207" t="n">
        <f aca="false">S40/P40*100</f>
        <v>525</v>
      </c>
      <c r="W40" s="219" t="n">
        <v>210000</v>
      </c>
      <c r="X40" s="219" t="n">
        <v>170000</v>
      </c>
      <c r="Y40" s="219" t="n">
        <v>170000</v>
      </c>
      <c r="Z40" s="219" t="n">
        <v>190000</v>
      </c>
      <c r="AA40" s="219" t="n">
        <v>170000</v>
      </c>
      <c r="AB40" s="219" t="n">
        <v>53988.72</v>
      </c>
      <c r="AC40" s="219" t="n">
        <v>170000</v>
      </c>
      <c r="AD40" s="219" t="n">
        <v>153000</v>
      </c>
      <c r="AE40" s="219"/>
      <c r="AF40" s="219"/>
      <c r="AG40" s="221" t="n">
        <v>153000</v>
      </c>
      <c r="AH40" s="219" t="n">
        <v>48750.12</v>
      </c>
      <c r="AI40" s="219" t="n">
        <v>153000</v>
      </c>
      <c r="AJ40" s="180" t="n">
        <v>61866.72</v>
      </c>
      <c r="AK40" s="219" t="n">
        <v>90000</v>
      </c>
      <c r="AL40" s="219"/>
      <c r="AM40" s="219"/>
      <c r="AN40" s="180" t="n">
        <f aca="false">SUM(AK40+AL40-AM40)</f>
        <v>90000</v>
      </c>
      <c r="AO40" s="207" t="n">
        <f aca="false">SUM(AN40/$AN$2)</f>
        <v>11945.0527573163</v>
      </c>
      <c r="AP40" s="180" t="n">
        <v>90000</v>
      </c>
      <c r="AQ40" s="180"/>
      <c r="AR40" s="207" t="n">
        <f aca="false">SUM(AP40/$AN$2)</f>
        <v>11945.0527573163</v>
      </c>
      <c r="AS40" s="207"/>
      <c r="AT40" s="207"/>
      <c r="AU40" s="207"/>
      <c r="AV40" s="207" t="n">
        <v>11945.05</v>
      </c>
      <c r="AW40" s="207" t="n">
        <f aca="false">SUM(AR40+AU40-AV40)</f>
        <v>0.00275731634428666</v>
      </c>
      <c r="AX40" s="215"/>
      <c r="AY40" s="180"/>
      <c r="AZ40" s="180"/>
      <c r="BA40" s="160"/>
      <c r="BI40" s="3"/>
    </row>
    <row r="41" customFormat="false" ht="12.75" hidden="true" customHeight="false" outlineLevel="0" collapsed="false">
      <c r="A41" s="209"/>
      <c r="B41" s="205"/>
      <c r="C41" s="205"/>
      <c r="D41" s="205"/>
      <c r="E41" s="205"/>
      <c r="F41" s="205"/>
      <c r="G41" s="205"/>
      <c r="H41" s="205"/>
      <c r="I41" s="217" t="n">
        <v>312</v>
      </c>
      <c r="J41" s="218" t="s">
        <v>190</v>
      </c>
      <c r="K41" s="219" t="n">
        <f aca="false">SUM(K42)</f>
        <v>0</v>
      </c>
      <c r="L41" s="219" t="n">
        <f aca="false">SUM(L42)</f>
        <v>8000</v>
      </c>
      <c r="M41" s="219" t="n">
        <f aca="false">SUM(M42)</f>
        <v>8000</v>
      </c>
      <c r="N41" s="219" t="n">
        <f aca="false">SUM(N42)</f>
        <v>14000</v>
      </c>
      <c r="O41" s="219" t="n">
        <f aca="false">SUM(O42)</f>
        <v>14000</v>
      </c>
      <c r="P41" s="219" t="n">
        <f aca="false">SUM(P42)</f>
        <v>12000</v>
      </c>
      <c r="Q41" s="219" t="n">
        <f aca="false">SUM(Q42)</f>
        <v>12000</v>
      </c>
      <c r="R41" s="219" t="n">
        <f aca="false">SUM(R42)</f>
        <v>9962.77</v>
      </c>
      <c r="S41" s="219" t="n">
        <f aca="false">SUM(S42)</f>
        <v>15000</v>
      </c>
      <c r="T41" s="219" t="n">
        <f aca="false">SUM(T42)</f>
        <v>4500</v>
      </c>
      <c r="U41" s="219" t="n">
        <f aca="false">SUM(U42)</f>
        <v>0</v>
      </c>
      <c r="V41" s="219" t="n">
        <f aca="false">SUM(V42)</f>
        <v>125</v>
      </c>
      <c r="W41" s="219" t="n">
        <f aca="false">SUM(W42)</f>
        <v>15000</v>
      </c>
      <c r="X41" s="219" t="n">
        <f aca="false">SUM(X42:X43)</f>
        <v>34000</v>
      </c>
      <c r="Y41" s="219" t="n">
        <f aca="false">SUM(Y42:Y43)</f>
        <v>27500</v>
      </c>
      <c r="Z41" s="219" t="n">
        <v>52500</v>
      </c>
      <c r="AA41" s="219" t="n">
        <f aca="false">SUM(AA42:AA43)</f>
        <v>30000</v>
      </c>
      <c r="AB41" s="219" t="n">
        <f aca="false">SUM(AB42:AB43)</f>
        <v>0</v>
      </c>
      <c r="AC41" s="219" t="n">
        <f aca="false">SUM(AC42:AC43)</f>
        <v>30000</v>
      </c>
      <c r="AD41" s="219" t="n">
        <f aca="false">SUM(AD42:AD43)</f>
        <v>30000</v>
      </c>
      <c r="AE41" s="219" t="n">
        <f aca="false">SUM(AE42:AE43)</f>
        <v>0</v>
      </c>
      <c r="AF41" s="219" t="n">
        <f aca="false">SUM(AF42:AF43)</f>
        <v>0</v>
      </c>
      <c r="AG41" s="219" t="n">
        <f aca="false">SUM(AG42:AG43)</f>
        <v>30000</v>
      </c>
      <c r="AH41" s="219" t="n">
        <f aca="false">SUM(AH42:AH43)</f>
        <v>6000</v>
      </c>
      <c r="AI41" s="219" t="n">
        <f aca="false">SUM(AI42:AI43)</f>
        <v>30000</v>
      </c>
      <c r="AJ41" s="219" t="n">
        <f aca="false">SUM(AJ42:AJ43)</f>
        <v>0</v>
      </c>
      <c r="AK41" s="219" t="n">
        <f aca="false">SUM(AK42:AK45)</f>
        <v>80000</v>
      </c>
      <c r="AL41" s="219" t="n">
        <f aca="false">SUM(AL42:AL45)</f>
        <v>0</v>
      </c>
      <c r="AM41" s="219" t="n">
        <f aca="false">SUM(AM42:AM45)</f>
        <v>0</v>
      </c>
      <c r="AN41" s="219" t="n">
        <f aca="false">SUM(AN42:AN45)</f>
        <v>80000</v>
      </c>
      <c r="AO41" s="207" t="n">
        <f aca="false">SUM(AN41/$AN$2)</f>
        <v>10617.8246731701</v>
      </c>
      <c r="AP41" s="219" t="n">
        <f aca="false">SUM(AP42:AP45)</f>
        <v>80000</v>
      </c>
      <c r="AQ41" s="219"/>
      <c r="AR41" s="207" t="n">
        <f aca="false">SUM(AP41/$AN$2)</f>
        <v>10617.8246731701</v>
      </c>
      <c r="AS41" s="207"/>
      <c r="AT41" s="207" t="n">
        <f aca="false">SUM(AT42:AT45)</f>
        <v>3854.4</v>
      </c>
      <c r="AU41" s="207" t="n">
        <f aca="false">SUM(AU42:AU45)</f>
        <v>0</v>
      </c>
      <c r="AV41" s="207" t="n">
        <f aca="false">SUM(AV42:AV45)</f>
        <v>1990.84</v>
      </c>
      <c r="AW41" s="207" t="n">
        <f aca="false">SUM(AR41+AU41-AV41)</f>
        <v>8626.98467317008</v>
      </c>
      <c r="AX41" s="215" t="n">
        <f aca="false">SUM(AX42:AX45)</f>
        <v>6381.6</v>
      </c>
      <c r="AY41" s="216" t="n">
        <f aca="false">SUM(AY42:AY45)</f>
        <v>1300</v>
      </c>
      <c r="AZ41" s="216" t="n">
        <f aca="false">SUM(AZ42:AZ45)</f>
        <v>2245.3</v>
      </c>
      <c r="BA41" s="287" t="n">
        <f aca="false">SUM(BA42:BA45)</f>
        <v>7681.68467317008</v>
      </c>
      <c r="BI41" s="3"/>
    </row>
    <row r="42" customFormat="false" ht="12.75" hidden="true" customHeight="false" outlineLevel="0" collapsed="false">
      <c r="A42" s="209"/>
      <c r="B42" s="205"/>
      <c r="C42" s="205"/>
      <c r="D42" s="205"/>
      <c r="E42" s="205"/>
      <c r="F42" s="205"/>
      <c r="G42" s="205"/>
      <c r="H42" s="205"/>
      <c r="I42" s="217" t="n">
        <v>31219</v>
      </c>
      <c r="J42" s="218" t="s">
        <v>190</v>
      </c>
      <c r="K42" s="219" t="n">
        <v>0</v>
      </c>
      <c r="L42" s="219" t="n">
        <v>8000</v>
      </c>
      <c r="M42" s="219" t="n">
        <v>8000</v>
      </c>
      <c r="N42" s="219" t="n">
        <v>14000</v>
      </c>
      <c r="O42" s="219" t="n">
        <v>14000</v>
      </c>
      <c r="P42" s="219" t="n">
        <v>12000</v>
      </c>
      <c r="Q42" s="219" t="n">
        <v>12000</v>
      </c>
      <c r="R42" s="219" t="n">
        <v>9962.77</v>
      </c>
      <c r="S42" s="219" t="n">
        <v>15000</v>
      </c>
      <c r="T42" s="219" t="n">
        <v>4500</v>
      </c>
      <c r="U42" s="219"/>
      <c r="V42" s="207" t="n">
        <f aca="false">S42/P42*100</f>
        <v>125</v>
      </c>
      <c r="W42" s="219" t="n">
        <v>15000</v>
      </c>
      <c r="X42" s="219" t="n">
        <v>27000</v>
      </c>
      <c r="Y42" s="219" t="n">
        <v>20000</v>
      </c>
      <c r="Z42" s="219" t="n">
        <v>20000</v>
      </c>
      <c r="AA42" s="219" t="n">
        <v>20000</v>
      </c>
      <c r="AB42" s="219"/>
      <c r="AC42" s="219" t="n">
        <v>20000</v>
      </c>
      <c r="AD42" s="219" t="n">
        <v>20000</v>
      </c>
      <c r="AE42" s="219"/>
      <c r="AF42" s="219"/>
      <c r="AG42" s="221" t="n">
        <f aca="false">SUM(AD42+AE42-AF42)</f>
        <v>20000</v>
      </c>
      <c r="AH42" s="219" t="n">
        <v>6000</v>
      </c>
      <c r="AI42" s="219" t="n">
        <v>20000</v>
      </c>
      <c r="AJ42" s="180" t="n">
        <v>0</v>
      </c>
      <c r="AK42" s="219" t="n">
        <v>35000</v>
      </c>
      <c r="AL42" s="219"/>
      <c r="AM42" s="219"/>
      <c r="AN42" s="180" t="n">
        <f aca="false">SUM(AK42+AL42-AM42)</f>
        <v>35000</v>
      </c>
      <c r="AO42" s="207" t="n">
        <f aca="false">SUM(AN42/$AN$2)</f>
        <v>4645.29829451191</v>
      </c>
      <c r="AP42" s="180" t="n">
        <v>35000</v>
      </c>
      <c r="AQ42" s="180"/>
      <c r="AR42" s="207" t="n">
        <f aca="false">SUM(AP42/$AN$2)</f>
        <v>4645.29829451191</v>
      </c>
      <c r="AS42" s="207" t="n">
        <v>1200</v>
      </c>
      <c r="AT42" s="207" t="n">
        <v>1200</v>
      </c>
      <c r="AU42" s="207"/>
      <c r="AV42" s="207"/>
      <c r="AW42" s="207" t="n">
        <f aca="false">SUM(AR42+AU42-AV42)</f>
        <v>4645.29829451191</v>
      </c>
      <c r="AX42" s="215" t="n">
        <v>2400</v>
      </c>
      <c r="AY42" s="180"/>
      <c r="AZ42" s="180" t="n">
        <v>2245.3</v>
      </c>
      <c r="BA42" s="160" t="n">
        <f aca="false">SUM(AW42+AY42-AZ42)</f>
        <v>2399.99829451191</v>
      </c>
      <c r="BI42" s="3"/>
    </row>
    <row r="43" customFormat="false" ht="12.75" hidden="true" customHeight="false" outlineLevel="0" collapsed="false">
      <c r="A43" s="209"/>
      <c r="B43" s="205"/>
      <c r="C43" s="205"/>
      <c r="D43" s="205"/>
      <c r="E43" s="205"/>
      <c r="F43" s="205"/>
      <c r="G43" s="205"/>
      <c r="H43" s="205"/>
      <c r="I43" s="217" t="n">
        <v>31219</v>
      </c>
      <c r="J43" s="218" t="s">
        <v>191</v>
      </c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07"/>
      <c r="W43" s="219"/>
      <c r="X43" s="219" t="n">
        <v>7000</v>
      </c>
      <c r="Y43" s="219" t="n">
        <v>7500</v>
      </c>
      <c r="Z43" s="219" t="n">
        <v>7500</v>
      </c>
      <c r="AA43" s="219" t="n">
        <v>10000</v>
      </c>
      <c r="AB43" s="219"/>
      <c r="AC43" s="219" t="n">
        <v>10000</v>
      </c>
      <c r="AD43" s="219" t="n">
        <v>10000</v>
      </c>
      <c r="AE43" s="219"/>
      <c r="AF43" s="219"/>
      <c r="AG43" s="221" t="n">
        <f aca="false">SUM(AD43+AE43-AF43)</f>
        <v>10000</v>
      </c>
      <c r="AH43" s="219"/>
      <c r="AI43" s="219" t="n">
        <v>10000</v>
      </c>
      <c r="AJ43" s="180" t="n">
        <v>0</v>
      </c>
      <c r="AK43" s="219" t="n">
        <v>15000</v>
      </c>
      <c r="AL43" s="219"/>
      <c r="AM43" s="219"/>
      <c r="AN43" s="180" t="n">
        <f aca="false">SUM(AK43+AL43-AM43)</f>
        <v>15000</v>
      </c>
      <c r="AO43" s="207" t="n">
        <f aca="false">SUM(AN43/$AN$2)</f>
        <v>1990.84212621939</v>
      </c>
      <c r="AP43" s="180" t="n">
        <v>15000</v>
      </c>
      <c r="AQ43" s="180"/>
      <c r="AR43" s="207" t="n">
        <f aca="false">SUM(AP43/$AN$2)</f>
        <v>1990.84212621939</v>
      </c>
      <c r="AS43" s="207"/>
      <c r="AT43" s="207"/>
      <c r="AU43" s="207"/>
      <c r="AV43" s="207" t="n">
        <v>1990.84</v>
      </c>
      <c r="AW43" s="207" t="n">
        <f aca="false">SUM(AR43+AU43-AV43)</f>
        <v>0.00212621939067503</v>
      </c>
      <c r="AX43" s="215"/>
      <c r="AY43" s="180"/>
      <c r="AZ43" s="180"/>
      <c r="BA43" s="160" t="n">
        <f aca="false">SUM(AW43+AY43-AZ43)</f>
        <v>0.00212621939067503</v>
      </c>
      <c r="BI43" s="3"/>
    </row>
    <row r="44" customFormat="false" ht="12.75" hidden="true" customHeight="false" outlineLevel="0" collapsed="false">
      <c r="A44" s="209"/>
      <c r="B44" s="205"/>
      <c r="C44" s="205"/>
      <c r="D44" s="205"/>
      <c r="E44" s="205"/>
      <c r="F44" s="205"/>
      <c r="G44" s="205"/>
      <c r="H44" s="205"/>
      <c r="I44" s="217" t="n">
        <v>31219</v>
      </c>
      <c r="J44" s="218" t="s">
        <v>192</v>
      </c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07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21"/>
      <c r="AH44" s="219"/>
      <c r="AI44" s="219"/>
      <c r="AJ44" s="180"/>
      <c r="AK44" s="219"/>
      <c r="AL44" s="219"/>
      <c r="AM44" s="219"/>
      <c r="AN44" s="180"/>
      <c r="AO44" s="207"/>
      <c r="AP44" s="180"/>
      <c r="AQ44" s="180"/>
      <c r="AR44" s="207"/>
      <c r="AS44" s="207"/>
      <c r="AT44" s="207"/>
      <c r="AU44" s="207"/>
      <c r="AV44" s="207"/>
      <c r="AW44" s="207"/>
      <c r="AX44" s="215"/>
      <c r="AY44" s="180" t="n">
        <v>1300</v>
      </c>
      <c r="AZ44" s="180"/>
      <c r="BA44" s="160" t="n">
        <f aca="false">SUM(AW44+AY44-AZ44)</f>
        <v>1300</v>
      </c>
      <c r="BI44" s="3"/>
    </row>
    <row r="45" customFormat="false" ht="12.75" hidden="true" customHeight="false" outlineLevel="0" collapsed="false">
      <c r="A45" s="209"/>
      <c r="B45" s="205"/>
      <c r="C45" s="205"/>
      <c r="D45" s="205"/>
      <c r="E45" s="205"/>
      <c r="F45" s="205"/>
      <c r="G45" s="205"/>
      <c r="H45" s="205"/>
      <c r="I45" s="217" t="n">
        <v>31219</v>
      </c>
      <c r="J45" s="218" t="s">
        <v>193</v>
      </c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07"/>
      <c r="W45" s="219"/>
      <c r="X45" s="219"/>
      <c r="Y45" s="219" t="n">
        <v>0</v>
      </c>
      <c r="Z45" s="219" t="n">
        <v>25000</v>
      </c>
      <c r="AA45" s="219" t="n">
        <v>25000</v>
      </c>
      <c r="AB45" s="219"/>
      <c r="AC45" s="219" t="n">
        <v>25000</v>
      </c>
      <c r="AD45" s="219" t="n">
        <v>25000</v>
      </c>
      <c r="AE45" s="219"/>
      <c r="AF45" s="219"/>
      <c r="AG45" s="221" t="n">
        <f aca="false">SUM(AD45+AE45-AF45)</f>
        <v>25000</v>
      </c>
      <c r="AH45" s="219" t="n">
        <v>22916.85</v>
      </c>
      <c r="AI45" s="219" t="n">
        <v>35000</v>
      </c>
      <c r="AJ45" s="180" t="n">
        <v>12500.1</v>
      </c>
      <c r="AK45" s="219" t="n">
        <v>30000</v>
      </c>
      <c r="AL45" s="219"/>
      <c r="AM45" s="219"/>
      <c r="AN45" s="180" t="n">
        <f aca="false">SUM(AK45+AL45-AM45)</f>
        <v>30000</v>
      </c>
      <c r="AO45" s="207" t="n">
        <f aca="false">SUM(AN45/$AN$2)</f>
        <v>3981.68425243878</v>
      </c>
      <c r="AP45" s="180" t="n">
        <v>30000</v>
      </c>
      <c r="AQ45" s="180"/>
      <c r="AR45" s="207" t="n">
        <f aca="false">SUM(AP45/$AN$2)</f>
        <v>3981.68425243878</v>
      </c>
      <c r="AS45" s="207" t="n">
        <v>2654.4</v>
      </c>
      <c r="AT45" s="207" t="n">
        <v>2654.4</v>
      </c>
      <c r="AU45" s="207"/>
      <c r="AV45" s="207"/>
      <c r="AW45" s="207" t="n">
        <f aca="false">SUM(AR45+AU45-AV45)</f>
        <v>3981.68425243878</v>
      </c>
      <c r="AX45" s="215" t="n">
        <v>3981.6</v>
      </c>
      <c r="AY45" s="180"/>
      <c r="AZ45" s="180"/>
      <c r="BA45" s="160" t="n">
        <f aca="false">SUM(AW45+AY45-AZ45)</f>
        <v>3981.68425243878</v>
      </c>
      <c r="BI45" s="3"/>
    </row>
    <row r="46" customFormat="false" ht="12.75" hidden="true" customHeight="false" outlineLevel="0" collapsed="false">
      <c r="A46" s="209"/>
      <c r="B46" s="205"/>
      <c r="C46" s="205"/>
      <c r="D46" s="205"/>
      <c r="E46" s="205"/>
      <c r="F46" s="205"/>
      <c r="G46" s="205"/>
      <c r="H46" s="205"/>
      <c r="I46" s="217" t="n">
        <v>313</v>
      </c>
      <c r="J46" s="218" t="s">
        <v>194</v>
      </c>
      <c r="K46" s="219" t="n">
        <f aca="false">SUM(K47:K48)</f>
        <v>96829.84</v>
      </c>
      <c r="L46" s="219" t="n">
        <f aca="false">SUM(L47:L48)</f>
        <v>132500</v>
      </c>
      <c r="M46" s="219" t="n">
        <f aca="false">SUM(M47:M48)</f>
        <v>132500</v>
      </c>
      <c r="N46" s="219" t="n">
        <f aca="false">SUM(N47:N48)</f>
        <v>41000</v>
      </c>
      <c r="O46" s="219" t="n">
        <f aca="false">SUM(O47:O48)</f>
        <v>41000</v>
      </c>
      <c r="P46" s="219" t="n">
        <f aca="false">SUM(P47:P48)</f>
        <v>45000</v>
      </c>
      <c r="Q46" s="219" t="n">
        <f aca="false">SUM(Q47:Q48)</f>
        <v>45000</v>
      </c>
      <c r="R46" s="219" t="n">
        <f aca="false">SUM(R47:R48)</f>
        <v>18842.37</v>
      </c>
      <c r="S46" s="219" t="n">
        <f aca="false">SUM(S47:S48)</f>
        <v>32550</v>
      </c>
      <c r="T46" s="219" t="n">
        <f aca="false">SUM(T47:T48)</f>
        <v>22663.43</v>
      </c>
      <c r="U46" s="219" t="n">
        <f aca="false">SUM(U47:U48)</f>
        <v>0</v>
      </c>
      <c r="V46" s="219" t="n">
        <f aca="false">SUM(V47:V48)</f>
        <v>72.3333333333333</v>
      </c>
      <c r="W46" s="219" t="n">
        <f aca="false">SUM(W47:W48)</f>
        <v>32000</v>
      </c>
      <c r="X46" s="219" t="n">
        <f aca="false">SUM(X47:X48)</f>
        <v>73500</v>
      </c>
      <c r="Y46" s="219" t="n">
        <f aca="false">SUM(Y47:Y48)</f>
        <v>79904</v>
      </c>
      <c r="Z46" s="219" t="n">
        <f aca="false">SUM(Z47:Z48)</f>
        <v>96000</v>
      </c>
      <c r="AA46" s="219" t="n">
        <f aca="false">SUM(AA47:AA48)</f>
        <v>80000</v>
      </c>
      <c r="AB46" s="219" t="n">
        <f aca="false">SUM(AB47:AB48)</f>
        <v>45944.49</v>
      </c>
      <c r="AC46" s="219" t="n">
        <f aca="false">SUM(AC47:AC48)</f>
        <v>80000</v>
      </c>
      <c r="AD46" s="219" t="n">
        <f aca="false">SUM(AD47:AD48)</f>
        <v>80000</v>
      </c>
      <c r="AE46" s="219" t="n">
        <f aca="false">SUM(AE47:AE48)</f>
        <v>0</v>
      </c>
      <c r="AF46" s="219" t="n">
        <f aca="false">SUM(AF47:AF48)</f>
        <v>0</v>
      </c>
      <c r="AG46" s="219" t="n">
        <f aca="false">SUM(AG47:AG48)</f>
        <v>80000</v>
      </c>
      <c r="AH46" s="219" t="n">
        <f aca="false">SUM(AH47:AH48)</f>
        <v>74255.64</v>
      </c>
      <c r="AI46" s="219" t="n">
        <f aca="false">SUM(AI47:AI48)</f>
        <v>104000</v>
      </c>
      <c r="AJ46" s="219" t="n">
        <f aca="false">SUM(AJ47:AJ48)</f>
        <v>44589.91</v>
      </c>
      <c r="AK46" s="219" t="n">
        <f aca="false">SUM(AK47:AK48)</f>
        <v>97500</v>
      </c>
      <c r="AL46" s="219" t="n">
        <f aca="false">SUM(AL47:AL48)</f>
        <v>0</v>
      </c>
      <c r="AM46" s="219" t="n">
        <f aca="false">SUM(AM47:AM48)</f>
        <v>0</v>
      </c>
      <c r="AN46" s="219" t="n">
        <f aca="false">SUM(AN47:AN48)</f>
        <v>97500</v>
      </c>
      <c r="AO46" s="207" t="n">
        <f aca="false">SUM(AN46/$AN$2)</f>
        <v>12940.473820426</v>
      </c>
      <c r="AP46" s="219" t="n">
        <f aca="false">SUM(AP47:AP48)</f>
        <v>97500</v>
      </c>
      <c r="AQ46" s="219"/>
      <c r="AR46" s="207" t="n">
        <f aca="false">SUM(AP46/$AN$2)</f>
        <v>12940.473820426</v>
      </c>
      <c r="AS46" s="207"/>
      <c r="AT46" s="207" t="n">
        <f aca="false">SUM(AT47:AT48)</f>
        <v>7501.51</v>
      </c>
      <c r="AU46" s="207" t="n">
        <f aca="false">SUM(AU47:AU48)</f>
        <v>0</v>
      </c>
      <c r="AV46" s="207" t="n">
        <f aca="false">SUM(AV47:AV48)</f>
        <v>0</v>
      </c>
      <c r="AW46" s="207" t="n">
        <f aca="false">SUM(AR46+AU46-AV46)</f>
        <v>12940.473820426</v>
      </c>
      <c r="AX46" s="215" t="n">
        <f aca="false">SUM(AX48+AX47)</f>
        <v>11778.15</v>
      </c>
      <c r="AY46" s="216" t="n">
        <f aca="false">SUM(AY48+AY47)</f>
        <v>1100</v>
      </c>
      <c r="AZ46" s="216" t="n">
        <f aca="false">SUM(AZ48+AZ47)</f>
        <v>2189.93</v>
      </c>
      <c r="BA46" s="287" t="n">
        <f aca="false">SUM(BA48+BA47)</f>
        <v>11850.543820426</v>
      </c>
      <c r="BI46" s="3"/>
    </row>
    <row r="47" customFormat="false" ht="12.75" hidden="true" customHeight="false" outlineLevel="0" collapsed="false">
      <c r="A47" s="209"/>
      <c r="B47" s="205"/>
      <c r="C47" s="205"/>
      <c r="D47" s="205"/>
      <c r="E47" s="205"/>
      <c r="F47" s="205"/>
      <c r="G47" s="205"/>
      <c r="H47" s="205"/>
      <c r="I47" s="217" t="n">
        <v>31321</v>
      </c>
      <c r="J47" s="218" t="s">
        <v>195</v>
      </c>
      <c r="K47" s="219" t="n">
        <v>96829.84</v>
      </c>
      <c r="L47" s="219" t="n">
        <v>132500</v>
      </c>
      <c r="M47" s="219" t="n">
        <v>132500</v>
      </c>
      <c r="N47" s="219" t="n">
        <v>41000</v>
      </c>
      <c r="O47" s="219" t="n">
        <v>41000</v>
      </c>
      <c r="P47" s="219" t="n">
        <v>45000</v>
      </c>
      <c r="Q47" s="219" t="n">
        <v>45000</v>
      </c>
      <c r="R47" s="219" t="n">
        <v>18842.37</v>
      </c>
      <c r="S47" s="219" t="n">
        <v>32550</v>
      </c>
      <c r="T47" s="219" t="n">
        <v>22663.43</v>
      </c>
      <c r="U47" s="219"/>
      <c r="V47" s="207" t="n">
        <f aca="false">S47/P47*100</f>
        <v>72.3333333333333</v>
      </c>
      <c r="W47" s="219" t="n">
        <v>32000</v>
      </c>
      <c r="X47" s="219" t="n">
        <v>51500</v>
      </c>
      <c r="Y47" s="219" t="n">
        <v>58904</v>
      </c>
      <c r="Z47" s="219" t="n">
        <v>65000</v>
      </c>
      <c r="AA47" s="219" t="n">
        <v>59000</v>
      </c>
      <c r="AB47" s="219" t="n">
        <v>37242.75</v>
      </c>
      <c r="AC47" s="219" t="n">
        <v>59000</v>
      </c>
      <c r="AD47" s="219" t="n">
        <v>59000</v>
      </c>
      <c r="AE47" s="219"/>
      <c r="AF47" s="219"/>
      <c r="AG47" s="221" t="n">
        <f aca="false">SUM(AD47+AE47-AF47)</f>
        <v>59000</v>
      </c>
      <c r="AH47" s="219" t="n">
        <v>68222.85</v>
      </c>
      <c r="AI47" s="219" t="n">
        <v>78000</v>
      </c>
      <c r="AJ47" s="180" t="n">
        <v>35823.62</v>
      </c>
      <c r="AK47" s="219" t="n">
        <v>81000</v>
      </c>
      <c r="AL47" s="219"/>
      <c r="AM47" s="219"/>
      <c r="AN47" s="180" t="n">
        <f aca="false">SUM(AK47+AL47-AM47)</f>
        <v>81000</v>
      </c>
      <c r="AO47" s="207" t="n">
        <f aca="false">SUM(AN47/$AN$2)</f>
        <v>10750.5474815847</v>
      </c>
      <c r="AP47" s="180" t="n">
        <v>81000</v>
      </c>
      <c r="AQ47" s="180"/>
      <c r="AR47" s="207" t="n">
        <f aca="false">SUM(AP47/$AN$2)</f>
        <v>10750.5474815847</v>
      </c>
      <c r="AS47" s="207" t="n">
        <v>7501.51</v>
      </c>
      <c r="AT47" s="207" t="n">
        <v>7501.51</v>
      </c>
      <c r="AU47" s="207"/>
      <c r="AV47" s="207"/>
      <c r="AW47" s="207" t="n">
        <f aca="false">SUM(AR47+AU47-AV47)</f>
        <v>10750.5474815847</v>
      </c>
      <c r="AX47" s="215" t="n">
        <v>11778.15</v>
      </c>
      <c r="AY47" s="180" t="n">
        <v>1100</v>
      </c>
      <c r="AZ47" s="180"/>
      <c r="BA47" s="160" t="n">
        <f aca="false">SUM(AW47+AY47-AZ47)</f>
        <v>11850.5474815847</v>
      </c>
      <c r="BI47" s="3"/>
    </row>
    <row r="48" customFormat="false" ht="12.75" hidden="true" customHeight="false" outlineLevel="0" collapsed="false">
      <c r="A48" s="209"/>
      <c r="B48" s="205"/>
      <c r="C48" s="205"/>
      <c r="D48" s="205"/>
      <c r="E48" s="205"/>
      <c r="F48" s="205"/>
      <c r="G48" s="205"/>
      <c r="H48" s="205"/>
      <c r="I48" s="217" t="n">
        <v>31321</v>
      </c>
      <c r="J48" s="218" t="s">
        <v>196</v>
      </c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07"/>
      <c r="W48" s="219"/>
      <c r="X48" s="219" t="n">
        <v>22000</v>
      </c>
      <c r="Y48" s="219" t="n">
        <v>21000</v>
      </c>
      <c r="Z48" s="219" t="n">
        <v>31000</v>
      </c>
      <c r="AA48" s="219" t="n">
        <v>21000</v>
      </c>
      <c r="AB48" s="219" t="n">
        <v>8701.74</v>
      </c>
      <c r="AC48" s="219" t="n">
        <v>21000</v>
      </c>
      <c r="AD48" s="219" t="n">
        <v>21000</v>
      </c>
      <c r="AE48" s="219"/>
      <c r="AF48" s="219"/>
      <c r="AG48" s="221" t="n">
        <f aca="false">SUM(AD48+AE48-AF48)</f>
        <v>21000</v>
      </c>
      <c r="AH48" s="219" t="n">
        <v>6032.79</v>
      </c>
      <c r="AI48" s="219" t="n">
        <v>26000</v>
      </c>
      <c r="AJ48" s="180" t="n">
        <v>8766.29</v>
      </c>
      <c r="AK48" s="219" t="n">
        <v>16500</v>
      </c>
      <c r="AL48" s="219"/>
      <c r="AM48" s="219"/>
      <c r="AN48" s="180" t="n">
        <f aca="false">SUM(AK48+AL48-AM48)</f>
        <v>16500</v>
      </c>
      <c r="AO48" s="207" t="n">
        <f aca="false">SUM(AN48/$AN$2)</f>
        <v>2189.92633884133</v>
      </c>
      <c r="AP48" s="180" t="n">
        <v>16500</v>
      </c>
      <c r="AQ48" s="180"/>
      <c r="AR48" s="207" t="n">
        <f aca="false">SUM(AP48/$AN$2)</f>
        <v>2189.92633884133</v>
      </c>
      <c r="AS48" s="207"/>
      <c r="AT48" s="207"/>
      <c r="AU48" s="207"/>
      <c r="AV48" s="207"/>
      <c r="AW48" s="207" t="n">
        <f aca="false">SUM(AR48+AU48-AV48)</f>
        <v>2189.92633884133</v>
      </c>
      <c r="AX48" s="215"/>
      <c r="AY48" s="180"/>
      <c r="AZ48" s="180" t="n">
        <v>2189.93</v>
      </c>
      <c r="BA48" s="160" t="n">
        <f aca="false">SUM(AW48+AY48-AZ48)</f>
        <v>-0.0036611586701838</v>
      </c>
      <c r="BI48" s="3"/>
    </row>
    <row r="49" customFormat="false" ht="12.75" hidden="false" customHeight="false" outlineLevel="0" collapsed="false">
      <c r="A49" s="214"/>
      <c r="B49" s="220" t="s">
        <v>197</v>
      </c>
      <c r="C49" s="220"/>
      <c r="D49" s="220"/>
      <c r="E49" s="220"/>
      <c r="F49" s="220"/>
      <c r="G49" s="220"/>
      <c r="H49" s="220"/>
      <c r="I49" s="206" t="n">
        <v>32</v>
      </c>
      <c r="J49" s="137" t="s">
        <v>73</v>
      </c>
      <c r="K49" s="207" t="n">
        <f aca="false">SUM(K50+K56+K68+K108)</f>
        <v>1008409.32</v>
      </c>
      <c r="L49" s="207" t="n">
        <f aca="false">SUM(L50+L56+L68+L108)</f>
        <v>427500</v>
      </c>
      <c r="M49" s="207" t="n">
        <f aca="false">SUM(M50+M56+M68+M108)</f>
        <v>427500</v>
      </c>
      <c r="N49" s="207" t="n">
        <f aca="false">SUM(N50+N56+N68+N108)</f>
        <v>430000</v>
      </c>
      <c r="O49" s="207" t="n">
        <f aca="false">SUM(O50+O56+O68+O108)</f>
        <v>430000</v>
      </c>
      <c r="P49" s="207" t="n">
        <f aca="false">SUM(P50+P56+P68+P108)</f>
        <v>397362</v>
      </c>
      <c r="Q49" s="207" t="n">
        <f aca="false">SUM(Q50+Q56+Q68+Q108)</f>
        <v>397362</v>
      </c>
      <c r="R49" s="207" t="n">
        <f aca="false">SUM(R50+R56+R68+R108)</f>
        <v>134109.24</v>
      </c>
      <c r="S49" s="207" t="n">
        <f aca="false">SUM(S50+S56+S68+S108)</f>
        <v>512000</v>
      </c>
      <c r="T49" s="207" t="n">
        <f aca="false">SUM(T50+T56+T68+T108)</f>
        <v>154378.67</v>
      </c>
      <c r="U49" s="207" t="n">
        <f aca="false">SUM(U50+U56+U68+U108)</f>
        <v>0</v>
      </c>
      <c r="V49" s="207" t="e">
        <f aca="false">SUM(V50+V56+V68+V108)</f>
        <v>#DIV/0!</v>
      </c>
      <c r="W49" s="207" t="n">
        <f aca="false">SUM(W50+W56+W68+W108)</f>
        <v>482000</v>
      </c>
      <c r="X49" s="207" t="n">
        <f aca="false">SUM(X50+X56+X68+X108)</f>
        <v>846200</v>
      </c>
      <c r="Y49" s="207" t="n">
        <f aca="false">SUM(Y50+Y56+Y68+Y108)</f>
        <v>940296</v>
      </c>
      <c r="Z49" s="207" t="n">
        <f aca="false">SUM(Z50+Z56+Z68+Z108)</f>
        <v>2081004</v>
      </c>
      <c r="AA49" s="207" t="n">
        <f aca="false">SUM(AA50+AA56+AA68+AA108)</f>
        <v>1149500</v>
      </c>
      <c r="AB49" s="207" t="n">
        <f aca="false">SUM(AB50+AB56+AB68+AB108)</f>
        <v>231622.43</v>
      </c>
      <c r="AC49" s="207" t="n">
        <f aca="false">SUM(AC50+AC56+AC68+AC108)</f>
        <v>1174500</v>
      </c>
      <c r="AD49" s="207" t="n">
        <f aca="false">SUM(AD50+AD56+AD68+AD108)</f>
        <v>967000</v>
      </c>
      <c r="AE49" s="207" t="n">
        <f aca="false">SUM(AE50+AE56+AE68+AE108)</f>
        <v>0</v>
      </c>
      <c r="AF49" s="207" t="n">
        <f aca="false">SUM(AF50+AF56+AF68+AF108)</f>
        <v>0</v>
      </c>
      <c r="AG49" s="207" t="n">
        <f aca="false">SUM(AG50+AG56+AG68+AG108)</f>
        <v>972000</v>
      </c>
      <c r="AH49" s="207" t="n">
        <f aca="false">SUM(AH50+AH56+AH68+AH108)</f>
        <v>629537.37</v>
      </c>
      <c r="AI49" s="207" t="n">
        <f aca="false">SUM(AI50+AI56+AI68+AI108)</f>
        <v>1231200</v>
      </c>
      <c r="AJ49" s="207" t="n">
        <f aca="false">SUM(AJ50+AJ56+AJ68+AJ108)</f>
        <v>293248.49</v>
      </c>
      <c r="AK49" s="207" t="n">
        <f aca="false">SUM(AK50+AK56+AK68+AK108)</f>
        <v>1348661.6</v>
      </c>
      <c r="AL49" s="207" t="n">
        <f aca="false">SUM(AL50+AL56+AL68+AL108)</f>
        <v>178000</v>
      </c>
      <c r="AM49" s="207" t="n">
        <f aca="false">SUM(AM50+AM56+AM68+AM108)</f>
        <v>125500</v>
      </c>
      <c r="AN49" s="207" t="n">
        <f aca="false">SUM(AN50+AN56+AN68+AN108)</f>
        <v>1406161.6</v>
      </c>
      <c r="AO49" s="207" t="n">
        <f aca="false">SUM(AN49/$AN$2)</f>
        <v>186629.716636804</v>
      </c>
      <c r="AP49" s="207" t="n">
        <f aca="false">SUM(AP50+AP56+AP68+AP108)</f>
        <v>1217500</v>
      </c>
      <c r="AQ49" s="207"/>
      <c r="AR49" s="207" t="n">
        <f aca="false">SUM(AP49/$AN$2)</f>
        <v>161590.019244807</v>
      </c>
      <c r="AS49" s="207"/>
      <c r="AT49" s="207" t="n">
        <f aca="false">SUM(AT50+AT56+AT68+AT108)</f>
        <v>72646.87</v>
      </c>
      <c r="AU49" s="207" t="n">
        <f aca="false">SUM(AU50+AU56+AU68+AU108)</f>
        <v>103446.21</v>
      </c>
      <c r="AV49" s="207" t="n">
        <f aca="false">SUM(AV50+AV56+AV68+AV108)</f>
        <v>1398.17</v>
      </c>
      <c r="AW49" s="207" t="n">
        <f aca="false">SUM(AR49+AU49-AV49)</f>
        <v>263638.059244807</v>
      </c>
      <c r="AX49" s="215" t="n">
        <f aca="false">SUM(AX50+AX56+AX68+AX108)</f>
        <v>131532.53</v>
      </c>
      <c r="AY49" s="216" t="n">
        <f aca="false">SUM(AY50+AY56+AY68+AY108)</f>
        <v>19987.53</v>
      </c>
      <c r="AZ49" s="216" t="n">
        <f aca="false">SUM(AZ50+AZ56+AZ68+AZ108)</f>
        <v>87916.15</v>
      </c>
      <c r="BA49" s="287" t="n">
        <f aca="false">SUM(BA50+BA56+BA68+BA108)</f>
        <v>195709.439244807</v>
      </c>
      <c r="BD49" s="3" t="n">
        <v>187282.21</v>
      </c>
      <c r="BI49" s="3"/>
    </row>
    <row r="50" customFormat="false" ht="12.75" hidden="true" customHeight="false" outlineLevel="0" collapsed="false">
      <c r="A50" s="209"/>
      <c r="B50" s="205"/>
      <c r="C50" s="205"/>
      <c r="D50" s="205"/>
      <c r="E50" s="205"/>
      <c r="F50" s="205"/>
      <c r="G50" s="205"/>
      <c r="H50" s="205"/>
      <c r="I50" s="217" t="n">
        <v>321</v>
      </c>
      <c r="J50" s="218" t="s">
        <v>198</v>
      </c>
      <c r="K50" s="219" t="n">
        <f aca="false">SUM(K51:K55)</f>
        <v>31101</v>
      </c>
      <c r="L50" s="219" t="n">
        <f aca="false">SUM(L51:L55)</f>
        <v>26000</v>
      </c>
      <c r="M50" s="219" t="n">
        <f aca="false">SUM(M51:M55)</f>
        <v>26000</v>
      </c>
      <c r="N50" s="219" t="n">
        <f aca="false">SUM(N51:N55)</f>
        <v>12000</v>
      </c>
      <c r="O50" s="219" t="n">
        <f aca="false">SUM(O51:O55)</f>
        <v>12000</v>
      </c>
      <c r="P50" s="219" t="n">
        <f aca="false">SUM(P51:P55)</f>
        <v>12000</v>
      </c>
      <c r="Q50" s="219" t="n">
        <f aca="false">SUM(Q51:Q55)</f>
        <v>12000</v>
      </c>
      <c r="R50" s="219" t="n">
        <f aca="false">SUM(R51:R55)</f>
        <v>4435.2</v>
      </c>
      <c r="S50" s="219" t="n">
        <f aca="false">SUM(S51:S55)</f>
        <v>12000</v>
      </c>
      <c r="T50" s="219" t="n">
        <f aca="false">SUM(T51:T55)</f>
        <v>4435.2</v>
      </c>
      <c r="U50" s="219" t="n">
        <f aca="false">SUM(U51:U55)</f>
        <v>0</v>
      </c>
      <c r="V50" s="219" t="n">
        <f aca="false">SUM(V51:V55)</f>
        <v>400</v>
      </c>
      <c r="W50" s="219" t="n">
        <f aca="false">SUM(W51:W55)</f>
        <v>12000</v>
      </c>
      <c r="X50" s="219" t="n">
        <f aca="false">SUM(X51:X55)</f>
        <v>28000</v>
      </c>
      <c r="Y50" s="219" t="n">
        <f aca="false">SUM(Y51:Y55)</f>
        <v>34500</v>
      </c>
      <c r="Z50" s="219" t="n">
        <f aca="false">SUM(Z51:Z55)</f>
        <v>34500</v>
      </c>
      <c r="AA50" s="219" t="n">
        <f aca="false">SUM(AA51:AA55)</f>
        <v>36000</v>
      </c>
      <c r="AB50" s="219" t="n">
        <f aca="false">SUM(AB51:AB55)</f>
        <v>8243.02</v>
      </c>
      <c r="AC50" s="219" t="n">
        <f aca="false">SUM(AC51:AC55)</f>
        <v>36000</v>
      </c>
      <c r="AD50" s="219" t="n">
        <f aca="false">SUM(AD51:AD55)</f>
        <v>13500</v>
      </c>
      <c r="AE50" s="219" t="n">
        <f aca="false">SUM(AE51:AE55)</f>
        <v>0</v>
      </c>
      <c r="AF50" s="219" t="n">
        <f aca="false">SUM(AF51:AF55)</f>
        <v>0</v>
      </c>
      <c r="AG50" s="219" t="n">
        <f aca="false">SUM(AG51:AG55)</f>
        <v>13500</v>
      </c>
      <c r="AH50" s="219" t="n">
        <f aca="false">SUM(AH51:AH55)</f>
        <v>8876.32</v>
      </c>
      <c r="AI50" s="219" t="n">
        <f aca="false">SUM(AI51:AI55)</f>
        <v>16000</v>
      </c>
      <c r="AJ50" s="219" t="n">
        <f aca="false">SUM(AJ51:AJ55)</f>
        <v>3368.12</v>
      </c>
      <c r="AK50" s="219" t="n">
        <f aca="false">SUM(AK51:AK55)</f>
        <v>28000</v>
      </c>
      <c r="AL50" s="219" t="n">
        <f aca="false">SUM(AL51:AL55)</f>
        <v>0</v>
      </c>
      <c r="AM50" s="219" t="n">
        <f aca="false">SUM(AM51:AM55)</f>
        <v>0</v>
      </c>
      <c r="AN50" s="219" t="n">
        <f aca="false">SUM(AN51:AN55)</f>
        <v>28000</v>
      </c>
      <c r="AO50" s="207" t="n">
        <f aca="false">SUM(AN50/$AN$2)</f>
        <v>3716.23863560953</v>
      </c>
      <c r="AP50" s="219" t="n">
        <f aca="false">SUM(AP51:AP55)</f>
        <v>31000</v>
      </c>
      <c r="AQ50" s="219"/>
      <c r="AR50" s="207" t="n">
        <f aca="false">SUM(AP50/$AN$2)</f>
        <v>4114.40706085341</v>
      </c>
      <c r="AS50" s="207"/>
      <c r="AT50" s="207" t="n">
        <f aca="false">SUM(AT51:AT55)</f>
        <v>1525.35</v>
      </c>
      <c r="AU50" s="207" t="n">
        <f aca="false">SUM(AU51:AU55)</f>
        <v>0</v>
      </c>
      <c r="AV50" s="207" t="n">
        <f aca="false">SUM(AV51:AV55)</f>
        <v>398.17</v>
      </c>
      <c r="AW50" s="207" t="n">
        <f aca="false">SUM(AR50+AU50-AV50)</f>
        <v>3716.23706085341</v>
      </c>
      <c r="AX50" s="215" t="n">
        <f aca="false">SUM(AX51:AX55)</f>
        <v>2270.54</v>
      </c>
      <c r="AY50" s="216" t="n">
        <f aca="false">SUM(AY51:AY55)</f>
        <v>0</v>
      </c>
      <c r="AZ50" s="216" t="n">
        <f aca="false">SUM(AZ51:AZ55)</f>
        <v>679.06</v>
      </c>
      <c r="BA50" s="287" t="n">
        <f aca="false">SUM(BA51:BA55)</f>
        <v>3037.17706085341</v>
      </c>
      <c r="BI50" s="3"/>
    </row>
    <row r="51" customFormat="false" ht="12.75" hidden="true" customHeight="false" outlineLevel="0" collapsed="false">
      <c r="A51" s="209"/>
      <c r="B51" s="205"/>
      <c r="C51" s="205"/>
      <c r="D51" s="205"/>
      <c r="E51" s="205"/>
      <c r="F51" s="205"/>
      <c r="G51" s="205"/>
      <c r="H51" s="205"/>
      <c r="I51" s="217" t="n">
        <v>32111</v>
      </c>
      <c r="J51" s="218" t="s">
        <v>199</v>
      </c>
      <c r="K51" s="219" t="n">
        <v>510</v>
      </c>
      <c r="L51" s="219" t="n">
        <v>1000</v>
      </c>
      <c r="M51" s="219" t="n">
        <v>1000</v>
      </c>
      <c r="N51" s="219" t="n">
        <v>1000</v>
      </c>
      <c r="O51" s="219" t="n">
        <v>1000</v>
      </c>
      <c r="P51" s="219" t="n">
        <v>1000</v>
      </c>
      <c r="Q51" s="219" t="n">
        <v>1000</v>
      </c>
      <c r="R51" s="219"/>
      <c r="S51" s="219" t="n">
        <v>1000</v>
      </c>
      <c r="T51" s="219"/>
      <c r="U51" s="219"/>
      <c r="V51" s="207" t="n">
        <f aca="false">S51/P51*100</f>
        <v>100</v>
      </c>
      <c r="W51" s="219" t="n">
        <v>1000</v>
      </c>
      <c r="X51" s="219" t="n">
        <v>1000</v>
      </c>
      <c r="Y51" s="219" t="n">
        <v>1000</v>
      </c>
      <c r="Z51" s="219" t="n">
        <v>1000</v>
      </c>
      <c r="AA51" s="219" t="n">
        <v>2000</v>
      </c>
      <c r="AB51" s="219" t="n">
        <v>510</v>
      </c>
      <c r="AC51" s="219" t="n">
        <v>2000</v>
      </c>
      <c r="AD51" s="219" t="n">
        <v>2000</v>
      </c>
      <c r="AE51" s="219"/>
      <c r="AF51" s="219"/>
      <c r="AG51" s="221" t="n">
        <f aca="false">SUM(AD51+AE51-AF51)</f>
        <v>2000</v>
      </c>
      <c r="AH51" s="219" t="n">
        <v>400</v>
      </c>
      <c r="AI51" s="219" t="n">
        <v>2000</v>
      </c>
      <c r="AJ51" s="180" t="n">
        <v>0</v>
      </c>
      <c r="AK51" s="219" t="n">
        <v>2000</v>
      </c>
      <c r="AL51" s="219"/>
      <c r="AM51" s="219"/>
      <c r="AN51" s="180" t="n">
        <f aca="false">SUM(AK51+AL51-AM51)</f>
        <v>2000</v>
      </c>
      <c r="AO51" s="207" t="n">
        <f aca="false">SUM(AN51/$AN$2)</f>
        <v>265.445616829252</v>
      </c>
      <c r="AP51" s="180" t="n">
        <v>2000</v>
      </c>
      <c r="AQ51" s="180"/>
      <c r="AR51" s="207" t="n">
        <f aca="false">SUM(AP51/$AN$2)</f>
        <v>265.445616829252</v>
      </c>
      <c r="AS51" s="207" t="n">
        <v>79.62</v>
      </c>
      <c r="AT51" s="207" t="n">
        <v>79.62</v>
      </c>
      <c r="AU51" s="207"/>
      <c r="AV51" s="207"/>
      <c r="AW51" s="207" t="n">
        <f aca="false">SUM(AR51+AU51-AV51)</f>
        <v>265.445616829252</v>
      </c>
      <c r="AX51" s="215" t="n">
        <v>79.62</v>
      </c>
      <c r="AY51" s="180"/>
      <c r="AZ51" s="180" t="n">
        <v>115.45</v>
      </c>
      <c r="BA51" s="160" t="n">
        <f aca="false">SUM(AW51+AY51-AZ51)</f>
        <v>149.995616829252</v>
      </c>
      <c r="BI51" s="3"/>
    </row>
    <row r="52" customFormat="false" ht="12.75" hidden="true" customHeight="false" outlineLevel="0" collapsed="false">
      <c r="A52" s="209"/>
      <c r="B52" s="205"/>
      <c r="C52" s="205"/>
      <c r="D52" s="205"/>
      <c r="E52" s="205"/>
      <c r="F52" s="205"/>
      <c r="G52" s="205"/>
      <c r="H52" s="205"/>
      <c r="I52" s="217" t="n">
        <v>32115</v>
      </c>
      <c r="J52" s="218" t="s">
        <v>200</v>
      </c>
      <c r="K52" s="219" t="n">
        <v>2541.2</v>
      </c>
      <c r="L52" s="219" t="n">
        <v>2000</v>
      </c>
      <c r="M52" s="219" t="n">
        <v>2000</v>
      </c>
      <c r="N52" s="219" t="n">
        <v>1000</v>
      </c>
      <c r="O52" s="219" t="n">
        <v>1000</v>
      </c>
      <c r="P52" s="219" t="n">
        <v>1000</v>
      </c>
      <c r="Q52" s="219" t="n">
        <v>1000</v>
      </c>
      <c r="R52" s="219"/>
      <c r="S52" s="219" t="n">
        <v>1000</v>
      </c>
      <c r="T52" s="219"/>
      <c r="U52" s="219"/>
      <c r="V52" s="207" t="n">
        <f aca="false">S52/P52*100</f>
        <v>100</v>
      </c>
      <c r="W52" s="219" t="n">
        <v>1000</v>
      </c>
      <c r="X52" s="219" t="n">
        <v>1000</v>
      </c>
      <c r="Y52" s="219" t="n">
        <v>1000</v>
      </c>
      <c r="Z52" s="219" t="n">
        <v>1000</v>
      </c>
      <c r="AA52" s="219" t="n">
        <v>1000</v>
      </c>
      <c r="AB52" s="219" t="n">
        <v>453.7</v>
      </c>
      <c r="AC52" s="219" t="n">
        <v>1000</v>
      </c>
      <c r="AD52" s="219" t="n">
        <v>1000</v>
      </c>
      <c r="AE52" s="219"/>
      <c r="AF52" s="219"/>
      <c r="AG52" s="221" t="n">
        <f aca="false">SUM(AD52+AE52-AF52)</f>
        <v>1000</v>
      </c>
      <c r="AH52" s="219" t="n">
        <v>564</v>
      </c>
      <c r="AI52" s="219" t="n">
        <v>1000</v>
      </c>
      <c r="AJ52" s="180" t="n">
        <v>0</v>
      </c>
      <c r="AK52" s="219" t="n">
        <v>1000</v>
      </c>
      <c r="AL52" s="219"/>
      <c r="AM52" s="219"/>
      <c r="AN52" s="180" t="n">
        <f aca="false">SUM(AK52+AL52-AM52)</f>
        <v>1000</v>
      </c>
      <c r="AO52" s="207" t="n">
        <f aca="false">SUM(AN52/$AN$2)</f>
        <v>132.722808414626</v>
      </c>
      <c r="AP52" s="180" t="n">
        <v>1000</v>
      </c>
      <c r="AQ52" s="180"/>
      <c r="AR52" s="207" t="n">
        <f aca="false">SUM(AP52/$AN$2)</f>
        <v>132.722808414626</v>
      </c>
      <c r="AS52" s="207" t="n">
        <v>27.58</v>
      </c>
      <c r="AT52" s="207" t="n">
        <v>27.58</v>
      </c>
      <c r="AU52" s="207"/>
      <c r="AV52" s="207"/>
      <c r="AW52" s="207" t="n">
        <f aca="false">SUM(AR52+AU52-AV52)</f>
        <v>132.722808414626</v>
      </c>
      <c r="AX52" s="215" t="n">
        <v>101.76</v>
      </c>
      <c r="AY52" s="180"/>
      <c r="AZ52" s="180"/>
      <c r="BA52" s="160" t="n">
        <f aca="false">SUM(AW52+AY52-AZ52)</f>
        <v>132.722808414626</v>
      </c>
      <c r="BI52" s="3"/>
    </row>
    <row r="53" customFormat="false" ht="12.75" hidden="true" customHeight="false" outlineLevel="0" collapsed="false">
      <c r="A53" s="209"/>
      <c r="B53" s="205"/>
      <c r="C53" s="205"/>
      <c r="D53" s="205"/>
      <c r="E53" s="205"/>
      <c r="F53" s="205"/>
      <c r="G53" s="205"/>
      <c r="H53" s="205"/>
      <c r="I53" s="217" t="n">
        <v>32121</v>
      </c>
      <c r="J53" s="218" t="s">
        <v>201</v>
      </c>
      <c r="K53" s="219" t="n">
        <v>26379.8</v>
      </c>
      <c r="L53" s="219" t="n">
        <v>20000</v>
      </c>
      <c r="M53" s="219" t="n">
        <v>20000</v>
      </c>
      <c r="N53" s="219" t="n">
        <v>9000</v>
      </c>
      <c r="O53" s="219" t="n">
        <v>9000</v>
      </c>
      <c r="P53" s="219" t="n">
        <v>9000</v>
      </c>
      <c r="Q53" s="219" t="n">
        <v>9000</v>
      </c>
      <c r="R53" s="219" t="n">
        <v>4435.2</v>
      </c>
      <c r="S53" s="219" t="n">
        <v>9000</v>
      </c>
      <c r="T53" s="219" t="n">
        <v>4435.2</v>
      </c>
      <c r="U53" s="219"/>
      <c r="V53" s="207" t="n">
        <f aca="false">S53/P53*100</f>
        <v>100</v>
      </c>
      <c r="W53" s="219" t="n">
        <v>9000</v>
      </c>
      <c r="X53" s="219" t="n">
        <v>16700</v>
      </c>
      <c r="Y53" s="219" t="n">
        <v>22500</v>
      </c>
      <c r="Z53" s="219" t="n">
        <v>22500</v>
      </c>
      <c r="AA53" s="219" t="n">
        <v>23000</v>
      </c>
      <c r="AB53" s="219" t="n">
        <v>5554.32</v>
      </c>
      <c r="AC53" s="219" t="n">
        <v>23000</v>
      </c>
      <c r="AD53" s="219" t="n">
        <v>8000</v>
      </c>
      <c r="AE53" s="219"/>
      <c r="AF53" s="219"/>
      <c r="AG53" s="221" t="n">
        <f aca="false">SUM(AD53+AE53-AF53)</f>
        <v>8000</v>
      </c>
      <c r="AH53" s="219" t="n">
        <v>4262.32</v>
      </c>
      <c r="AI53" s="219" t="n">
        <v>8000</v>
      </c>
      <c r="AJ53" s="180" t="n">
        <v>1418.12</v>
      </c>
      <c r="AK53" s="219" t="n">
        <v>20000</v>
      </c>
      <c r="AL53" s="219"/>
      <c r="AM53" s="219"/>
      <c r="AN53" s="180" t="n">
        <f aca="false">SUM(AK53+AL53-AM53)</f>
        <v>20000</v>
      </c>
      <c r="AO53" s="207" t="n">
        <f aca="false">SUM(AN53/$AN$2)</f>
        <v>2654.45616829252</v>
      </c>
      <c r="AP53" s="180" t="n">
        <v>20000</v>
      </c>
      <c r="AQ53" s="180"/>
      <c r="AR53" s="207" t="n">
        <f aca="false">SUM(AP53/$AN$2)</f>
        <v>2654.45616829252</v>
      </c>
      <c r="AS53" s="207" t="n">
        <v>1391.61</v>
      </c>
      <c r="AT53" s="207" t="n">
        <v>1391.61</v>
      </c>
      <c r="AU53" s="207"/>
      <c r="AV53" s="207"/>
      <c r="AW53" s="207" t="n">
        <f aca="false">SUM(AR53+AU53-AV53)</f>
        <v>2654.45616829252</v>
      </c>
      <c r="AX53" s="215" t="n">
        <v>2062.62</v>
      </c>
      <c r="AY53" s="180"/>
      <c r="AZ53" s="180"/>
      <c r="BA53" s="160" t="n">
        <f aca="false">SUM(AW53+AY53-AZ53)</f>
        <v>2654.45616829252</v>
      </c>
      <c r="BI53" s="3"/>
    </row>
    <row r="54" customFormat="false" ht="12.75" hidden="true" customHeight="false" outlineLevel="0" collapsed="false">
      <c r="A54" s="209"/>
      <c r="B54" s="205"/>
      <c r="C54" s="205"/>
      <c r="D54" s="205"/>
      <c r="E54" s="205"/>
      <c r="F54" s="205"/>
      <c r="G54" s="205"/>
      <c r="H54" s="205"/>
      <c r="I54" s="217" t="n">
        <v>32121</v>
      </c>
      <c r="J54" s="218" t="s">
        <v>202</v>
      </c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07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21"/>
      <c r="AH54" s="219"/>
      <c r="AI54" s="219"/>
      <c r="AJ54" s="180"/>
      <c r="AK54" s="219"/>
      <c r="AL54" s="219"/>
      <c r="AM54" s="219"/>
      <c r="AN54" s="180"/>
      <c r="AO54" s="207" t="n">
        <f aca="false">SUM(AN54/$AN$2)</f>
        <v>0</v>
      </c>
      <c r="AP54" s="180" t="n">
        <v>3000</v>
      </c>
      <c r="AQ54" s="180"/>
      <c r="AR54" s="207" t="n">
        <f aca="false">SUM(AP54/$AN$2)</f>
        <v>398.168425243878</v>
      </c>
      <c r="AS54" s="207" t="n">
        <v>0</v>
      </c>
      <c r="AT54" s="207"/>
      <c r="AU54" s="207"/>
      <c r="AV54" s="207" t="n">
        <v>398.17</v>
      </c>
      <c r="AW54" s="207" t="n">
        <f aca="false">SUM(AR54+AU54-AV54)</f>
        <v>-0.00157475612189728</v>
      </c>
      <c r="AX54" s="215"/>
      <c r="AY54" s="180"/>
      <c r="AZ54" s="180"/>
      <c r="BA54" s="160" t="n">
        <f aca="false">SUM(AW54+AY54-AZ54)</f>
        <v>-0.00157475612189728</v>
      </c>
      <c r="BI54" s="3"/>
    </row>
    <row r="55" customFormat="false" ht="12.75" hidden="true" customHeight="false" outlineLevel="0" collapsed="false">
      <c r="A55" s="209"/>
      <c r="B55" s="205"/>
      <c r="C55" s="205"/>
      <c r="D55" s="205"/>
      <c r="E55" s="205"/>
      <c r="F55" s="205"/>
      <c r="G55" s="205"/>
      <c r="H55" s="205"/>
      <c r="I55" s="217" t="n">
        <v>32131</v>
      </c>
      <c r="J55" s="218" t="s">
        <v>203</v>
      </c>
      <c r="K55" s="219" t="n">
        <v>1670</v>
      </c>
      <c r="L55" s="219" t="n">
        <v>3000</v>
      </c>
      <c r="M55" s="219" t="n">
        <v>3000</v>
      </c>
      <c r="N55" s="219" t="n">
        <v>1000</v>
      </c>
      <c r="O55" s="219" t="n">
        <v>1000</v>
      </c>
      <c r="P55" s="219" t="n">
        <v>1000</v>
      </c>
      <c r="Q55" s="219" t="n">
        <v>1000</v>
      </c>
      <c r="R55" s="219"/>
      <c r="S55" s="219" t="n">
        <v>1000</v>
      </c>
      <c r="T55" s="219"/>
      <c r="U55" s="219"/>
      <c r="V55" s="207" t="n">
        <f aca="false">S55/P55*100</f>
        <v>100</v>
      </c>
      <c r="W55" s="219" t="n">
        <v>1000</v>
      </c>
      <c r="X55" s="219" t="n">
        <v>9300</v>
      </c>
      <c r="Y55" s="219" t="n">
        <v>10000</v>
      </c>
      <c r="Z55" s="219" t="n">
        <v>10000</v>
      </c>
      <c r="AA55" s="219" t="n">
        <v>10000</v>
      </c>
      <c r="AB55" s="219" t="n">
        <v>1725</v>
      </c>
      <c r="AC55" s="219" t="n">
        <v>10000</v>
      </c>
      <c r="AD55" s="219" t="n">
        <v>2500</v>
      </c>
      <c r="AE55" s="219"/>
      <c r="AF55" s="219"/>
      <c r="AG55" s="221" t="n">
        <f aca="false">SUM(AD55+AE55-AF55)</f>
        <v>2500</v>
      </c>
      <c r="AH55" s="219" t="n">
        <v>3650</v>
      </c>
      <c r="AI55" s="219" t="n">
        <v>5000</v>
      </c>
      <c r="AJ55" s="180" t="n">
        <v>1950</v>
      </c>
      <c r="AK55" s="219" t="n">
        <v>5000</v>
      </c>
      <c r="AL55" s="219"/>
      <c r="AM55" s="219"/>
      <c r="AN55" s="180" t="n">
        <f aca="false">SUM(AK55+AL55-AM55)</f>
        <v>5000</v>
      </c>
      <c r="AO55" s="207" t="n">
        <f aca="false">SUM(AN55/$AN$2)</f>
        <v>663.61404207313</v>
      </c>
      <c r="AP55" s="180" t="n">
        <v>5000</v>
      </c>
      <c r="AQ55" s="180"/>
      <c r="AR55" s="207" t="n">
        <f aca="false">SUM(AP55/$AN$2)</f>
        <v>663.61404207313</v>
      </c>
      <c r="AS55" s="207" t="n">
        <v>26.54</v>
      </c>
      <c r="AT55" s="207" t="n">
        <v>26.54</v>
      </c>
      <c r="AU55" s="207"/>
      <c r="AV55" s="207"/>
      <c r="AW55" s="207" t="n">
        <f aca="false">SUM(AR55+AU55-AV55)</f>
        <v>663.61404207313</v>
      </c>
      <c r="AX55" s="215" t="n">
        <v>26.54</v>
      </c>
      <c r="AY55" s="180"/>
      <c r="AZ55" s="180" t="n">
        <v>563.61</v>
      </c>
      <c r="BA55" s="160" t="n">
        <f aca="false">SUM(AW55+AY55-AZ55)</f>
        <v>100.00404207313</v>
      </c>
      <c r="BI55" s="3"/>
    </row>
    <row r="56" customFormat="false" ht="12.75" hidden="true" customHeight="false" outlineLevel="0" collapsed="false">
      <c r="A56" s="209"/>
      <c r="B56" s="205"/>
      <c r="C56" s="205"/>
      <c r="D56" s="205"/>
      <c r="E56" s="205"/>
      <c r="F56" s="205"/>
      <c r="G56" s="205"/>
      <c r="H56" s="205"/>
      <c r="I56" s="217" t="n">
        <v>322</v>
      </c>
      <c r="J56" s="218" t="s">
        <v>204</v>
      </c>
      <c r="K56" s="219" t="n">
        <f aca="false">SUM(K57:K65)</f>
        <v>218445.44</v>
      </c>
      <c r="L56" s="219" t="n">
        <f aca="false">SUM(L57:L65)</f>
        <v>184000</v>
      </c>
      <c r="M56" s="219" t="n">
        <f aca="false">SUM(M57:M65)</f>
        <v>184000</v>
      </c>
      <c r="N56" s="219" t="n">
        <f aca="false">SUM(N57:N65)</f>
        <v>146000</v>
      </c>
      <c r="O56" s="219" t="n">
        <f aca="false">SUM(O57:O65)</f>
        <v>146000</v>
      </c>
      <c r="P56" s="219" t="n">
        <f aca="false">SUM(P57:P65)</f>
        <v>127000</v>
      </c>
      <c r="Q56" s="219" t="n">
        <f aca="false">SUM(Q57:Q65)</f>
        <v>127000</v>
      </c>
      <c r="R56" s="219" t="n">
        <f aca="false">SUM(R57:R65)</f>
        <v>62539.5</v>
      </c>
      <c r="S56" s="219" t="n">
        <f aca="false">SUM(S57:S65)</f>
        <v>129000</v>
      </c>
      <c r="T56" s="219" t="n">
        <f aca="false">SUM(T57:T65)</f>
        <v>58913.15</v>
      </c>
      <c r="U56" s="219" t="n">
        <f aca="false">SUM(U57:U65)</f>
        <v>0</v>
      </c>
      <c r="V56" s="219" t="n">
        <f aca="false">SUM(V57:V65)</f>
        <v>888.888888888889</v>
      </c>
      <c r="W56" s="219" t="n">
        <f aca="false">SUM(W57:W65)</f>
        <v>132000</v>
      </c>
      <c r="X56" s="219" t="n">
        <f aca="false">SUM(X57:X65)</f>
        <v>148000</v>
      </c>
      <c r="Y56" s="219" t="n">
        <f aca="false">SUM(Y57:Y65)</f>
        <v>167000</v>
      </c>
      <c r="Z56" s="219" t="n">
        <f aca="false">SUM(Z57:Z65)</f>
        <v>156000</v>
      </c>
      <c r="AA56" s="219" t="n">
        <f aca="false">SUM(AA57:AA65)</f>
        <v>177000</v>
      </c>
      <c r="AB56" s="219" t="n">
        <f aca="false">SUM(AB57:AB65)</f>
        <v>44702.85</v>
      </c>
      <c r="AC56" s="219" t="n">
        <f aca="false">SUM(AC57:AC66)</f>
        <v>177000</v>
      </c>
      <c r="AD56" s="219" t="n">
        <f aca="false">SUM(AD57:AD66)</f>
        <v>220000</v>
      </c>
      <c r="AE56" s="219" t="n">
        <f aca="false">SUM(AE57:AE66)</f>
        <v>0</v>
      </c>
      <c r="AF56" s="219" t="n">
        <f aca="false">SUM(AF57:AF66)</f>
        <v>0</v>
      </c>
      <c r="AG56" s="219" t="n">
        <f aca="false">SUM(AG57:AG66)</f>
        <v>220000</v>
      </c>
      <c r="AH56" s="219" t="n">
        <f aca="false">SUM(AH57:AH66)</f>
        <v>106467.7</v>
      </c>
      <c r="AI56" s="219" t="n">
        <f aca="false">SUM(AI57:AI66)</f>
        <v>207000</v>
      </c>
      <c r="AJ56" s="219" t="n">
        <f aca="false">SUM(AJ57:AJ66)</f>
        <v>69059.75</v>
      </c>
      <c r="AK56" s="219" t="n">
        <f aca="false">SUM(AK57:AK66)</f>
        <v>203000</v>
      </c>
      <c r="AL56" s="219" t="n">
        <f aca="false">SUM(AL57:AL66)</f>
        <v>40000</v>
      </c>
      <c r="AM56" s="219" t="n">
        <f aca="false">SUM(AM57:AM66)</f>
        <v>0</v>
      </c>
      <c r="AN56" s="219" t="n">
        <f aca="false">SUM(AN57:AN67)</f>
        <v>243000</v>
      </c>
      <c r="AO56" s="207" t="n">
        <f aca="false">SUM(AN56/$AN$2)</f>
        <v>32251.6424447541</v>
      </c>
      <c r="AP56" s="219" t="n">
        <f aca="false">SUM(AP57:AP67)</f>
        <v>238000</v>
      </c>
      <c r="AQ56" s="219"/>
      <c r="AR56" s="207" t="n">
        <f aca="false">SUM(AP56/$AN$2)</f>
        <v>31588.028402681</v>
      </c>
      <c r="AS56" s="207"/>
      <c r="AT56" s="207" t="n">
        <f aca="false">SUM(AT57:AT67)</f>
        <v>13490.97</v>
      </c>
      <c r="AU56" s="207" t="n">
        <f aca="false">SUM(AU57:AU67)</f>
        <v>2000</v>
      </c>
      <c r="AV56" s="207" t="n">
        <f aca="false">SUM(AV57:AV67)</f>
        <v>0</v>
      </c>
      <c r="AW56" s="207" t="n">
        <f aca="false">SUM(AR56+AU56-AV56)</f>
        <v>33588.028402681</v>
      </c>
      <c r="AX56" s="215" t="n">
        <f aca="false">SUM(AX57:AX67)</f>
        <v>25136.95</v>
      </c>
      <c r="AY56" s="216" t="n">
        <f aca="false">SUM(AY57:AY67)</f>
        <v>3500</v>
      </c>
      <c r="AZ56" s="216" t="n">
        <f aca="false">SUM(AZ57:AZ67)</f>
        <v>6684.07</v>
      </c>
      <c r="BA56" s="287" t="n">
        <f aca="false">SUM(BA57:BA67)</f>
        <v>30403.958402681</v>
      </c>
      <c r="BI56" s="3"/>
    </row>
    <row r="57" customFormat="false" ht="12.75" hidden="true" customHeight="false" outlineLevel="0" collapsed="false">
      <c r="A57" s="209"/>
      <c r="B57" s="205"/>
      <c r="C57" s="205"/>
      <c r="D57" s="205"/>
      <c r="E57" s="205"/>
      <c r="F57" s="205"/>
      <c r="G57" s="205"/>
      <c r="H57" s="205"/>
      <c r="I57" s="217" t="n">
        <v>32211</v>
      </c>
      <c r="J57" s="218" t="s">
        <v>205</v>
      </c>
      <c r="K57" s="219" t="n">
        <v>24260.17</v>
      </c>
      <c r="L57" s="219" t="n">
        <v>10000</v>
      </c>
      <c r="M57" s="219" t="n">
        <v>10000</v>
      </c>
      <c r="N57" s="219" t="n">
        <v>8000</v>
      </c>
      <c r="O57" s="219" t="n">
        <v>8000</v>
      </c>
      <c r="P57" s="219" t="n">
        <v>10000</v>
      </c>
      <c r="Q57" s="219" t="n">
        <v>10000</v>
      </c>
      <c r="R57" s="219" t="n">
        <v>1159.38</v>
      </c>
      <c r="S57" s="219" t="n">
        <v>10000</v>
      </c>
      <c r="T57" s="219" t="n">
        <v>4564.53</v>
      </c>
      <c r="U57" s="219"/>
      <c r="V57" s="207" t="n">
        <f aca="false">S57/P57*100</f>
        <v>100</v>
      </c>
      <c r="W57" s="219" t="n">
        <v>10000</v>
      </c>
      <c r="X57" s="219" t="n">
        <v>10000</v>
      </c>
      <c r="Y57" s="219" t="n">
        <v>10000</v>
      </c>
      <c r="Z57" s="219" t="n">
        <v>6000</v>
      </c>
      <c r="AA57" s="219" t="n">
        <v>10000</v>
      </c>
      <c r="AB57" s="219" t="n">
        <v>1858.13</v>
      </c>
      <c r="AC57" s="219" t="n">
        <v>10000</v>
      </c>
      <c r="AD57" s="219" t="n">
        <v>15000</v>
      </c>
      <c r="AE57" s="219"/>
      <c r="AF57" s="219"/>
      <c r="AG57" s="221" t="n">
        <f aca="false">SUM(AD57+AE57-AF57)</f>
        <v>15000</v>
      </c>
      <c r="AH57" s="219" t="n">
        <v>10410.75</v>
      </c>
      <c r="AI57" s="219" t="n">
        <v>15000</v>
      </c>
      <c r="AJ57" s="180" t="n">
        <v>2804.81</v>
      </c>
      <c r="AK57" s="219" t="n">
        <v>10000</v>
      </c>
      <c r="AL57" s="219"/>
      <c r="AM57" s="219"/>
      <c r="AN57" s="180" t="n">
        <f aca="false">SUM(AK57+AL57-AM57)</f>
        <v>10000</v>
      </c>
      <c r="AO57" s="207" t="n">
        <f aca="false">SUM(AN57/$AN$2)</f>
        <v>1327.22808414626</v>
      </c>
      <c r="AP57" s="180" t="n">
        <v>10000</v>
      </c>
      <c r="AQ57" s="180"/>
      <c r="AR57" s="207" t="n">
        <f aca="false">SUM(AP57/$AN$2)</f>
        <v>1327.22808414626</v>
      </c>
      <c r="AS57" s="207" t="n">
        <v>950.92</v>
      </c>
      <c r="AT57" s="207" t="n">
        <v>950.92</v>
      </c>
      <c r="AU57" s="207"/>
      <c r="AV57" s="207"/>
      <c r="AW57" s="207" t="n">
        <f aca="false">SUM(AR57+AU57-AV57)</f>
        <v>1327.22808414626</v>
      </c>
      <c r="AX57" s="215" t="n">
        <v>1220.84</v>
      </c>
      <c r="AY57" s="180"/>
      <c r="AZ57" s="180"/>
      <c r="BA57" s="160" t="n">
        <f aca="false">SUM(AW57+AY57-AZ57)</f>
        <v>1327.22808414626</v>
      </c>
      <c r="BI57" s="3"/>
    </row>
    <row r="58" customFormat="false" ht="12.75" hidden="true" customHeight="false" outlineLevel="0" collapsed="false">
      <c r="A58" s="209"/>
      <c r="B58" s="205"/>
      <c r="C58" s="205"/>
      <c r="D58" s="205"/>
      <c r="E58" s="205"/>
      <c r="F58" s="205"/>
      <c r="G58" s="205"/>
      <c r="H58" s="205"/>
      <c r="I58" s="217" t="n">
        <v>32211</v>
      </c>
      <c r="J58" s="218" t="s">
        <v>206</v>
      </c>
      <c r="K58" s="219" t="n">
        <v>5842.59</v>
      </c>
      <c r="L58" s="219" t="n">
        <v>3000</v>
      </c>
      <c r="M58" s="219" t="n">
        <v>3000</v>
      </c>
      <c r="N58" s="219" t="n">
        <v>4000</v>
      </c>
      <c r="O58" s="219" t="n">
        <v>4000</v>
      </c>
      <c r="P58" s="219" t="n">
        <v>3000</v>
      </c>
      <c r="Q58" s="219" t="n">
        <v>3000</v>
      </c>
      <c r="R58" s="219" t="n">
        <v>3187.5</v>
      </c>
      <c r="S58" s="219" t="n">
        <v>5000</v>
      </c>
      <c r="T58" s="219" t="n">
        <v>2296.29</v>
      </c>
      <c r="U58" s="219"/>
      <c r="V58" s="207" t="n">
        <f aca="false">S58/P58*100</f>
        <v>166.666666666667</v>
      </c>
      <c r="W58" s="219" t="n">
        <v>5000</v>
      </c>
      <c r="X58" s="219" t="n">
        <v>5000</v>
      </c>
      <c r="Y58" s="219" t="n">
        <v>5000</v>
      </c>
      <c r="Z58" s="219" t="n">
        <v>5000</v>
      </c>
      <c r="AA58" s="219" t="n">
        <v>5000</v>
      </c>
      <c r="AB58" s="219" t="n">
        <v>998.3</v>
      </c>
      <c r="AC58" s="219" t="n">
        <v>5000</v>
      </c>
      <c r="AD58" s="219" t="n">
        <v>15000</v>
      </c>
      <c r="AE58" s="219"/>
      <c r="AF58" s="219"/>
      <c r="AG58" s="221" t="n">
        <f aca="false">SUM(AD58+AE58-AF58)</f>
        <v>15000</v>
      </c>
      <c r="AH58" s="219" t="n">
        <v>2116.92</v>
      </c>
      <c r="AI58" s="219" t="n">
        <v>10000</v>
      </c>
      <c r="AJ58" s="180" t="n">
        <v>215.4</v>
      </c>
      <c r="AK58" s="219" t="n">
        <v>5000</v>
      </c>
      <c r="AL58" s="219"/>
      <c r="AM58" s="219"/>
      <c r="AN58" s="180" t="n">
        <f aca="false">SUM(AK58+AL58-AM58)</f>
        <v>5000</v>
      </c>
      <c r="AO58" s="207" t="n">
        <f aca="false">SUM(AN58/$AN$2)</f>
        <v>663.61404207313</v>
      </c>
      <c r="AP58" s="180" t="n">
        <v>15000</v>
      </c>
      <c r="AQ58" s="180"/>
      <c r="AR58" s="207" t="n">
        <f aca="false">SUM(AP58/$AN$2)</f>
        <v>1990.84212621939</v>
      </c>
      <c r="AS58" s="207" t="n">
        <v>965.88</v>
      </c>
      <c r="AT58" s="207" t="n">
        <v>965.88</v>
      </c>
      <c r="AU58" s="207"/>
      <c r="AV58" s="207"/>
      <c r="AW58" s="207" t="n">
        <f aca="false">SUM(AR58+AU58-AV58)</f>
        <v>1990.84212621939</v>
      </c>
      <c r="AX58" s="215" t="n">
        <v>2960.9</v>
      </c>
      <c r="AY58" s="180" t="n">
        <v>1000</v>
      </c>
      <c r="AZ58" s="180"/>
      <c r="BA58" s="160" t="n">
        <f aca="false">SUM(AW58+AY58-AZ58)</f>
        <v>2990.84212621939</v>
      </c>
      <c r="BI58" s="3"/>
    </row>
    <row r="59" customFormat="false" ht="12.75" hidden="true" customHeight="false" outlineLevel="0" collapsed="false">
      <c r="A59" s="209"/>
      <c r="B59" s="205"/>
      <c r="C59" s="205"/>
      <c r="D59" s="205"/>
      <c r="E59" s="205"/>
      <c r="F59" s="205"/>
      <c r="G59" s="205"/>
      <c r="H59" s="205"/>
      <c r="I59" s="217" t="n">
        <v>32212</v>
      </c>
      <c r="J59" s="218" t="s">
        <v>207</v>
      </c>
      <c r="K59" s="219" t="n">
        <v>4710.17</v>
      </c>
      <c r="L59" s="219" t="n">
        <v>1000</v>
      </c>
      <c r="M59" s="219" t="n">
        <v>1000</v>
      </c>
      <c r="N59" s="219" t="n">
        <v>8000</v>
      </c>
      <c r="O59" s="219" t="n">
        <v>8000</v>
      </c>
      <c r="P59" s="219" t="n">
        <v>8000</v>
      </c>
      <c r="Q59" s="219" t="n">
        <v>8000</v>
      </c>
      <c r="R59" s="219" t="n">
        <v>7900</v>
      </c>
      <c r="S59" s="219" t="n">
        <v>8000</v>
      </c>
      <c r="T59" s="219" t="n">
        <v>6972.5</v>
      </c>
      <c r="U59" s="219"/>
      <c r="V59" s="207" t="n">
        <f aca="false">S59/P59*100</f>
        <v>100</v>
      </c>
      <c r="W59" s="219" t="n">
        <v>8000</v>
      </c>
      <c r="X59" s="219" t="n">
        <v>13000</v>
      </c>
      <c r="Y59" s="219" t="n">
        <v>13000</v>
      </c>
      <c r="Z59" s="219" t="n">
        <v>13000</v>
      </c>
      <c r="AA59" s="219" t="n">
        <v>15000</v>
      </c>
      <c r="AB59" s="219" t="n">
        <v>7278</v>
      </c>
      <c r="AC59" s="219" t="n">
        <v>15000</v>
      </c>
      <c r="AD59" s="219" t="n">
        <v>8000</v>
      </c>
      <c r="AE59" s="219"/>
      <c r="AF59" s="219"/>
      <c r="AG59" s="221" t="n">
        <f aca="false">SUM(AD59+AE59-AF59)</f>
        <v>8000</v>
      </c>
      <c r="AH59" s="219" t="n">
        <v>5200</v>
      </c>
      <c r="AI59" s="219" t="n">
        <v>8000</v>
      </c>
      <c r="AJ59" s="180" t="n">
        <v>0</v>
      </c>
      <c r="AK59" s="219" t="n">
        <v>5000</v>
      </c>
      <c r="AL59" s="219"/>
      <c r="AM59" s="219"/>
      <c r="AN59" s="180" t="n">
        <f aca="false">SUM(AK59+AL59-AM59)</f>
        <v>5000</v>
      </c>
      <c r="AO59" s="207" t="n">
        <f aca="false">SUM(AN59/$AN$2)</f>
        <v>663.61404207313</v>
      </c>
      <c r="AP59" s="180" t="n">
        <v>3000</v>
      </c>
      <c r="AQ59" s="180"/>
      <c r="AR59" s="207" t="n">
        <f aca="false">SUM(AP59/$AN$2)</f>
        <v>398.168425243878</v>
      </c>
      <c r="AS59" s="207"/>
      <c r="AT59" s="207"/>
      <c r="AU59" s="207"/>
      <c r="AV59" s="207"/>
      <c r="AW59" s="207" t="n">
        <f aca="false">SUM(AR59+AU59-AV59)</f>
        <v>398.168425243878</v>
      </c>
      <c r="AX59" s="215" t="n">
        <v>13.27</v>
      </c>
      <c r="AY59" s="180"/>
      <c r="AZ59" s="180" t="n">
        <v>348.17</v>
      </c>
      <c r="BA59" s="160" t="n">
        <f aca="false">SUM(AW59+AY59-AZ59)</f>
        <v>49.9984252438781</v>
      </c>
      <c r="BI59" s="3"/>
    </row>
    <row r="60" customFormat="false" ht="12.75" hidden="true" customHeight="false" outlineLevel="0" collapsed="false">
      <c r="A60" s="209"/>
      <c r="B60" s="205"/>
      <c r="C60" s="205"/>
      <c r="D60" s="205"/>
      <c r="E60" s="205"/>
      <c r="F60" s="205"/>
      <c r="G60" s="205"/>
      <c r="H60" s="205"/>
      <c r="I60" s="217" t="n">
        <v>32231</v>
      </c>
      <c r="J60" s="218" t="s">
        <v>208</v>
      </c>
      <c r="K60" s="219" t="n">
        <v>61703.83</v>
      </c>
      <c r="L60" s="219" t="n">
        <v>100000</v>
      </c>
      <c r="M60" s="219" t="n">
        <v>100000</v>
      </c>
      <c r="N60" s="219" t="n">
        <v>80000</v>
      </c>
      <c r="O60" s="219" t="n">
        <v>80000</v>
      </c>
      <c r="P60" s="219" t="n">
        <v>50000</v>
      </c>
      <c r="Q60" s="219" t="n">
        <v>50000</v>
      </c>
      <c r="R60" s="219" t="n">
        <v>22715.36</v>
      </c>
      <c r="S60" s="219" t="n">
        <v>50000</v>
      </c>
      <c r="T60" s="219" t="n">
        <v>26170.2</v>
      </c>
      <c r="U60" s="219"/>
      <c r="V60" s="207" t="n">
        <f aca="false">S60/P60*100</f>
        <v>100</v>
      </c>
      <c r="W60" s="219" t="n">
        <v>55000</v>
      </c>
      <c r="X60" s="219" t="n">
        <v>54000</v>
      </c>
      <c r="Y60" s="219" t="n">
        <v>76000</v>
      </c>
      <c r="Z60" s="219" t="n">
        <v>54000</v>
      </c>
      <c r="AA60" s="219" t="n">
        <v>80000</v>
      </c>
      <c r="AB60" s="219" t="n">
        <v>8087.73</v>
      </c>
      <c r="AC60" s="219" t="n">
        <v>80000</v>
      </c>
      <c r="AD60" s="219" t="n">
        <v>60000</v>
      </c>
      <c r="AE60" s="219"/>
      <c r="AF60" s="219"/>
      <c r="AG60" s="221" t="n">
        <f aca="false">SUM(AD60+AE60-AF60)</f>
        <v>60000</v>
      </c>
      <c r="AH60" s="219" t="n">
        <v>29636.08</v>
      </c>
      <c r="AI60" s="219" t="n">
        <v>60000</v>
      </c>
      <c r="AJ60" s="180" t="n">
        <v>18715.83</v>
      </c>
      <c r="AK60" s="219" t="n">
        <v>60000</v>
      </c>
      <c r="AL60" s="219" t="n">
        <v>40000</v>
      </c>
      <c r="AM60" s="219"/>
      <c r="AN60" s="180" t="n">
        <f aca="false">SUM(AK60+AL60-AM60)</f>
        <v>100000</v>
      </c>
      <c r="AO60" s="207" t="n">
        <f aca="false">SUM(AN60/$AN$2)</f>
        <v>13272.2808414626</v>
      </c>
      <c r="AP60" s="180" t="n">
        <v>100000</v>
      </c>
      <c r="AQ60" s="180"/>
      <c r="AR60" s="207" t="n">
        <f aca="false">SUM(AP60/$AN$2)</f>
        <v>13272.2808414626</v>
      </c>
      <c r="AS60" s="207" t="n">
        <v>9147.18</v>
      </c>
      <c r="AT60" s="207" t="n">
        <v>9147.18</v>
      </c>
      <c r="AU60" s="207" t="n">
        <v>2000</v>
      </c>
      <c r="AV60" s="207"/>
      <c r="AW60" s="207" t="n">
        <f aca="false">SUM(AR60+AU60-AV60)</f>
        <v>15272.2808414626</v>
      </c>
      <c r="AX60" s="215" t="n">
        <v>13236.07</v>
      </c>
      <c r="AY60" s="180"/>
      <c r="AZ60" s="180"/>
      <c r="BA60" s="160" t="n">
        <f aca="false">SUM(AW60+AY60-AZ60)</f>
        <v>15272.2808414626</v>
      </c>
      <c r="BI60" s="3"/>
    </row>
    <row r="61" customFormat="false" ht="12.75" hidden="true" customHeight="false" outlineLevel="0" collapsed="false">
      <c r="A61" s="209"/>
      <c r="B61" s="205"/>
      <c r="C61" s="205"/>
      <c r="D61" s="205"/>
      <c r="E61" s="205"/>
      <c r="F61" s="205"/>
      <c r="G61" s="205"/>
      <c r="H61" s="205"/>
      <c r="I61" s="217" t="n">
        <v>32231</v>
      </c>
      <c r="J61" s="218" t="s">
        <v>209</v>
      </c>
      <c r="K61" s="219" t="n">
        <v>48994.69</v>
      </c>
      <c r="L61" s="219" t="n">
        <v>50000</v>
      </c>
      <c r="M61" s="219" t="n">
        <v>50000</v>
      </c>
      <c r="N61" s="219" t="n">
        <v>20000</v>
      </c>
      <c r="O61" s="219" t="n">
        <v>20000</v>
      </c>
      <c r="P61" s="219" t="n">
        <v>28000</v>
      </c>
      <c r="Q61" s="219" t="n">
        <v>28000</v>
      </c>
      <c r="R61" s="219" t="n">
        <v>17223.27</v>
      </c>
      <c r="S61" s="219" t="n">
        <v>28000</v>
      </c>
      <c r="T61" s="219" t="n">
        <v>9032.83</v>
      </c>
      <c r="U61" s="219"/>
      <c r="V61" s="207" t="n">
        <f aca="false">S61/P61*100</f>
        <v>100</v>
      </c>
      <c r="W61" s="219" t="n">
        <v>28000</v>
      </c>
      <c r="X61" s="219" t="n">
        <v>20000</v>
      </c>
      <c r="Y61" s="219" t="n">
        <v>20000</v>
      </c>
      <c r="Z61" s="219" t="n">
        <v>20000</v>
      </c>
      <c r="AA61" s="219" t="n">
        <v>20000</v>
      </c>
      <c r="AB61" s="219" t="n">
        <v>13090.92</v>
      </c>
      <c r="AC61" s="219" t="n">
        <v>20000</v>
      </c>
      <c r="AD61" s="219" t="n">
        <v>40000</v>
      </c>
      <c r="AE61" s="219"/>
      <c r="AF61" s="219"/>
      <c r="AG61" s="221" t="n">
        <f aca="false">SUM(AD61+AE61-AF61)</f>
        <v>40000</v>
      </c>
      <c r="AH61" s="219" t="n">
        <v>18059.09</v>
      </c>
      <c r="AI61" s="219" t="n">
        <v>40000</v>
      </c>
      <c r="AJ61" s="180" t="n">
        <v>26889.33</v>
      </c>
      <c r="AK61" s="219" t="n">
        <v>50000</v>
      </c>
      <c r="AL61" s="219"/>
      <c r="AM61" s="219"/>
      <c r="AN61" s="180" t="n">
        <f aca="false">SUM(AK61+AL61-AM61)</f>
        <v>50000</v>
      </c>
      <c r="AO61" s="207" t="n">
        <f aca="false">SUM(AN61/$AN$2)</f>
        <v>6636.1404207313</v>
      </c>
      <c r="AP61" s="180" t="n">
        <v>50000</v>
      </c>
      <c r="AQ61" s="180"/>
      <c r="AR61" s="207" t="n">
        <f aca="false">SUM(AP61/$AN$2)</f>
        <v>6636.1404207313</v>
      </c>
      <c r="AS61" s="207" t="n">
        <v>169.66</v>
      </c>
      <c r="AT61" s="207" t="n">
        <v>169.66</v>
      </c>
      <c r="AU61" s="207"/>
      <c r="AV61" s="207"/>
      <c r="AW61" s="207" t="n">
        <f aca="false">SUM(AR61+AU61-AV61)</f>
        <v>6636.1404207313</v>
      </c>
      <c r="AX61" s="215" t="n">
        <v>687.27</v>
      </c>
      <c r="AY61" s="180"/>
      <c r="AZ61" s="180" t="n">
        <v>3636.14</v>
      </c>
      <c r="BA61" s="160" t="n">
        <f aca="false">SUM(AW61+AY61-AZ61)</f>
        <v>3000.0004207313</v>
      </c>
      <c r="BI61" s="3"/>
    </row>
    <row r="62" customFormat="false" ht="12.75" hidden="true" customHeight="false" outlineLevel="0" collapsed="false">
      <c r="A62" s="209"/>
      <c r="B62" s="205"/>
      <c r="C62" s="205"/>
      <c r="D62" s="205"/>
      <c r="E62" s="205"/>
      <c r="F62" s="205"/>
      <c r="G62" s="205"/>
      <c r="H62" s="205"/>
      <c r="I62" s="217" t="n">
        <v>32231</v>
      </c>
      <c r="J62" s="218" t="s">
        <v>210</v>
      </c>
      <c r="K62" s="219"/>
      <c r="L62" s="219"/>
      <c r="M62" s="219"/>
      <c r="N62" s="219" t="n">
        <v>14000</v>
      </c>
      <c r="O62" s="219" t="n">
        <v>14000</v>
      </c>
      <c r="P62" s="219" t="n">
        <v>16000</v>
      </c>
      <c r="Q62" s="219" t="n">
        <v>16000</v>
      </c>
      <c r="R62" s="219" t="n">
        <v>6145.96</v>
      </c>
      <c r="S62" s="219" t="n">
        <v>16000</v>
      </c>
      <c r="T62" s="219" t="n">
        <v>5319.12</v>
      </c>
      <c r="U62" s="219"/>
      <c r="V62" s="207" t="n">
        <f aca="false">S62/P62*100</f>
        <v>100</v>
      </c>
      <c r="W62" s="219" t="n">
        <v>15000</v>
      </c>
      <c r="X62" s="219" t="n">
        <v>18000</v>
      </c>
      <c r="Y62" s="219" t="n">
        <v>18000</v>
      </c>
      <c r="Z62" s="219" t="n">
        <v>18000</v>
      </c>
      <c r="AA62" s="219" t="n">
        <v>20000</v>
      </c>
      <c r="AB62" s="219" t="n">
        <v>6721.38</v>
      </c>
      <c r="AC62" s="219" t="n">
        <v>20000</v>
      </c>
      <c r="AD62" s="219" t="n">
        <v>20000</v>
      </c>
      <c r="AE62" s="219"/>
      <c r="AF62" s="219"/>
      <c r="AG62" s="221" t="n">
        <f aca="false">SUM(AD62+AE62-AF62)</f>
        <v>20000</v>
      </c>
      <c r="AH62" s="219" t="n">
        <v>7601.83</v>
      </c>
      <c r="AI62" s="219" t="n">
        <v>15000</v>
      </c>
      <c r="AJ62" s="180" t="n">
        <v>7096.47</v>
      </c>
      <c r="AK62" s="219" t="n">
        <v>15000</v>
      </c>
      <c r="AL62" s="219"/>
      <c r="AM62" s="219"/>
      <c r="AN62" s="180" t="n">
        <f aca="false">SUM(AK62+AL62-AM62)</f>
        <v>15000</v>
      </c>
      <c r="AO62" s="207" t="n">
        <f aca="false">SUM(AN62/$AN$2)</f>
        <v>1990.84212621939</v>
      </c>
      <c r="AP62" s="180" t="n">
        <v>15000</v>
      </c>
      <c r="AQ62" s="180"/>
      <c r="AR62" s="207" t="n">
        <f aca="false">SUM(AP62/$AN$2)</f>
        <v>1990.84212621939</v>
      </c>
      <c r="AS62" s="207" t="n">
        <v>664.3</v>
      </c>
      <c r="AT62" s="207" t="n">
        <v>664.3</v>
      </c>
      <c r="AU62" s="207"/>
      <c r="AV62" s="207"/>
      <c r="AW62" s="207" t="n">
        <f aca="false">SUM(AR62+AU62-AV62)</f>
        <v>1990.84212621939</v>
      </c>
      <c r="AX62" s="215" t="n">
        <v>1548.25</v>
      </c>
      <c r="AY62" s="180"/>
      <c r="AZ62" s="180" t="n">
        <v>290.84</v>
      </c>
      <c r="BA62" s="160" t="n">
        <f aca="false">SUM(AW62+AY62-AZ62)</f>
        <v>1700.00212621939</v>
      </c>
      <c r="BI62" s="3"/>
    </row>
    <row r="63" customFormat="false" ht="12.75" hidden="true" customHeight="false" outlineLevel="0" collapsed="false">
      <c r="A63" s="209"/>
      <c r="B63" s="205"/>
      <c r="C63" s="205"/>
      <c r="D63" s="205"/>
      <c r="E63" s="205"/>
      <c r="F63" s="205"/>
      <c r="G63" s="205"/>
      <c r="H63" s="205"/>
      <c r="I63" s="217" t="n">
        <v>32231</v>
      </c>
      <c r="J63" s="218" t="s">
        <v>211</v>
      </c>
      <c r="K63" s="219" t="n">
        <v>60498.47</v>
      </c>
      <c r="L63" s="219"/>
      <c r="M63" s="219" t="n">
        <v>0</v>
      </c>
      <c r="N63" s="219" t="n">
        <v>10000</v>
      </c>
      <c r="O63" s="219" t="n">
        <v>10000</v>
      </c>
      <c r="P63" s="219" t="n">
        <v>9000</v>
      </c>
      <c r="Q63" s="219" t="n">
        <v>9000</v>
      </c>
      <c r="R63" s="219" t="n">
        <v>2180.43</v>
      </c>
      <c r="S63" s="219" t="n">
        <v>8000</v>
      </c>
      <c r="T63" s="219" t="n">
        <v>3901.43</v>
      </c>
      <c r="U63" s="219"/>
      <c r="V63" s="207" t="n">
        <f aca="false">S63/P63*100</f>
        <v>88.8888888888889</v>
      </c>
      <c r="W63" s="219" t="n">
        <v>8000</v>
      </c>
      <c r="X63" s="219" t="n">
        <v>10000</v>
      </c>
      <c r="Y63" s="219" t="n">
        <v>10000</v>
      </c>
      <c r="Z63" s="219" t="n">
        <v>10000</v>
      </c>
      <c r="AA63" s="219" t="n">
        <v>12000</v>
      </c>
      <c r="AB63" s="219" t="n">
        <v>3380.65</v>
      </c>
      <c r="AC63" s="219" t="n">
        <v>6000</v>
      </c>
      <c r="AD63" s="219" t="n">
        <v>6000</v>
      </c>
      <c r="AE63" s="219"/>
      <c r="AF63" s="219"/>
      <c r="AG63" s="221" t="n">
        <f aca="false">SUM(AD63+AE63-AF63)</f>
        <v>6000</v>
      </c>
      <c r="AH63" s="219" t="n">
        <v>5860.37</v>
      </c>
      <c r="AI63" s="219" t="n">
        <v>8000</v>
      </c>
      <c r="AJ63" s="180" t="n">
        <v>4295.77</v>
      </c>
      <c r="AK63" s="219" t="n">
        <v>8000</v>
      </c>
      <c r="AL63" s="219"/>
      <c r="AM63" s="219"/>
      <c r="AN63" s="180" t="n">
        <f aca="false">SUM(AK63+AL63-AM63)</f>
        <v>8000</v>
      </c>
      <c r="AO63" s="207" t="n">
        <f aca="false">SUM(AN63/$AN$2)</f>
        <v>1061.78246731701</v>
      </c>
      <c r="AP63" s="180" t="n">
        <v>8000</v>
      </c>
      <c r="AQ63" s="180"/>
      <c r="AR63" s="207" t="n">
        <f aca="false">SUM(AP63/$AN$2)</f>
        <v>1061.78246731701</v>
      </c>
      <c r="AS63" s="207" t="n">
        <v>229.14</v>
      </c>
      <c r="AT63" s="207" t="n">
        <v>229.14</v>
      </c>
      <c r="AU63" s="207"/>
      <c r="AV63" s="207"/>
      <c r="AW63" s="207" t="n">
        <f aca="false">SUM(AR63+AU63-AV63)</f>
        <v>1061.78246731701</v>
      </c>
      <c r="AX63" s="215" t="n">
        <v>691.8</v>
      </c>
      <c r="AY63" s="180"/>
      <c r="AZ63" s="180" t="n">
        <v>161.78</v>
      </c>
      <c r="BA63" s="160" t="n">
        <f aca="false">SUM(AW63+AY63-AZ63)</f>
        <v>900.002467317009</v>
      </c>
      <c r="BI63" s="3"/>
    </row>
    <row r="64" customFormat="false" ht="12.75" hidden="true" customHeight="false" outlineLevel="0" collapsed="false">
      <c r="A64" s="209"/>
      <c r="B64" s="205"/>
      <c r="C64" s="205"/>
      <c r="D64" s="205"/>
      <c r="E64" s="205"/>
      <c r="F64" s="205"/>
      <c r="G64" s="205"/>
      <c r="H64" s="205"/>
      <c r="I64" s="217" t="n">
        <v>32231</v>
      </c>
      <c r="J64" s="218" t="s">
        <v>212</v>
      </c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07"/>
      <c r="W64" s="219"/>
      <c r="X64" s="219"/>
      <c r="Y64" s="219"/>
      <c r="Z64" s="219"/>
      <c r="AA64" s="219"/>
      <c r="AB64" s="219"/>
      <c r="AC64" s="219" t="n">
        <v>6000</v>
      </c>
      <c r="AD64" s="219" t="n">
        <v>6000</v>
      </c>
      <c r="AE64" s="219"/>
      <c r="AF64" s="219"/>
      <c r="AG64" s="221" t="n">
        <f aca="false">SUM(AD64+AE64-AF64)</f>
        <v>6000</v>
      </c>
      <c r="AH64" s="219" t="n">
        <v>4530.8</v>
      </c>
      <c r="AI64" s="219" t="n">
        <v>6000</v>
      </c>
      <c r="AJ64" s="180" t="n">
        <v>5050.77</v>
      </c>
      <c r="AK64" s="219" t="n">
        <v>10000</v>
      </c>
      <c r="AL64" s="219"/>
      <c r="AM64" s="219"/>
      <c r="AN64" s="180" t="n">
        <f aca="false">SUM(AK64+AL64-AM64)</f>
        <v>10000</v>
      </c>
      <c r="AO64" s="207" t="n">
        <f aca="false">SUM(AN64/$AN$2)</f>
        <v>1327.22808414626</v>
      </c>
      <c r="AP64" s="180" t="n">
        <v>20000</v>
      </c>
      <c r="AQ64" s="180"/>
      <c r="AR64" s="207" t="n">
        <f aca="false">SUM(AP64/$AN$2)</f>
        <v>2654.45616829252</v>
      </c>
      <c r="AS64" s="207" t="n">
        <v>1074.08</v>
      </c>
      <c r="AT64" s="207" t="n">
        <v>1074.08</v>
      </c>
      <c r="AU64" s="207"/>
      <c r="AV64" s="207"/>
      <c r="AW64" s="207" t="n">
        <f aca="false">SUM(AR64+AU64-AV64)</f>
        <v>2654.45616829252</v>
      </c>
      <c r="AX64" s="215" t="n">
        <v>1773.47</v>
      </c>
      <c r="AY64" s="180"/>
      <c r="AZ64" s="180" t="n">
        <v>654.46</v>
      </c>
      <c r="BA64" s="160" t="n">
        <f aca="false">SUM(AW64+AY64-AZ64)</f>
        <v>1999.99616829252</v>
      </c>
      <c r="BI64" s="3"/>
    </row>
    <row r="65" customFormat="false" ht="12.75" hidden="true" customHeight="false" outlineLevel="0" collapsed="false">
      <c r="A65" s="209"/>
      <c r="B65" s="205"/>
      <c r="C65" s="205"/>
      <c r="D65" s="205"/>
      <c r="E65" s="205"/>
      <c r="F65" s="205"/>
      <c r="G65" s="205"/>
      <c r="H65" s="205"/>
      <c r="I65" s="217" t="n">
        <v>32251</v>
      </c>
      <c r="J65" s="218" t="s">
        <v>213</v>
      </c>
      <c r="K65" s="219" t="n">
        <v>12435.52</v>
      </c>
      <c r="L65" s="219" t="n">
        <v>20000</v>
      </c>
      <c r="M65" s="219" t="n">
        <v>20000</v>
      </c>
      <c r="N65" s="219" t="n">
        <v>2000</v>
      </c>
      <c r="O65" s="219" t="n">
        <v>2000</v>
      </c>
      <c r="P65" s="219" t="n">
        <v>3000</v>
      </c>
      <c r="Q65" s="219" t="n">
        <v>3000</v>
      </c>
      <c r="R65" s="219" t="n">
        <v>2027.6</v>
      </c>
      <c r="S65" s="219" t="n">
        <v>4000</v>
      </c>
      <c r="T65" s="219" t="n">
        <v>656.25</v>
      </c>
      <c r="U65" s="219"/>
      <c r="V65" s="207" t="n">
        <f aca="false">S65/P65*100</f>
        <v>133.333333333333</v>
      </c>
      <c r="W65" s="219" t="n">
        <v>3000</v>
      </c>
      <c r="X65" s="219" t="n">
        <v>18000</v>
      </c>
      <c r="Y65" s="219" t="n">
        <v>15000</v>
      </c>
      <c r="Z65" s="219" t="n">
        <v>30000</v>
      </c>
      <c r="AA65" s="219" t="n">
        <v>15000</v>
      </c>
      <c r="AB65" s="219" t="n">
        <v>3287.74</v>
      </c>
      <c r="AC65" s="219" t="n">
        <v>15000</v>
      </c>
      <c r="AD65" s="219" t="n">
        <v>15000</v>
      </c>
      <c r="AE65" s="219"/>
      <c r="AF65" s="219"/>
      <c r="AG65" s="221" t="n">
        <f aca="false">SUM(AD65+AE65-AF65)</f>
        <v>15000</v>
      </c>
      <c r="AH65" s="219" t="n">
        <v>526.11</v>
      </c>
      <c r="AI65" s="219" t="n">
        <v>10000</v>
      </c>
      <c r="AJ65" s="180" t="n">
        <v>3009.37</v>
      </c>
      <c r="AK65" s="219" t="n">
        <v>10000</v>
      </c>
      <c r="AL65" s="219"/>
      <c r="AM65" s="219"/>
      <c r="AN65" s="180" t="n">
        <f aca="false">SUM(AK65+AL65-AM65)</f>
        <v>10000</v>
      </c>
      <c r="AO65" s="207" t="n">
        <f aca="false">SUM(AN65/$AN$2)</f>
        <v>1327.22808414626</v>
      </c>
      <c r="AP65" s="180" t="n">
        <v>5000</v>
      </c>
      <c r="AQ65" s="180"/>
      <c r="AR65" s="207" t="n">
        <f aca="false">SUM(AP65/$AN$2)</f>
        <v>663.61404207313</v>
      </c>
      <c r="AS65" s="207" t="n">
        <v>289.81</v>
      </c>
      <c r="AT65" s="207" t="n">
        <v>289.81</v>
      </c>
      <c r="AU65" s="207"/>
      <c r="AV65" s="207"/>
      <c r="AW65" s="207" t="n">
        <f aca="false">SUM(AR65+AU65-AV65)</f>
        <v>663.61404207313</v>
      </c>
      <c r="AX65" s="215" t="n">
        <v>3005.08</v>
      </c>
      <c r="AY65" s="180" t="n">
        <v>2500</v>
      </c>
      <c r="AZ65" s="180"/>
      <c r="BA65" s="160" t="n">
        <f aca="false">SUM(AW65+AY65-AZ65)</f>
        <v>3163.61404207313</v>
      </c>
      <c r="BI65" s="3"/>
    </row>
    <row r="66" customFormat="false" ht="12.75" hidden="true" customHeight="false" outlineLevel="0" collapsed="false">
      <c r="A66" s="209"/>
      <c r="B66" s="205"/>
      <c r="C66" s="205"/>
      <c r="D66" s="205"/>
      <c r="E66" s="205"/>
      <c r="F66" s="205"/>
      <c r="G66" s="205"/>
      <c r="H66" s="205"/>
      <c r="I66" s="217" t="n">
        <v>32271</v>
      </c>
      <c r="J66" s="218" t="s">
        <v>214</v>
      </c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07"/>
      <c r="W66" s="219"/>
      <c r="X66" s="219"/>
      <c r="Y66" s="219"/>
      <c r="Z66" s="219"/>
      <c r="AA66" s="219"/>
      <c r="AB66" s="219"/>
      <c r="AC66" s="219"/>
      <c r="AD66" s="219" t="n">
        <v>35000</v>
      </c>
      <c r="AE66" s="219"/>
      <c r="AF66" s="219"/>
      <c r="AG66" s="221" t="n">
        <f aca="false">SUM(AD66+AE66-AF66)</f>
        <v>35000</v>
      </c>
      <c r="AH66" s="219" t="n">
        <v>22525.75</v>
      </c>
      <c r="AI66" s="219" t="n">
        <v>35000</v>
      </c>
      <c r="AJ66" s="180" t="n">
        <v>982</v>
      </c>
      <c r="AK66" s="219" t="n">
        <v>30000</v>
      </c>
      <c r="AL66" s="219"/>
      <c r="AM66" s="219"/>
      <c r="AN66" s="180" t="n">
        <f aca="false">SUM(AK66+AL66-AM66)</f>
        <v>30000</v>
      </c>
      <c r="AO66" s="207" t="n">
        <f aca="false">SUM(AN66/$AN$2)</f>
        <v>3981.68425243878</v>
      </c>
      <c r="AP66" s="180" t="n">
        <v>10000</v>
      </c>
      <c r="AQ66" s="180"/>
      <c r="AR66" s="207" t="n">
        <f aca="false">SUM(AP66/$AN$2)</f>
        <v>1327.22808414626</v>
      </c>
      <c r="AS66" s="207"/>
      <c r="AT66" s="207"/>
      <c r="AU66" s="207"/>
      <c r="AV66" s="207"/>
      <c r="AW66" s="207" t="n">
        <f aca="false">SUM(AR66+AU66-AV66)</f>
        <v>1327.22808414626</v>
      </c>
      <c r="AX66" s="215"/>
      <c r="AY66" s="180"/>
      <c r="AZ66" s="180" t="n">
        <v>1327.23</v>
      </c>
      <c r="BA66" s="160" t="n">
        <f aca="false">SUM(AW66+AY66-AZ66)</f>
        <v>-0.00191585373954695</v>
      </c>
      <c r="BI66" s="3"/>
    </row>
    <row r="67" customFormat="false" ht="12.75" hidden="true" customHeight="false" outlineLevel="0" collapsed="false">
      <c r="A67" s="209"/>
      <c r="B67" s="205"/>
      <c r="C67" s="205"/>
      <c r="D67" s="205"/>
      <c r="E67" s="205"/>
      <c r="F67" s="205"/>
      <c r="G67" s="205"/>
      <c r="H67" s="205"/>
      <c r="I67" s="217" t="n">
        <v>32271</v>
      </c>
      <c r="J67" s="218" t="s">
        <v>215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07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21"/>
      <c r="AH67" s="219"/>
      <c r="AI67" s="219"/>
      <c r="AJ67" s="180"/>
      <c r="AK67" s="219"/>
      <c r="AL67" s="219"/>
      <c r="AM67" s="219"/>
      <c r="AN67" s="180"/>
      <c r="AO67" s="207" t="n">
        <f aca="false">SUM(AN67/$AN$2)</f>
        <v>0</v>
      </c>
      <c r="AP67" s="180" t="n">
        <v>2000</v>
      </c>
      <c r="AQ67" s="180"/>
      <c r="AR67" s="207" t="n">
        <f aca="false">SUM(AP67/$AN$2)</f>
        <v>265.445616829252</v>
      </c>
      <c r="AS67" s="207"/>
      <c r="AT67" s="207"/>
      <c r="AU67" s="207"/>
      <c r="AV67" s="207"/>
      <c r="AW67" s="207" t="n">
        <f aca="false">SUM(AR67+AU67-AV67)</f>
        <v>265.445616829252</v>
      </c>
      <c r="AX67" s="215"/>
      <c r="AY67" s="180"/>
      <c r="AZ67" s="180" t="n">
        <v>265.45</v>
      </c>
      <c r="BA67" s="160" t="n">
        <f aca="false">SUM(AW67+AY67-AZ67)</f>
        <v>-0.00438317074787165</v>
      </c>
      <c r="BI67" s="3"/>
    </row>
    <row r="68" customFormat="false" ht="12.75" hidden="true" customHeight="false" outlineLevel="0" collapsed="false">
      <c r="A68" s="209"/>
      <c r="B68" s="205"/>
      <c r="C68" s="205"/>
      <c r="D68" s="205"/>
      <c r="E68" s="205"/>
      <c r="F68" s="205"/>
      <c r="G68" s="205"/>
      <c r="H68" s="205"/>
      <c r="I68" s="217" t="n">
        <v>323</v>
      </c>
      <c r="J68" s="218" t="s">
        <v>216</v>
      </c>
      <c r="K68" s="219" t="n">
        <f aca="false">SUM(K69:K105)</f>
        <v>511849.45</v>
      </c>
      <c r="L68" s="219" t="n">
        <f aca="false">SUM(L69:L105)</f>
        <v>173000</v>
      </c>
      <c r="M68" s="219" t="n">
        <f aca="false">SUM(M69:M105)</f>
        <v>173000</v>
      </c>
      <c r="N68" s="219" t="n">
        <f aca="false">SUM(N69:N107)</f>
        <v>251000</v>
      </c>
      <c r="O68" s="219" t="n">
        <f aca="false">SUM(O69:O107)</f>
        <v>251000</v>
      </c>
      <c r="P68" s="219" t="n">
        <f aca="false">SUM(P69:P107)</f>
        <v>237000</v>
      </c>
      <c r="Q68" s="219" t="n">
        <f aca="false">SUM(Q69:Q107)</f>
        <v>237000</v>
      </c>
      <c r="R68" s="219" t="n">
        <f aca="false">SUM(R69:R107)</f>
        <v>51233.7</v>
      </c>
      <c r="S68" s="219" t="n">
        <f aca="false">SUM(S69:S107)</f>
        <v>346000</v>
      </c>
      <c r="T68" s="219" t="n">
        <f aca="false">SUM(T69:T107)</f>
        <v>83002.68</v>
      </c>
      <c r="U68" s="219" t="n">
        <f aca="false">SUM(U69:U107)</f>
        <v>0</v>
      </c>
      <c r="V68" s="219" t="e">
        <f aca="false">SUM(V69:V107)</f>
        <v>#DIV/0!</v>
      </c>
      <c r="W68" s="219" t="n">
        <f aca="false">SUM(W69:W107)</f>
        <v>294000</v>
      </c>
      <c r="X68" s="219" t="n">
        <f aca="false">SUM(X69:X107)</f>
        <v>574500</v>
      </c>
      <c r="Y68" s="219" t="n">
        <f aca="false">SUM(Y69:Y107)</f>
        <v>596500</v>
      </c>
      <c r="Z68" s="219" t="n">
        <f aca="false">SUM(Z69:Z107)</f>
        <v>716500</v>
      </c>
      <c r="AA68" s="219" t="n">
        <f aca="false">SUM(AA69:AA107)</f>
        <v>773500</v>
      </c>
      <c r="AB68" s="219" t="n">
        <f aca="false">SUM(AB69:AB107)</f>
        <v>149184.54</v>
      </c>
      <c r="AC68" s="219" t="n">
        <f aca="false">SUM(AC69:AC107)</f>
        <v>728500</v>
      </c>
      <c r="AD68" s="219" t="n">
        <f aca="false">SUM(AD69:AD107)</f>
        <v>648000</v>
      </c>
      <c r="AE68" s="219" t="n">
        <f aca="false">SUM(AE69:AE107)</f>
        <v>0</v>
      </c>
      <c r="AF68" s="219" t="n">
        <f aca="false">SUM(AF69:AF107)</f>
        <v>0</v>
      </c>
      <c r="AG68" s="219" t="n">
        <f aca="false">SUM(AG69:AG107)</f>
        <v>653000</v>
      </c>
      <c r="AH68" s="219" t="n">
        <f aca="false">SUM(AH69:AH107)</f>
        <v>472412.03</v>
      </c>
      <c r="AI68" s="219" t="n">
        <f aca="false">SUM(AI69:AI107)</f>
        <v>779000</v>
      </c>
      <c r="AJ68" s="219" t="n">
        <f aca="false">SUM(AJ69:AJ107)</f>
        <v>201674.47</v>
      </c>
      <c r="AK68" s="219" t="n">
        <f aca="false">SUM(AK69:AK107)</f>
        <v>847970</v>
      </c>
      <c r="AL68" s="219" t="n">
        <f aca="false">SUM(AL69:AL107)</f>
        <v>123000</v>
      </c>
      <c r="AM68" s="219" t="n">
        <f aca="false">SUM(AM69:AM107)</f>
        <v>0</v>
      </c>
      <c r="AN68" s="219" t="n">
        <f aca="false">SUM(AN69:AN107)</f>
        <v>970970</v>
      </c>
      <c r="AO68" s="207" t="n">
        <f aca="false">SUM(AN68/$AN$2)</f>
        <v>128869.865286349</v>
      </c>
      <c r="AP68" s="219" t="n">
        <f aca="false">SUM(AP69:AP107)</f>
        <v>823500</v>
      </c>
      <c r="AQ68" s="219"/>
      <c r="AR68" s="207" t="n">
        <f aca="false">SUM(AP68/$AN$2)</f>
        <v>109297.232729445</v>
      </c>
      <c r="AS68" s="207"/>
      <c r="AT68" s="207" t="n">
        <f aca="false">SUM(AT69:AT107)</f>
        <v>54287.74</v>
      </c>
      <c r="AU68" s="207" t="n">
        <f aca="false">SUM(AU69:AU107)</f>
        <v>29800</v>
      </c>
      <c r="AV68" s="207" t="n">
        <f aca="false">SUM(AV69:AV107)</f>
        <v>1000</v>
      </c>
      <c r="AW68" s="207" t="n">
        <f aca="false">SUM(AR68+AU68-AV68)</f>
        <v>138097.232729445</v>
      </c>
      <c r="AX68" s="215" t="n">
        <f aca="false">SUM(AX69:AX107)</f>
        <v>89685.81</v>
      </c>
      <c r="AY68" s="216" t="n">
        <f aca="false">SUM(AY69:AY107)</f>
        <v>11300</v>
      </c>
      <c r="AZ68" s="216" t="n">
        <f aca="false">SUM(AZ69:AZ107)</f>
        <v>27393.5</v>
      </c>
      <c r="BA68" s="287" t="n">
        <f aca="false">SUM(BA69:BA107)</f>
        <v>122003.732729445</v>
      </c>
      <c r="BI68" s="3"/>
    </row>
    <row r="69" customFormat="false" ht="12.75" hidden="true" customHeight="false" outlineLevel="0" collapsed="false">
      <c r="A69" s="209"/>
      <c r="B69" s="205"/>
      <c r="C69" s="205"/>
      <c r="D69" s="205"/>
      <c r="E69" s="205"/>
      <c r="F69" s="205"/>
      <c r="G69" s="205"/>
      <c r="H69" s="205"/>
      <c r="I69" s="217" t="n">
        <v>32311</v>
      </c>
      <c r="J69" s="218" t="s">
        <v>217</v>
      </c>
      <c r="K69" s="219" t="n">
        <v>58381.98</v>
      </c>
      <c r="L69" s="219" t="n">
        <v>35000</v>
      </c>
      <c r="M69" s="219" t="n">
        <v>35000</v>
      </c>
      <c r="N69" s="219" t="n">
        <v>20000</v>
      </c>
      <c r="O69" s="219" t="n">
        <v>20000</v>
      </c>
      <c r="P69" s="219" t="n">
        <v>20000</v>
      </c>
      <c r="Q69" s="219" t="n">
        <v>20000</v>
      </c>
      <c r="R69" s="219" t="n">
        <v>7226.15</v>
      </c>
      <c r="S69" s="219" t="n">
        <v>20000</v>
      </c>
      <c r="T69" s="219" t="n">
        <v>6906.77</v>
      </c>
      <c r="U69" s="219"/>
      <c r="V69" s="207" t="n">
        <f aca="false">S69/P69*100</f>
        <v>100</v>
      </c>
      <c r="W69" s="219" t="n">
        <v>20000</v>
      </c>
      <c r="X69" s="219" t="n">
        <v>20000</v>
      </c>
      <c r="Y69" s="219" t="n">
        <v>20000</v>
      </c>
      <c r="Z69" s="219" t="n">
        <v>14000</v>
      </c>
      <c r="AA69" s="219" t="n">
        <v>20000</v>
      </c>
      <c r="AB69" s="219" t="n">
        <v>5307.29</v>
      </c>
      <c r="AC69" s="219" t="n">
        <v>20000</v>
      </c>
      <c r="AD69" s="219" t="n">
        <v>20000</v>
      </c>
      <c r="AE69" s="219"/>
      <c r="AF69" s="219"/>
      <c r="AG69" s="221" t="n">
        <f aca="false">SUM(AD69+AE69-AF69)</f>
        <v>20000</v>
      </c>
      <c r="AH69" s="219" t="n">
        <v>14892.56</v>
      </c>
      <c r="AI69" s="219" t="n">
        <v>20000</v>
      </c>
      <c r="AJ69" s="180" t="n">
        <v>7834.29</v>
      </c>
      <c r="AK69" s="219" t="n">
        <v>25000</v>
      </c>
      <c r="AL69" s="219"/>
      <c r="AM69" s="219"/>
      <c r="AN69" s="180" t="n">
        <f aca="false">SUM(AK69+AL69-AM69)</f>
        <v>25000</v>
      </c>
      <c r="AO69" s="207" t="n">
        <f aca="false">SUM(AN69/$AN$2)</f>
        <v>3318.07021036565</v>
      </c>
      <c r="AP69" s="180" t="n">
        <v>25000</v>
      </c>
      <c r="AQ69" s="180"/>
      <c r="AR69" s="207" t="n">
        <f aca="false">SUM(AP69/$AN$2)</f>
        <v>3318.07021036565</v>
      </c>
      <c r="AS69" s="207" t="n">
        <v>2212.24</v>
      </c>
      <c r="AT69" s="207" t="n">
        <v>2212.24</v>
      </c>
      <c r="AU69" s="207" t="n">
        <v>600</v>
      </c>
      <c r="AV69" s="207"/>
      <c r="AW69" s="207" t="n">
        <f aca="false">SUM(AR69+AU69-AV69)</f>
        <v>3918.07021036565</v>
      </c>
      <c r="AX69" s="215" t="n">
        <v>3345.47</v>
      </c>
      <c r="AY69" s="180"/>
      <c r="AZ69" s="180"/>
      <c r="BA69" s="160" t="n">
        <f aca="false">SUM(AW69+AY69-AZ69)</f>
        <v>3918.07021036565</v>
      </c>
      <c r="BI69" s="3"/>
    </row>
    <row r="70" customFormat="false" ht="12.75" hidden="true" customHeight="false" outlineLevel="0" collapsed="false">
      <c r="A70" s="209"/>
      <c r="B70" s="205"/>
      <c r="C70" s="205"/>
      <c r="D70" s="205"/>
      <c r="E70" s="205"/>
      <c r="F70" s="205"/>
      <c r="G70" s="205"/>
      <c r="H70" s="205"/>
      <c r="I70" s="217" t="n">
        <v>32313</v>
      </c>
      <c r="J70" s="218" t="s">
        <v>218</v>
      </c>
      <c r="K70" s="219" t="n">
        <v>7833.32</v>
      </c>
      <c r="L70" s="219" t="n">
        <v>2000</v>
      </c>
      <c r="M70" s="219" t="n">
        <v>2000</v>
      </c>
      <c r="N70" s="219" t="n">
        <v>2000</v>
      </c>
      <c r="O70" s="219" t="n">
        <v>2000</v>
      </c>
      <c r="P70" s="219" t="n">
        <v>2000</v>
      </c>
      <c r="Q70" s="219" t="n">
        <v>2000</v>
      </c>
      <c r="R70" s="219" t="n">
        <v>526.5</v>
      </c>
      <c r="S70" s="219" t="n">
        <v>2000</v>
      </c>
      <c r="T70" s="219" t="n">
        <v>552</v>
      </c>
      <c r="U70" s="219"/>
      <c r="V70" s="207" t="n">
        <f aca="false">S70/P70*100</f>
        <v>100</v>
      </c>
      <c r="W70" s="219" t="n">
        <v>2000</v>
      </c>
      <c r="X70" s="219" t="n">
        <v>2000</v>
      </c>
      <c r="Y70" s="219" t="n">
        <v>2000</v>
      </c>
      <c r="Z70" s="219" t="n">
        <v>4000</v>
      </c>
      <c r="AA70" s="219" t="n">
        <v>2000</v>
      </c>
      <c r="AB70" s="219" t="n">
        <v>1750.64</v>
      </c>
      <c r="AC70" s="219" t="n">
        <v>2000</v>
      </c>
      <c r="AD70" s="219" t="n">
        <v>2000</v>
      </c>
      <c r="AE70" s="219"/>
      <c r="AF70" s="219"/>
      <c r="AG70" s="221" t="n">
        <f aca="false">SUM(AD70+AE70-AF70)</f>
        <v>2000</v>
      </c>
      <c r="AH70" s="219" t="n">
        <v>794.7</v>
      </c>
      <c r="AI70" s="219" t="n">
        <v>2000</v>
      </c>
      <c r="AJ70" s="180" t="n">
        <v>446.7</v>
      </c>
      <c r="AK70" s="219" t="n">
        <v>2000</v>
      </c>
      <c r="AL70" s="219"/>
      <c r="AM70" s="219"/>
      <c r="AN70" s="180" t="n">
        <f aca="false">SUM(AK70+AL70-AM70)</f>
        <v>2000</v>
      </c>
      <c r="AO70" s="207" t="n">
        <f aca="false">SUM(AN70/$AN$2)</f>
        <v>265.445616829252</v>
      </c>
      <c r="AP70" s="180" t="n">
        <v>4000</v>
      </c>
      <c r="AQ70" s="180"/>
      <c r="AR70" s="207" t="n">
        <f aca="false">SUM(AP70/$AN$2)</f>
        <v>530.891233658504</v>
      </c>
      <c r="AS70" s="207" t="n">
        <v>206.88</v>
      </c>
      <c r="AT70" s="207" t="n">
        <v>206.88</v>
      </c>
      <c r="AU70" s="207"/>
      <c r="AV70" s="207"/>
      <c r="AW70" s="207" t="n">
        <f aca="false">SUM(AR70+AU70-AV70)</f>
        <v>530.891233658504</v>
      </c>
      <c r="AX70" s="215" t="n">
        <v>446.31</v>
      </c>
      <c r="AY70" s="180"/>
      <c r="AZ70" s="180"/>
      <c r="BA70" s="160" t="n">
        <f aca="false">SUM(AW70+AY70-AZ70)</f>
        <v>530.891233658504</v>
      </c>
      <c r="BI70" s="3"/>
    </row>
    <row r="71" customFormat="false" ht="12.75" hidden="true" customHeight="false" outlineLevel="0" collapsed="false">
      <c r="A71" s="209"/>
      <c r="B71" s="205"/>
      <c r="C71" s="205"/>
      <c r="D71" s="205"/>
      <c r="E71" s="205"/>
      <c r="F71" s="205"/>
      <c r="G71" s="205"/>
      <c r="H71" s="205"/>
      <c r="I71" s="217" t="n">
        <v>32321</v>
      </c>
      <c r="J71" s="218" t="s">
        <v>219</v>
      </c>
      <c r="K71" s="219" t="n">
        <v>58032.22</v>
      </c>
      <c r="L71" s="219" t="n">
        <v>10000</v>
      </c>
      <c r="M71" s="219" t="n">
        <v>10000</v>
      </c>
      <c r="N71" s="219" t="n">
        <v>45000</v>
      </c>
      <c r="O71" s="219" t="n">
        <v>45000</v>
      </c>
      <c r="P71" s="219" t="n">
        <v>45000</v>
      </c>
      <c r="Q71" s="219" t="n">
        <v>45000</v>
      </c>
      <c r="R71" s="219" t="n">
        <v>695</v>
      </c>
      <c r="S71" s="219" t="n">
        <v>30000</v>
      </c>
      <c r="T71" s="219" t="n">
        <v>1541.41</v>
      </c>
      <c r="U71" s="219"/>
      <c r="V71" s="207" t="n">
        <f aca="false">S71/P71*100</f>
        <v>66.6666666666667</v>
      </c>
      <c r="W71" s="219" t="n">
        <v>30000</v>
      </c>
      <c r="X71" s="219" t="n">
        <v>100000</v>
      </c>
      <c r="Y71" s="219" t="n">
        <v>100000</v>
      </c>
      <c r="Z71" s="219" t="n">
        <v>100000</v>
      </c>
      <c r="AA71" s="219" t="n">
        <v>100000</v>
      </c>
      <c r="AB71" s="219" t="n">
        <v>10612.4</v>
      </c>
      <c r="AC71" s="219" t="n">
        <v>100000</v>
      </c>
      <c r="AD71" s="219" t="n">
        <v>50000</v>
      </c>
      <c r="AE71" s="219"/>
      <c r="AF71" s="219"/>
      <c r="AG71" s="221" t="n">
        <f aca="false">SUM(AD71+AE71-AF71)</f>
        <v>50000</v>
      </c>
      <c r="AH71" s="219" t="n">
        <v>18891.54</v>
      </c>
      <c r="AI71" s="219" t="n">
        <v>50000</v>
      </c>
      <c r="AJ71" s="180" t="n">
        <v>20904.5</v>
      </c>
      <c r="AK71" s="219" t="n">
        <v>50000</v>
      </c>
      <c r="AL71" s="219"/>
      <c r="AM71" s="219"/>
      <c r="AN71" s="180" t="n">
        <f aca="false">SUM(AK71+AL71-AM71)</f>
        <v>50000</v>
      </c>
      <c r="AO71" s="207" t="n">
        <f aca="false">SUM(AN71/$AN$2)</f>
        <v>6636.1404207313</v>
      </c>
      <c r="AP71" s="180" t="n">
        <v>50000</v>
      </c>
      <c r="AQ71" s="180"/>
      <c r="AR71" s="207" t="n">
        <f aca="false">SUM(AP71/$AN$2)</f>
        <v>6636.1404207313</v>
      </c>
      <c r="AS71" s="207" t="n">
        <v>2923.81</v>
      </c>
      <c r="AT71" s="207" t="n">
        <v>2923.81</v>
      </c>
      <c r="AU71" s="207"/>
      <c r="AV71" s="207"/>
      <c r="AW71" s="207" t="n">
        <f aca="false">SUM(AR71+AU71-AV71)</f>
        <v>6636.1404207313</v>
      </c>
      <c r="AX71" s="215" t="n">
        <v>4182.7</v>
      </c>
      <c r="AY71" s="180"/>
      <c r="AZ71" s="180"/>
      <c r="BA71" s="160" t="n">
        <f aca="false">SUM(AW71+AY71-AZ71)</f>
        <v>6636.1404207313</v>
      </c>
      <c r="BI71" s="3"/>
    </row>
    <row r="72" customFormat="false" ht="12.75" hidden="true" customHeight="false" outlineLevel="0" collapsed="false">
      <c r="A72" s="209"/>
      <c r="B72" s="205"/>
      <c r="C72" s="205"/>
      <c r="D72" s="205"/>
      <c r="E72" s="205"/>
      <c r="F72" s="205"/>
      <c r="G72" s="205"/>
      <c r="H72" s="205"/>
      <c r="I72" s="217" t="n">
        <v>32321</v>
      </c>
      <c r="J72" s="218" t="s">
        <v>220</v>
      </c>
      <c r="K72" s="219"/>
      <c r="L72" s="219"/>
      <c r="M72" s="219"/>
      <c r="N72" s="219"/>
      <c r="O72" s="219"/>
      <c r="P72" s="219"/>
      <c r="Q72" s="219"/>
      <c r="R72" s="219"/>
      <c r="S72" s="219"/>
      <c r="T72" s="219" t="n">
        <v>2250</v>
      </c>
      <c r="U72" s="219"/>
      <c r="V72" s="207"/>
      <c r="W72" s="219" t="n">
        <v>8000</v>
      </c>
      <c r="X72" s="219" t="n">
        <v>8000</v>
      </c>
      <c r="Y72" s="219" t="n">
        <v>8000</v>
      </c>
      <c r="Z72" s="219" t="n">
        <v>8000</v>
      </c>
      <c r="AA72" s="219" t="n">
        <v>8000</v>
      </c>
      <c r="AB72" s="219" t="n">
        <v>4987.5</v>
      </c>
      <c r="AC72" s="219" t="n">
        <v>8000</v>
      </c>
      <c r="AD72" s="219" t="n">
        <v>8000</v>
      </c>
      <c r="AE72" s="219"/>
      <c r="AF72" s="219"/>
      <c r="AG72" s="221" t="n">
        <f aca="false">SUM(AD72+AE72-AF72)</f>
        <v>8000</v>
      </c>
      <c r="AH72" s="219"/>
      <c r="AI72" s="219" t="n">
        <v>8000</v>
      </c>
      <c r="AJ72" s="180" t="n">
        <v>0</v>
      </c>
      <c r="AK72" s="219" t="n">
        <v>8000</v>
      </c>
      <c r="AL72" s="219"/>
      <c r="AM72" s="219"/>
      <c r="AN72" s="180" t="n">
        <f aca="false">SUM(AK72+AL72-AM72)</f>
        <v>8000</v>
      </c>
      <c r="AO72" s="207" t="n">
        <f aca="false">SUM(AN72/$AN$2)</f>
        <v>1061.78246731701</v>
      </c>
      <c r="AP72" s="180" t="n">
        <v>8000</v>
      </c>
      <c r="AQ72" s="180"/>
      <c r="AR72" s="207" t="n">
        <f aca="false">SUM(AP72/$AN$2)</f>
        <v>1061.78246731701</v>
      </c>
      <c r="AS72" s="207"/>
      <c r="AT72" s="207"/>
      <c r="AU72" s="207"/>
      <c r="AV72" s="207"/>
      <c r="AW72" s="207" t="n">
        <f aca="false">SUM(AR72+AU72-AV72)</f>
        <v>1061.78246731701</v>
      </c>
      <c r="AX72" s="215"/>
      <c r="AY72" s="180"/>
      <c r="AZ72" s="180" t="n">
        <v>1061.78</v>
      </c>
      <c r="BA72" s="160" t="n">
        <f aca="false">SUM(AW72+AY72-AZ72)</f>
        <v>0.00246731700849523</v>
      </c>
      <c r="BI72" s="3"/>
    </row>
    <row r="73" customFormat="false" ht="12.75" hidden="true" customHeight="false" outlineLevel="0" collapsed="false">
      <c r="A73" s="209"/>
      <c r="B73" s="205"/>
      <c r="C73" s="205"/>
      <c r="D73" s="205"/>
      <c r="E73" s="205"/>
      <c r="F73" s="205"/>
      <c r="G73" s="205"/>
      <c r="H73" s="205"/>
      <c r="I73" s="217" t="n">
        <v>32321</v>
      </c>
      <c r="J73" s="218" t="s">
        <v>221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07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21"/>
      <c r="AH73" s="219" t="n">
        <v>5000</v>
      </c>
      <c r="AI73" s="219" t="n">
        <v>5000</v>
      </c>
      <c r="AJ73" s="180" t="n">
        <v>0</v>
      </c>
      <c r="AK73" s="219" t="n">
        <v>5000</v>
      </c>
      <c r="AL73" s="219" t="n">
        <v>50000</v>
      </c>
      <c r="AM73" s="219"/>
      <c r="AN73" s="180" t="n">
        <f aca="false">SUM(AK73+AL73-AM73)</f>
        <v>55000</v>
      </c>
      <c r="AO73" s="207" t="n">
        <f aca="false">SUM(AN73/$AN$2)</f>
        <v>7299.75446280443</v>
      </c>
      <c r="AP73" s="180" t="n">
        <v>55000</v>
      </c>
      <c r="AQ73" s="180"/>
      <c r="AR73" s="207" t="n">
        <f aca="false">SUM(AP73/$AN$2)</f>
        <v>7299.75446280443</v>
      </c>
      <c r="AS73" s="207" t="n">
        <v>0</v>
      </c>
      <c r="AT73" s="207"/>
      <c r="AU73" s="207"/>
      <c r="AV73" s="207"/>
      <c r="AW73" s="207" t="n">
        <f aca="false">SUM(AR73+AU73-AV73)</f>
        <v>7299.75446280443</v>
      </c>
      <c r="AX73" s="215"/>
      <c r="AY73" s="180"/>
      <c r="AZ73" s="180" t="n">
        <v>7299.75</v>
      </c>
      <c r="BA73" s="160" t="n">
        <f aca="false">SUM(AW73+AY73-AZ73)</f>
        <v>0.00446280443247815</v>
      </c>
      <c r="BI73" s="3"/>
    </row>
    <row r="74" customFormat="false" ht="12.75" hidden="true" customHeight="false" outlineLevel="0" collapsed="false">
      <c r="A74" s="209"/>
      <c r="B74" s="205"/>
      <c r="C74" s="205"/>
      <c r="D74" s="205"/>
      <c r="E74" s="205"/>
      <c r="F74" s="205"/>
      <c r="G74" s="205"/>
      <c r="H74" s="205"/>
      <c r="I74" s="217" t="n">
        <v>32322</v>
      </c>
      <c r="J74" s="218" t="s">
        <v>222</v>
      </c>
      <c r="K74" s="219" t="n">
        <v>40297.04</v>
      </c>
      <c r="L74" s="219" t="n">
        <v>18000</v>
      </c>
      <c r="M74" s="219" t="n">
        <v>18000</v>
      </c>
      <c r="N74" s="219" t="n">
        <v>5000</v>
      </c>
      <c r="O74" s="219" t="n">
        <v>5000</v>
      </c>
      <c r="P74" s="219" t="n">
        <v>7000</v>
      </c>
      <c r="Q74" s="219" t="n">
        <v>7000</v>
      </c>
      <c r="R74" s="219" t="n">
        <v>2102.28</v>
      </c>
      <c r="S74" s="219" t="n">
        <v>7000</v>
      </c>
      <c r="T74" s="219" t="n">
        <v>9759.23</v>
      </c>
      <c r="U74" s="219"/>
      <c r="V74" s="207" t="n">
        <f aca="false">S74/P74*100</f>
        <v>100</v>
      </c>
      <c r="W74" s="219" t="n">
        <v>20000</v>
      </c>
      <c r="X74" s="219" t="n">
        <v>25000</v>
      </c>
      <c r="Y74" s="219" t="n">
        <v>25000</v>
      </c>
      <c r="Z74" s="219" t="n">
        <v>15000</v>
      </c>
      <c r="AA74" s="219" t="n">
        <v>25000</v>
      </c>
      <c r="AB74" s="219" t="n">
        <v>3566.75</v>
      </c>
      <c r="AC74" s="219" t="n">
        <v>25000</v>
      </c>
      <c r="AD74" s="219" t="n">
        <v>25000</v>
      </c>
      <c r="AE74" s="219"/>
      <c r="AF74" s="219"/>
      <c r="AG74" s="221" t="n">
        <f aca="false">SUM(AD74+AE74-AF74)</f>
        <v>25000</v>
      </c>
      <c r="AH74" s="219" t="n">
        <v>24657.39</v>
      </c>
      <c r="AI74" s="219" t="n">
        <v>30000</v>
      </c>
      <c r="AJ74" s="180" t="n">
        <v>8254.96</v>
      </c>
      <c r="AK74" s="219" t="n">
        <v>33000</v>
      </c>
      <c r="AL74" s="219"/>
      <c r="AM74" s="219"/>
      <c r="AN74" s="180" t="n">
        <f aca="false">SUM(AK74+AL74-AM74)</f>
        <v>33000</v>
      </c>
      <c r="AO74" s="207" t="n">
        <f aca="false">SUM(AN74/$AN$2)</f>
        <v>4379.85267768266</v>
      </c>
      <c r="AP74" s="180" t="n">
        <v>30000</v>
      </c>
      <c r="AQ74" s="180"/>
      <c r="AR74" s="207" t="n">
        <f aca="false">SUM(AP74/$AN$2)</f>
        <v>3981.68425243878</v>
      </c>
      <c r="AS74" s="207" t="n">
        <v>2057.84</v>
      </c>
      <c r="AT74" s="207" t="n">
        <v>2057.84</v>
      </c>
      <c r="AU74" s="207"/>
      <c r="AV74" s="207"/>
      <c r="AW74" s="207" t="n">
        <f aca="false">SUM(AR74+AU74-AV74)</f>
        <v>3981.68425243878</v>
      </c>
      <c r="AX74" s="215" t="n">
        <v>2490.8</v>
      </c>
      <c r="AY74" s="180"/>
      <c r="AZ74" s="180" t="n">
        <v>981.68</v>
      </c>
      <c r="BA74" s="160" t="n">
        <f aca="false">SUM(AW74+AY74-AZ74)</f>
        <v>3000.00425243878</v>
      </c>
      <c r="BI74" s="3"/>
    </row>
    <row r="75" customFormat="false" ht="12.75" hidden="true" customHeight="false" outlineLevel="0" collapsed="false">
      <c r="A75" s="209"/>
      <c r="B75" s="205"/>
      <c r="C75" s="205"/>
      <c r="D75" s="205"/>
      <c r="E75" s="205"/>
      <c r="F75" s="205"/>
      <c r="G75" s="205"/>
      <c r="H75" s="205"/>
      <c r="I75" s="217" t="n">
        <v>32323</v>
      </c>
      <c r="J75" s="218" t="s">
        <v>223</v>
      </c>
      <c r="K75" s="219" t="n">
        <v>81354.02</v>
      </c>
      <c r="L75" s="219" t="n">
        <v>35000</v>
      </c>
      <c r="M75" s="219" t="n">
        <v>35000</v>
      </c>
      <c r="N75" s="219" t="n">
        <v>5000</v>
      </c>
      <c r="O75" s="219" t="n">
        <v>5000</v>
      </c>
      <c r="P75" s="219" t="n">
        <v>5000</v>
      </c>
      <c r="Q75" s="219" t="n">
        <v>5000</v>
      </c>
      <c r="R75" s="219" t="n">
        <v>151</v>
      </c>
      <c r="S75" s="219" t="n">
        <v>5000</v>
      </c>
      <c r="T75" s="219" t="n">
        <v>1059.54</v>
      </c>
      <c r="U75" s="219"/>
      <c r="V75" s="207" t="n">
        <f aca="false">S75/P75*100</f>
        <v>100</v>
      </c>
      <c r="W75" s="219" t="n">
        <v>5000</v>
      </c>
      <c r="X75" s="219" t="n">
        <v>7000</v>
      </c>
      <c r="Y75" s="219" t="n">
        <v>7000</v>
      </c>
      <c r="Z75" s="219" t="n">
        <v>10000</v>
      </c>
      <c r="AA75" s="219" t="n">
        <v>10000</v>
      </c>
      <c r="AB75" s="219" t="n">
        <v>5196.35</v>
      </c>
      <c r="AC75" s="219" t="n">
        <v>5000</v>
      </c>
      <c r="AD75" s="219" t="n">
        <v>5000</v>
      </c>
      <c r="AE75" s="219"/>
      <c r="AF75" s="219"/>
      <c r="AG75" s="221" t="n">
        <f aca="false">SUM(AD75+AE75-AF75)</f>
        <v>5000</v>
      </c>
      <c r="AH75" s="219" t="n">
        <v>2565.64</v>
      </c>
      <c r="AI75" s="219" t="n">
        <v>5000</v>
      </c>
      <c r="AJ75" s="180" t="n">
        <v>8170.71</v>
      </c>
      <c r="AK75" s="219" t="n">
        <v>10000</v>
      </c>
      <c r="AL75" s="219"/>
      <c r="AM75" s="219"/>
      <c r="AN75" s="180" t="n">
        <f aca="false">SUM(AK75+AL75-AM75)</f>
        <v>10000</v>
      </c>
      <c r="AO75" s="207" t="n">
        <f aca="false">SUM(AN75/$AN$2)</f>
        <v>1327.22808414626</v>
      </c>
      <c r="AP75" s="180" t="n">
        <v>10000</v>
      </c>
      <c r="AQ75" s="180"/>
      <c r="AR75" s="207" t="n">
        <f aca="false">SUM(AP75/$AN$2)</f>
        <v>1327.22808414626</v>
      </c>
      <c r="AS75" s="207" t="n">
        <v>1723.89</v>
      </c>
      <c r="AT75" s="207" t="n">
        <v>1723.89</v>
      </c>
      <c r="AU75" s="207" t="n">
        <v>800</v>
      </c>
      <c r="AV75" s="207"/>
      <c r="AW75" s="207" t="n">
        <f aca="false">SUM(AR75+AU75-AV75)</f>
        <v>2127.22808414626</v>
      </c>
      <c r="AX75" s="215" t="n">
        <v>2840.82</v>
      </c>
      <c r="AY75" s="180" t="n">
        <v>800</v>
      </c>
      <c r="AZ75" s="180"/>
      <c r="BA75" s="160" t="n">
        <f aca="false">SUM(AW75+AY75-AZ75)</f>
        <v>2927.22808414626</v>
      </c>
      <c r="BI75" s="3"/>
    </row>
    <row r="76" customFormat="false" ht="12.75" hidden="true" customHeight="false" outlineLevel="0" collapsed="false">
      <c r="A76" s="209"/>
      <c r="B76" s="205"/>
      <c r="C76" s="205"/>
      <c r="D76" s="205"/>
      <c r="E76" s="205"/>
      <c r="F76" s="205"/>
      <c r="G76" s="205"/>
      <c r="H76" s="205"/>
      <c r="I76" s="217" t="n">
        <v>32329</v>
      </c>
      <c r="J76" s="218" t="s">
        <v>224</v>
      </c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07"/>
      <c r="W76" s="219"/>
      <c r="X76" s="219" t="n">
        <v>15000</v>
      </c>
      <c r="Y76" s="219" t="n">
        <v>15000</v>
      </c>
      <c r="Z76" s="219" t="n">
        <v>15000</v>
      </c>
      <c r="AA76" s="219" t="n">
        <v>20000</v>
      </c>
      <c r="AB76" s="219" t="n">
        <v>539.1</v>
      </c>
      <c r="AC76" s="219" t="n">
        <v>20000</v>
      </c>
      <c r="AD76" s="219" t="n">
        <v>20000</v>
      </c>
      <c r="AE76" s="219"/>
      <c r="AF76" s="219"/>
      <c r="AG76" s="221" t="n">
        <f aca="false">SUM(AD76+AE76-AF76)</f>
        <v>20000</v>
      </c>
      <c r="AH76" s="219" t="n">
        <v>15000</v>
      </c>
      <c r="AI76" s="219" t="n">
        <v>15000</v>
      </c>
      <c r="AJ76" s="180" t="n">
        <v>0</v>
      </c>
      <c r="AK76" s="219" t="n">
        <v>15000</v>
      </c>
      <c r="AL76" s="219"/>
      <c r="AM76" s="219"/>
      <c r="AN76" s="180" t="n">
        <f aca="false">SUM(AK76+AL76-AM76)</f>
        <v>15000</v>
      </c>
      <c r="AO76" s="207" t="n">
        <f aca="false">SUM(AN76/$AN$2)</f>
        <v>1990.84212621939</v>
      </c>
      <c r="AP76" s="180" t="n">
        <v>15000</v>
      </c>
      <c r="AQ76" s="180"/>
      <c r="AR76" s="207" t="n">
        <f aca="false">SUM(AP76/$AN$2)</f>
        <v>1990.84212621939</v>
      </c>
      <c r="AS76" s="207" t="n">
        <v>12231.4</v>
      </c>
      <c r="AT76" s="207" t="n">
        <v>12231.4</v>
      </c>
      <c r="AU76" s="207" t="n">
        <v>12000</v>
      </c>
      <c r="AV76" s="207"/>
      <c r="AW76" s="207" t="n">
        <f aca="false">SUM(AR76+AU76-AV76)</f>
        <v>13990.8421262194</v>
      </c>
      <c r="AX76" s="215" t="n">
        <v>13161.33</v>
      </c>
      <c r="AY76" s="180"/>
      <c r="AZ76" s="180"/>
      <c r="BA76" s="160" t="n">
        <f aca="false">SUM(AW76+AY76-AZ76)</f>
        <v>13990.8421262194</v>
      </c>
      <c r="BI76" s="3"/>
    </row>
    <row r="77" customFormat="false" ht="12.75" hidden="true" customHeight="false" outlineLevel="0" collapsed="false">
      <c r="A77" s="209"/>
      <c r="B77" s="205"/>
      <c r="C77" s="205"/>
      <c r="D77" s="205"/>
      <c r="E77" s="205"/>
      <c r="F77" s="205"/>
      <c r="G77" s="205"/>
      <c r="H77" s="205"/>
      <c r="I77" s="217" t="n">
        <v>32329</v>
      </c>
      <c r="J77" s="218" t="s">
        <v>225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07"/>
      <c r="W77" s="219"/>
      <c r="X77" s="219" t="n">
        <v>150000</v>
      </c>
      <c r="Y77" s="219" t="n">
        <v>100000</v>
      </c>
      <c r="Z77" s="219" t="n">
        <v>100000</v>
      </c>
      <c r="AA77" s="219" t="n">
        <v>100000</v>
      </c>
      <c r="AB77" s="219" t="n">
        <v>21125</v>
      </c>
      <c r="AC77" s="219" t="n">
        <v>60000</v>
      </c>
      <c r="AD77" s="219" t="n">
        <v>30000</v>
      </c>
      <c r="AE77" s="219"/>
      <c r="AF77" s="219"/>
      <c r="AG77" s="221" t="n">
        <f aca="false">SUM(AD77+AE77-AF77)</f>
        <v>30000</v>
      </c>
      <c r="AH77" s="219" t="n">
        <v>50217.5</v>
      </c>
      <c r="AI77" s="219" t="n">
        <v>50000</v>
      </c>
      <c r="AJ77" s="180" t="n">
        <v>3500</v>
      </c>
      <c r="AK77" s="219" t="n">
        <v>50000</v>
      </c>
      <c r="AL77" s="219" t="n">
        <v>18000</v>
      </c>
      <c r="AM77" s="219"/>
      <c r="AN77" s="180" t="n">
        <f aca="false">SUM(AK77+AL77-AM77)</f>
        <v>68000</v>
      </c>
      <c r="AO77" s="207" t="n">
        <f aca="false">SUM(AN77/$AN$2)</f>
        <v>9025.15097219457</v>
      </c>
      <c r="AP77" s="180" t="n">
        <v>68000</v>
      </c>
      <c r="AQ77" s="180"/>
      <c r="AR77" s="207" t="n">
        <f aca="false">SUM(AP77/$AN$2)</f>
        <v>9025.15097219457</v>
      </c>
      <c r="AS77" s="207"/>
      <c r="AT77" s="207"/>
      <c r="AU77" s="207"/>
      <c r="AV77" s="207"/>
      <c r="AW77" s="207" t="n">
        <f aca="false">SUM(AR77+AU77-AV77)</f>
        <v>9025.15097219457</v>
      </c>
      <c r="AX77" s="215"/>
      <c r="AY77" s="180"/>
      <c r="AZ77" s="180" t="n">
        <v>9025.15</v>
      </c>
      <c r="BA77" s="160" t="n">
        <f aca="false">SUM(AW77+AY77-AZ77)</f>
        <v>0.000972194571659202</v>
      </c>
      <c r="BI77" s="3"/>
    </row>
    <row r="78" customFormat="false" ht="12.75" hidden="true" customHeight="false" outlineLevel="0" collapsed="false">
      <c r="A78" s="209"/>
      <c r="B78" s="205"/>
      <c r="C78" s="205"/>
      <c r="D78" s="205"/>
      <c r="E78" s="205"/>
      <c r="F78" s="205"/>
      <c r="G78" s="205"/>
      <c r="H78" s="205"/>
      <c r="I78" s="217" t="n">
        <v>32329</v>
      </c>
      <c r="J78" s="218" t="s">
        <v>226</v>
      </c>
      <c r="K78" s="219"/>
      <c r="L78" s="219"/>
      <c r="M78" s="219"/>
      <c r="N78" s="219" t="n">
        <v>50000</v>
      </c>
      <c r="O78" s="219" t="n">
        <v>50000</v>
      </c>
      <c r="P78" s="219" t="n">
        <v>40000</v>
      </c>
      <c r="Q78" s="219" t="n">
        <v>40000</v>
      </c>
      <c r="R78" s="219"/>
      <c r="S78" s="219" t="n">
        <v>40000</v>
      </c>
      <c r="T78" s="219" t="n">
        <v>22500</v>
      </c>
      <c r="U78" s="219"/>
      <c r="V78" s="207" t="n">
        <f aca="false">S78/P78*100</f>
        <v>100</v>
      </c>
      <c r="W78" s="219" t="n">
        <v>42000</v>
      </c>
      <c r="X78" s="219" t="n">
        <v>10000</v>
      </c>
      <c r="Y78" s="219" t="n">
        <v>10000</v>
      </c>
      <c r="Z78" s="219" t="n">
        <v>10000</v>
      </c>
      <c r="AA78" s="219" t="n">
        <v>10000</v>
      </c>
      <c r="AB78" s="219"/>
      <c r="AC78" s="219" t="n">
        <v>10000</v>
      </c>
      <c r="AD78" s="219" t="n">
        <v>10000</v>
      </c>
      <c r="AE78" s="219"/>
      <c r="AF78" s="219"/>
      <c r="AG78" s="221" t="n">
        <f aca="false">SUM(AD78+AE78-AF78)</f>
        <v>10000</v>
      </c>
      <c r="AH78" s="219"/>
      <c r="AI78" s="219" t="n">
        <v>10000</v>
      </c>
      <c r="AJ78" s="180" t="n">
        <v>0</v>
      </c>
      <c r="AK78" s="219" t="n">
        <v>10000</v>
      </c>
      <c r="AL78" s="219"/>
      <c r="AM78" s="219"/>
      <c r="AN78" s="180" t="n">
        <f aca="false">SUM(AK78+AL78-AM78)</f>
        <v>10000</v>
      </c>
      <c r="AO78" s="207" t="n">
        <f aca="false">SUM(AN78/$AN$2)</f>
        <v>1327.22808414626</v>
      </c>
      <c r="AP78" s="180" t="n">
        <v>10000</v>
      </c>
      <c r="AQ78" s="180"/>
      <c r="AR78" s="207" t="n">
        <f aca="false">SUM(AP78/$AN$2)</f>
        <v>1327.22808414626</v>
      </c>
      <c r="AS78" s="207" t="n">
        <v>400.15</v>
      </c>
      <c r="AT78" s="207" t="n">
        <v>400.15</v>
      </c>
      <c r="AU78" s="207" t="n">
        <v>4500</v>
      </c>
      <c r="AV78" s="207"/>
      <c r="AW78" s="207" t="n">
        <f aca="false">SUM(AR78+AU78-AV78)</f>
        <v>5827.22808414626</v>
      </c>
      <c r="AX78" s="215" t="n">
        <v>3209.19</v>
      </c>
      <c r="AY78" s="180" t="n">
        <v>2600</v>
      </c>
      <c r="AZ78" s="180"/>
      <c r="BA78" s="160" t="n">
        <f aca="false">SUM(AW78+AY78-AZ78)</f>
        <v>8427.22808414626</v>
      </c>
      <c r="BC78" s="3" t="n">
        <v>8427.23</v>
      </c>
      <c r="BI78" s="3"/>
    </row>
    <row r="79" customFormat="false" ht="12.75" hidden="true" customHeight="false" outlineLevel="0" collapsed="false">
      <c r="A79" s="209"/>
      <c r="B79" s="205"/>
      <c r="C79" s="205"/>
      <c r="D79" s="205"/>
      <c r="E79" s="205"/>
      <c r="F79" s="205"/>
      <c r="G79" s="205"/>
      <c r="H79" s="205"/>
      <c r="I79" s="217" t="n">
        <v>32329</v>
      </c>
      <c r="J79" s="218" t="s">
        <v>227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07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21"/>
      <c r="AH79" s="219"/>
      <c r="AI79" s="219"/>
      <c r="AJ79" s="180"/>
      <c r="AK79" s="219" t="n">
        <v>50000</v>
      </c>
      <c r="AL79" s="219"/>
      <c r="AM79" s="219"/>
      <c r="AN79" s="180" t="n">
        <f aca="false">SUM(AK79+AL79-AM79)</f>
        <v>50000</v>
      </c>
      <c r="AO79" s="207" t="n">
        <f aca="false">SUM(AN79/$AN$2)</f>
        <v>6636.1404207313</v>
      </c>
      <c r="AP79" s="180" t="n">
        <v>30000</v>
      </c>
      <c r="AQ79" s="180"/>
      <c r="AR79" s="207" t="n">
        <f aca="false">SUM(AP79/$AN$2)</f>
        <v>3981.68425243878</v>
      </c>
      <c r="AS79" s="207"/>
      <c r="AT79" s="207"/>
      <c r="AU79" s="207"/>
      <c r="AV79" s="207"/>
      <c r="AW79" s="207" t="n">
        <f aca="false">SUM(AR79+AU79-AV79)</f>
        <v>3981.68425243878</v>
      </c>
      <c r="AX79" s="215"/>
      <c r="AY79" s="180"/>
      <c r="AZ79" s="180" t="n">
        <v>3981.68</v>
      </c>
      <c r="BA79" s="160" t="n">
        <f aca="false">SUM(AW79+AY79-AZ79)</f>
        <v>0.00425243878135007</v>
      </c>
      <c r="BI79" s="3"/>
    </row>
    <row r="80" customFormat="false" ht="12.75" hidden="true" customHeight="false" outlineLevel="0" collapsed="false">
      <c r="A80" s="209"/>
      <c r="B80" s="205"/>
      <c r="C80" s="205"/>
      <c r="D80" s="205"/>
      <c r="E80" s="205"/>
      <c r="F80" s="205"/>
      <c r="G80" s="205"/>
      <c r="H80" s="205"/>
      <c r="I80" s="217" t="n">
        <v>32329</v>
      </c>
      <c r="J80" s="218" t="s">
        <v>228</v>
      </c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07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21"/>
      <c r="AH80" s="219"/>
      <c r="AI80" s="219"/>
      <c r="AJ80" s="180"/>
      <c r="AK80" s="219" t="n">
        <v>32970</v>
      </c>
      <c r="AL80" s="219"/>
      <c r="AM80" s="219"/>
      <c r="AN80" s="180" t="n">
        <f aca="false">SUM(AK80+AL80-AM80)</f>
        <v>32970</v>
      </c>
      <c r="AO80" s="207" t="n">
        <f aca="false">SUM(AN80/$AN$2)</f>
        <v>4375.87099343022</v>
      </c>
      <c r="AP80" s="180" t="n">
        <v>0</v>
      </c>
      <c r="AQ80" s="180"/>
      <c r="AR80" s="207" t="n">
        <f aca="false">SUM(AP80/$AN$2)</f>
        <v>0</v>
      </c>
      <c r="AS80" s="207"/>
      <c r="AT80" s="207"/>
      <c r="AU80" s="207"/>
      <c r="AV80" s="207"/>
      <c r="AW80" s="207" t="n">
        <f aca="false">SUM(AR80+AU80-AV80)</f>
        <v>0</v>
      </c>
      <c r="AX80" s="215"/>
      <c r="AY80" s="180"/>
      <c r="AZ80" s="180"/>
      <c r="BA80" s="160" t="n">
        <f aca="false">SUM(AW80+AY80-AZ80)</f>
        <v>0</v>
      </c>
      <c r="BI80" s="3"/>
    </row>
    <row r="81" customFormat="false" ht="12.75" hidden="true" customHeight="false" outlineLevel="0" collapsed="false">
      <c r="A81" s="209"/>
      <c r="B81" s="205"/>
      <c r="C81" s="205"/>
      <c r="D81" s="205"/>
      <c r="E81" s="205"/>
      <c r="F81" s="205"/>
      <c r="G81" s="205"/>
      <c r="H81" s="205"/>
      <c r="I81" s="217" t="n">
        <v>32351</v>
      </c>
      <c r="J81" s="218" t="s">
        <v>229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07"/>
      <c r="W81" s="219"/>
      <c r="X81" s="219"/>
      <c r="Y81" s="219"/>
      <c r="Z81" s="219"/>
      <c r="AA81" s="219"/>
      <c r="AB81" s="219"/>
      <c r="AC81" s="219"/>
      <c r="AD81" s="219" t="n">
        <v>30000</v>
      </c>
      <c r="AE81" s="219"/>
      <c r="AF81" s="219"/>
      <c r="AG81" s="221" t="n">
        <f aca="false">SUM(AD81+AE81-AF81)</f>
        <v>30000</v>
      </c>
      <c r="AH81" s="219" t="n">
        <v>19823.31</v>
      </c>
      <c r="AI81" s="219" t="n">
        <v>30000</v>
      </c>
      <c r="AJ81" s="180" t="n">
        <v>11346.33</v>
      </c>
      <c r="AK81" s="219" t="n">
        <v>30000</v>
      </c>
      <c r="AL81" s="219"/>
      <c r="AM81" s="219"/>
      <c r="AN81" s="180" t="n">
        <f aca="false">SUM(AK81+AL81-AM81)</f>
        <v>30000</v>
      </c>
      <c r="AO81" s="207" t="n">
        <f aca="false">SUM(AN81/$AN$2)</f>
        <v>3981.68425243878</v>
      </c>
      <c r="AP81" s="180" t="n">
        <v>30000</v>
      </c>
      <c r="AQ81" s="180"/>
      <c r="AR81" s="207" t="n">
        <f aca="false">SUM(AP81/$AN$2)</f>
        <v>3981.68425243878</v>
      </c>
      <c r="AS81" s="207"/>
      <c r="AT81" s="207"/>
      <c r="AU81" s="207"/>
      <c r="AV81" s="207"/>
      <c r="AW81" s="207" t="n">
        <f aca="false">SUM(AR81+AU81-AV81)</f>
        <v>3981.68425243878</v>
      </c>
      <c r="AX81" s="215"/>
      <c r="AY81" s="180" t="n">
        <v>0</v>
      </c>
      <c r="AZ81" s="180" t="n">
        <v>3981.68</v>
      </c>
      <c r="BA81" s="160" t="n">
        <f aca="false">SUM(AW81+AY81-AZ81)</f>
        <v>0.00425243878135007</v>
      </c>
      <c r="BI81" s="3"/>
    </row>
    <row r="82" customFormat="false" ht="12.75" hidden="true" customHeight="false" outlineLevel="0" collapsed="false">
      <c r="A82" s="209"/>
      <c r="B82" s="205"/>
      <c r="C82" s="205"/>
      <c r="D82" s="205"/>
      <c r="E82" s="205"/>
      <c r="F82" s="205"/>
      <c r="G82" s="205"/>
      <c r="H82" s="205"/>
      <c r="I82" s="217" t="n">
        <v>32353</v>
      </c>
      <c r="J82" s="218" t="s">
        <v>230</v>
      </c>
      <c r="K82" s="219"/>
      <c r="L82" s="219"/>
      <c r="M82" s="219"/>
      <c r="N82" s="219"/>
      <c r="O82" s="219"/>
      <c r="P82" s="219"/>
      <c r="Q82" s="219"/>
      <c r="R82" s="219"/>
      <c r="S82" s="219"/>
      <c r="T82" s="219" t="n">
        <v>412.35</v>
      </c>
      <c r="U82" s="219"/>
      <c r="V82" s="207"/>
      <c r="W82" s="219" t="n">
        <v>1000</v>
      </c>
      <c r="X82" s="219" t="n">
        <v>1500</v>
      </c>
      <c r="Y82" s="219" t="n">
        <v>1500</v>
      </c>
      <c r="Z82" s="219" t="n">
        <v>1500</v>
      </c>
      <c r="AA82" s="219" t="n">
        <v>1500</v>
      </c>
      <c r="AB82" s="219" t="n">
        <v>695.96</v>
      </c>
      <c r="AC82" s="219" t="n">
        <v>1500</v>
      </c>
      <c r="AD82" s="219" t="n">
        <v>5000</v>
      </c>
      <c r="AE82" s="219"/>
      <c r="AF82" s="219"/>
      <c r="AG82" s="221" t="n">
        <f aca="false">SUM(AD82+AE82-AF82)</f>
        <v>5000</v>
      </c>
      <c r="AH82" s="219" t="n">
        <v>2940.5</v>
      </c>
      <c r="AI82" s="219" t="n">
        <v>5000</v>
      </c>
      <c r="AJ82" s="180" t="n">
        <v>2109.85</v>
      </c>
      <c r="AK82" s="219" t="n">
        <v>5000</v>
      </c>
      <c r="AL82" s="219"/>
      <c r="AM82" s="219"/>
      <c r="AN82" s="180" t="n">
        <f aca="false">SUM(AK82+AL82-AM82)</f>
        <v>5000</v>
      </c>
      <c r="AO82" s="207" t="n">
        <f aca="false">SUM(AN82/$AN$2)</f>
        <v>663.61404207313</v>
      </c>
      <c r="AP82" s="180" t="n">
        <v>5000</v>
      </c>
      <c r="AQ82" s="180"/>
      <c r="AR82" s="207" t="n">
        <f aca="false">SUM(AP82/$AN$2)</f>
        <v>663.61404207313</v>
      </c>
      <c r="AS82" s="207" t="n">
        <v>533.51</v>
      </c>
      <c r="AT82" s="207" t="n">
        <v>533.51</v>
      </c>
      <c r="AU82" s="207" t="n">
        <v>200</v>
      </c>
      <c r="AV82" s="207"/>
      <c r="AW82" s="207" t="n">
        <f aca="false">SUM(AR82+AU82-AV82)</f>
        <v>863.61404207313</v>
      </c>
      <c r="AX82" s="215" t="n">
        <v>1106.96</v>
      </c>
      <c r="AY82" s="180" t="n">
        <v>600</v>
      </c>
      <c r="AZ82" s="180"/>
      <c r="BA82" s="160" t="n">
        <f aca="false">SUM(AW82+AY82-AZ82)</f>
        <v>1463.61404207313</v>
      </c>
      <c r="BI82" s="3"/>
    </row>
    <row r="83" customFormat="false" ht="12.75" hidden="true" customHeight="false" outlineLevel="0" collapsed="false">
      <c r="A83" s="209"/>
      <c r="B83" s="205"/>
      <c r="C83" s="205"/>
      <c r="D83" s="205"/>
      <c r="E83" s="205"/>
      <c r="F83" s="205"/>
      <c r="G83" s="205"/>
      <c r="H83" s="205"/>
      <c r="I83" s="217" t="n">
        <v>32331</v>
      </c>
      <c r="J83" s="218" t="s">
        <v>231</v>
      </c>
      <c r="K83" s="219"/>
      <c r="L83" s="219"/>
      <c r="M83" s="219"/>
      <c r="N83" s="219" t="n">
        <v>6000</v>
      </c>
      <c r="O83" s="219" t="n">
        <v>6000</v>
      </c>
      <c r="P83" s="219" t="n">
        <v>6000</v>
      </c>
      <c r="Q83" s="219" t="n">
        <v>6000</v>
      </c>
      <c r="R83" s="219" t="n">
        <v>5243.75</v>
      </c>
      <c r="S83" s="219" t="n">
        <v>8000</v>
      </c>
      <c r="T83" s="219" t="n">
        <v>8230.1</v>
      </c>
      <c r="U83" s="219"/>
      <c r="V83" s="207" t="n">
        <f aca="false">S83/P83*100</f>
        <v>133.333333333333</v>
      </c>
      <c r="W83" s="219" t="n">
        <v>15000</v>
      </c>
      <c r="X83" s="219" t="n">
        <v>20000</v>
      </c>
      <c r="Y83" s="219" t="n">
        <v>20000</v>
      </c>
      <c r="Z83" s="219" t="n">
        <v>25000</v>
      </c>
      <c r="AA83" s="219" t="n">
        <v>25000</v>
      </c>
      <c r="AB83" s="219" t="n">
        <v>10240</v>
      </c>
      <c r="AC83" s="219" t="n">
        <v>25000</v>
      </c>
      <c r="AD83" s="219" t="n">
        <v>25000</v>
      </c>
      <c r="AE83" s="219"/>
      <c r="AF83" s="219"/>
      <c r="AG83" s="221" t="n">
        <f aca="false">SUM(AD83+AE83-AF83)</f>
        <v>25000</v>
      </c>
      <c r="AH83" s="219" t="n">
        <v>11666.75</v>
      </c>
      <c r="AI83" s="219" t="n">
        <v>25000</v>
      </c>
      <c r="AJ83" s="180" t="n">
        <v>5157.8</v>
      </c>
      <c r="AK83" s="219" t="n">
        <v>25000</v>
      </c>
      <c r="AL83" s="219"/>
      <c r="AM83" s="219"/>
      <c r="AN83" s="180" t="n">
        <f aca="false">SUM(AK83+AL83-AM83)</f>
        <v>25000</v>
      </c>
      <c r="AO83" s="207" t="n">
        <f aca="false">SUM(AN83/$AN$2)</f>
        <v>3318.07021036565</v>
      </c>
      <c r="AP83" s="180" t="n">
        <v>30000</v>
      </c>
      <c r="AQ83" s="180"/>
      <c r="AR83" s="207" t="n">
        <f aca="false">SUM(AP83/$AN$2)</f>
        <v>3981.68425243878</v>
      </c>
      <c r="AS83" s="207" t="n">
        <v>969.04</v>
      </c>
      <c r="AT83" s="207" t="n">
        <v>969.04</v>
      </c>
      <c r="AU83" s="207"/>
      <c r="AV83" s="207"/>
      <c r="AW83" s="207" t="n">
        <f aca="false">SUM(AR83+AU83-AV83)</f>
        <v>3981.68425243878</v>
      </c>
      <c r="AX83" s="215" t="n">
        <v>3796.31</v>
      </c>
      <c r="AY83" s="180"/>
      <c r="AZ83" s="180"/>
      <c r="BA83" s="160" t="n">
        <f aca="false">SUM(AW83+AY83-AZ83)</f>
        <v>3981.68425243878</v>
      </c>
      <c r="BI83" s="3"/>
    </row>
    <row r="84" customFormat="false" ht="12.75" hidden="true" customHeight="false" outlineLevel="0" collapsed="false">
      <c r="A84" s="209"/>
      <c r="B84" s="205"/>
      <c r="C84" s="205"/>
      <c r="D84" s="205"/>
      <c r="E84" s="205"/>
      <c r="F84" s="205"/>
      <c r="G84" s="205"/>
      <c r="H84" s="205"/>
      <c r="I84" s="217" t="n">
        <v>32334</v>
      </c>
      <c r="J84" s="218" t="s">
        <v>232</v>
      </c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07"/>
      <c r="W84" s="219"/>
      <c r="X84" s="219"/>
      <c r="Y84" s="219"/>
      <c r="Z84" s="219" t="n">
        <v>8000</v>
      </c>
      <c r="AA84" s="219" t="n">
        <v>5000</v>
      </c>
      <c r="AB84" s="219" t="n">
        <v>3750</v>
      </c>
      <c r="AC84" s="219" t="n">
        <v>5000</v>
      </c>
      <c r="AD84" s="219" t="n">
        <v>10000</v>
      </c>
      <c r="AE84" s="219"/>
      <c r="AF84" s="219"/>
      <c r="AG84" s="221" t="n">
        <f aca="false">SUM(AD84+AE84-AF84)</f>
        <v>10000</v>
      </c>
      <c r="AH84" s="219" t="n">
        <v>4830.36</v>
      </c>
      <c r="AI84" s="219" t="n">
        <v>10000</v>
      </c>
      <c r="AJ84" s="180" t="n">
        <v>0</v>
      </c>
      <c r="AK84" s="219" t="n">
        <v>10000</v>
      </c>
      <c r="AL84" s="219"/>
      <c r="AM84" s="219"/>
      <c r="AN84" s="180" t="n">
        <f aca="false">SUM(AK84+AL84-AM84)</f>
        <v>10000</v>
      </c>
      <c r="AO84" s="207" t="n">
        <f aca="false">SUM(AN84/$AN$2)</f>
        <v>1327.22808414626</v>
      </c>
      <c r="AP84" s="180" t="n">
        <v>5000</v>
      </c>
      <c r="AQ84" s="180"/>
      <c r="AR84" s="207" t="n">
        <f aca="false">SUM(AP84/$AN$2)</f>
        <v>663.61404207313</v>
      </c>
      <c r="AS84" s="207"/>
      <c r="AT84" s="207"/>
      <c r="AU84" s="207"/>
      <c r="AV84" s="207"/>
      <c r="AW84" s="207" t="n">
        <f aca="false">SUM(AR84+AU84-AV84)</f>
        <v>663.61404207313</v>
      </c>
      <c r="AX84" s="215" t="n">
        <v>0</v>
      </c>
      <c r="AY84" s="180"/>
      <c r="AZ84" s="180"/>
      <c r="BA84" s="160" t="n">
        <f aca="false">SUM(AW84+AY84-AZ84)</f>
        <v>663.61404207313</v>
      </c>
      <c r="BI84" s="3"/>
    </row>
    <row r="85" customFormat="false" ht="12.75" hidden="true" customHeight="false" outlineLevel="0" collapsed="false">
      <c r="A85" s="209"/>
      <c r="B85" s="205"/>
      <c r="C85" s="205"/>
      <c r="D85" s="205"/>
      <c r="E85" s="205"/>
      <c r="F85" s="205"/>
      <c r="G85" s="205"/>
      <c r="H85" s="205"/>
      <c r="I85" s="217" t="n">
        <v>32331</v>
      </c>
      <c r="J85" s="218" t="s">
        <v>233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07"/>
      <c r="W85" s="219"/>
      <c r="X85" s="219" t="n">
        <v>8000</v>
      </c>
      <c r="Y85" s="219" t="n">
        <v>8000</v>
      </c>
      <c r="Z85" s="219" t="n">
        <v>8000</v>
      </c>
      <c r="AA85" s="219" t="n">
        <v>8000</v>
      </c>
      <c r="AB85" s="219"/>
      <c r="AC85" s="219" t="n">
        <v>8000</v>
      </c>
      <c r="AD85" s="219" t="n">
        <v>8000</v>
      </c>
      <c r="AE85" s="219"/>
      <c r="AF85" s="219"/>
      <c r="AG85" s="221" t="n">
        <f aca="false">SUM(AD85+AE85-AF85)</f>
        <v>8000</v>
      </c>
      <c r="AH85" s="219" t="n">
        <v>3200</v>
      </c>
      <c r="AI85" s="219" t="n">
        <v>6000</v>
      </c>
      <c r="AJ85" s="180" t="n">
        <v>0</v>
      </c>
      <c r="AK85" s="219" t="n">
        <v>6000</v>
      </c>
      <c r="AL85" s="219"/>
      <c r="AM85" s="219"/>
      <c r="AN85" s="180" t="n">
        <f aca="false">SUM(AK85+AL85-AM85)</f>
        <v>6000</v>
      </c>
      <c r="AO85" s="207" t="n">
        <f aca="false">SUM(AN85/$AN$2)</f>
        <v>796.336850487756</v>
      </c>
      <c r="AP85" s="180" t="n">
        <v>0</v>
      </c>
      <c r="AQ85" s="180"/>
      <c r="AR85" s="207" t="n">
        <f aca="false">SUM(AP85/$AN$2)</f>
        <v>0</v>
      </c>
      <c r="AS85" s="207"/>
      <c r="AT85" s="207"/>
      <c r="AU85" s="207"/>
      <c r="AV85" s="207"/>
      <c r="AW85" s="207" t="n">
        <f aca="false">SUM(AR85+AU85-AV85)</f>
        <v>0</v>
      </c>
      <c r="AX85" s="215"/>
      <c r="AY85" s="180"/>
      <c r="AZ85" s="180"/>
      <c r="BA85" s="160" t="n">
        <f aca="false">SUM(AW85+AY85-AZ85)</f>
        <v>0</v>
      </c>
      <c r="BI85" s="3"/>
    </row>
    <row r="86" customFormat="false" ht="12.75" hidden="true" customHeight="false" outlineLevel="0" collapsed="false">
      <c r="A86" s="209"/>
      <c r="B86" s="205"/>
      <c r="C86" s="205"/>
      <c r="D86" s="205"/>
      <c r="E86" s="205"/>
      <c r="F86" s="205"/>
      <c r="G86" s="205"/>
      <c r="H86" s="205"/>
      <c r="I86" s="217" t="n">
        <v>32342</v>
      </c>
      <c r="J86" s="218" t="s">
        <v>234</v>
      </c>
      <c r="K86" s="219" t="n">
        <v>151628.39</v>
      </c>
      <c r="L86" s="219" t="n">
        <v>5000</v>
      </c>
      <c r="M86" s="219" t="n">
        <v>5000</v>
      </c>
      <c r="N86" s="219" t="n">
        <v>5000</v>
      </c>
      <c r="O86" s="219" t="n">
        <v>5000</v>
      </c>
      <c r="P86" s="219" t="n">
        <v>5000</v>
      </c>
      <c r="Q86" s="219" t="n">
        <v>5000</v>
      </c>
      <c r="R86" s="219" t="n">
        <v>6000</v>
      </c>
      <c r="S86" s="219" t="n">
        <v>8000</v>
      </c>
      <c r="T86" s="219" t="n">
        <v>11250</v>
      </c>
      <c r="U86" s="219"/>
      <c r="V86" s="207" t="n">
        <f aca="false">S86/P86*100</f>
        <v>160</v>
      </c>
      <c r="W86" s="219" t="n">
        <v>15000</v>
      </c>
      <c r="X86" s="219" t="n">
        <v>15000</v>
      </c>
      <c r="Y86" s="219" t="n">
        <v>15000</v>
      </c>
      <c r="Z86" s="219" t="n">
        <v>65000</v>
      </c>
      <c r="AA86" s="219" t="n">
        <v>70000</v>
      </c>
      <c r="AB86" s="219" t="n">
        <v>15820</v>
      </c>
      <c r="AC86" s="219" t="n">
        <v>70000</v>
      </c>
      <c r="AD86" s="219" t="n">
        <v>50000</v>
      </c>
      <c r="AE86" s="219"/>
      <c r="AF86" s="219"/>
      <c r="AG86" s="221" t="n">
        <f aca="false">SUM(AD86+AE86-AF86)</f>
        <v>50000</v>
      </c>
      <c r="AH86" s="219" t="n">
        <v>40521.47</v>
      </c>
      <c r="AI86" s="219" t="n">
        <v>55000</v>
      </c>
      <c r="AJ86" s="180" t="n">
        <v>26754.62</v>
      </c>
      <c r="AK86" s="219" t="n">
        <v>55000</v>
      </c>
      <c r="AL86" s="219"/>
      <c r="AM86" s="219"/>
      <c r="AN86" s="180" t="n">
        <f aca="false">SUM(AK86+AL86-AM86)</f>
        <v>55000</v>
      </c>
      <c r="AO86" s="207" t="n">
        <f aca="false">SUM(AN86/$AN$2)</f>
        <v>7299.75446280443</v>
      </c>
      <c r="AP86" s="180" t="n">
        <v>40000</v>
      </c>
      <c r="AQ86" s="180"/>
      <c r="AR86" s="207" t="n">
        <f aca="false">SUM(AP86/$AN$2)</f>
        <v>5308.91233658504</v>
      </c>
      <c r="AS86" s="207" t="n">
        <v>1379.07</v>
      </c>
      <c r="AT86" s="207" t="n">
        <v>1379.07</v>
      </c>
      <c r="AU86" s="207"/>
      <c r="AV86" s="207" t="n">
        <v>1000</v>
      </c>
      <c r="AW86" s="207" t="n">
        <f aca="false">SUM(AR86+AU86-AV86)</f>
        <v>4308.91233658504</v>
      </c>
      <c r="AX86" s="215" t="n">
        <v>3421.31</v>
      </c>
      <c r="AY86" s="180"/>
      <c r="AZ86" s="180"/>
      <c r="BA86" s="160" t="n">
        <f aca="false">SUM(AW86+AY86-AZ86)</f>
        <v>4308.91233658504</v>
      </c>
      <c r="BI86" s="3"/>
    </row>
    <row r="87" customFormat="false" ht="12.75" hidden="true" customHeight="false" outlineLevel="0" collapsed="false">
      <c r="A87" s="209"/>
      <c r="B87" s="205"/>
      <c r="C87" s="205"/>
      <c r="D87" s="205"/>
      <c r="E87" s="205"/>
      <c r="F87" s="205"/>
      <c r="G87" s="205"/>
      <c r="H87" s="205"/>
      <c r="I87" s="217" t="n">
        <v>32341</v>
      </c>
      <c r="J87" s="218" t="s">
        <v>235</v>
      </c>
      <c r="K87" s="219" t="n">
        <v>5288.02</v>
      </c>
      <c r="L87" s="219" t="n">
        <v>8000</v>
      </c>
      <c r="M87" s="219" t="n">
        <v>8000</v>
      </c>
      <c r="N87" s="219" t="n">
        <v>4000</v>
      </c>
      <c r="O87" s="219" t="n">
        <v>4000</v>
      </c>
      <c r="P87" s="219" t="n">
        <v>4000</v>
      </c>
      <c r="Q87" s="219" t="n">
        <v>4000</v>
      </c>
      <c r="R87" s="219" t="n">
        <v>850.82</v>
      </c>
      <c r="S87" s="219" t="n">
        <v>4000</v>
      </c>
      <c r="T87" s="219" t="n">
        <v>1386.78</v>
      </c>
      <c r="U87" s="219"/>
      <c r="V87" s="207" t="n">
        <f aca="false">S87/P87*100</f>
        <v>100</v>
      </c>
      <c r="W87" s="219" t="n">
        <v>4000</v>
      </c>
      <c r="X87" s="219" t="n">
        <v>3000</v>
      </c>
      <c r="Y87" s="219" t="n">
        <v>3000</v>
      </c>
      <c r="Z87" s="219" t="n">
        <v>3000</v>
      </c>
      <c r="AA87" s="219" t="n">
        <v>3000</v>
      </c>
      <c r="AB87" s="219" t="n">
        <v>660.49</v>
      </c>
      <c r="AC87" s="219" t="n">
        <v>3000</v>
      </c>
      <c r="AD87" s="219" t="n">
        <v>3000</v>
      </c>
      <c r="AE87" s="219"/>
      <c r="AF87" s="219"/>
      <c r="AG87" s="221" t="n">
        <f aca="false">SUM(AD87+AE87-AF87)</f>
        <v>3000</v>
      </c>
      <c r="AH87" s="219" t="n">
        <v>1699.95</v>
      </c>
      <c r="AI87" s="219" t="n">
        <v>3000</v>
      </c>
      <c r="AJ87" s="180" t="n">
        <v>672.4</v>
      </c>
      <c r="AK87" s="219" t="n">
        <v>3000</v>
      </c>
      <c r="AL87" s="219"/>
      <c r="AM87" s="219"/>
      <c r="AN87" s="180" t="n">
        <f aca="false">SUM(AK87+AL87-AM87)</f>
        <v>3000</v>
      </c>
      <c r="AO87" s="207" t="n">
        <f aca="false">SUM(AN87/$AN$2)</f>
        <v>398.168425243878</v>
      </c>
      <c r="AP87" s="180" t="n">
        <v>3500</v>
      </c>
      <c r="AQ87" s="180"/>
      <c r="AR87" s="207" t="n">
        <f aca="false">SUM(AP87/$AN$2)</f>
        <v>464.529829451191</v>
      </c>
      <c r="AS87" s="207" t="n">
        <v>124.08</v>
      </c>
      <c r="AT87" s="207" t="n">
        <v>124.08</v>
      </c>
      <c r="AU87" s="207"/>
      <c r="AV87" s="207"/>
      <c r="AW87" s="207" t="n">
        <f aca="false">SUM(AR87+AU87-AV87)</f>
        <v>464.529829451191</v>
      </c>
      <c r="AX87" s="215" t="n">
        <v>236.2</v>
      </c>
      <c r="AY87" s="180"/>
      <c r="AZ87" s="180"/>
      <c r="BA87" s="160" t="n">
        <f aca="false">SUM(AW87+AY87-AZ87)</f>
        <v>464.529829451191</v>
      </c>
      <c r="BI87" s="3"/>
    </row>
    <row r="88" customFormat="false" ht="12.75" hidden="true" customHeight="false" outlineLevel="0" collapsed="false">
      <c r="A88" s="209"/>
      <c r="B88" s="205"/>
      <c r="C88" s="205"/>
      <c r="D88" s="205"/>
      <c r="E88" s="205"/>
      <c r="F88" s="205"/>
      <c r="G88" s="205"/>
      <c r="H88" s="205"/>
      <c r="I88" s="217" t="n">
        <v>32343</v>
      </c>
      <c r="J88" s="218" t="s">
        <v>236</v>
      </c>
      <c r="K88" s="219" t="n">
        <v>44650</v>
      </c>
      <c r="L88" s="219"/>
      <c r="M88" s="219" t="n">
        <v>0</v>
      </c>
      <c r="N88" s="219" t="n">
        <v>15000</v>
      </c>
      <c r="O88" s="219" t="n">
        <v>15000</v>
      </c>
      <c r="P88" s="219" t="n">
        <v>15000</v>
      </c>
      <c r="Q88" s="219" t="n">
        <v>15000</v>
      </c>
      <c r="R88" s="219" t="n">
        <v>218.75</v>
      </c>
      <c r="S88" s="219" t="n">
        <v>15000</v>
      </c>
      <c r="T88" s="219"/>
      <c r="U88" s="219"/>
      <c r="V88" s="207" t="n">
        <f aca="false">S88/P88*100</f>
        <v>100</v>
      </c>
      <c r="W88" s="219" t="n">
        <v>15000</v>
      </c>
      <c r="X88" s="219" t="n">
        <v>30000</v>
      </c>
      <c r="Y88" s="219" t="n">
        <v>30000</v>
      </c>
      <c r="Z88" s="219" t="n">
        <v>30000</v>
      </c>
      <c r="AA88" s="219" t="n">
        <v>35000</v>
      </c>
      <c r="AB88" s="219" t="n">
        <v>12993.75</v>
      </c>
      <c r="AC88" s="219" t="n">
        <v>35000</v>
      </c>
      <c r="AD88" s="219" t="n">
        <v>30000</v>
      </c>
      <c r="AE88" s="219"/>
      <c r="AF88" s="219"/>
      <c r="AG88" s="221" t="n">
        <f aca="false">SUM(AD88+AE88-AF88)</f>
        <v>30000</v>
      </c>
      <c r="AH88" s="219" t="n">
        <v>26433.75</v>
      </c>
      <c r="AI88" s="219" t="n">
        <v>30000</v>
      </c>
      <c r="AJ88" s="235" t="n">
        <v>36273.75</v>
      </c>
      <c r="AK88" s="219" t="n">
        <v>30000</v>
      </c>
      <c r="AL88" s="219"/>
      <c r="AM88" s="219"/>
      <c r="AN88" s="180" t="n">
        <f aca="false">SUM(AK88+AL88-AM88)</f>
        <v>30000</v>
      </c>
      <c r="AO88" s="207" t="n">
        <f aca="false">SUM(AN88/$AN$2)</f>
        <v>3981.68425243878</v>
      </c>
      <c r="AP88" s="180" t="n">
        <v>30000</v>
      </c>
      <c r="AQ88" s="180"/>
      <c r="AR88" s="207" t="n">
        <f aca="false">SUM(AP88/$AN$2)</f>
        <v>3981.68425243878</v>
      </c>
      <c r="AS88" s="207"/>
      <c r="AT88" s="207"/>
      <c r="AU88" s="207"/>
      <c r="AV88" s="207"/>
      <c r="AW88" s="207" t="n">
        <f aca="false">SUM(AR88+AU88-AV88)</f>
        <v>3981.68425243878</v>
      </c>
      <c r="AX88" s="215" t="n">
        <v>3500</v>
      </c>
      <c r="AY88" s="180"/>
      <c r="AZ88" s="180"/>
      <c r="BA88" s="160" t="n">
        <f aca="false">SUM(AW88+AY88-AZ88)</f>
        <v>3981.68425243878</v>
      </c>
      <c r="BI88" s="3"/>
    </row>
    <row r="89" customFormat="false" ht="12.75" hidden="true" customHeight="false" outlineLevel="0" collapsed="false">
      <c r="A89" s="209"/>
      <c r="B89" s="205"/>
      <c r="C89" s="205"/>
      <c r="D89" s="205"/>
      <c r="E89" s="205"/>
      <c r="F89" s="205"/>
      <c r="G89" s="205"/>
      <c r="H89" s="205"/>
      <c r="I89" s="217" t="n">
        <v>32343</v>
      </c>
      <c r="J89" s="218" t="s">
        <v>237</v>
      </c>
      <c r="K89" s="219"/>
      <c r="L89" s="219"/>
      <c r="M89" s="219"/>
      <c r="N89" s="219" t="n">
        <v>2000</v>
      </c>
      <c r="O89" s="219" t="n">
        <v>2000</v>
      </c>
      <c r="P89" s="219" t="n">
        <v>2000</v>
      </c>
      <c r="Q89" s="219" t="n">
        <v>2000</v>
      </c>
      <c r="R89" s="219"/>
      <c r="S89" s="219" t="n">
        <v>2000</v>
      </c>
      <c r="T89" s="219"/>
      <c r="U89" s="219"/>
      <c r="V89" s="207" t="n">
        <f aca="false">S89/P89*100</f>
        <v>100</v>
      </c>
      <c r="W89" s="219" t="n">
        <v>2000</v>
      </c>
      <c r="X89" s="219" t="n">
        <v>2000</v>
      </c>
      <c r="Y89" s="219" t="n">
        <v>0</v>
      </c>
      <c r="Z89" s="219" t="n">
        <v>30000</v>
      </c>
      <c r="AA89" s="219" t="n">
        <v>30000</v>
      </c>
      <c r="AB89" s="219"/>
      <c r="AC89" s="219" t="n">
        <v>30000</v>
      </c>
      <c r="AD89" s="219" t="n">
        <v>35000</v>
      </c>
      <c r="AE89" s="219"/>
      <c r="AF89" s="219"/>
      <c r="AG89" s="221" t="n">
        <f aca="false">SUM(AD89+AE89-AF89)</f>
        <v>35000</v>
      </c>
      <c r="AH89" s="219" t="n">
        <v>33925</v>
      </c>
      <c r="AI89" s="219" t="n">
        <v>35000</v>
      </c>
      <c r="AJ89" s="180" t="n">
        <v>0</v>
      </c>
      <c r="AK89" s="219" t="n">
        <v>45000</v>
      </c>
      <c r="AL89" s="219"/>
      <c r="AM89" s="219"/>
      <c r="AN89" s="180" t="n">
        <f aca="false">SUM(AK89+AL89-AM89)</f>
        <v>45000</v>
      </c>
      <c r="AO89" s="207" t="n">
        <f aca="false">SUM(AN89/$AN$2)</f>
        <v>5972.52637865817</v>
      </c>
      <c r="AP89" s="180" t="n">
        <v>45000</v>
      </c>
      <c r="AQ89" s="180"/>
      <c r="AR89" s="207" t="n">
        <f aca="false">SUM(AP89/$AN$2)</f>
        <v>5972.52637865817</v>
      </c>
      <c r="AS89" s="207" t="n">
        <v>5540</v>
      </c>
      <c r="AT89" s="207" t="n">
        <v>5540</v>
      </c>
      <c r="AU89" s="207"/>
      <c r="AV89" s="207"/>
      <c r="AW89" s="207" t="n">
        <f aca="false">SUM(AR89+AU89-AV89)</f>
        <v>5972.52637865817</v>
      </c>
      <c r="AX89" s="215" t="n">
        <v>4164</v>
      </c>
      <c r="AY89" s="180"/>
      <c r="AZ89" s="180"/>
      <c r="BA89" s="160" t="n">
        <f aca="false">SUM(AW89+AY89-AZ89)</f>
        <v>5972.52637865817</v>
      </c>
      <c r="BI89" s="3"/>
    </row>
    <row r="90" customFormat="false" ht="12.75" hidden="true" customHeight="false" outlineLevel="0" collapsed="false">
      <c r="A90" s="209"/>
      <c r="B90" s="205"/>
      <c r="C90" s="205"/>
      <c r="D90" s="205"/>
      <c r="E90" s="205"/>
      <c r="F90" s="205"/>
      <c r="G90" s="205"/>
      <c r="H90" s="205"/>
      <c r="I90" s="217" t="n">
        <v>32343</v>
      </c>
      <c r="J90" s="218" t="s">
        <v>238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07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21"/>
      <c r="AH90" s="219"/>
      <c r="AI90" s="219"/>
      <c r="AJ90" s="235" t="n">
        <v>1841.51</v>
      </c>
      <c r="AK90" s="219" t="n">
        <v>5000</v>
      </c>
      <c r="AL90" s="219" t="n">
        <v>5000</v>
      </c>
      <c r="AM90" s="219"/>
      <c r="AN90" s="180" t="n">
        <f aca="false">SUM(AK90+AL90-AM90)</f>
        <v>10000</v>
      </c>
      <c r="AO90" s="207" t="n">
        <f aca="false">SUM(AN90/$AN$2)</f>
        <v>1327.22808414626</v>
      </c>
      <c r="AP90" s="180" t="n">
        <v>10000</v>
      </c>
      <c r="AQ90" s="180"/>
      <c r="AR90" s="207" t="n">
        <f aca="false">SUM(AP90/$AN$2)</f>
        <v>1327.22808414626</v>
      </c>
      <c r="AS90" s="207" t="n">
        <v>794.38</v>
      </c>
      <c r="AT90" s="207" t="n">
        <v>794.38</v>
      </c>
      <c r="AU90" s="207"/>
      <c r="AV90" s="207"/>
      <c r="AW90" s="207" t="n">
        <f aca="false">SUM(AR90+AU90-AV90)</f>
        <v>1327.22808414626</v>
      </c>
      <c r="AX90" s="215" t="n">
        <v>844.38</v>
      </c>
      <c r="AY90" s="180"/>
      <c r="AZ90" s="180"/>
      <c r="BA90" s="160" t="n">
        <f aca="false">SUM(AW90+AY90-AZ90)</f>
        <v>1327.22808414626</v>
      </c>
      <c r="BI90" s="3"/>
    </row>
    <row r="91" customFormat="false" ht="12.75" hidden="true" customHeight="false" outlineLevel="0" collapsed="false">
      <c r="A91" s="209"/>
      <c r="B91" s="205"/>
      <c r="C91" s="205"/>
      <c r="D91" s="205"/>
      <c r="E91" s="205"/>
      <c r="F91" s="205"/>
      <c r="G91" s="205"/>
      <c r="H91" s="205"/>
      <c r="I91" s="217" t="n">
        <v>32353</v>
      </c>
      <c r="J91" s="218" t="s">
        <v>239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07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21"/>
      <c r="AH91" s="219"/>
      <c r="AI91" s="219"/>
      <c r="AJ91" s="180" t="n">
        <v>1320.79</v>
      </c>
      <c r="AK91" s="219" t="n">
        <v>3000</v>
      </c>
      <c r="AL91" s="219"/>
      <c r="AM91" s="219"/>
      <c r="AN91" s="180" t="n">
        <f aca="false">SUM(AK91+AL91-AM91)</f>
        <v>3000</v>
      </c>
      <c r="AO91" s="207" t="n">
        <f aca="false">SUM(AN91/$AN$2)</f>
        <v>398.168425243878</v>
      </c>
      <c r="AP91" s="180" t="n">
        <v>3000</v>
      </c>
      <c r="AQ91" s="180"/>
      <c r="AR91" s="207" t="n">
        <f aca="false">SUM(AP91/$AN$2)</f>
        <v>398.168425243878</v>
      </c>
      <c r="AS91" s="207"/>
      <c r="AT91" s="207"/>
      <c r="AU91" s="207"/>
      <c r="AV91" s="207"/>
      <c r="AW91" s="207" t="n">
        <f aca="false">SUM(AR91+AU91-AV91)</f>
        <v>398.168425243878</v>
      </c>
      <c r="AX91" s="215"/>
      <c r="AY91" s="180"/>
      <c r="AZ91" s="180" t="n">
        <v>398.17</v>
      </c>
      <c r="BA91" s="160" t="n">
        <f aca="false">SUM(AW91+AY91-AZ91)</f>
        <v>-0.00157475612189728</v>
      </c>
      <c r="BI91" s="3"/>
    </row>
    <row r="92" customFormat="false" ht="12.75" hidden="true" customHeight="false" outlineLevel="0" collapsed="false">
      <c r="A92" s="209"/>
      <c r="B92" s="205"/>
      <c r="C92" s="205"/>
      <c r="D92" s="205"/>
      <c r="E92" s="205"/>
      <c r="F92" s="205"/>
      <c r="G92" s="205"/>
      <c r="H92" s="205"/>
      <c r="I92" s="217" t="n">
        <v>32361</v>
      </c>
      <c r="J92" s="218" t="s">
        <v>240</v>
      </c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07"/>
      <c r="W92" s="219"/>
      <c r="X92" s="219" t="n">
        <v>4000</v>
      </c>
      <c r="Y92" s="219" t="n">
        <v>1000</v>
      </c>
      <c r="Z92" s="219" t="n">
        <v>0</v>
      </c>
      <c r="AA92" s="219" t="n">
        <v>5000</v>
      </c>
      <c r="AB92" s="219"/>
      <c r="AC92" s="219" t="n">
        <v>5000</v>
      </c>
      <c r="AD92" s="219" t="n">
        <v>5000</v>
      </c>
      <c r="AE92" s="219"/>
      <c r="AF92" s="219"/>
      <c r="AG92" s="221" t="n">
        <f aca="false">SUM(AD92+AE92-AF92)</f>
        <v>5000</v>
      </c>
      <c r="AH92" s="219" t="n">
        <v>110</v>
      </c>
      <c r="AI92" s="219" t="n">
        <v>5000</v>
      </c>
      <c r="AJ92" s="180" t="n">
        <v>310</v>
      </c>
      <c r="AK92" s="219" t="n">
        <v>5000</v>
      </c>
      <c r="AL92" s="219"/>
      <c r="AM92" s="219"/>
      <c r="AN92" s="180" t="n">
        <f aca="false">SUM(AK92+AL92-AM92)</f>
        <v>5000</v>
      </c>
      <c r="AO92" s="207" t="n">
        <f aca="false">SUM(AN92/$AN$2)</f>
        <v>663.61404207313</v>
      </c>
      <c r="AP92" s="180" t="n">
        <v>5000</v>
      </c>
      <c r="AQ92" s="180"/>
      <c r="AR92" s="207" t="n">
        <f aca="false">SUM(AP92/$AN$2)</f>
        <v>663.61404207313</v>
      </c>
      <c r="AS92" s="207"/>
      <c r="AT92" s="207"/>
      <c r="AU92" s="207"/>
      <c r="AV92" s="207"/>
      <c r="AW92" s="207" t="n">
        <f aca="false">SUM(AR92+AU92-AV92)</f>
        <v>663.61404207313</v>
      </c>
      <c r="AX92" s="215"/>
      <c r="AY92" s="180"/>
      <c r="AZ92" s="180" t="n">
        <v>663.61</v>
      </c>
      <c r="BA92" s="160" t="n">
        <f aca="false">SUM(AW92+AY92-AZ92)</f>
        <v>0.00404207313022198</v>
      </c>
      <c r="BI92" s="3"/>
    </row>
    <row r="93" customFormat="false" ht="12.75" hidden="true" customHeight="false" outlineLevel="0" collapsed="false">
      <c r="A93" s="209"/>
      <c r="B93" s="205"/>
      <c r="C93" s="205"/>
      <c r="D93" s="205"/>
      <c r="E93" s="205"/>
      <c r="F93" s="205"/>
      <c r="G93" s="205"/>
      <c r="H93" s="205"/>
      <c r="I93" s="217" t="n">
        <v>32369</v>
      </c>
      <c r="J93" s="218" t="s">
        <v>241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07"/>
      <c r="W93" s="219"/>
      <c r="X93" s="219"/>
      <c r="Y93" s="219" t="n">
        <v>10000</v>
      </c>
      <c r="Z93" s="219" t="n">
        <v>20000</v>
      </c>
      <c r="AA93" s="219" t="n">
        <v>20000</v>
      </c>
      <c r="AB93" s="219" t="n">
        <v>1518.13</v>
      </c>
      <c r="AC93" s="219" t="n">
        <v>20000</v>
      </c>
      <c r="AD93" s="219" t="n">
        <v>20000</v>
      </c>
      <c r="AE93" s="219"/>
      <c r="AF93" s="219"/>
      <c r="AG93" s="221" t="n">
        <f aca="false">SUM(AD93+AE93-AF93)</f>
        <v>20000</v>
      </c>
      <c r="AH93" s="219" t="n">
        <v>800</v>
      </c>
      <c r="AI93" s="219" t="n">
        <v>15000</v>
      </c>
      <c r="AJ93" s="180" t="n">
        <v>0</v>
      </c>
      <c r="AK93" s="219" t="n">
        <v>15000</v>
      </c>
      <c r="AL93" s="219"/>
      <c r="AM93" s="219"/>
      <c r="AN93" s="180" t="n">
        <f aca="false">SUM(AK93+AL93-AM93)</f>
        <v>15000</v>
      </c>
      <c r="AO93" s="207" t="n">
        <f aca="false">SUM(AN93/$AN$2)</f>
        <v>1990.84212621939</v>
      </c>
      <c r="AP93" s="180" t="n">
        <v>15000</v>
      </c>
      <c r="AQ93" s="180"/>
      <c r="AR93" s="207" t="n">
        <f aca="false">SUM(AP93/$AN$2)</f>
        <v>1990.84212621939</v>
      </c>
      <c r="AS93" s="207" t="n">
        <v>1805.65</v>
      </c>
      <c r="AT93" s="207" t="n">
        <v>1805.65</v>
      </c>
      <c r="AU93" s="207" t="n">
        <v>1200</v>
      </c>
      <c r="AV93" s="207"/>
      <c r="AW93" s="207" t="n">
        <f aca="false">SUM(AR93+AU93-AV93)</f>
        <v>3190.84212621939</v>
      </c>
      <c r="AX93" s="215" t="n">
        <v>2573.97</v>
      </c>
      <c r="AY93" s="180"/>
      <c r="AZ93" s="180"/>
      <c r="BA93" s="160" t="n">
        <f aca="false">SUM(AW93+AY93-AZ93)</f>
        <v>3190.84212621939</v>
      </c>
      <c r="BI93" s="3"/>
    </row>
    <row r="94" customFormat="false" ht="12.75" hidden="true" customHeight="false" outlineLevel="0" collapsed="false">
      <c r="A94" s="209"/>
      <c r="B94" s="205"/>
      <c r="C94" s="205"/>
      <c r="D94" s="205"/>
      <c r="E94" s="205"/>
      <c r="F94" s="205"/>
      <c r="G94" s="205"/>
      <c r="H94" s="205"/>
      <c r="I94" s="217" t="n">
        <v>32371</v>
      </c>
      <c r="J94" s="218" t="s">
        <v>242</v>
      </c>
      <c r="K94" s="219" t="n">
        <v>0</v>
      </c>
      <c r="L94" s="219" t="n">
        <v>5000</v>
      </c>
      <c r="M94" s="219" t="n">
        <v>5000</v>
      </c>
      <c r="N94" s="219" t="n">
        <v>33000</v>
      </c>
      <c r="O94" s="219" t="n">
        <v>33000</v>
      </c>
      <c r="P94" s="219" t="n">
        <v>30000</v>
      </c>
      <c r="Q94" s="219" t="n">
        <v>30000</v>
      </c>
      <c r="R94" s="219" t="n">
        <v>9974.45</v>
      </c>
      <c r="S94" s="219" t="n">
        <v>30000</v>
      </c>
      <c r="T94" s="219" t="n">
        <v>5279.5</v>
      </c>
      <c r="U94" s="219"/>
      <c r="V94" s="207" t="n">
        <f aca="false">S94/P94*100</f>
        <v>100</v>
      </c>
      <c r="W94" s="219" t="n">
        <v>20000</v>
      </c>
      <c r="X94" s="219" t="n">
        <v>20000</v>
      </c>
      <c r="Y94" s="219" t="n">
        <v>20000</v>
      </c>
      <c r="Z94" s="219" t="n">
        <v>30000</v>
      </c>
      <c r="AA94" s="219" t="n">
        <v>20000</v>
      </c>
      <c r="AB94" s="219" t="n">
        <v>11679.55</v>
      </c>
      <c r="AC94" s="219" t="n">
        <v>25000</v>
      </c>
      <c r="AD94" s="219" t="n">
        <v>40000</v>
      </c>
      <c r="AE94" s="219"/>
      <c r="AF94" s="219"/>
      <c r="AG94" s="221" t="n">
        <f aca="false">SUM(AD94+AE94-AF94)</f>
        <v>40000</v>
      </c>
      <c r="AH94" s="219" t="n">
        <v>49477.21</v>
      </c>
      <c r="AI94" s="219" t="n">
        <v>50000</v>
      </c>
      <c r="AJ94" s="180" t="n">
        <v>4479.17</v>
      </c>
      <c r="AK94" s="219" t="n">
        <v>50000</v>
      </c>
      <c r="AL94" s="219" t="n">
        <v>40000</v>
      </c>
      <c r="AM94" s="219"/>
      <c r="AN94" s="180" t="n">
        <f aca="false">SUM(AK94+AL94-AM94)</f>
        <v>90000</v>
      </c>
      <c r="AO94" s="207" t="n">
        <f aca="false">SUM(AN94/$AN$2)</f>
        <v>11945.0527573163</v>
      </c>
      <c r="AP94" s="180" t="n">
        <v>100000</v>
      </c>
      <c r="AQ94" s="180"/>
      <c r="AR94" s="207" t="n">
        <f aca="false">SUM(AP94/$AN$2)</f>
        <v>13272.2808414626</v>
      </c>
      <c r="AS94" s="207" t="n">
        <v>7368.8</v>
      </c>
      <c r="AT94" s="207" t="n">
        <v>7368.8</v>
      </c>
      <c r="AU94" s="207"/>
      <c r="AV94" s="207"/>
      <c r="AW94" s="207" t="n">
        <f aca="false">SUM(AR94+AU94-AV94)</f>
        <v>13272.2808414626</v>
      </c>
      <c r="AX94" s="215" t="n">
        <v>20061.09</v>
      </c>
      <c r="AY94" s="180" t="n">
        <v>7000</v>
      </c>
      <c r="AZ94" s="180"/>
      <c r="BA94" s="160" t="n">
        <f aca="false">SUM(AW94+AY94-AZ94)</f>
        <v>20272.2808414626</v>
      </c>
      <c r="BI94" s="3"/>
    </row>
    <row r="95" customFormat="false" ht="12.75" hidden="true" customHeight="false" outlineLevel="0" collapsed="false">
      <c r="A95" s="209"/>
      <c r="B95" s="205"/>
      <c r="C95" s="205"/>
      <c r="D95" s="205"/>
      <c r="E95" s="205"/>
      <c r="F95" s="205"/>
      <c r="G95" s="205"/>
      <c r="H95" s="205"/>
      <c r="I95" s="217" t="n">
        <v>32371</v>
      </c>
      <c r="J95" s="218" t="s">
        <v>243</v>
      </c>
      <c r="K95" s="219"/>
      <c r="L95" s="219"/>
      <c r="M95" s="219"/>
      <c r="N95" s="219"/>
      <c r="O95" s="219"/>
      <c r="P95" s="219"/>
      <c r="Q95" s="219"/>
      <c r="R95" s="219"/>
      <c r="S95" s="219" t="n">
        <v>20000</v>
      </c>
      <c r="T95" s="219"/>
      <c r="U95" s="219"/>
      <c r="V95" s="207" t="e">
        <f aca="false">S95/P95*100</f>
        <v>#DIV/0!</v>
      </c>
      <c r="W95" s="219" t="n">
        <v>50000</v>
      </c>
      <c r="X95" s="219" t="n">
        <v>54000</v>
      </c>
      <c r="Y95" s="219" t="n">
        <v>110000</v>
      </c>
      <c r="Z95" s="219" t="n">
        <v>110000</v>
      </c>
      <c r="AA95" s="219" t="n">
        <v>150000</v>
      </c>
      <c r="AB95" s="219"/>
      <c r="AC95" s="219" t="n">
        <v>150000</v>
      </c>
      <c r="AD95" s="219" t="n">
        <v>50000</v>
      </c>
      <c r="AE95" s="219"/>
      <c r="AF95" s="219"/>
      <c r="AG95" s="221" t="n">
        <f aca="false">SUM(AD95+AE95-AF95)</f>
        <v>50000</v>
      </c>
      <c r="AH95" s="219" t="n">
        <v>21750</v>
      </c>
      <c r="AI95" s="219" t="n">
        <v>100000</v>
      </c>
      <c r="AJ95" s="180" t="n">
        <v>2750</v>
      </c>
      <c r="AK95" s="219" t="n">
        <v>100000</v>
      </c>
      <c r="AL95" s="219"/>
      <c r="AM95" s="219"/>
      <c r="AN95" s="180" t="n">
        <f aca="false">SUM(AK95+AL95-AM95)</f>
        <v>100000</v>
      </c>
      <c r="AO95" s="207" t="n">
        <f aca="false">SUM(AN95/$AN$2)</f>
        <v>13272.2808414626</v>
      </c>
      <c r="AP95" s="180" t="n">
        <v>100000</v>
      </c>
      <c r="AQ95" s="180"/>
      <c r="AR95" s="207" t="n">
        <f aca="false">SUM(AP95/$AN$2)</f>
        <v>13272.2808414626</v>
      </c>
      <c r="AS95" s="207" t="n">
        <v>5149.13</v>
      </c>
      <c r="AT95" s="207" t="n">
        <v>5149.13</v>
      </c>
      <c r="AU95" s="207"/>
      <c r="AV95" s="207"/>
      <c r="AW95" s="207" t="n">
        <f aca="false">SUM(AR95+AU95-AV95)</f>
        <v>13272.2808414626</v>
      </c>
      <c r="AX95" s="215" t="n">
        <v>6824.13</v>
      </c>
      <c r="AY95" s="180"/>
      <c r="AZ95" s="180"/>
      <c r="BA95" s="160" t="n">
        <f aca="false">SUM(AW95+AY95-AZ95)</f>
        <v>13272.2808414626</v>
      </c>
      <c r="BI95" s="3"/>
    </row>
    <row r="96" customFormat="false" ht="12.75" hidden="true" customHeight="false" outlineLevel="0" collapsed="false">
      <c r="A96" s="209"/>
      <c r="B96" s="205"/>
      <c r="C96" s="205"/>
      <c r="D96" s="205"/>
      <c r="E96" s="205"/>
      <c r="F96" s="205"/>
      <c r="G96" s="205"/>
      <c r="H96" s="205"/>
      <c r="I96" s="217" t="n">
        <v>32371</v>
      </c>
      <c r="J96" s="218" t="s">
        <v>244</v>
      </c>
      <c r="K96" s="219"/>
      <c r="L96" s="219"/>
      <c r="M96" s="219"/>
      <c r="N96" s="219"/>
      <c r="O96" s="219"/>
      <c r="P96" s="219"/>
      <c r="Q96" s="219"/>
      <c r="R96" s="219"/>
      <c r="S96" s="219" t="n">
        <v>100000</v>
      </c>
      <c r="T96" s="219"/>
      <c r="U96" s="219"/>
      <c r="V96" s="207" t="e">
        <f aca="false">S96/P96*100</f>
        <v>#DIV/0!</v>
      </c>
      <c r="W96" s="219" t="n">
        <v>0</v>
      </c>
      <c r="X96" s="219" t="n">
        <v>11000</v>
      </c>
      <c r="Y96" s="219" t="n">
        <v>10000</v>
      </c>
      <c r="Z96" s="219" t="n">
        <v>12000</v>
      </c>
      <c r="AA96" s="219"/>
      <c r="AB96" s="219"/>
      <c r="AC96" s="219"/>
      <c r="AD96" s="219" t="n">
        <v>0</v>
      </c>
      <c r="AE96" s="219"/>
      <c r="AF96" s="219"/>
      <c r="AG96" s="221" t="n">
        <f aca="false">SUM(AD96+AE96-AF96)</f>
        <v>0</v>
      </c>
      <c r="AH96" s="219"/>
      <c r="AI96" s="219" t="n">
        <v>15000</v>
      </c>
      <c r="AJ96" s="180" t="n">
        <v>0</v>
      </c>
      <c r="AK96" s="219" t="n">
        <v>0</v>
      </c>
      <c r="AL96" s="219"/>
      <c r="AM96" s="219"/>
      <c r="AN96" s="180" t="n">
        <f aca="false">SUM(AK96+AL96-AM96)</f>
        <v>0</v>
      </c>
      <c r="AO96" s="207" t="n">
        <f aca="false">SUM(AN96/$AN$2)</f>
        <v>0</v>
      </c>
      <c r="AP96" s="180"/>
      <c r="AQ96" s="180"/>
      <c r="AR96" s="207" t="n">
        <f aca="false">SUM(AP96/$AN$2)</f>
        <v>0</v>
      </c>
      <c r="AS96" s="207"/>
      <c r="AT96" s="207"/>
      <c r="AU96" s="207"/>
      <c r="AV96" s="207"/>
      <c r="AW96" s="207" t="n">
        <f aca="false">SUM(AR96+AU96-AV96)</f>
        <v>0</v>
      </c>
      <c r="AX96" s="215"/>
      <c r="AY96" s="180"/>
      <c r="AZ96" s="180"/>
      <c r="BA96" s="160" t="n">
        <f aca="false">SUM(AW96+AY96-AZ96)</f>
        <v>0</v>
      </c>
      <c r="BI96" s="3"/>
    </row>
    <row r="97" customFormat="false" ht="12.75" hidden="true" customHeight="false" outlineLevel="0" collapsed="false">
      <c r="A97" s="209"/>
      <c r="B97" s="205"/>
      <c r="C97" s="205"/>
      <c r="D97" s="205"/>
      <c r="E97" s="205"/>
      <c r="F97" s="205"/>
      <c r="G97" s="205"/>
      <c r="H97" s="205"/>
      <c r="I97" s="217" t="n">
        <v>32371</v>
      </c>
      <c r="J97" s="218" t="s">
        <v>245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07"/>
      <c r="W97" s="219"/>
      <c r="X97" s="219"/>
      <c r="Y97" s="219"/>
      <c r="Z97" s="219" t="n">
        <v>16000</v>
      </c>
      <c r="AA97" s="219"/>
      <c r="AB97" s="219" t="n">
        <v>15625</v>
      </c>
      <c r="AC97" s="219"/>
      <c r="AD97" s="219" t="n">
        <v>0</v>
      </c>
      <c r="AE97" s="219"/>
      <c r="AF97" s="219"/>
      <c r="AG97" s="221" t="n">
        <f aca="false">SUM(AD97+AE97-AF97)</f>
        <v>0</v>
      </c>
      <c r="AH97" s="219"/>
      <c r="AI97" s="219" t="n">
        <v>0</v>
      </c>
      <c r="AJ97" s="180" t="n">
        <v>0</v>
      </c>
      <c r="AK97" s="219" t="n">
        <v>0</v>
      </c>
      <c r="AL97" s="219"/>
      <c r="AM97" s="219"/>
      <c r="AN97" s="180" t="n">
        <f aca="false">SUM(AK97+AL97-AM97)</f>
        <v>0</v>
      </c>
      <c r="AO97" s="207" t="n">
        <f aca="false">SUM(AN97/$AN$2)</f>
        <v>0</v>
      </c>
      <c r="AP97" s="180"/>
      <c r="AQ97" s="180"/>
      <c r="AR97" s="207" t="n">
        <f aca="false">SUM(AP97/$AN$2)</f>
        <v>0</v>
      </c>
      <c r="AS97" s="207"/>
      <c r="AT97" s="207"/>
      <c r="AU97" s="207"/>
      <c r="AV97" s="207"/>
      <c r="AW97" s="207" t="n">
        <f aca="false">SUM(AR97+AU97-AV97)</f>
        <v>0</v>
      </c>
      <c r="AX97" s="215"/>
      <c r="AY97" s="180"/>
      <c r="AZ97" s="180"/>
      <c r="BA97" s="160" t="n">
        <f aca="false">SUM(AW97+AY97-AZ97)</f>
        <v>0</v>
      </c>
      <c r="BI97" s="3"/>
    </row>
    <row r="98" customFormat="false" ht="12.75" hidden="true" customHeight="false" outlineLevel="0" collapsed="false">
      <c r="A98" s="209"/>
      <c r="B98" s="205"/>
      <c r="C98" s="205"/>
      <c r="D98" s="205"/>
      <c r="E98" s="205"/>
      <c r="F98" s="205"/>
      <c r="G98" s="205"/>
      <c r="H98" s="205"/>
      <c r="I98" s="217" t="n">
        <v>32371</v>
      </c>
      <c r="J98" s="218" t="s">
        <v>246</v>
      </c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07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21"/>
      <c r="AH98" s="219"/>
      <c r="AI98" s="219" t="n">
        <v>20000</v>
      </c>
      <c r="AJ98" s="180" t="n">
        <v>16675</v>
      </c>
      <c r="AK98" s="219" t="n">
        <v>0</v>
      </c>
      <c r="AL98" s="219"/>
      <c r="AM98" s="219"/>
      <c r="AN98" s="180" t="n">
        <f aca="false">SUM(AK98+AL98-AM98)</f>
        <v>0</v>
      </c>
      <c r="AO98" s="207" t="n">
        <f aca="false">SUM(AN98/$AN$2)</f>
        <v>0</v>
      </c>
      <c r="AP98" s="180"/>
      <c r="AQ98" s="180"/>
      <c r="AR98" s="207" t="n">
        <f aca="false">SUM(AP98/$AN$2)</f>
        <v>0</v>
      </c>
      <c r="AS98" s="207"/>
      <c r="AT98" s="207"/>
      <c r="AU98" s="207"/>
      <c r="AV98" s="207"/>
      <c r="AW98" s="207" t="n">
        <f aca="false">SUM(AR98+AU98-AV98)</f>
        <v>0</v>
      </c>
      <c r="AX98" s="215"/>
      <c r="AY98" s="180"/>
      <c r="AZ98" s="180"/>
      <c r="BA98" s="160" t="n">
        <f aca="false">SUM(AW98+AY98-AZ98)</f>
        <v>0</v>
      </c>
      <c r="BI98" s="3"/>
    </row>
    <row r="99" customFormat="false" ht="12.75" hidden="true" customHeight="false" outlineLevel="0" collapsed="false">
      <c r="A99" s="209"/>
      <c r="B99" s="205"/>
      <c r="C99" s="205"/>
      <c r="D99" s="205"/>
      <c r="E99" s="205"/>
      <c r="F99" s="205"/>
      <c r="G99" s="205"/>
      <c r="H99" s="205"/>
      <c r="I99" s="217" t="n">
        <v>32371</v>
      </c>
      <c r="J99" s="218" t="s">
        <v>247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07"/>
      <c r="W99" s="219"/>
      <c r="X99" s="219"/>
      <c r="Y99" s="219"/>
      <c r="Z99" s="219"/>
      <c r="AA99" s="219"/>
      <c r="AB99" s="219"/>
      <c r="AC99" s="219"/>
      <c r="AD99" s="219" t="n">
        <v>16000</v>
      </c>
      <c r="AE99" s="219"/>
      <c r="AF99" s="219"/>
      <c r="AG99" s="221" t="n">
        <f aca="false">SUM(AD99+AE99-AF99)</f>
        <v>16000</v>
      </c>
      <c r="AH99" s="219" t="n">
        <v>7875</v>
      </c>
      <c r="AI99" s="219" t="n">
        <v>16000</v>
      </c>
      <c r="AJ99" s="180" t="n">
        <v>0</v>
      </c>
      <c r="AK99" s="219" t="n">
        <v>0</v>
      </c>
      <c r="AL99" s="219"/>
      <c r="AM99" s="219"/>
      <c r="AN99" s="180" t="n">
        <f aca="false">SUM(AK99+AL99-AM99)</f>
        <v>0</v>
      </c>
      <c r="AO99" s="207" t="n">
        <f aca="false">SUM(AN99/$AN$2)</f>
        <v>0</v>
      </c>
      <c r="AP99" s="180"/>
      <c r="AQ99" s="180"/>
      <c r="AR99" s="207" t="n">
        <f aca="false">SUM(AP99/$AN$2)</f>
        <v>0</v>
      </c>
      <c r="AS99" s="207"/>
      <c r="AT99" s="207"/>
      <c r="AU99" s="207"/>
      <c r="AV99" s="207"/>
      <c r="AW99" s="207" t="n">
        <f aca="false">SUM(AR99+AU99-AV99)</f>
        <v>0</v>
      </c>
      <c r="AX99" s="215"/>
      <c r="AY99" s="180"/>
      <c r="AZ99" s="180"/>
      <c r="BA99" s="160" t="n">
        <f aca="false">SUM(AW99+AY99-AZ99)</f>
        <v>0</v>
      </c>
      <c r="BI99" s="3"/>
    </row>
    <row r="100" customFormat="false" ht="12.75" hidden="true" customHeight="false" outlineLevel="0" collapsed="false">
      <c r="A100" s="209"/>
      <c r="B100" s="205"/>
      <c r="C100" s="205"/>
      <c r="D100" s="205"/>
      <c r="E100" s="205"/>
      <c r="F100" s="205"/>
      <c r="G100" s="205"/>
      <c r="H100" s="205"/>
      <c r="I100" s="217" t="n">
        <v>32371</v>
      </c>
      <c r="J100" s="218" t="s">
        <v>248</v>
      </c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07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21"/>
      <c r="AH100" s="219"/>
      <c r="AI100" s="219"/>
      <c r="AJ100" s="180" t="n">
        <v>12500</v>
      </c>
      <c r="AK100" s="219" t="n">
        <v>0</v>
      </c>
      <c r="AL100" s="219"/>
      <c r="AM100" s="219"/>
      <c r="AN100" s="180" t="n">
        <f aca="false">SUM(AK100+AL100-AM100)</f>
        <v>0</v>
      </c>
      <c r="AO100" s="207" t="n">
        <f aca="false">SUM(AN100/$AN$2)</f>
        <v>0</v>
      </c>
      <c r="AP100" s="180"/>
      <c r="AQ100" s="180"/>
      <c r="AR100" s="207" t="n">
        <f aca="false">SUM(AP100/$AN$2)</f>
        <v>0</v>
      </c>
      <c r="AS100" s="207"/>
      <c r="AT100" s="207"/>
      <c r="AU100" s="207"/>
      <c r="AV100" s="207"/>
      <c r="AW100" s="207" t="n">
        <f aca="false">SUM(AR100+AU100-AV100)</f>
        <v>0</v>
      </c>
      <c r="AX100" s="215"/>
      <c r="AY100" s="180"/>
      <c r="AZ100" s="180"/>
      <c r="BA100" s="160" t="n">
        <f aca="false">SUM(AW100+AY100-AZ100)</f>
        <v>0</v>
      </c>
      <c r="BI100" s="3"/>
    </row>
    <row r="101" customFormat="false" ht="12.75" hidden="true" customHeight="false" outlineLevel="0" collapsed="false">
      <c r="A101" s="209"/>
      <c r="B101" s="205"/>
      <c r="C101" s="205"/>
      <c r="D101" s="205"/>
      <c r="E101" s="205"/>
      <c r="F101" s="205"/>
      <c r="G101" s="205"/>
      <c r="H101" s="205"/>
      <c r="I101" s="217" t="n">
        <v>32371</v>
      </c>
      <c r="J101" s="218" t="s">
        <v>249</v>
      </c>
      <c r="K101" s="219" t="n">
        <v>64384.46</v>
      </c>
      <c r="L101" s="219" t="n">
        <v>55000</v>
      </c>
      <c r="M101" s="219" t="n">
        <v>55000</v>
      </c>
      <c r="N101" s="219" t="n">
        <v>45000</v>
      </c>
      <c r="O101" s="219" t="n">
        <v>45000</v>
      </c>
      <c r="P101" s="219" t="n">
        <v>40000</v>
      </c>
      <c r="Q101" s="219" t="n">
        <v>40000</v>
      </c>
      <c r="R101" s="219" t="n">
        <v>10370</v>
      </c>
      <c r="S101" s="219" t="n">
        <v>40000</v>
      </c>
      <c r="T101" s="219" t="n">
        <v>10000</v>
      </c>
      <c r="U101" s="219"/>
      <c r="V101" s="207" t="n">
        <f aca="false">S101/P101*100</f>
        <v>100</v>
      </c>
      <c r="W101" s="219" t="n">
        <v>30000</v>
      </c>
      <c r="X101" s="219" t="n">
        <v>30000</v>
      </c>
      <c r="Y101" s="219" t="n">
        <v>30000</v>
      </c>
      <c r="Z101" s="219" t="n">
        <v>30000</v>
      </c>
      <c r="AA101" s="219" t="n">
        <v>50000</v>
      </c>
      <c r="AB101" s="219" t="n">
        <v>8250</v>
      </c>
      <c r="AC101" s="219" t="n">
        <v>45000</v>
      </c>
      <c r="AD101" s="219" t="n">
        <v>80000</v>
      </c>
      <c r="AE101" s="219"/>
      <c r="AF101" s="219"/>
      <c r="AG101" s="221" t="n">
        <v>85000</v>
      </c>
      <c r="AH101" s="219" t="n">
        <v>81442.44</v>
      </c>
      <c r="AI101" s="219" t="n">
        <v>90000</v>
      </c>
      <c r="AJ101" s="180" t="n">
        <v>15000</v>
      </c>
      <c r="AK101" s="219" t="n">
        <v>88000</v>
      </c>
      <c r="AL101" s="219"/>
      <c r="AM101" s="219"/>
      <c r="AN101" s="180" t="n">
        <f aca="false">SUM(AK101+AL101-AM101)</f>
        <v>88000</v>
      </c>
      <c r="AO101" s="207" t="n">
        <f aca="false">SUM(AN101/$AN$2)</f>
        <v>11679.6071404871</v>
      </c>
      <c r="AP101" s="180" t="n">
        <v>50000</v>
      </c>
      <c r="AQ101" s="180"/>
      <c r="AR101" s="207" t="n">
        <f aca="false">SUM(AP101/$AN$2)</f>
        <v>6636.1404207313</v>
      </c>
      <c r="AS101" s="207" t="n">
        <v>3019.45</v>
      </c>
      <c r="AT101" s="207" t="n">
        <v>3019.45</v>
      </c>
      <c r="AU101" s="207" t="n">
        <v>4000</v>
      </c>
      <c r="AV101" s="207"/>
      <c r="AW101" s="207" t="n">
        <f aca="false">SUM(AR101+AU101-AV101)</f>
        <v>10636.1404207313</v>
      </c>
      <c r="AX101" s="215" t="n">
        <v>5176.32</v>
      </c>
      <c r="AY101" s="180"/>
      <c r="AZ101" s="180"/>
      <c r="BA101" s="160" t="n">
        <f aca="false">SUM(AW101+AY101-AZ101)</f>
        <v>10636.1404207313</v>
      </c>
      <c r="BI101" s="3"/>
    </row>
    <row r="102" customFormat="false" ht="12.75" hidden="true" customHeight="false" outlineLevel="0" collapsed="false">
      <c r="A102" s="209"/>
      <c r="B102" s="205"/>
      <c r="C102" s="205"/>
      <c r="D102" s="205"/>
      <c r="E102" s="205"/>
      <c r="F102" s="205"/>
      <c r="G102" s="205"/>
      <c r="H102" s="205"/>
      <c r="I102" s="217" t="n">
        <v>32381</v>
      </c>
      <c r="J102" s="218" t="s">
        <v>250</v>
      </c>
      <c r="K102" s="219"/>
      <c r="L102" s="219"/>
      <c r="M102" s="219"/>
      <c r="N102" s="219" t="n">
        <v>2000</v>
      </c>
      <c r="O102" s="219" t="n">
        <v>2000</v>
      </c>
      <c r="P102" s="219" t="n">
        <v>4000</v>
      </c>
      <c r="Q102" s="219" t="n">
        <v>4000</v>
      </c>
      <c r="R102" s="219" t="n">
        <v>1875</v>
      </c>
      <c r="S102" s="219" t="n">
        <v>4000</v>
      </c>
      <c r="T102" s="219" t="n">
        <v>1875</v>
      </c>
      <c r="U102" s="219"/>
      <c r="V102" s="207" t="n">
        <f aca="false">S102/P102*100</f>
        <v>100</v>
      </c>
      <c r="W102" s="219" t="n">
        <v>4000</v>
      </c>
      <c r="X102" s="219" t="n">
        <v>4000</v>
      </c>
      <c r="Y102" s="219" t="n">
        <v>4000</v>
      </c>
      <c r="Z102" s="219" t="n">
        <v>4000</v>
      </c>
      <c r="AA102" s="219" t="n">
        <v>4000</v>
      </c>
      <c r="AB102" s="219" t="n">
        <v>1875</v>
      </c>
      <c r="AC102" s="219" t="n">
        <v>4000</v>
      </c>
      <c r="AD102" s="219" t="n">
        <v>4000</v>
      </c>
      <c r="AE102" s="219"/>
      <c r="AF102" s="219"/>
      <c r="AG102" s="221" t="n">
        <f aca="false">SUM(AD102+AE102-AF102)</f>
        <v>4000</v>
      </c>
      <c r="AH102" s="219" t="n">
        <v>3125</v>
      </c>
      <c r="AI102" s="219" t="n">
        <v>4000</v>
      </c>
      <c r="AJ102" s="180" t="n">
        <v>1875</v>
      </c>
      <c r="AK102" s="219" t="n">
        <v>4000</v>
      </c>
      <c r="AL102" s="219"/>
      <c r="AM102" s="219"/>
      <c r="AN102" s="180" t="n">
        <f aca="false">SUM(AK102+AL102-AM102)</f>
        <v>4000</v>
      </c>
      <c r="AO102" s="207" t="n">
        <f aca="false">SUM(AN102/$AN$2)</f>
        <v>530.891233658504</v>
      </c>
      <c r="AP102" s="180" t="n">
        <v>4000</v>
      </c>
      <c r="AQ102" s="180"/>
      <c r="AR102" s="207" t="n">
        <f aca="false">SUM(AP102/$AN$2)</f>
        <v>530.891233658504</v>
      </c>
      <c r="AS102" s="207" t="n">
        <v>359.1</v>
      </c>
      <c r="AT102" s="207" t="n">
        <v>359.1</v>
      </c>
      <c r="AU102" s="207"/>
      <c r="AV102" s="207"/>
      <c r="AW102" s="207" t="n">
        <f aca="false">SUM(AR102+AU102-AV102)</f>
        <v>530.891233658504</v>
      </c>
      <c r="AX102" s="215" t="n">
        <v>615.6</v>
      </c>
      <c r="AY102" s="180" t="n">
        <v>100</v>
      </c>
      <c r="AZ102" s="180"/>
      <c r="BA102" s="160" t="n">
        <f aca="false">SUM(AW102+AY102-AZ102)</f>
        <v>630.891233658504</v>
      </c>
      <c r="BI102" s="3"/>
    </row>
    <row r="103" customFormat="false" ht="12.75" hidden="true" customHeight="false" outlineLevel="0" collapsed="false">
      <c r="A103" s="209"/>
      <c r="B103" s="205"/>
      <c r="C103" s="205"/>
      <c r="D103" s="205"/>
      <c r="E103" s="205"/>
      <c r="F103" s="205"/>
      <c r="G103" s="205"/>
      <c r="H103" s="205"/>
      <c r="I103" s="217" t="n">
        <v>32382</v>
      </c>
      <c r="J103" s="218" t="s">
        <v>251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07"/>
      <c r="W103" s="219"/>
      <c r="X103" s="219"/>
      <c r="Y103" s="219"/>
      <c r="Z103" s="219"/>
      <c r="AA103" s="219"/>
      <c r="AB103" s="219"/>
      <c r="AC103" s="219"/>
      <c r="AD103" s="219" t="n">
        <v>15000</v>
      </c>
      <c r="AE103" s="219"/>
      <c r="AF103" s="219"/>
      <c r="AG103" s="221" t="n">
        <f aca="false">SUM(AD103+AE103-AF103)</f>
        <v>15000</v>
      </c>
      <c r="AH103" s="219" t="n">
        <v>9275</v>
      </c>
      <c r="AI103" s="219" t="n">
        <v>18000</v>
      </c>
      <c r="AJ103" s="180" t="n">
        <v>8512.5</v>
      </c>
      <c r="AK103" s="219" t="n">
        <v>30000</v>
      </c>
      <c r="AL103" s="219"/>
      <c r="AM103" s="219"/>
      <c r="AN103" s="180" t="n">
        <f aca="false">SUM(AK103+AL103-AM103)</f>
        <v>30000</v>
      </c>
      <c r="AO103" s="207" t="n">
        <f aca="false">SUM(AN103/$AN$2)</f>
        <v>3981.68425243878</v>
      </c>
      <c r="AP103" s="180" t="n">
        <v>10000</v>
      </c>
      <c r="AQ103" s="180"/>
      <c r="AR103" s="207" t="n">
        <f aca="false">SUM(AP103/$AN$2)</f>
        <v>1327.22808414626</v>
      </c>
      <c r="AS103" s="207" t="n">
        <v>4108.22</v>
      </c>
      <c r="AT103" s="207" t="n">
        <v>4108.22</v>
      </c>
      <c r="AU103" s="207" t="n">
        <v>6000</v>
      </c>
      <c r="AV103" s="207"/>
      <c r="AW103" s="207" t="n">
        <f aca="false">SUM(AR103+AU103-AV103)</f>
        <v>7327.22808414626</v>
      </c>
      <c r="AX103" s="215" t="n">
        <v>5439.54</v>
      </c>
      <c r="AY103" s="180"/>
      <c r="AZ103" s="180"/>
      <c r="BA103" s="160" t="n">
        <f aca="false">SUM(AW103+AY103-AZ103)</f>
        <v>7327.22808414626</v>
      </c>
      <c r="BI103" s="3"/>
    </row>
    <row r="104" customFormat="false" ht="12.75" hidden="true" customHeight="false" outlineLevel="0" collapsed="false">
      <c r="A104" s="209"/>
      <c r="B104" s="205"/>
      <c r="C104" s="205"/>
      <c r="D104" s="205"/>
      <c r="E104" s="205"/>
      <c r="F104" s="205"/>
      <c r="G104" s="205"/>
      <c r="H104" s="205"/>
      <c r="I104" s="217" t="n">
        <v>32391</v>
      </c>
      <c r="J104" s="218" t="s">
        <v>252</v>
      </c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07"/>
      <c r="W104" s="219"/>
      <c r="X104" s="219" t="n">
        <v>30000</v>
      </c>
      <c r="Y104" s="219" t="n">
        <v>30000</v>
      </c>
      <c r="Z104" s="219" t="n">
        <v>30000</v>
      </c>
      <c r="AA104" s="219" t="n">
        <v>35000</v>
      </c>
      <c r="AB104" s="219" t="n">
        <v>12991.63</v>
      </c>
      <c r="AC104" s="219" t="n">
        <v>35000</v>
      </c>
      <c r="AD104" s="219" t="n">
        <v>35000</v>
      </c>
      <c r="AE104" s="219"/>
      <c r="AF104" s="219"/>
      <c r="AG104" s="221" t="n">
        <f aca="false">SUM(AD104+AE104-AF104)</f>
        <v>35000</v>
      </c>
      <c r="AH104" s="219" t="n">
        <v>21496.96</v>
      </c>
      <c r="AI104" s="219" t="n">
        <v>35000</v>
      </c>
      <c r="AJ104" s="180" t="n">
        <v>4984.59</v>
      </c>
      <c r="AK104" s="219" t="n">
        <v>30000</v>
      </c>
      <c r="AL104" s="219"/>
      <c r="AM104" s="219"/>
      <c r="AN104" s="180" t="n">
        <f aca="false">SUM(AK104+AL104-AM104)</f>
        <v>30000</v>
      </c>
      <c r="AO104" s="207" t="n">
        <f aca="false">SUM(AN104/$AN$2)</f>
        <v>3981.68425243878</v>
      </c>
      <c r="AP104" s="180" t="n">
        <v>10000</v>
      </c>
      <c r="AQ104" s="180"/>
      <c r="AR104" s="207" t="n">
        <f aca="false">SUM(AP104/$AN$2)</f>
        <v>1327.22808414626</v>
      </c>
      <c r="AS104" s="207" t="n">
        <v>1031.59</v>
      </c>
      <c r="AT104" s="207" t="n">
        <v>1031.59</v>
      </c>
      <c r="AU104" s="207" t="n">
        <v>500</v>
      </c>
      <c r="AV104" s="207"/>
      <c r="AW104" s="207" t="n">
        <f aca="false">SUM(AR104+AU104-AV104)</f>
        <v>1827.22808414626</v>
      </c>
      <c r="AX104" s="215" t="n">
        <v>1554.51</v>
      </c>
      <c r="AY104" s="180"/>
      <c r="AZ104" s="180"/>
      <c r="BA104" s="160" t="n">
        <f aca="false">SUM(AW104+AY104-AZ104)</f>
        <v>1827.22808414626</v>
      </c>
      <c r="BI104" s="3"/>
    </row>
    <row r="105" customFormat="false" ht="12.75" hidden="true" customHeight="false" outlineLevel="0" collapsed="false">
      <c r="A105" s="209"/>
      <c r="B105" s="205"/>
      <c r="C105" s="205"/>
      <c r="D105" s="205"/>
      <c r="E105" s="205"/>
      <c r="F105" s="205"/>
      <c r="G105" s="205"/>
      <c r="H105" s="205"/>
      <c r="I105" s="217" t="n">
        <v>32391</v>
      </c>
      <c r="J105" s="218" t="s">
        <v>253</v>
      </c>
      <c r="K105" s="219" t="n">
        <v>0</v>
      </c>
      <c r="L105" s="219" t="n">
        <v>0</v>
      </c>
      <c r="M105" s="219" t="n">
        <v>0</v>
      </c>
      <c r="N105" s="219" t="n">
        <v>5000</v>
      </c>
      <c r="O105" s="219" t="n">
        <v>5000</v>
      </c>
      <c r="P105" s="219" t="n">
        <v>5000</v>
      </c>
      <c r="Q105" s="219" t="n">
        <v>5000</v>
      </c>
      <c r="R105" s="219"/>
      <c r="S105" s="219" t="n">
        <v>3000</v>
      </c>
      <c r="T105" s="219"/>
      <c r="U105" s="219"/>
      <c r="V105" s="207" t="n">
        <f aca="false">S105/P105*100</f>
        <v>60</v>
      </c>
      <c r="W105" s="219" t="n">
        <v>3000</v>
      </c>
      <c r="X105" s="219" t="n">
        <v>3000</v>
      </c>
      <c r="Y105" s="219" t="n">
        <v>5000</v>
      </c>
      <c r="Z105" s="219" t="n">
        <v>5000</v>
      </c>
      <c r="AA105" s="219" t="n">
        <v>5000</v>
      </c>
      <c r="AB105" s="219"/>
      <c r="AC105" s="219" t="n">
        <v>5000</v>
      </c>
      <c r="AD105" s="219" t="n">
        <v>5000</v>
      </c>
      <c r="AE105" s="219"/>
      <c r="AF105" s="219"/>
      <c r="AG105" s="221" t="n">
        <f aca="false">SUM(AD105+AE105-AF105)</f>
        <v>5000</v>
      </c>
      <c r="AH105" s="219"/>
      <c r="AI105" s="219" t="n">
        <v>5000</v>
      </c>
      <c r="AJ105" s="180" t="n">
        <v>0</v>
      </c>
      <c r="AK105" s="219" t="n">
        <v>5000</v>
      </c>
      <c r="AL105" s="219"/>
      <c r="AM105" s="219"/>
      <c r="AN105" s="180" t="n">
        <f aca="false">SUM(AK105+AL105-AM105)</f>
        <v>5000</v>
      </c>
      <c r="AO105" s="207" t="n">
        <f aca="false">SUM(AN105/$AN$2)</f>
        <v>663.61404207313</v>
      </c>
      <c r="AP105" s="180" t="n">
        <v>5000</v>
      </c>
      <c r="AQ105" s="180"/>
      <c r="AR105" s="207" t="n">
        <f aca="false">SUM(AP105/$AN$2)</f>
        <v>663.61404207313</v>
      </c>
      <c r="AS105" s="207"/>
      <c r="AT105" s="207"/>
      <c r="AU105" s="207"/>
      <c r="AV105" s="207"/>
      <c r="AW105" s="207" t="n">
        <f aca="false">SUM(AR105+AU105-AV105)</f>
        <v>663.61404207313</v>
      </c>
      <c r="AX105" s="215"/>
      <c r="AY105" s="180"/>
      <c r="AZ105" s="180"/>
      <c r="BA105" s="160" t="n">
        <f aca="false">SUM(AW105+AY105-AZ105)</f>
        <v>663.61404207313</v>
      </c>
      <c r="BI105" s="3"/>
    </row>
    <row r="106" customFormat="false" ht="12.75" hidden="true" customHeight="false" outlineLevel="0" collapsed="false">
      <c r="A106" s="209"/>
      <c r="B106" s="205"/>
      <c r="C106" s="205"/>
      <c r="D106" s="205"/>
      <c r="E106" s="205"/>
      <c r="F106" s="205"/>
      <c r="G106" s="205"/>
      <c r="H106" s="205"/>
      <c r="I106" s="217" t="n">
        <v>32394</v>
      </c>
      <c r="J106" s="218" t="s">
        <v>254</v>
      </c>
      <c r="K106" s="219"/>
      <c r="L106" s="219"/>
      <c r="M106" s="219"/>
      <c r="N106" s="219" t="n">
        <v>2000</v>
      </c>
      <c r="O106" s="219" t="n">
        <v>2000</v>
      </c>
      <c r="P106" s="219" t="n">
        <v>2000</v>
      </c>
      <c r="Q106" s="219" t="n">
        <v>2000</v>
      </c>
      <c r="R106" s="219"/>
      <c r="S106" s="219" t="n">
        <v>2000</v>
      </c>
      <c r="T106" s="219"/>
      <c r="U106" s="219"/>
      <c r="V106" s="207" t="n">
        <f aca="false">S106/P106*100</f>
        <v>100</v>
      </c>
      <c r="W106" s="219" t="n">
        <v>2000</v>
      </c>
      <c r="X106" s="219" t="n">
        <v>2000</v>
      </c>
      <c r="Y106" s="219" t="n">
        <v>2000</v>
      </c>
      <c r="Z106" s="219" t="n">
        <v>3000</v>
      </c>
      <c r="AA106" s="219" t="n">
        <v>2000</v>
      </c>
      <c r="AB106" s="219"/>
      <c r="AC106" s="219" t="n">
        <v>2000</v>
      </c>
      <c r="AD106" s="219" t="n">
        <v>2000</v>
      </c>
      <c r="AE106" s="219"/>
      <c r="AF106" s="219"/>
      <c r="AG106" s="221" t="n">
        <f aca="false">SUM(AD106+AE106-AF106)</f>
        <v>2000</v>
      </c>
      <c r="AH106" s="219"/>
      <c r="AI106" s="219" t="n">
        <v>2000</v>
      </c>
      <c r="AJ106" s="180" t="n">
        <v>0</v>
      </c>
      <c r="AK106" s="219" t="n">
        <v>3000</v>
      </c>
      <c r="AL106" s="219"/>
      <c r="AM106" s="219"/>
      <c r="AN106" s="180" t="n">
        <f aca="false">SUM(AK106+AL106-AM106)</f>
        <v>3000</v>
      </c>
      <c r="AO106" s="207" t="n">
        <f aca="false">SUM(AN106/$AN$2)</f>
        <v>398.168425243878</v>
      </c>
      <c r="AP106" s="180" t="n">
        <v>3000</v>
      </c>
      <c r="AQ106" s="180"/>
      <c r="AR106" s="207" t="n">
        <f aca="false">SUM(AP106/$AN$2)</f>
        <v>398.168425243878</v>
      </c>
      <c r="AS106" s="207" t="n">
        <v>120.69</v>
      </c>
      <c r="AT106" s="207" t="n">
        <v>120.69</v>
      </c>
      <c r="AU106" s="207"/>
      <c r="AV106" s="207"/>
      <c r="AW106" s="207" t="n">
        <f aca="false">SUM(AR106+AU106-AV106)</f>
        <v>398.168425243878</v>
      </c>
      <c r="AX106" s="215" t="n">
        <v>466.05</v>
      </c>
      <c r="AY106" s="180" t="n">
        <v>200</v>
      </c>
      <c r="AZ106" s="180"/>
      <c r="BA106" s="160" t="n">
        <f aca="false">SUM(AW106+AY106-AZ106)</f>
        <v>598.168425243878</v>
      </c>
      <c r="BI106" s="3"/>
    </row>
    <row r="107" customFormat="false" ht="12.75" hidden="true" customHeight="false" outlineLevel="0" collapsed="false">
      <c r="A107" s="209"/>
      <c r="B107" s="205"/>
      <c r="C107" s="205"/>
      <c r="D107" s="205"/>
      <c r="E107" s="205"/>
      <c r="F107" s="205"/>
      <c r="G107" s="205"/>
      <c r="H107" s="205"/>
      <c r="I107" s="217" t="n">
        <v>32399</v>
      </c>
      <c r="J107" s="218" t="s">
        <v>255</v>
      </c>
      <c r="K107" s="219"/>
      <c r="L107" s="219"/>
      <c r="M107" s="219"/>
      <c r="N107" s="219" t="n">
        <v>5000</v>
      </c>
      <c r="O107" s="219" t="n">
        <v>5000</v>
      </c>
      <c r="P107" s="219" t="n">
        <v>5000</v>
      </c>
      <c r="Q107" s="219" t="n">
        <v>5000</v>
      </c>
      <c r="R107" s="219" t="n">
        <v>6000</v>
      </c>
      <c r="S107" s="219" t="n">
        <v>6000</v>
      </c>
      <c r="T107" s="219"/>
      <c r="U107" s="219"/>
      <c r="V107" s="207" t="n">
        <f aca="false">S107/P107*100</f>
        <v>120</v>
      </c>
      <c r="W107" s="219" t="n">
        <v>6000</v>
      </c>
      <c r="X107" s="219" t="n">
        <v>0</v>
      </c>
      <c r="Y107" s="219" t="n">
        <v>10000</v>
      </c>
      <c r="Z107" s="219" t="n">
        <v>10000</v>
      </c>
      <c r="AA107" s="219" t="n">
        <v>10000</v>
      </c>
      <c r="AB107" s="219"/>
      <c r="AC107" s="219" t="n">
        <v>10000</v>
      </c>
      <c r="AD107" s="219" t="n">
        <v>10000</v>
      </c>
      <c r="AE107" s="219"/>
      <c r="AF107" s="219"/>
      <c r="AG107" s="221" t="n">
        <f aca="false">SUM(AD107+AE107-AF107)</f>
        <v>10000</v>
      </c>
      <c r="AH107" s="219"/>
      <c r="AI107" s="219" t="n">
        <v>10000</v>
      </c>
      <c r="AJ107" s="180" t="n">
        <v>0</v>
      </c>
      <c r="AK107" s="219" t="n">
        <v>10000</v>
      </c>
      <c r="AL107" s="219" t="n">
        <v>10000</v>
      </c>
      <c r="AM107" s="219"/>
      <c r="AN107" s="180" t="n">
        <f aca="false">SUM(AK107+AL107-AM107)</f>
        <v>20000</v>
      </c>
      <c r="AO107" s="207" t="n">
        <f aca="false">SUM(AN107/$AN$2)</f>
        <v>2654.45616829252</v>
      </c>
      <c r="AP107" s="180" t="n">
        <v>15000</v>
      </c>
      <c r="AQ107" s="180"/>
      <c r="AR107" s="207" t="n">
        <f aca="false">SUM(AP107/$AN$2)</f>
        <v>1990.84212621939</v>
      </c>
      <c r="AS107" s="207" t="n">
        <v>228.82</v>
      </c>
      <c r="AT107" s="207" t="n">
        <v>228.82</v>
      </c>
      <c r="AU107" s="207"/>
      <c r="AV107" s="207"/>
      <c r="AW107" s="207" t="n">
        <f aca="false">SUM(AR107+AU107-AV107)</f>
        <v>1990.84212621939</v>
      </c>
      <c r="AX107" s="215" t="n">
        <v>228.82</v>
      </c>
      <c r="AY107" s="180"/>
      <c r="AZ107" s="180"/>
      <c r="BA107" s="160" t="n">
        <f aca="false">SUM(AW107+AY107-AZ107)</f>
        <v>1990.84212621939</v>
      </c>
      <c r="BI107" s="3"/>
    </row>
    <row r="108" customFormat="false" ht="12.75" hidden="true" customHeight="false" outlineLevel="0" collapsed="false">
      <c r="A108" s="209"/>
      <c r="B108" s="205"/>
      <c r="C108" s="205"/>
      <c r="D108" s="205"/>
      <c r="E108" s="205"/>
      <c r="F108" s="205"/>
      <c r="G108" s="205"/>
      <c r="H108" s="205"/>
      <c r="I108" s="217" t="n">
        <v>329</v>
      </c>
      <c r="J108" s="218" t="s">
        <v>161</v>
      </c>
      <c r="K108" s="219" t="n">
        <f aca="false">SUM(K112:K112)</f>
        <v>247013.43</v>
      </c>
      <c r="L108" s="219" t="n">
        <f aca="false">SUM(L112:L112)</f>
        <v>44500</v>
      </c>
      <c r="M108" s="219" t="n">
        <f aca="false">SUM(M112:M112)</f>
        <v>44500</v>
      </c>
      <c r="N108" s="219" t="n">
        <f aca="false">SUM(N109:N113)</f>
        <v>21000</v>
      </c>
      <c r="O108" s="219" t="n">
        <f aca="false">SUM(O109:O113)</f>
        <v>21000</v>
      </c>
      <c r="P108" s="219" t="n">
        <f aca="false">SUM(P109:P113)</f>
        <v>21362</v>
      </c>
      <c r="Q108" s="219" t="n">
        <f aca="false">SUM(Q109:Q113)</f>
        <v>21362</v>
      </c>
      <c r="R108" s="219" t="n">
        <f aca="false">SUM(R109:R113)</f>
        <v>15900.84</v>
      </c>
      <c r="S108" s="219" t="n">
        <f aca="false">SUM(S109:S113)</f>
        <v>25000</v>
      </c>
      <c r="T108" s="219" t="n">
        <f aca="false">SUM(T109:T113)</f>
        <v>8027.64</v>
      </c>
      <c r="U108" s="219" t="n">
        <f aca="false">SUM(U109:U113)</f>
        <v>0</v>
      </c>
      <c r="V108" s="219" t="n">
        <f aca="false">SUM(V109:V113)</f>
        <v>257.183275699466</v>
      </c>
      <c r="W108" s="219" t="n">
        <f aca="false">SUM(W109:W113)</f>
        <v>44000</v>
      </c>
      <c r="X108" s="219" t="n">
        <f aca="false">SUM(X109:X113)</f>
        <v>95700</v>
      </c>
      <c r="Y108" s="219" t="n">
        <f aca="false">SUM(Y109:Y114)</f>
        <v>142296</v>
      </c>
      <c r="Z108" s="219" t="n">
        <f aca="false">SUM(Z109:Z114)</f>
        <v>1174004</v>
      </c>
      <c r="AA108" s="219" t="n">
        <f aca="false">SUM(AA109:AA114)</f>
        <v>163000</v>
      </c>
      <c r="AB108" s="219" t="n">
        <f aca="false">SUM(AB109:AB114)</f>
        <v>29492.02</v>
      </c>
      <c r="AC108" s="219" t="n">
        <f aca="false">SUM(AC109:AC114)</f>
        <v>233000</v>
      </c>
      <c r="AD108" s="219" t="n">
        <f aca="false">SUM(AD109:AD114)</f>
        <v>85500</v>
      </c>
      <c r="AE108" s="219" t="n">
        <f aca="false">SUM(AE109:AE114)</f>
        <v>0</v>
      </c>
      <c r="AF108" s="219" t="n">
        <f aca="false">SUM(AF109:AF114)</f>
        <v>0</v>
      </c>
      <c r="AG108" s="219" t="n">
        <f aca="false">SUM(AG109:AG114)</f>
        <v>85500</v>
      </c>
      <c r="AH108" s="219" t="n">
        <f aca="false">SUM(AH109:AH114)</f>
        <v>41781.32</v>
      </c>
      <c r="AI108" s="219" t="n">
        <f aca="false">SUM(AI109:AI114)</f>
        <v>229200</v>
      </c>
      <c r="AJ108" s="219" t="n">
        <f aca="false">SUM(AJ109:AJ114)</f>
        <v>19146.15</v>
      </c>
      <c r="AK108" s="219" t="n">
        <v>269691.6</v>
      </c>
      <c r="AL108" s="219" t="n">
        <f aca="false">SUM(AL109:AL114)</f>
        <v>15000</v>
      </c>
      <c r="AM108" s="219" t="n">
        <f aca="false">SUM(AM109:AM114)</f>
        <v>125500</v>
      </c>
      <c r="AN108" s="219" t="n">
        <f aca="false">SUM(AN109:AN114)</f>
        <v>164191.6</v>
      </c>
      <c r="AO108" s="207" t="n">
        <f aca="false">SUM(AN108/$AN$2)</f>
        <v>21791.9702700909</v>
      </c>
      <c r="AP108" s="219" t="n">
        <f aca="false">SUM(AP109:AP114)</f>
        <v>125000</v>
      </c>
      <c r="AQ108" s="219"/>
      <c r="AR108" s="207" t="n">
        <f aca="false">SUM(AP108/$AN$2)</f>
        <v>16590.3510518283</v>
      </c>
      <c r="AS108" s="207"/>
      <c r="AT108" s="207" t="n">
        <f aca="false">SUM(AT109:AT114)</f>
        <v>3342.81</v>
      </c>
      <c r="AU108" s="207" t="n">
        <f aca="false">SUM(AU109:AU114)</f>
        <v>71646.21</v>
      </c>
      <c r="AV108" s="207" t="n">
        <f aca="false">SUM(AV109:AV114)</f>
        <v>0</v>
      </c>
      <c r="AW108" s="207" t="n">
        <f aca="false">SUM(AR108+AU108-AV108)</f>
        <v>88236.5610518283</v>
      </c>
      <c r="AX108" s="215" t="n">
        <f aca="false">SUM(AX109:AX114)</f>
        <v>14439.23</v>
      </c>
      <c r="AY108" s="216" t="n">
        <f aca="false">SUM(AY109:AY114)</f>
        <v>5187.53</v>
      </c>
      <c r="AZ108" s="216" t="n">
        <f aca="false">SUM(AZ109:AZ114)</f>
        <v>53159.52</v>
      </c>
      <c r="BA108" s="287" t="n">
        <f aca="false">SUM(BA109:BA114)</f>
        <v>40264.5710518283</v>
      </c>
      <c r="BI108" s="3"/>
    </row>
    <row r="109" customFormat="false" ht="12.75" hidden="true" customHeight="false" outlineLevel="0" collapsed="false">
      <c r="A109" s="209"/>
      <c r="B109" s="205"/>
      <c r="C109" s="205"/>
      <c r="D109" s="205"/>
      <c r="E109" s="205"/>
      <c r="F109" s="205"/>
      <c r="G109" s="205"/>
      <c r="H109" s="205"/>
      <c r="I109" s="217" t="n">
        <v>32931</v>
      </c>
      <c r="J109" s="218" t="s">
        <v>256</v>
      </c>
      <c r="K109" s="219"/>
      <c r="L109" s="219"/>
      <c r="M109" s="219"/>
      <c r="N109" s="219" t="n">
        <v>15000</v>
      </c>
      <c r="O109" s="219" t="n">
        <v>15000</v>
      </c>
      <c r="P109" s="219" t="n">
        <v>15000</v>
      </c>
      <c r="Q109" s="219" t="n">
        <v>15000</v>
      </c>
      <c r="R109" s="219" t="n">
        <v>6124.59</v>
      </c>
      <c r="S109" s="219" t="n">
        <v>15000</v>
      </c>
      <c r="T109" s="219" t="n">
        <v>4490.14</v>
      </c>
      <c r="U109" s="219"/>
      <c r="V109" s="207" t="n">
        <f aca="false">S109/P109*100</f>
        <v>100</v>
      </c>
      <c r="W109" s="219" t="n">
        <v>15000</v>
      </c>
      <c r="X109" s="219" t="n">
        <v>35000</v>
      </c>
      <c r="Y109" s="219" t="n">
        <v>35000</v>
      </c>
      <c r="Z109" s="219" t="n">
        <v>40000</v>
      </c>
      <c r="AA109" s="219" t="n">
        <v>35000</v>
      </c>
      <c r="AB109" s="219" t="n">
        <v>8714.75</v>
      </c>
      <c r="AC109" s="219" t="n">
        <v>35000</v>
      </c>
      <c r="AD109" s="219" t="n">
        <v>35000</v>
      </c>
      <c r="AE109" s="219"/>
      <c r="AF109" s="219"/>
      <c r="AG109" s="221" t="n">
        <f aca="false">SUM(AD109+AE109-AF109)</f>
        <v>35000</v>
      </c>
      <c r="AH109" s="219" t="n">
        <v>17082.95</v>
      </c>
      <c r="AI109" s="219" t="n">
        <v>40000</v>
      </c>
      <c r="AJ109" s="180" t="n">
        <v>5090.41</v>
      </c>
      <c r="AK109" s="219" t="n">
        <v>40000</v>
      </c>
      <c r="AL109" s="219"/>
      <c r="AM109" s="219"/>
      <c r="AN109" s="180" t="n">
        <f aca="false">SUM(AK109+AL109-AM109)</f>
        <v>40000</v>
      </c>
      <c r="AO109" s="207" t="n">
        <f aca="false">SUM(AN109/$AN$2)</f>
        <v>5308.91233658504</v>
      </c>
      <c r="AP109" s="180" t="n">
        <v>40000</v>
      </c>
      <c r="AQ109" s="180"/>
      <c r="AR109" s="207" t="n">
        <f aca="false">SUM(AP109/$AN$2)</f>
        <v>5308.91233658504</v>
      </c>
      <c r="AS109" s="207" t="n">
        <v>1550.47</v>
      </c>
      <c r="AT109" s="207" t="n">
        <v>1550.47</v>
      </c>
      <c r="AU109" s="207"/>
      <c r="AV109" s="207"/>
      <c r="AW109" s="207" t="n">
        <f aca="false">SUM(AR109+AU109-AV109)</f>
        <v>5308.91233658504</v>
      </c>
      <c r="AX109" s="215" t="n">
        <v>5951.39</v>
      </c>
      <c r="AY109" s="180" t="n">
        <v>3000</v>
      </c>
      <c r="AZ109" s="180"/>
      <c r="BA109" s="160" t="n">
        <f aca="false">SUM(AW109+AY109-AZ109)</f>
        <v>8308.91233658504</v>
      </c>
      <c r="BI109" s="3"/>
    </row>
    <row r="110" customFormat="false" ht="12.75" hidden="true" customHeight="false" outlineLevel="0" collapsed="false">
      <c r="A110" s="209"/>
      <c r="B110" s="205"/>
      <c r="C110" s="205"/>
      <c r="D110" s="205"/>
      <c r="E110" s="205"/>
      <c r="F110" s="205"/>
      <c r="G110" s="205"/>
      <c r="H110" s="205"/>
      <c r="I110" s="217" t="n">
        <v>32955</v>
      </c>
      <c r="J110" s="218" t="s">
        <v>257</v>
      </c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07"/>
      <c r="W110" s="219"/>
      <c r="X110" s="219" t="n">
        <v>15000</v>
      </c>
      <c r="Y110" s="219" t="n">
        <v>15000</v>
      </c>
      <c r="Z110" s="219" t="n">
        <v>15100</v>
      </c>
      <c r="AA110" s="219" t="n">
        <v>15000</v>
      </c>
      <c r="AB110" s="219" t="n">
        <v>6673.33</v>
      </c>
      <c r="AC110" s="219" t="n">
        <v>15000</v>
      </c>
      <c r="AD110" s="219" t="n">
        <v>15000</v>
      </c>
      <c r="AE110" s="219"/>
      <c r="AF110" s="219"/>
      <c r="AG110" s="221" t="n">
        <f aca="false">SUM(AD110+AE110-AF110)</f>
        <v>15000</v>
      </c>
      <c r="AH110" s="219" t="n">
        <v>4781.25</v>
      </c>
      <c r="AI110" s="219" t="n">
        <v>10000</v>
      </c>
      <c r="AJ110" s="180" t="n">
        <v>4250</v>
      </c>
      <c r="AK110" s="219" t="n">
        <v>10000</v>
      </c>
      <c r="AL110" s="219"/>
      <c r="AM110" s="219"/>
      <c r="AN110" s="180" t="n">
        <f aca="false">SUM(AK110+AL110-AM110)</f>
        <v>10000</v>
      </c>
      <c r="AO110" s="207" t="n">
        <f aca="false">SUM(AN110/$AN$2)</f>
        <v>1327.22808414626</v>
      </c>
      <c r="AP110" s="180" t="n">
        <v>10000</v>
      </c>
      <c r="AQ110" s="180"/>
      <c r="AR110" s="207" t="n">
        <f aca="false">SUM(AP110/$AN$2)</f>
        <v>1327.22808414626</v>
      </c>
      <c r="AS110" s="207" t="n">
        <v>676.86</v>
      </c>
      <c r="AT110" s="207" t="n">
        <v>676.86</v>
      </c>
      <c r="AU110" s="207"/>
      <c r="AV110" s="207"/>
      <c r="AW110" s="207" t="n">
        <f aca="false">SUM(AR110+AU110-AV110)</f>
        <v>1327.22808414626</v>
      </c>
      <c r="AX110" s="215" t="n">
        <v>1128.1</v>
      </c>
      <c r="AY110" s="180"/>
      <c r="AZ110" s="180"/>
      <c r="BA110" s="160" t="n">
        <f aca="false">SUM(AW110+AY110-AZ110)</f>
        <v>1327.22808414626</v>
      </c>
      <c r="BI110" s="3"/>
    </row>
    <row r="111" customFormat="false" ht="12.75" hidden="true" customHeight="false" outlineLevel="0" collapsed="false">
      <c r="A111" s="209"/>
      <c r="B111" s="205"/>
      <c r="C111" s="205"/>
      <c r="D111" s="205"/>
      <c r="E111" s="205"/>
      <c r="F111" s="205"/>
      <c r="G111" s="205"/>
      <c r="H111" s="205"/>
      <c r="I111" s="217" t="n">
        <v>32959</v>
      </c>
      <c r="J111" s="218" t="s">
        <v>258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07"/>
      <c r="W111" s="219"/>
      <c r="X111" s="219"/>
      <c r="Y111" s="219"/>
      <c r="Z111" s="219" t="n">
        <v>5000</v>
      </c>
      <c r="AA111" s="219" t="n">
        <v>5000</v>
      </c>
      <c r="AB111" s="219" t="n">
        <v>3261.38</v>
      </c>
      <c r="AC111" s="219" t="n">
        <v>5000</v>
      </c>
      <c r="AD111" s="219" t="n">
        <v>5000</v>
      </c>
      <c r="AE111" s="219"/>
      <c r="AF111" s="219"/>
      <c r="AG111" s="221" t="n">
        <f aca="false">SUM(AD111+AE111-AF111)</f>
        <v>5000</v>
      </c>
      <c r="AH111" s="219" t="n">
        <v>5112.93</v>
      </c>
      <c r="AI111" s="219" t="n">
        <v>5000</v>
      </c>
      <c r="AJ111" s="180" t="n">
        <v>0</v>
      </c>
      <c r="AK111" s="219" t="n">
        <v>5000</v>
      </c>
      <c r="AL111" s="219" t="n">
        <v>15000</v>
      </c>
      <c r="AM111" s="219"/>
      <c r="AN111" s="180" t="n">
        <f aca="false">SUM(AK111+AL111-AM111)</f>
        <v>20000</v>
      </c>
      <c r="AO111" s="207" t="n">
        <f aca="false">SUM(AN111/$AN$2)</f>
        <v>2654.45616829252</v>
      </c>
      <c r="AP111" s="180" t="n">
        <v>20000</v>
      </c>
      <c r="AQ111" s="180"/>
      <c r="AR111" s="207" t="n">
        <f aca="false">SUM(AP111/$AN$2)</f>
        <v>2654.45616829252</v>
      </c>
      <c r="AS111" s="207" t="n">
        <v>0</v>
      </c>
      <c r="AT111" s="207" t="n">
        <v>0</v>
      </c>
      <c r="AU111" s="207"/>
      <c r="AV111" s="207"/>
      <c r="AW111" s="207" t="n">
        <f aca="false">SUM(AR111+AU111-AV111)</f>
        <v>2654.45616829252</v>
      </c>
      <c r="AX111" s="215" t="n">
        <v>2961.6</v>
      </c>
      <c r="AY111" s="180" t="n">
        <v>400</v>
      </c>
      <c r="AZ111" s="180"/>
      <c r="BA111" s="160" t="n">
        <f aca="false">SUM(AW111+AY111-AZ111)</f>
        <v>3054.45616829252</v>
      </c>
      <c r="BI111" s="3"/>
    </row>
    <row r="112" customFormat="false" ht="12.75" hidden="true" customHeight="false" outlineLevel="0" collapsed="false">
      <c r="A112" s="209"/>
      <c r="B112" s="205"/>
      <c r="C112" s="205"/>
      <c r="D112" s="205"/>
      <c r="E112" s="205"/>
      <c r="F112" s="205"/>
      <c r="G112" s="205"/>
      <c r="H112" s="205"/>
      <c r="I112" s="217" t="n">
        <v>32991</v>
      </c>
      <c r="J112" s="218" t="s">
        <v>161</v>
      </c>
      <c r="K112" s="219" t="n">
        <v>247013.43</v>
      </c>
      <c r="L112" s="219" t="n">
        <v>44500</v>
      </c>
      <c r="M112" s="219" t="n">
        <v>44500</v>
      </c>
      <c r="N112" s="219" t="n">
        <v>6000</v>
      </c>
      <c r="O112" s="219" t="n">
        <v>6000</v>
      </c>
      <c r="P112" s="219" t="n">
        <v>6362</v>
      </c>
      <c r="Q112" s="219" t="n">
        <v>6362</v>
      </c>
      <c r="R112" s="219" t="n">
        <v>9776.25</v>
      </c>
      <c r="S112" s="219" t="n">
        <v>10000</v>
      </c>
      <c r="T112" s="219" t="n">
        <v>3537.5</v>
      </c>
      <c r="U112" s="219"/>
      <c r="V112" s="207" t="n">
        <f aca="false">S112/P112*100</f>
        <v>157.183275699466</v>
      </c>
      <c r="W112" s="219" t="n">
        <v>29000</v>
      </c>
      <c r="X112" s="219" t="n">
        <v>45700</v>
      </c>
      <c r="Y112" s="219" t="n">
        <v>85296</v>
      </c>
      <c r="Z112" s="219" t="n">
        <v>85296</v>
      </c>
      <c r="AA112" s="219" t="n">
        <v>100000</v>
      </c>
      <c r="AB112" s="219" t="n">
        <v>8834.98</v>
      </c>
      <c r="AC112" s="219" t="n">
        <v>100000</v>
      </c>
      <c r="AD112" s="219" t="n">
        <v>22500</v>
      </c>
      <c r="AE112" s="219"/>
      <c r="AF112" s="219"/>
      <c r="AG112" s="221" t="n">
        <f aca="false">SUM(AD112+AE112-AF112)</f>
        <v>22500</v>
      </c>
      <c r="AH112" s="219" t="n">
        <v>11584.19</v>
      </c>
      <c r="AI112" s="219" t="n">
        <v>100000</v>
      </c>
      <c r="AJ112" s="180" t="n">
        <v>8569.45</v>
      </c>
      <c r="AK112" s="219" t="n">
        <v>50000</v>
      </c>
      <c r="AL112" s="219"/>
      <c r="AM112" s="219"/>
      <c r="AN112" s="180" t="n">
        <f aca="false">SUM(AK112+AL112-AM112)</f>
        <v>50000</v>
      </c>
      <c r="AO112" s="207" t="n">
        <f aca="false">SUM(AN112/$AN$2)</f>
        <v>6636.1404207313</v>
      </c>
      <c r="AP112" s="180" t="n">
        <v>50000</v>
      </c>
      <c r="AQ112" s="180"/>
      <c r="AR112" s="207" t="n">
        <f aca="false">SUM(AP112/$AN$2)</f>
        <v>6636.1404207313</v>
      </c>
      <c r="AS112" s="207" t="n">
        <v>946.48</v>
      </c>
      <c r="AT112" s="207" t="n">
        <v>946.48</v>
      </c>
      <c r="AU112" s="207"/>
      <c r="AV112" s="207"/>
      <c r="AW112" s="207" t="n">
        <f aca="false">SUM(AR112+AU112-AV112)</f>
        <v>6636.1404207313</v>
      </c>
      <c r="AX112" s="215" t="n">
        <v>4140.85</v>
      </c>
      <c r="AY112" s="180" t="n">
        <v>1787.53</v>
      </c>
      <c r="AZ112" s="180"/>
      <c r="BA112" s="160" t="n">
        <f aca="false">SUM(AW112+AY112-AZ112)</f>
        <v>8423.6704207313</v>
      </c>
      <c r="BI112" s="3"/>
    </row>
    <row r="113" customFormat="false" ht="12.75" hidden="true" customHeight="false" outlineLevel="0" collapsed="false">
      <c r="A113" s="209"/>
      <c r="B113" s="205"/>
      <c r="C113" s="205"/>
      <c r="D113" s="205"/>
      <c r="E113" s="205"/>
      <c r="F113" s="205"/>
      <c r="G113" s="205"/>
      <c r="H113" s="205"/>
      <c r="I113" s="217" t="n">
        <v>32991</v>
      </c>
      <c r="J113" s="218" t="s">
        <v>259</v>
      </c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07"/>
      <c r="W113" s="219"/>
      <c r="X113" s="219"/>
      <c r="Y113" s="219" t="n">
        <v>7000</v>
      </c>
      <c r="Z113" s="219" t="n">
        <v>7000</v>
      </c>
      <c r="AA113" s="219" t="n">
        <v>8000</v>
      </c>
      <c r="AB113" s="219" t="n">
        <v>2007.58</v>
      </c>
      <c r="AC113" s="219" t="n">
        <v>8000</v>
      </c>
      <c r="AD113" s="219" t="n">
        <v>8000</v>
      </c>
      <c r="AE113" s="219"/>
      <c r="AF113" s="219"/>
      <c r="AG113" s="221" t="n">
        <f aca="false">SUM(AD113+AE113-AF113)</f>
        <v>8000</v>
      </c>
      <c r="AH113" s="219" t="n">
        <v>3220</v>
      </c>
      <c r="AI113" s="219" t="n">
        <v>8000</v>
      </c>
      <c r="AJ113" s="180" t="n">
        <v>1236.29</v>
      </c>
      <c r="AK113" s="219" t="n">
        <v>8000</v>
      </c>
      <c r="AL113" s="219"/>
      <c r="AM113" s="219"/>
      <c r="AN113" s="180" t="n">
        <f aca="false">SUM(AK113+AL113-AM113)</f>
        <v>8000</v>
      </c>
      <c r="AO113" s="207" t="n">
        <f aca="false">SUM(AN113/$AN$2)</f>
        <v>1061.78246731701</v>
      </c>
      <c r="AP113" s="180" t="n">
        <v>5000</v>
      </c>
      <c r="AQ113" s="180"/>
      <c r="AR113" s="207" t="n">
        <f aca="false">SUM(AP113/$AN$2)</f>
        <v>663.61404207313</v>
      </c>
      <c r="AS113" s="207" t="n">
        <v>169</v>
      </c>
      <c r="AT113" s="207" t="n">
        <v>169</v>
      </c>
      <c r="AU113" s="207"/>
      <c r="AV113" s="207"/>
      <c r="AW113" s="207" t="n">
        <f aca="false">SUM(AR113+AU113-AV113)</f>
        <v>663.61404207313</v>
      </c>
      <c r="AX113" s="215" t="n">
        <v>257.29</v>
      </c>
      <c r="AY113" s="180"/>
      <c r="AZ113" s="180"/>
      <c r="BA113" s="160" t="n">
        <f aca="false">SUM(AW113+AY113-AZ113)</f>
        <v>663.61404207313</v>
      </c>
      <c r="BI113" s="3"/>
    </row>
    <row r="114" customFormat="false" ht="12.75" hidden="true" customHeight="false" outlineLevel="0" collapsed="false">
      <c r="A114" s="209"/>
      <c r="B114" s="205"/>
      <c r="C114" s="205"/>
      <c r="D114" s="205"/>
      <c r="E114" s="205"/>
      <c r="F114" s="205"/>
      <c r="G114" s="205"/>
      <c r="H114" s="205"/>
      <c r="I114" s="217" t="n">
        <v>32999</v>
      </c>
      <c r="J114" s="218" t="s">
        <v>260</v>
      </c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07"/>
      <c r="W114" s="219"/>
      <c r="X114" s="219"/>
      <c r="Y114" s="219"/>
      <c r="Z114" s="219" t="n">
        <v>1021608</v>
      </c>
      <c r="AA114" s="219" t="n">
        <v>0</v>
      </c>
      <c r="AB114" s="219"/>
      <c r="AC114" s="219" t="n">
        <v>70000</v>
      </c>
      <c r="AD114" s="219" t="n">
        <v>0</v>
      </c>
      <c r="AE114" s="219"/>
      <c r="AF114" s="219"/>
      <c r="AG114" s="221" t="n">
        <f aca="false">SUM(AD114+AE114-AF114)</f>
        <v>0</v>
      </c>
      <c r="AH114" s="219"/>
      <c r="AI114" s="219" t="n">
        <v>66200</v>
      </c>
      <c r="AJ114" s="180" t="n">
        <v>0</v>
      </c>
      <c r="AK114" s="219" t="n">
        <v>161691.6</v>
      </c>
      <c r="AL114" s="180"/>
      <c r="AM114" s="219" t="n">
        <v>125500</v>
      </c>
      <c r="AN114" s="180" t="n">
        <f aca="false">SUM(AK114+AL114-AM114)</f>
        <v>36191.6</v>
      </c>
      <c r="AO114" s="207" t="n">
        <f aca="false">SUM(AN114/$AN$2)</f>
        <v>4803.45079301878</v>
      </c>
      <c r="AP114" s="180"/>
      <c r="AQ114" s="180"/>
      <c r="AR114" s="207" t="n">
        <f aca="false">SUM(AP114/$AN$2)</f>
        <v>0</v>
      </c>
      <c r="AS114" s="207"/>
      <c r="AT114" s="207"/>
      <c r="AU114" s="207" t="n">
        <v>71646.21</v>
      </c>
      <c r="AV114" s="207"/>
      <c r="AW114" s="207" t="n">
        <f aca="false">SUM(AR114+AU114-AV114)</f>
        <v>71646.21</v>
      </c>
      <c r="AX114" s="215"/>
      <c r="AY114" s="215" t="n">
        <v>0</v>
      </c>
      <c r="AZ114" s="180" t="n">
        <v>53159.52</v>
      </c>
      <c r="BA114" s="160" t="n">
        <f aca="false">SUM(AW114+AY114-AZ114)</f>
        <v>18486.69</v>
      </c>
      <c r="BI114" s="3"/>
    </row>
    <row r="115" customFormat="false" ht="12.75" hidden="false" customHeight="false" outlineLevel="0" collapsed="false">
      <c r="A115" s="209" t="s">
        <v>261</v>
      </c>
      <c r="B115" s="205"/>
      <c r="C115" s="205"/>
      <c r="D115" s="205"/>
      <c r="E115" s="205"/>
      <c r="F115" s="205"/>
      <c r="G115" s="205"/>
      <c r="H115" s="205"/>
      <c r="I115" s="217" t="s">
        <v>155</v>
      </c>
      <c r="J115" s="218" t="s">
        <v>262</v>
      </c>
      <c r="K115" s="219" t="n">
        <f aca="false">SUM(K116)</f>
        <v>13210.38</v>
      </c>
      <c r="L115" s="219" t="n">
        <f aca="false">SUM(L116)</f>
        <v>11000</v>
      </c>
      <c r="M115" s="219" t="n">
        <f aca="false">SUM(M116)</f>
        <v>11000</v>
      </c>
      <c r="N115" s="219" t="n">
        <f aca="false">SUM(N116)</f>
        <v>13000</v>
      </c>
      <c r="O115" s="219" t="n">
        <f aca="false">SUM(O116)</f>
        <v>13000</v>
      </c>
      <c r="P115" s="219" t="n">
        <f aca="false">SUM(P116)</f>
        <v>10000</v>
      </c>
      <c r="Q115" s="219" t="n">
        <f aca="false">SUM(Q116)</f>
        <v>10000</v>
      </c>
      <c r="R115" s="219" t="n">
        <f aca="false">SUM(R116)</f>
        <v>4750.33</v>
      </c>
      <c r="S115" s="219" t="n">
        <f aca="false">SUM(S116)</f>
        <v>10000</v>
      </c>
      <c r="T115" s="219" t="n">
        <f aca="false">SUM(T116)</f>
        <v>4705.82</v>
      </c>
      <c r="U115" s="219" t="n">
        <f aca="false">SUM(U116)</f>
        <v>0</v>
      </c>
      <c r="V115" s="219" t="n">
        <f aca="false">SUM(V116)</f>
        <v>100</v>
      </c>
      <c r="W115" s="219" t="n">
        <f aca="false">SUM(W116)</f>
        <v>10000</v>
      </c>
      <c r="X115" s="219" t="n">
        <f aca="false">SUM(X116)</f>
        <v>20000</v>
      </c>
      <c r="Y115" s="219" t="n">
        <f aca="false">SUM(Y116)</f>
        <v>8000</v>
      </c>
      <c r="Z115" s="219" t="n">
        <f aca="false">SUM(Z116)</f>
        <v>11000</v>
      </c>
      <c r="AA115" s="219" t="n">
        <f aca="false">SUM(AA116)</f>
        <v>10000</v>
      </c>
      <c r="AB115" s="219" t="n">
        <f aca="false">SUM(AB116)</f>
        <v>6404.21</v>
      </c>
      <c r="AC115" s="219" t="n">
        <f aca="false">SUM(AC116)</f>
        <v>13000</v>
      </c>
      <c r="AD115" s="219" t="n">
        <f aca="false">SUM(AD116)</f>
        <v>20000</v>
      </c>
      <c r="AE115" s="219" t="n">
        <f aca="false">SUM(AE116)</f>
        <v>0</v>
      </c>
      <c r="AF115" s="219" t="n">
        <f aca="false">SUM(AF116)</f>
        <v>0</v>
      </c>
      <c r="AG115" s="219" t="n">
        <f aca="false">SUM(AG116)</f>
        <v>20000</v>
      </c>
      <c r="AH115" s="219" t="n">
        <f aca="false">SUM(AH116)</f>
        <v>15827.68</v>
      </c>
      <c r="AI115" s="219" t="n">
        <f aca="false">SUM(AI116)</f>
        <v>20000</v>
      </c>
      <c r="AJ115" s="219" t="n">
        <f aca="false">SUM(AJ116)</f>
        <v>8448.85</v>
      </c>
      <c r="AK115" s="219" t="n">
        <f aca="false">SUM(AK116)</f>
        <v>20000</v>
      </c>
      <c r="AL115" s="219" t="n">
        <f aca="false">SUM(AL116)</f>
        <v>0</v>
      </c>
      <c r="AM115" s="219" t="n">
        <f aca="false">SUM(AM116)</f>
        <v>0</v>
      </c>
      <c r="AN115" s="219" t="n">
        <f aca="false">SUM(AN116)</f>
        <v>20000</v>
      </c>
      <c r="AO115" s="207" t="n">
        <f aca="false">SUM(AN115/$AN$2)</f>
        <v>2654.45616829252</v>
      </c>
      <c r="AP115" s="219" t="n">
        <f aca="false">SUM(AP116)</f>
        <v>34000</v>
      </c>
      <c r="AQ115" s="219" t="n">
        <f aca="false">SUM(AQ116)</f>
        <v>0</v>
      </c>
      <c r="AR115" s="207" t="n">
        <f aca="false">SUM(AP115/$AN$2)</f>
        <v>4512.57548609729</v>
      </c>
      <c r="AS115" s="207"/>
      <c r="AT115" s="207" t="n">
        <f aca="false">SUM(AT116)</f>
        <v>2107.55</v>
      </c>
      <c r="AU115" s="207" t="n">
        <f aca="false">SUM(AU116)</f>
        <v>1000</v>
      </c>
      <c r="AV115" s="207" t="n">
        <f aca="false">SUM(AV116)</f>
        <v>0</v>
      </c>
      <c r="AW115" s="207" t="n">
        <f aca="false">SUM(AR115+AU115-AV115)</f>
        <v>5512.57548609729</v>
      </c>
      <c r="AX115" s="215" t="n">
        <f aca="false">SUM(AX119)</f>
        <v>3381.53</v>
      </c>
      <c r="AY115" s="216" t="n">
        <f aca="false">SUM(AY119)</f>
        <v>800</v>
      </c>
      <c r="AZ115" s="216" t="n">
        <f aca="false">SUM(AZ119)</f>
        <v>2000</v>
      </c>
      <c r="BA115" s="287" t="n">
        <f aca="false">SUM(BA119)</f>
        <v>4312.57548609729</v>
      </c>
      <c r="BI115" s="3"/>
    </row>
    <row r="116" customFormat="false" ht="12.75" hidden="false" customHeight="false" outlineLevel="0" collapsed="false">
      <c r="A116" s="209"/>
      <c r="B116" s="205"/>
      <c r="C116" s="205"/>
      <c r="D116" s="205"/>
      <c r="E116" s="205"/>
      <c r="F116" s="205"/>
      <c r="G116" s="205"/>
      <c r="H116" s="205"/>
      <c r="I116" s="217" t="s">
        <v>157</v>
      </c>
      <c r="J116" s="218"/>
      <c r="K116" s="219" t="n">
        <f aca="false">SUM(K119)</f>
        <v>13210.38</v>
      </c>
      <c r="L116" s="219" t="n">
        <f aca="false">SUM(L119)</f>
        <v>11000</v>
      </c>
      <c r="M116" s="219" t="n">
        <f aca="false">SUM(M119)</f>
        <v>11000</v>
      </c>
      <c r="N116" s="219" t="n">
        <f aca="false">SUM(N119)</f>
        <v>13000</v>
      </c>
      <c r="O116" s="219" t="n">
        <f aca="false">SUM(O119)</f>
        <v>13000</v>
      </c>
      <c r="P116" s="219" t="n">
        <f aca="false">SUM(P119)</f>
        <v>10000</v>
      </c>
      <c r="Q116" s="219" t="n">
        <f aca="false">SUM(Q119)</f>
        <v>10000</v>
      </c>
      <c r="R116" s="219" t="n">
        <f aca="false">SUM(R119)</f>
        <v>4750.33</v>
      </c>
      <c r="S116" s="219" t="n">
        <f aca="false">SUM(S119)</f>
        <v>10000</v>
      </c>
      <c r="T116" s="219" t="n">
        <f aca="false">SUM(T119)</f>
        <v>4705.82</v>
      </c>
      <c r="U116" s="219" t="n">
        <f aca="false">SUM(U119)</f>
        <v>0</v>
      </c>
      <c r="V116" s="219" t="n">
        <f aca="false">SUM(V119)</f>
        <v>100</v>
      </c>
      <c r="W116" s="219" t="n">
        <f aca="false">SUM(W119)</f>
        <v>10000</v>
      </c>
      <c r="X116" s="219" t="n">
        <f aca="false">SUM(X119)</f>
        <v>20000</v>
      </c>
      <c r="Y116" s="219" t="n">
        <f aca="false">SUM(Y119)</f>
        <v>8000</v>
      </c>
      <c r="Z116" s="219" t="n">
        <f aca="false">SUM(Z119)</f>
        <v>11000</v>
      </c>
      <c r="AA116" s="219" t="n">
        <f aca="false">SUM(AA119)</f>
        <v>10000</v>
      </c>
      <c r="AB116" s="219" t="n">
        <f aca="false">SUM(AB119)</f>
        <v>6404.21</v>
      </c>
      <c r="AC116" s="219" t="n">
        <f aca="false">SUM(AC119)</f>
        <v>13000</v>
      </c>
      <c r="AD116" s="219" t="n">
        <f aca="false">SUM(AD119)</f>
        <v>20000</v>
      </c>
      <c r="AE116" s="219" t="n">
        <f aca="false">SUM(AE119)</f>
        <v>0</v>
      </c>
      <c r="AF116" s="219" t="n">
        <f aca="false">SUM(AF119)</f>
        <v>0</v>
      </c>
      <c r="AG116" s="219" t="n">
        <f aca="false">SUM(AG119)</f>
        <v>20000</v>
      </c>
      <c r="AH116" s="219" t="n">
        <f aca="false">SUM(AH119)</f>
        <v>15827.68</v>
      </c>
      <c r="AI116" s="219" t="n">
        <f aca="false">SUM(AI119)</f>
        <v>20000</v>
      </c>
      <c r="AJ116" s="219" t="n">
        <f aca="false">SUM(AJ119)</f>
        <v>8448.85</v>
      </c>
      <c r="AK116" s="219" t="n">
        <f aca="false">SUM(AK119)</f>
        <v>20000</v>
      </c>
      <c r="AL116" s="219" t="n">
        <f aca="false">SUM(AL119)</f>
        <v>0</v>
      </c>
      <c r="AM116" s="219" t="n">
        <f aca="false">SUM(AM119)</f>
        <v>0</v>
      </c>
      <c r="AN116" s="219" t="n">
        <f aca="false">SUM(AN119)</f>
        <v>20000</v>
      </c>
      <c r="AO116" s="207" t="n">
        <f aca="false">SUM(AN116/$AN$2)</f>
        <v>2654.45616829252</v>
      </c>
      <c r="AP116" s="219" t="n">
        <f aca="false">SUM(AP119)</f>
        <v>34000</v>
      </c>
      <c r="AQ116" s="219" t="n">
        <f aca="false">SUM(AQ119)</f>
        <v>0</v>
      </c>
      <c r="AR116" s="207" t="n">
        <f aca="false">SUM(AP116/$AN$2)</f>
        <v>4512.57548609729</v>
      </c>
      <c r="AS116" s="207"/>
      <c r="AT116" s="207" t="n">
        <f aca="false">SUM(AT119)</f>
        <v>2107.55</v>
      </c>
      <c r="AU116" s="207" t="n">
        <f aca="false">SUM(AU119)</f>
        <v>1000</v>
      </c>
      <c r="AV116" s="207" t="n">
        <f aca="false">SUM(AV119)</f>
        <v>0</v>
      </c>
      <c r="AW116" s="207" t="n">
        <f aca="false">SUM(AR116+AU116-AV116)</f>
        <v>5512.57548609729</v>
      </c>
      <c r="AX116" s="215"/>
      <c r="AY116" s="180" t="n">
        <f aca="false">SUM(AY118)</f>
        <v>0</v>
      </c>
      <c r="AZ116" s="180" t="n">
        <f aca="false">SUM(AZ118)</f>
        <v>0</v>
      </c>
      <c r="BA116" s="160" t="n">
        <v>4312.58</v>
      </c>
      <c r="BI116" s="3"/>
    </row>
    <row r="117" customFormat="false" ht="12.75" hidden="false" customHeight="false" outlineLevel="0" collapsed="false">
      <c r="A117" s="209"/>
      <c r="B117" s="205" t="s">
        <v>158</v>
      </c>
      <c r="C117" s="205"/>
      <c r="D117" s="205"/>
      <c r="E117" s="205"/>
      <c r="F117" s="205"/>
      <c r="G117" s="205"/>
      <c r="H117" s="205"/>
      <c r="I117" s="217" t="s">
        <v>179</v>
      </c>
      <c r="J117" s="218" t="s">
        <v>28</v>
      </c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07"/>
      <c r="AP117" s="219"/>
      <c r="AQ117" s="219"/>
      <c r="AR117" s="207"/>
      <c r="AS117" s="207"/>
      <c r="AT117" s="207"/>
      <c r="AU117" s="207"/>
      <c r="AV117" s="207"/>
      <c r="AW117" s="207" t="n">
        <v>5512.58</v>
      </c>
      <c r="AX117" s="215"/>
      <c r="AY117" s="180"/>
      <c r="AZ117" s="180"/>
      <c r="BA117" s="160" t="n">
        <v>0</v>
      </c>
      <c r="BI117" s="3"/>
    </row>
    <row r="118" customFormat="false" ht="12.75" hidden="false" customHeight="false" outlineLevel="0" collapsed="false">
      <c r="A118" s="209"/>
      <c r="B118" s="205" t="s">
        <v>158</v>
      </c>
      <c r="C118" s="205"/>
      <c r="D118" s="205"/>
      <c r="E118" s="205"/>
      <c r="F118" s="205"/>
      <c r="G118" s="205"/>
      <c r="H118" s="205"/>
      <c r="I118" s="217" t="s">
        <v>159</v>
      </c>
      <c r="J118" s="218" t="s">
        <v>160</v>
      </c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07" t="n">
        <f aca="false">SUM(AN118/$AN$2)</f>
        <v>0</v>
      </c>
      <c r="AP118" s="219" t="n">
        <v>34000</v>
      </c>
      <c r="AQ118" s="219"/>
      <c r="AR118" s="207" t="n">
        <f aca="false">SUM(AP118/$AN$2)</f>
        <v>4512.57548609729</v>
      </c>
      <c r="AS118" s="207"/>
      <c r="AT118" s="207" t="n">
        <v>34000</v>
      </c>
      <c r="AU118" s="207"/>
      <c r="AV118" s="207"/>
      <c r="AW118" s="207" t="n">
        <v>0</v>
      </c>
      <c r="AX118" s="215"/>
      <c r="AY118" s="180"/>
      <c r="AZ118" s="180"/>
      <c r="BA118" s="160" t="n">
        <v>4312.58</v>
      </c>
      <c r="BI118" s="3"/>
    </row>
    <row r="119" customFormat="false" ht="12.75" hidden="false" customHeight="false" outlineLevel="0" collapsed="false">
      <c r="A119" s="214"/>
      <c r="B119" s="220"/>
      <c r="C119" s="220"/>
      <c r="D119" s="220"/>
      <c r="E119" s="220"/>
      <c r="F119" s="220"/>
      <c r="G119" s="220"/>
      <c r="H119" s="220"/>
      <c r="I119" s="206" t="n">
        <v>3</v>
      </c>
      <c r="J119" s="137" t="s">
        <v>71</v>
      </c>
      <c r="K119" s="207" t="n">
        <f aca="false">SUM(K120)</f>
        <v>13210.38</v>
      </c>
      <c r="L119" s="207" t="n">
        <f aca="false">SUM(L120)</f>
        <v>11000</v>
      </c>
      <c r="M119" s="207" t="n">
        <f aca="false">SUM(M120)</f>
        <v>11000</v>
      </c>
      <c r="N119" s="207" t="n">
        <f aca="false">SUM(N120)</f>
        <v>13000</v>
      </c>
      <c r="O119" s="207" t="n">
        <f aca="false">SUM(O120)</f>
        <v>13000</v>
      </c>
      <c r="P119" s="207" t="n">
        <f aca="false">SUM(P120)</f>
        <v>10000</v>
      </c>
      <c r="Q119" s="207" t="n">
        <f aca="false">SUM(Q120)</f>
        <v>10000</v>
      </c>
      <c r="R119" s="207" t="n">
        <f aca="false">SUM(R120)</f>
        <v>4750.33</v>
      </c>
      <c r="S119" s="207" t="n">
        <f aca="false">SUM(S120)</f>
        <v>10000</v>
      </c>
      <c r="T119" s="207" t="n">
        <f aca="false">SUM(T120)</f>
        <v>4705.82</v>
      </c>
      <c r="U119" s="207" t="n">
        <f aca="false">SUM(U120)</f>
        <v>0</v>
      </c>
      <c r="V119" s="207" t="n">
        <f aca="false">SUM(V120)</f>
        <v>100</v>
      </c>
      <c r="W119" s="207" t="n">
        <f aca="false">SUM(W120)</f>
        <v>10000</v>
      </c>
      <c r="X119" s="207" t="n">
        <f aca="false">SUM(X120)</f>
        <v>20000</v>
      </c>
      <c r="Y119" s="207" t="n">
        <f aca="false">SUM(Y120)</f>
        <v>8000</v>
      </c>
      <c r="Z119" s="207" t="n">
        <f aca="false">SUM(Z120)</f>
        <v>11000</v>
      </c>
      <c r="AA119" s="207" t="n">
        <f aca="false">SUM(AA120)</f>
        <v>10000</v>
      </c>
      <c r="AB119" s="207" t="n">
        <f aca="false">SUM(AB120)</f>
        <v>6404.21</v>
      </c>
      <c r="AC119" s="207" t="n">
        <f aca="false">SUM(AC120)</f>
        <v>13000</v>
      </c>
      <c r="AD119" s="207" t="n">
        <f aca="false">SUM(AD120)</f>
        <v>20000</v>
      </c>
      <c r="AE119" s="207" t="n">
        <f aca="false">SUM(AE120)</f>
        <v>0</v>
      </c>
      <c r="AF119" s="207" t="n">
        <f aca="false">SUM(AF120)</f>
        <v>0</v>
      </c>
      <c r="AG119" s="207" t="n">
        <f aca="false">SUM(AG120)</f>
        <v>20000</v>
      </c>
      <c r="AH119" s="207" t="n">
        <f aca="false">SUM(AH120)</f>
        <v>15827.68</v>
      </c>
      <c r="AI119" s="207" t="n">
        <f aca="false">SUM(AI120)</f>
        <v>20000</v>
      </c>
      <c r="AJ119" s="207" t="n">
        <f aca="false">SUM(AJ120)</f>
        <v>8448.85</v>
      </c>
      <c r="AK119" s="207" t="n">
        <f aca="false">SUM(AK120)</f>
        <v>20000</v>
      </c>
      <c r="AL119" s="207" t="n">
        <f aca="false">SUM(AL120)</f>
        <v>0</v>
      </c>
      <c r="AM119" s="207" t="n">
        <f aca="false">SUM(AM120)</f>
        <v>0</v>
      </c>
      <c r="AN119" s="207" t="n">
        <f aca="false">SUM(AN120)</f>
        <v>20000</v>
      </c>
      <c r="AO119" s="207" t="n">
        <f aca="false">SUM(AN119/$AN$2)</f>
        <v>2654.45616829252</v>
      </c>
      <c r="AP119" s="207" t="n">
        <f aca="false">SUM(AP120)</f>
        <v>34000</v>
      </c>
      <c r="AQ119" s="207" t="n">
        <f aca="false">SUM(AQ120)</f>
        <v>0</v>
      </c>
      <c r="AR119" s="207" t="n">
        <f aca="false">SUM(AP119/$AN$2)</f>
        <v>4512.57548609729</v>
      </c>
      <c r="AS119" s="207"/>
      <c r="AT119" s="207" t="n">
        <f aca="false">SUM(AT120)</f>
        <v>2107.55</v>
      </c>
      <c r="AU119" s="207" t="n">
        <f aca="false">SUM(AU120)</f>
        <v>1000</v>
      </c>
      <c r="AV119" s="207" t="n">
        <f aca="false">SUM(AV120)</f>
        <v>0</v>
      </c>
      <c r="AW119" s="207" t="n">
        <f aca="false">SUM(AR119+AU119-AV119)</f>
        <v>5512.57548609729</v>
      </c>
      <c r="AX119" s="215" t="n">
        <f aca="false">SUM(AX120)</f>
        <v>3381.53</v>
      </c>
      <c r="AY119" s="180" t="n">
        <f aca="false">SUM(AY120)</f>
        <v>800</v>
      </c>
      <c r="AZ119" s="180" t="n">
        <f aca="false">SUM(AZ120)</f>
        <v>2000</v>
      </c>
      <c r="BA119" s="160" t="n">
        <f aca="false">SUM(AW119+AY119-AZ119)</f>
        <v>4312.57548609729</v>
      </c>
      <c r="BI119" s="3"/>
    </row>
    <row r="120" customFormat="false" ht="12.75" hidden="false" customHeight="false" outlineLevel="0" collapsed="false">
      <c r="A120" s="214"/>
      <c r="B120" s="236" t="s">
        <v>179</v>
      </c>
      <c r="C120" s="220"/>
      <c r="D120" s="220"/>
      <c r="E120" s="220"/>
      <c r="F120" s="220"/>
      <c r="G120" s="220"/>
      <c r="H120" s="220"/>
      <c r="I120" s="206" t="n">
        <v>34</v>
      </c>
      <c r="J120" s="137" t="s">
        <v>74</v>
      </c>
      <c r="K120" s="207" t="n">
        <f aca="false">SUM(K121)</f>
        <v>13210.38</v>
      </c>
      <c r="L120" s="207" t="n">
        <f aca="false">SUM(L121)</f>
        <v>11000</v>
      </c>
      <c r="M120" s="207" t="n">
        <f aca="false">SUM(M121)</f>
        <v>11000</v>
      </c>
      <c r="N120" s="207" t="n">
        <f aca="false">SUM(N121)</f>
        <v>13000</v>
      </c>
      <c r="O120" s="207" t="n">
        <f aca="false">SUM(O121)</f>
        <v>13000</v>
      </c>
      <c r="P120" s="207" t="n">
        <f aca="false">SUM(P121)</f>
        <v>10000</v>
      </c>
      <c r="Q120" s="207" t="n">
        <f aca="false">SUM(Q121)</f>
        <v>10000</v>
      </c>
      <c r="R120" s="207" t="n">
        <f aca="false">SUM(R121)</f>
        <v>4750.33</v>
      </c>
      <c r="S120" s="207" t="n">
        <f aca="false">SUM(S121)</f>
        <v>10000</v>
      </c>
      <c r="T120" s="207" t="n">
        <f aca="false">SUM(T121)</f>
        <v>4705.82</v>
      </c>
      <c r="U120" s="207" t="n">
        <f aca="false">SUM(U121)</f>
        <v>0</v>
      </c>
      <c r="V120" s="207" t="n">
        <f aca="false">SUM(V121)</f>
        <v>100</v>
      </c>
      <c r="W120" s="207" t="n">
        <f aca="false">SUM(W121)</f>
        <v>10000</v>
      </c>
      <c r="X120" s="207" t="n">
        <f aca="false">SUM(X121)</f>
        <v>20000</v>
      </c>
      <c r="Y120" s="207" t="n">
        <f aca="false">SUM(Y121)</f>
        <v>8000</v>
      </c>
      <c r="Z120" s="207" t="n">
        <f aca="false">SUM(Z121)</f>
        <v>11000</v>
      </c>
      <c r="AA120" s="207" t="n">
        <f aca="false">SUM(AA121)</f>
        <v>10000</v>
      </c>
      <c r="AB120" s="207" t="n">
        <f aca="false">SUM(AB121)</f>
        <v>6404.21</v>
      </c>
      <c r="AC120" s="207" t="n">
        <f aca="false">SUM(AC121)</f>
        <v>13000</v>
      </c>
      <c r="AD120" s="207" t="n">
        <f aca="false">SUM(AD121)</f>
        <v>20000</v>
      </c>
      <c r="AE120" s="207" t="n">
        <f aca="false">SUM(AE121)</f>
        <v>0</v>
      </c>
      <c r="AF120" s="207" t="n">
        <f aca="false">SUM(AF121)</f>
        <v>0</v>
      </c>
      <c r="AG120" s="207" t="n">
        <f aca="false">SUM(AG121)</f>
        <v>20000</v>
      </c>
      <c r="AH120" s="207" t="n">
        <f aca="false">SUM(AH121)</f>
        <v>15827.68</v>
      </c>
      <c r="AI120" s="207" t="n">
        <f aca="false">SUM(AI121)</f>
        <v>20000</v>
      </c>
      <c r="AJ120" s="207" t="n">
        <f aca="false">SUM(AJ121)</f>
        <v>8448.85</v>
      </c>
      <c r="AK120" s="207" t="n">
        <f aca="false">SUM(AK121)</f>
        <v>20000</v>
      </c>
      <c r="AL120" s="207" t="n">
        <f aca="false">SUM(AL121)</f>
        <v>0</v>
      </c>
      <c r="AM120" s="207" t="n">
        <f aca="false">SUM(AM121)</f>
        <v>0</v>
      </c>
      <c r="AN120" s="207" t="n">
        <f aca="false">SUM(AN121)</f>
        <v>20000</v>
      </c>
      <c r="AO120" s="207" t="n">
        <f aca="false">SUM(AN120/$AN$2)</f>
        <v>2654.45616829252</v>
      </c>
      <c r="AP120" s="207" t="n">
        <f aca="false">SUM(AP121)</f>
        <v>34000</v>
      </c>
      <c r="AQ120" s="207"/>
      <c r="AR120" s="207" t="n">
        <f aca="false">SUM(AP120/$AN$2)</f>
        <v>4512.57548609729</v>
      </c>
      <c r="AS120" s="207"/>
      <c r="AT120" s="207" t="n">
        <f aca="false">SUM(AT121)</f>
        <v>2107.55</v>
      </c>
      <c r="AU120" s="207" t="n">
        <f aca="false">SUM(AU121)</f>
        <v>1000</v>
      </c>
      <c r="AV120" s="207" t="n">
        <f aca="false">SUM(AV121)</f>
        <v>0</v>
      </c>
      <c r="AW120" s="207" t="n">
        <f aca="false">SUM(AR120+AU120-AV120)</f>
        <v>5512.57548609729</v>
      </c>
      <c r="AX120" s="215" t="n">
        <f aca="false">SUM(AX121)</f>
        <v>3381.53</v>
      </c>
      <c r="AY120" s="216" t="n">
        <f aca="false">SUM(AY121)</f>
        <v>800</v>
      </c>
      <c r="AZ120" s="216" t="n">
        <f aca="false">SUM(AZ121)</f>
        <v>2000</v>
      </c>
      <c r="BA120" s="287" t="n">
        <f aca="false">SUM(BA121)</f>
        <v>4312.57548609729</v>
      </c>
      <c r="BI120" s="3"/>
    </row>
    <row r="121" customFormat="false" ht="12.75" hidden="true" customHeight="false" outlineLevel="0" collapsed="false">
      <c r="A121" s="209"/>
      <c r="B121" s="205"/>
      <c r="C121" s="205"/>
      <c r="D121" s="205"/>
      <c r="E121" s="205"/>
      <c r="F121" s="205"/>
      <c r="G121" s="205"/>
      <c r="H121" s="205"/>
      <c r="I121" s="217" t="n">
        <v>343</v>
      </c>
      <c r="J121" s="218" t="s">
        <v>263</v>
      </c>
      <c r="K121" s="219" t="n">
        <f aca="false">SUM(K122)</f>
        <v>13210.38</v>
      </c>
      <c r="L121" s="219" t="n">
        <f aca="false">SUM(L122)</f>
        <v>11000</v>
      </c>
      <c r="M121" s="219" t="n">
        <f aca="false">SUM(M122)</f>
        <v>11000</v>
      </c>
      <c r="N121" s="219" t="n">
        <f aca="false">SUM(N122:N122)</f>
        <v>13000</v>
      </c>
      <c r="O121" s="219" t="n">
        <f aca="false">SUM(O122:O122)</f>
        <v>13000</v>
      </c>
      <c r="P121" s="219" t="n">
        <f aca="false">SUM(P122:P122)</f>
        <v>10000</v>
      </c>
      <c r="Q121" s="219" t="n">
        <f aca="false">SUM(Q122:Q122)</f>
        <v>10000</v>
      </c>
      <c r="R121" s="219" t="n">
        <f aca="false">SUM(R122:R122)</f>
        <v>4750.33</v>
      </c>
      <c r="S121" s="219" t="n">
        <f aca="false">SUM(S122:S122)</f>
        <v>10000</v>
      </c>
      <c r="T121" s="219" t="n">
        <f aca="false">SUM(T122:T122)</f>
        <v>4705.82</v>
      </c>
      <c r="U121" s="219" t="n">
        <f aca="false">SUM(U122:U122)</f>
        <v>0</v>
      </c>
      <c r="V121" s="219" t="n">
        <f aca="false">SUM(V122:V122)</f>
        <v>100</v>
      </c>
      <c r="W121" s="219" t="n">
        <f aca="false">SUM(W122:W122)</f>
        <v>10000</v>
      </c>
      <c r="X121" s="219" t="n">
        <f aca="false">SUM(X122:X122)</f>
        <v>20000</v>
      </c>
      <c r="Y121" s="219" t="n">
        <f aca="false">SUM(Y122:Y122)</f>
        <v>8000</v>
      </c>
      <c r="Z121" s="219" t="n">
        <f aca="false">SUM(Z122:Z122)</f>
        <v>11000</v>
      </c>
      <c r="AA121" s="219" t="n">
        <f aca="false">SUM(AA122:AA122)</f>
        <v>10000</v>
      </c>
      <c r="AB121" s="219" t="n">
        <f aca="false">SUM(AB122:AB122)</f>
        <v>6404.21</v>
      </c>
      <c r="AC121" s="219" t="n">
        <f aca="false">SUM(AC122:AC122)</f>
        <v>13000</v>
      </c>
      <c r="AD121" s="219" t="n">
        <f aca="false">SUM(AD122:AD122)</f>
        <v>20000</v>
      </c>
      <c r="AE121" s="219" t="n">
        <f aca="false">SUM(AE122:AE122)</f>
        <v>0</v>
      </c>
      <c r="AF121" s="219" t="n">
        <f aca="false">SUM(AF122:AF122)</f>
        <v>0</v>
      </c>
      <c r="AG121" s="219" t="n">
        <f aca="false">SUM(AG122:AG122)</f>
        <v>20000</v>
      </c>
      <c r="AH121" s="219" t="n">
        <f aca="false">SUM(AH122:AH122)</f>
        <v>15827.68</v>
      </c>
      <c r="AI121" s="219" t="n">
        <f aca="false">SUM(AI122:AI122)</f>
        <v>20000</v>
      </c>
      <c r="AJ121" s="219" t="n">
        <f aca="false">SUM(AJ122:AJ122)</f>
        <v>8448.85</v>
      </c>
      <c r="AK121" s="219" t="n">
        <f aca="false">SUM(AK122:AK124)</f>
        <v>20000</v>
      </c>
      <c r="AL121" s="219" t="n">
        <f aca="false">SUM(AL122:AL124)</f>
        <v>0</v>
      </c>
      <c r="AM121" s="219" t="n">
        <f aca="false">SUM(AM122:AM124)</f>
        <v>0</v>
      </c>
      <c r="AN121" s="219" t="n">
        <f aca="false">SUM(AN122:AN124)</f>
        <v>20000</v>
      </c>
      <c r="AO121" s="207" t="n">
        <f aca="false">SUM(AN121/$AN$2)</f>
        <v>2654.45616829252</v>
      </c>
      <c r="AP121" s="219" t="n">
        <f aca="false">SUM(AP122:AP124)</f>
        <v>34000</v>
      </c>
      <c r="AQ121" s="219"/>
      <c r="AR121" s="207" t="n">
        <f aca="false">SUM(AP121/$AN$2)</f>
        <v>4512.57548609729</v>
      </c>
      <c r="AS121" s="207"/>
      <c r="AT121" s="207" t="n">
        <f aca="false">SUM(AT122:AT124)</f>
        <v>2107.55</v>
      </c>
      <c r="AU121" s="207" t="n">
        <f aca="false">SUM(AU122:AU124)</f>
        <v>1000</v>
      </c>
      <c r="AV121" s="207" t="n">
        <f aca="false">SUM(AV122:AV124)</f>
        <v>0</v>
      </c>
      <c r="AW121" s="207" t="n">
        <f aca="false">SUM(AR121+AU121-AV121)</f>
        <v>5512.57548609729</v>
      </c>
      <c r="AX121" s="215" t="n">
        <f aca="false">SUM(AX122:AX124)</f>
        <v>3381.53</v>
      </c>
      <c r="AY121" s="216" t="n">
        <f aca="false">SUM(AY122:AY124)</f>
        <v>800</v>
      </c>
      <c r="AZ121" s="216" t="n">
        <f aca="false">SUM(AZ122:AZ124)</f>
        <v>2000</v>
      </c>
      <c r="BA121" s="287" t="n">
        <f aca="false">SUM(BA122:BA124)</f>
        <v>4312.57548609729</v>
      </c>
      <c r="BB121" s="3" t="n">
        <v>4312.58</v>
      </c>
      <c r="BI121" s="3"/>
    </row>
    <row r="122" customFormat="false" ht="12.75" hidden="true" customHeight="false" outlineLevel="0" collapsed="false">
      <c r="A122" s="209"/>
      <c r="B122" s="205"/>
      <c r="C122" s="205"/>
      <c r="D122" s="205"/>
      <c r="E122" s="205"/>
      <c r="F122" s="205"/>
      <c r="G122" s="205"/>
      <c r="H122" s="205"/>
      <c r="I122" s="217" t="n">
        <v>34311</v>
      </c>
      <c r="J122" s="218" t="s">
        <v>264</v>
      </c>
      <c r="K122" s="219" t="n">
        <v>13210.38</v>
      </c>
      <c r="L122" s="219" t="n">
        <v>11000</v>
      </c>
      <c r="M122" s="219" t="n">
        <v>11000</v>
      </c>
      <c r="N122" s="219" t="n">
        <v>13000</v>
      </c>
      <c r="O122" s="219" t="n">
        <v>13000</v>
      </c>
      <c r="P122" s="219" t="n">
        <v>10000</v>
      </c>
      <c r="Q122" s="219" t="n">
        <v>10000</v>
      </c>
      <c r="R122" s="219" t="n">
        <v>4750.33</v>
      </c>
      <c r="S122" s="219" t="n">
        <v>10000</v>
      </c>
      <c r="T122" s="219" t="n">
        <v>4705.82</v>
      </c>
      <c r="U122" s="219"/>
      <c r="V122" s="207" t="n">
        <f aca="false">S122/P122*100</f>
        <v>100</v>
      </c>
      <c r="W122" s="219" t="n">
        <v>10000</v>
      </c>
      <c r="X122" s="219" t="n">
        <v>20000</v>
      </c>
      <c r="Y122" s="219" t="n">
        <v>8000</v>
      </c>
      <c r="Z122" s="219" t="n">
        <v>11000</v>
      </c>
      <c r="AA122" s="219" t="n">
        <v>10000</v>
      </c>
      <c r="AB122" s="219" t="n">
        <v>6404.21</v>
      </c>
      <c r="AC122" s="219" t="n">
        <v>13000</v>
      </c>
      <c r="AD122" s="219" t="n">
        <v>20000</v>
      </c>
      <c r="AE122" s="219"/>
      <c r="AF122" s="219"/>
      <c r="AG122" s="221" t="n">
        <f aca="false">SUM(AD122+AE122-AF122)</f>
        <v>20000</v>
      </c>
      <c r="AH122" s="219" t="n">
        <v>15827.68</v>
      </c>
      <c r="AI122" s="219" t="n">
        <v>20000</v>
      </c>
      <c r="AJ122" s="180" t="n">
        <v>8448.85</v>
      </c>
      <c r="AK122" s="219" t="n">
        <v>20000</v>
      </c>
      <c r="AL122" s="219"/>
      <c r="AM122" s="219"/>
      <c r="AN122" s="180" t="n">
        <f aca="false">SUM(AK122+AL122-AM122)</f>
        <v>20000</v>
      </c>
      <c r="AO122" s="207" t="n">
        <f aca="false">SUM(AN122/$AN$2)</f>
        <v>2654.45616829252</v>
      </c>
      <c r="AP122" s="180" t="n">
        <v>15000</v>
      </c>
      <c r="AQ122" s="180"/>
      <c r="AR122" s="207" t="n">
        <f aca="false">SUM(AP122/$AN$2)</f>
        <v>1990.84212621939</v>
      </c>
      <c r="AS122" s="207" t="n">
        <v>1936.27</v>
      </c>
      <c r="AT122" s="207" t="n">
        <v>1936.27</v>
      </c>
      <c r="AU122" s="207" t="n">
        <v>1000</v>
      </c>
      <c r="AV122" s="207"/>
      <c r="AW122" s="207" t="n">
        <f aca="false">SUM(AR122+AU122-AV122)</f>
        <v>2990.84212621939</v>
      </c>
      <c r="AX122" s="215" t="n">
        <v>3133.04</v>
      </c>
      <c r="AY122" s="180" t="n">
        <v>800</v>
      </c>
      <c r="AZ122" s="180"/>
      <c r="BA122" s="160" t="n">
        <f aca="false">SUM(AW122+AY122-AZ122)</f>
        <v>3790.84212621939</v>
      </c>
      <c r="BI122" s="3"/>
    </row>
    <row r="123" customFormat="false" ht="12.75" hidden="true" customHeight="false" outlineLevel="0" collapsed="false">
      <c r="A123" s="209"/>
      <c r="B123" s="205"/>
      <c r="C123" s="205"/>
      <c r="D123" s="205"/>
      <c r="E123" s="205"/>
      <c r="F123" s="205"/>
      <c r="G123" s="205"/>
      <c r="H123" s="205"/>
      <c r="I123" s="217" t="n">
        <v>34312</v>
      </c>
      <c r="J123" s="218" t="s">
        <v>265</v>
      </c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07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21"/>
      <c r="AH123" s="219"/>
      <c r="AI123" s="219"/>
      <c r="AJ123" s="180"/>
      <c r="AK123" s="219"/>
      <c r="AL123" s="219"/>
      <c r="AM123" s="219"/>
      <c r="AN123" s="180"/>
      <c r="AO123" s="207" t="n">
        <f aca="false">SUM(AN123/$AN$2)</f>
        <v>0</v>
      </c>
      <c r="AP123" s="180" t="n">
        <v>18000</v>
      </c>
      <c r="AQ123" s="180"/>
      <c r="AR123" s="207" t="n">
        <f aca="false">SUM(AP123/$AN$2)</f>
        <v>2389.01055146327</v>
      </c>
      <c r="AS123" s="207" t="n">
        <v>146.74</v>
      </c>
      <c r="AT123" s="207" t="n">
        <v>146.74</v>
      </c>
      <c r="AU123" s="207"/>
      <c r="AV123" s="207"/>
      <c r="AW123" s="207" t="n">
        <f aca="false">SUM(AR123+AU123-AV123)</f>
        <v>2389.01055146327</v>
      </c>
      <c r="AX123" s="215" t="n">
        <v>195.86</v>
      </c>
      <c r="AY123" s="180"/>
      <c r="AZ123" s="180" t="n">
        <v>2000</v>
      </c>
      <c r="BA123" s="160" t="n">
        <f aca="false">SUM(AW123+AY123-AZ123)</f>
        <v>389.010551463269</v>
      </c>
      <c r="BI123" s="3"/>
    </row>
    <row r="124" customFormat="false" ht="12.75" hidden="true" customHeight="false" outlineLevel="0" collapsed="false">
      <c r="A124" s="209"/>
      <c r="B124" s="205"/>
      <c r="C124" s="205"/>
      <c r="D124" s="205"/>
      <c r="E124" s="205"/>
      <c r="F124" s="205"/>
      <c r="G124" s="205"/>
      <c r="H124" s="205"/>
      <c r="I124" s="217" t="n">
        <v>34315</v>
      </c>
      <c r="J124" s="218" t="s">
        <v>266</v>
      </c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07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21"/>
      <c r="AH124" s="219"/>
      <c r="AI124" s="219"/>
      <c r="AJ124" s="180"/>
      <c r="AK124" s="219"/>
      <c r="AL124" s="219"/>
      <c r="AM124" s="219"/>
      <c r="AN124" s="180"/>
      <c r="AO124" s="207" t="n">
        <f aca="false">SUM(AN124/$AN$2)</f>
        <v>0</v>
      </c>
      <c r="AP124" s="180" t="n">
        <v>1000</v>
      </c>
      <c r="AQ124" s="180"/>
      <c r="AR124" s="207" t="n">
        <f aca="false">SUM(AP124/$AN$2)</f>
        <v>132.722808414626</v>
      </c>
      <c r="AS124" s="207" t="n">
        <v>24.54</v>
      </c>
      <c r="AT124" s="207" t="n">
        <v>24.54</v>
      </c>
      <c r="AU124" s="207"/>
      <c r="AV124" s="207"/>
      <c r="AW124" s="207" t="n">
        <f aca="false">SUM(AR124+AU124-AV124)</f>
        <v>132.722808414626</v>
      </c>
      <c r="AX124" s="215" t="n">
        <v>52.63</v>
      </c>
      <c r="AY124" s="180"/>
      <c r="AZ124" s="180"/>
      <c r="BA124" s="160" t="n">
        <f aca="false">SUM(AW124+AY124-AZ124)</f>
        <v>132.722808414626</v>
      </c>
      <c r="BI124" s="3"/>
    </row>
    <row r="125" customFormat="false" ht="12.75" hidden="false" customHeight="false" outlineLevel="0" collapsed="false">
      <c r="A125" s="209" t="s">
        <v>267</v>
      </c>
      <c r="B125" s="205"/>
      <c r="C125" s="205"/>
      <c r="D125" s="205"/>
      <c r="E125" s="205"/>
      <c r="F125" s="205"/>
      <c r="G125" s="205"/>
      <c r="H125" s="205"/>
      <c r="I125" s="217" t="s">
        <v>268</v>
      </c>
      <c r="J125" s="218" t="s">
        <v>269</v>
      </c>
      <c r="K125" s="219" t="n">
        <f aca="false">SUM(K126)</f>
        <v>17615</v>
      </c>
      <c r="L125" s="219" t="n">
        <f aca="false">SUM(L126)</f>
        <v>0</v>
      </c>
      <c r="M125" s="219" t="n">
        <f aca="false">SUM(M126)</f>
        <v>0</v>
      </c>
      <c r="N125" s="219" t="n">
        <f aca="false">SUM(N126)</f>
        <v>36000</v>
      </c>
      <c r="O125" s="219" t="n">
        <f aca="false">SUM(O126)</f>
        <v>36000</v>
      </c>
      <c r="P125" s="219" t="n">
        <f aca="false">SUM(P126)</f>
        <v>55000</v>
      </c>
      <c r="Q125" s="219" t="n">
        <f aca="false">SUM(Q126)</f>
        <v>55000</v>
      </c>
      <c r="R125" s="219" t="n">
        <f aca="false">SUM(R126)</f>
        <v>15657</v>
      </c>
      <c r="S125" s="219" t="e">
        <f aca="false">SUM(S126)</f>
        <v>#REF!</v>
      </c>
      <c r="T125" s="219" t="e">
        <f aca="false">SUM(T126)</f>
        <v>#REF!</v>
      </c>
      <c r="U125" s="219" t="e">
        <f aca="false">SUM(U126)</f>
        <v>#REF!</v>
      </c>
      <c r="V125" s="219" t="e">
        <f aca="false">SUM(V126)</f>
        <v>#DIV/0!</v>
      </c>
      <c r="W125" s="219" t="n">
        <f aca="false">SUM(W126)</f>
        <v>110020</v>
      </c>
      <c r="X125" s="219" t="n">
        <f aca="false">SUM(X126)</f>
        <v>230000</v>
      </c>
      <c r="Y125" s="219" t="n">
        <f aca="false">SUM(Y126)</f>
        <v>375000</v>
      </c>
      <c r="Z125" s="219" t="n">
        <f aca="false">SUM(Z126)</f>
        <v>415000</v>
      </c>
      <c r="AA125" s="219" t="n">
        <f aca="false">SUM(AA126)</f>
        <v>282000</v>
      </c>
      <c r="AB125" s="219" t="n">
        <f aca="false">SUM(AB126)</f>
        <v>82653.65</v>
      </c>
      <c r="AC125" s="219" t="n">
        <f aca="false">SUM(AC126)</f>
        <v>590000</v>
      </c>
      <c r="AD125" s="219" t="n">
        <f aca="false">SUM(AD126)</f>
        <v>390000</v>
      </c>
      <c r="AE125" s="219" t="n">
        <f aca="false">SUM(AE126)</f>
        <v>0</v>
      </c>
      <c r="AF125" s="219" t="n">
        <f aca="false">SUM(AF126)</f>
        <v>0</v>
      </c>
      <c r="AG125" s="219" t="n">
        <f aca="false">SUM(AG126)</f>
        <v>390000</v>
      </c>
      <c r="AH125" s="219" t="n">
        <f aca="false">SUM(AH126)</f>
        <v>154491.43</v>
      </c>
      <c r="AI125" s="219" t="n">
        <f aca="false">SUM(AI126)</f>
        <v>207000</v>
      </c>
      <c r="AJ125" s="219" t="n">
        <f aca="false">SUM(AJ126)</f>
        <v>14429.98</v>
      </c>
      <c r="AK125" s="219" t="n">
        <f aca="false">SUM(AK126)</f>
        <v>315000</v>
      </c>
      <c r="AL125" s="219" t="n">
        <f aca="false">SUM(AL126)</f>
        <v>75000</v>
      </c>
      <c r="AM125" s="219" t="n">
        <f aca="false">SUM(AM126)</f>
        <v>200000</v>
      </c>
      <c r="AN125" s="219" t="n">
        <f aca="false">SUM(AN126)</f>
        <v>190000</v>
      </c>
      <c r="AO125" s="207" t="n">
        <f aca="false">SUM(AN125/$AN$2)</f>
        <v>25217.333598779</v>
      </c>
      <c r="AP125" s="219" t="n">
        <f aca="false">SUM(AP126)</f>
        <v>315000</v>
      </c>
      <c r="AQ125" s="219" t="n">
        <f aca="false">SUM(AQ126)</f>
        <v>0</v>
      </c>
      <c r="AR125" s="207" t="n">
        <f aca="false">SUM(AP125/$AN$2)</f>
        <v>41807.6846506072</v>
      </c>
      <c r="AS125" s="207"/>
      <c r="AT125" s="207" t="n">
        <f aca="false">SUM(AT126)</f>
        <v>24750.01</v>
      </c>
      <c r="AU125" s="207" t="n">
        <f aca="false">SUM(AU126)</f>
        <v>17200</v>
      </c>
      <c r="AV125" s="207" t="n">
        <f aca="false">SUM(AV126)</f>
        <v>0</v>
      </c>
      <c r="AW125" s="207" t="n">
        <f aca="false">SUM(AR125+AU125-AV125)</f>
        <v>59007.6846506072</v>
      </c>
      <c r="AX125" s="215" t="n">
        <f aca="false">SUM(AX132)</f>
        <v>54766.81</v>
      </c>
      <c r="AY125" s="216" t="n">
        <f aca="false">SUM(AY132)</f>
        <v>37000</v>
      </c>
      <c r="AZ125" s="216" t="n">
        <f aca="false">SUM(AZ132)</f>
        <v>39853.48</v>
      </c>
      <c r="BA125" s="287" t="n">
        <f aca="false">SUM(BA132)</f>
        <v>56154.2046506072</v>
      </c>
      <c r="BI125" s="3"/>
    </row>
    <row r="126" customFormat="false" ht="12.75" hidden="false" customHeight="false" outlineLevel="0" collapsed="false">
      <c r="A126" s="209"/>
      <c r="B126" s="205"/>
      <c r="C126" s="205"/>
      <c r="D126" s="205"/>
      <c r="E126" s="205"/>
      <c r="F126" s="205"/>
      <c r="G126" s="205"/>
      <c r="H126" s="205"/>
      <c r="I126" s="217" t="s">
        <v>157</v>
      </c>
      <c r="J126" s="218"/>
      <c r="K126" s="219" t="n">
        <f aca="false">SUM(K132)</f>
        <v>17615</v>
      </c>
      <c r="L126" s="219" t="n">
        <f aca="false">SUM(L132)</f>
        <v>0</v>
      </c>
      <c r="M126" s="219" t="n">
        <f aca="false">SUM(M132)</f>
        <v>0</v>
      </c>
      <c r="N126" s="219" t="n">
        <f aca="false">SUM(N132)</f>
        <v>36000</v>
      </c>
      <c r="O126" s="219" t="n">
        <f aca="false">SUM(O132)</f>
        <v>36000</v>
      </c>
      <c r="P126" s="219" t="n">
        <f aca="false">SUM(P132)</f>
        <v>55000</v>
      </c>
      <c r="Q126" s="219" t="n">
        <f aca="false">SUM(Q132)</f>
        <v>55000</v>
      </c>
      <c r="R126" s="219" t="n">
        <f aca="false">SUM(R132)</f>
        <v>15657</v>
      </c>
      <c r="S126" s="219" t="e">
        <f aca="false">SUM(S132)</f>
        <v>#REF!</v>
      </c>
      <c r="T126" s="219" t="e">
        <f aca="false">SUM(T132)</f>
        <v>#REF!</v>
      </c>
      <c r="U126" s="219" t="e">
        <f aca="false">SUM(U132)</f>
        <v>#REF!</v>
      </c>
      <c r="V126" s="219" t="e">
        <f aca="false">SUM(V132)</f>
        <v>#DIV/0!</v>
      </c>
      <c r="W126" s="219" t="n">
        <f aca="false">SUM(W132)</f>
        <v>110020</v>
      </c>
      <c r="X126" s="219" t="n">
        <f aca="false">SUM(X132)</f>
        <v>230000</v>
      </c>
      <c r="Y126" s="219" t="n">
        <f aca="false">SUM(Y132)</f>
        <v>375000</v>
      </c>
      <c r="Z126" s="219" t="n">
        <f aca="false">SUM(Z132)</f>
        <v>415000</v>
      </c>
      <c r="AA126" s="219" t="n">
        <f aca="false">SUM(AA132)</f>
        <v>282000</v>
      </c>
      <c r="AB126" s="219" t="n">
        <f aca="false">SUM(AB132)</f>
        <v>82653.65</v>
      </c>
      <c r="AC126" s="219" t="n">
        <f aca="false">SUM(AC132)</f>
        <v>590000</v>
      </c>
      <c r="AD126" s="219" t="n">
        <f aca="false">SUM(AD132)</f>
        <v>390000</v>
      </c>
      <c r="AE126" s="219" t="n">
        <f aca="false">SUM(AE132)</f>
        <v>0</v>
      </c>
      <c r="AF126" s="219" t="n">
        <f aca="false">SUM(AF132)</f>
        <v>0</v>
      </c>
      <c r="AG126" s="219" t="n">
        <f aca="false">SUM(AG132)</f>
        <v>390000</v>
      </c>
      <c r="AH126" s="219" t="n">
        <f aca="false">SUM(AH132)</f>
        <v>154491.43</v>
      </c>
      <c r="AI126" s="219" t="n">
        <f aca="false">SUM(AI132)</f>
        <v>207000</v>
      </c>
      <c r="AJ126" s="219" t="n">
        <f aca="false">SUM(AJ132)</f>
        <v>14429.98</v>
      </c>
      <c r="AK126" s="219" t="n">
        <f aca="false">SUM(AK132)</f>
        <v>315000</v>
      </c>
      <c r="AL126" s="219" t="n">
        <f aca="false">SUM(AL132)</f>
        <v>75000</v>
      </c>
      <c r="AM126" s="219" t="n">
        <f aca="false">SUM(AM132)</f>
        <v>200000</v>
      </c>
      <c r="AN126" s="219" t="n">
        <f aca="false">SUM(AN132)</f>
        <v>190000</v>
      </c>
      <c r="AO126" s="207" t="n">
        <f aca="false">SUM(AN126/$AN$2)</f>
        <v>25217.333598779</v>
      </c>
      <c r="AP126" s="219" t="n">
        <f aca="false">SUM(AP132)</f>
        <v>315000</v>
      </c>
      <c r="AQ126" s="219" t="n">
        <f aca="false">SUM(AQ132)</f>
        <v>0</v>
      </c>
      <c r="AR126" s="207" t="n">
        <f aca="false">SUM(AP126/$AN$2)</f>
        <v>41807.6846506072</v>
      </c>
      <c r="AS126" s="207"/>
      <c r="AT126" s="207" t="n">
        <f aca="false">SUM(AT132)</f>
        <v>24750.01</v>
      </c>
      <c r="AU126" s="207" t="n">
        <f aca="false">SUM(AU132)</f>
        <v>17200</v>
      </c>
      <c r="AV126" s="207" t="n">
        <f aca="false">SUM(AV132)</f>
        <v>0</v>
      </c>
      <c r="AW126" s="207" t="n">
        <f aca="false">SUM(AR126+AU126-AV126)</f>
        <v>59007.6846506072</v>
      </c>
      <c r="AX126" s="215"/>
      <c r="AY126" s="180" t="n">
        <f aca="false">SUM(AY127:AY129)</f>
        <v>0</v>
      </c>
      <c r="AZ126" s="180" t="n">
        <f aca="false">SUM(AZ127:AZ129)</f>
        <v>0</v>
      </c>
      <c r="BA126" s="160" t="n">
        <f aca="false">SUM(BA125)</f>
        <v>56154.2046506072</v>
      </c>
      <c r="BI126" s="3"/>
    </row>
    <row r="127" customFormat="false" ht="12.75" hidden="false" customHeight="false" outlineLevel="0" collapsed="false">
      <c r="A127" s="209"/>
      <c r="B127" s="205" t="s">
        <v>178</v>
      </c>
      <c r="C127" s="205"/>
      <c r="D127" s="205"/>
      <c r="E127" s="205"/>
      <c r="F127" s="205"/>
      <c r="G127" s="205"/>
      <c r="H127" s="205"/>
      <c r="I127" s="234" t="s">
        <v>179</v>
      </c>
      <c r="J127" s="218" t="s">
        <v>28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07" t="n">
        <f aca="false">SUM(AN127/$AN$2)</f>
        <v>0</v>
      </c>
      <c r="AP127" s="219" t="e">
        <f aca="false">SUM(#REF!)</f>
        <v>#REF!</v>
      </c>
      <c r="AQ127" s="219"/>
      <c r="AR127" s="207" t="e">
        <f aca="false">SUM(AP127/$AN$2)</f>
        <v>#REF!</v>
      </c>
      <c r="AS127" s="207"/>
      <c r="AT127" s="207" t="e">
        <f aca="false">SUM(#REF!)</f>
        <v>#REF!</v>
      </c>
      <c r="AU127" s="207"/>
      <c r="AV127" s="207" t="n">
        <f aca="false">SUM(AX137:AX151)</f>
        <v>109533.62</v>
      </c>
      <c r="AW127" s="207" t="n">
        <v>40369.74</v>
      </c>
      <c r="AX127" s="215"/>
      <c r="AY127" s="180"/>
      <c r="AZ127" s="180"/>
      <c r="BA127" s="160" t="n">
        <v>17000</v>
      </c>
      <c r="BI127" s="3"/>
    </row>
    <row r="128" customFormat="false" ht="12.75" hidden="false" customHeight="false" outlineLevel="0" collapsed="false">
      <c r="A128" s="209"/>
      <c r="B128" s="205" t="s">
        <v>178</v>
      </c>
      <c r="C128" s="205"/>
      <c r="D128" s="205"/>
      <c r="E128" s="205"/>
      <c r="F128" s="205"/>
      <c r="G128" s="205"/>
      <c r="H128" s="205"/>
      <c r="I128" s="234" t="s">
        <v>182</v>
      </c>
      <c r="J128" s="218" t="s">
        <v>183</v>
      </c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07" t="n">
        <f aca="false">SUM(AN128/$AN$2)</f>
        <v>0</v>
      </c>
      <c r="AP128" s="219" t="e">
        <f aca="false">SUM(#REF!)</f>
        <v>#REF!</v>
      </c>
      <c r="AQ128" s="219"/>
      <c r="AR128" s="207" t="e">
        <f aca="false">SUM(AP128/$AN$2)</f>
        <v>#REF!</v>
      </c>
      <c r="AS128" s="207"/>
      <c r="AT128" s="207" t="n">
        <f aca="false">SUM(AX138:AX143)</f>
        <v>33657.04</v>
      </c>
      <c r="AU128" s="207" t="n">
        <f aca="false">SUM(AY138:AY143)</f>
        <v>33000</v>
      </c>
      <c r="AV128" s="207" t="n">
        <f aca="false">SUM(AZ138:AZ143)</f>
        <v>5308.92</v>
      </c>
      <c r="AW128" s="207" t="n">
        <v>0</v>
      </c>
      <c r="AX128" s="215"/>
      <c r="AY128" s="180"/>
      <c r="AZ128" s="180"/>
      <c r="BA128" s="160" t="n">
        <v>1954.21</v>
      </c>
      <c r="BI128" s="3"/>
    </row>
    <row r="129" customFormat="false" ht="12.75" hidden="false" customHeight="false" outlineLevel="0" collapsed="false">
      <c r="A129" s="209"/>
      <c r="B129" s="205" t="s">
        <v>178</v>
      </c>
      <c r="C129" s="205"/>
      <c r="D129" s="205"/>
      <c r="E129" s="205"/>
      <c r="F129" s="205"/>
      <c r="G129" s="205"/>
      <c r="H129" s="205"/>
      <c r="I129" s="234" t="s">
        <v>180</v>
      </c>
      <c r="J129" s="218" t="s">
        <v>181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07"/>
      <c r="AP129" s="219"/>
      <c r="AQ129" s="219"/>
      <c r="AR129" s="207"/>
      <c r="AS129" s="207"/>
      <c r="AT129" s="207"/>
      <c r="AU129" s="207"/>
      <c r="AV129" s="207"/>
      <c r="AW129" s="207" t="n">
        <v>6636.15</v>
      </c>
      <c r="AX129" s="215"/>
      <c r="AY129" s="180"/>
      <c r="AZ129" s="180"/>
      <c r="BA129" s="160" t="n">
        <v>0</v>
      </c>
      <c r="BI129" s="3"/>
    </row>
    <row r="130" customFormat="false" ht="12.75" hidden="false" customHeight="false" outlineLevel="0" collapsed="false">
      <c r="A130" s="209"/>
      <c r="B130" s="205" t="s">
        <v>178</v>
      </c>
      <c r="C130" s="205"/>
      <c r="D130" s="205"/>
      <c r="E130" s="205"/>
      <c r="F130" s="205"/>
      <c r="G130" s="205"/>
      <c r="H130" s="205"/>
      <c r="I130" s="234" t="s">
        <v>184</v>
      </c>
      <c r="J130" s="218" t="s">
        <v>270</v>
      </c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07"/>
      <c r="AP130" s="219"/>
      <c r="AQ130" s="219"/>
      <c r="AR130" s="207"/>
      <c r="AS130" s="207"/>
      <c r="AT130" s="207"/>
      <c r="AU130" s="207"/>
      <c r="AV130" s="207"/>
      <c r="AW130" s="207" t="n">
        <v>201.35</v>
      </c>
      <c r="AX130" s="215"/>
      <c r="AY130" s="180"/>
      <c r="AZ130" s="180"/>
      <c r="BA130" s="160" t="n">
        <v>30528.7</v>
      </c>
      <c r="BI130" s="3"/>
    </row>
    <row r="131" customFormat="false" ht="12.75" hidden="false" customHeight="false" outlineLevel="0" collapsed="false">
      <c r="A131" s="209"/>
      <c r="B131" s="205" t="s">
        <v>178</v>
      </c>
      <c r="C131" s="205"/>
      <c r="D131" s="205"/>
      <c r="E131" s="205"/>
      <c r="F131" s="205"/>
      <c r="G131" s="205"/>
      <c r="H131" s="205"/>
      <c r="I131" s="234" t="s">
        <v>271</v>
      </c>
      <c r="J131" s="218" t="s">
        <v>37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07"/>
      <c r="AP131" s="219"/>
      <c r="AQ131" s="219"/>
      <c r="AR131" s="207"/>
      <c r="AS131" s="207"/>
      <c r="AT131" s="207"/>
      <c r="AU131" s="207"/>
      <c r="AV131" s="207"/>
      <c r="AW131" s="207" t="n">
        <v>11800.45</v>
      </c>
      <c r="AX131" s="215"/>
      <c r="AY131" s="180"/>
      <c r="AZ131" s="180"/>
      <c r="BA131" s="160" t="n">
        <v>6671.3</v>
      </c>
      <c r="BI131" s="3"/>
    </row>
    <row r="132" customFormat="false" ht="12.75" hidden="false" customHeight="false" outlineLevel="0" collapsed="false">
      <c r="A132" s="214"/>
      <c r="B132" s="220"/>
      <c r="C132" s="220"/>
      <c r="D132" s="220"/>
      <c r="E132" s="220"/>
      <c r="F132" s="220"/>
      <c r="G132" s="220"/>
      <c r="H132" s="220"/>
      <c r="I132" s="206" t="n">
        <v>4</v>
      </c>
      <c r="J132" s="137" t="s">
        <v>78</v>
      </c>
      <c r="K132" s="207" t="n">
        <f aca="false">SUM(K136)</f>
        <v>17615</v>
      </c>
      <c r="L132" s="207" t="n">
        <f aca="false">SUM(L136)</f>
        <v>0</v>
      </c>
      <c r="M132" s="207" t="n">
        <f aca="false">SUM(M136)</f>
        <v>0</v>
      </c>
      <c r="N132" s="207" t="n">
        <f aca="false">SUM(N136)</f>
        <v>36000</v>
      </c>
      <c r="O132" s="207" t="n">
        <f aca="false">SUM(O136)</f>
        <v>36000</v>
      </c>
      <c r="P132" s="207" t="n">
        <f aca="false">SUM(P136)</f>
        <v>55000</v>
      </c>
      <c r="Q132" s="207" t="n">
        <f aca="false">SUM(Q136)</f>
        <v>55000</v>
      </c>
      <c r="R132" s="207" t="n">
        <f aca="false">SUM(R136)</f>
        <v>15657</v>
      </c>
      <c r="S132" s="207" t="e">
        <f aca="false">SUM(S136)</f>
        <v>#REF!</v>
      </c>
      <c r="T132" s="207" t="e">
        <f aca="false">SUM(T136)</f>
        <v>#REF!</v>
      </c>
      <c r="U132" s="207" t="e">
        <f aca="false">SUM(U136)</f>
        <v>#REF!</v>
      </c>
      <c r="V132" s="207" t="e">
        <f aca="false">SUM(V136)</f>
        <v>#DIV/0!</v>
      </c>
      <c r="W132" s="207" t="n">
        <f aca="false">SUM(W136+W133)</f>
        <v>110020</v>
      </c>
      <c r="X132" s="207" t="n">
        <f aca="false">SUM(X136+X133)</f>
        <v>230000</v>
      </c>
      <c r="Y132" s="207" t="n">
        <f aca="false">SUM(Y136+Y133)</f>
        <v>375000</v>
      </c>
      <c r="Z132" s="207" t="n">
        <f aca="false">SUM(Z136+Z133)</f>
        <v>415000</v>
      </c>
      <c r="AA132" s="207" t="n">
        <f aca="false">SUM(AA136+AA133)</f>
        <v>282000</v>
      </c>
      <c r="AB132" s="207" t="n">
        <f aca="false">SUM(AB136+AB133)</f>
        <v>82653.65</v>
      </c>
      <c r="AC132" s="207" t="n">
        <f aca="false">SUM(AC136+AC133)</f>
        <v>590000</v>
      </c>
      <c r="AD132" s="207" t="n">
        <f aca="false">SUM(AD136+AD133)</f>
        <v>390000</v>
      </c>
      <c r="AE132" s="207" t="n">
        <f aca="false">SUM(AE136+AE133)</f>
        <v>0</v>
      </c>
      <c r="AF132" s="207" t="n">
        <f aca="false">SUM(AF136+AF133)</f>
        <v>0</v>
      </c>
      <c r="AG132" s="207" t="n">
        <f aca="false">SUM(AG136+AG133)</f>
        <v>390000</v>
      </c>
      <c r="AH132" s="207" t="n">
        <f aca="false">SUM(AH136+AH133)</f>
        <v>154491.43</v>
      </c>
      <c r="AI132" s="207" t="n">
        <f aca="false">SUM(AI136+AI133)</f>
        <v>207000</v>
      </c>
      <c r="AJ132" s="207" t="n">
        <f aca="false">SUM(AJ136+AJ133)</f>
        <v>14429.98</v>
      </c>
      <c r="AK132" s="207" t="n">
        <f aca="false">SUM(AK136+AK133)</f>
        <v>315000</v>
      </c>
      <c r="AL132" s="207" t="n">
        <f aca="false">SUM(AL136+AL133)</f>
        <v>75000</v>
      </c>
      <c r="AM132" s="207" t="n">
        <f aca="false">SUM(AM136+AM133)</f>
        <v>200000</v>
      </c>
      <c r="AN132" s="207" t="n">
        <f aca="false">SUM(AN136+AN133)</f>
        <v>190000</v>
      </c>
      <c r="AO132" s="207" t="n">
        <f aca="false">SUM(AN132/$AN$2)</f>
        <v>25217.333598779</v>
      </c>
      <c r="AP132" s="207" t="n">
        <f aca="false">SUM(AP136+AP133)</f>
        <v>315000</v>
      </c>
      <c r="AQ132" s="207" t="n">
        <f aca="false">SUM(AQ136+AQ133)</f>
        <v>0</v>
      </c>
      <c r="AR132" s="207" t="n">
        <f aca="false">SUM(AP132/$AN$2)</f>
        <v>41807.6846506072</v>
      </c>
      <c r="AS132" s="207"/>
      <c r="AT132" s="207" t="n">
        <f aca="false">SUM(AT136+AT133)</f>
        <v>24750.01</v>
      </c>
      <c r="AU132" s="207" t="n">
        <f aca="false">SUM(AU136+AU133)</f>
        <v>17200</v>
      </c>
      <c r="AV132" s="207" t="n">
        <f aca="false">SUM(AV136+AV133)</f>
        <v>0</v>
      </c>
      <c r="AW132" s="207" t="n">
        <f aca="false">SUM(AR132+AU132-AV132)</f>
        <v>59007.6846506072</v>
      </c>
      <c r="AX132" s="215" t="n">
        <f aca="false">SUM(AX136)</f>
        <v>54766.81</v>
      </c>
      <c r="AY132" s="180" t="n">
        <f aca="false">SUM(AY133+AY136)</f>
        <v>37000</v>
      </c>
      <c r="AZ132" s="180" t="n">
        <f aca="false">SUM(AZ136)</f>
        <v>39853.48</v>
      </c>
      <c r="BA132" s="160" t="n">
        <f aca="false">SUM(AW132+AY132-AZ132)</f>
        <v>56154.2046506072</v>
      </c>
      <c r="BI132" s="3"/>
    </row>
    <row r="133" customFormat="false" ht="12.75" hidden="false" customHeight="false" outlineLevel="0" collapsed="false">
      <c r="A133" s="214"/>
      <c r="B133" s="220"/>
      <c r="C133" s="220"/>
      <c r="D133" s="220"/>
      <c r="E133" s="220"/>
      <c r="F133" s="220"/>
      <c r="G133" s="220"/>
      <c r="H133" s="220"/>
      <c r="I133" s="206" t="n">
        <v>41</v>
      </c>
      <c r="J133" s="137" t="s">
        <v>272</v>
      </c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 t="n">
        <f aca="false">SUM(W134)</f>
        <v>60020</v>
      </c>
      <c r="X133" s="207" t="n">
        <f aca="false">SUM(X134)</f>
        <v>100000</v>
      </c>
      <c r="Y133" s="207" t="n">
        <f aca="false">SUM(Y134)</f>
        <v>200000</v>
      </c>
      <c r="Z133" s="207" t="n">
        <f aca="false">SUM(Z134)</f>
        <v>200000</v>
      </c>
      <c r="AA133" s="207" t="n">
        <f aca="false">SUM(AA134)</f>
        <v>200000</v>
      </c>
      <c r="AB133" s="207" t="n">
        <f aca="false">SUM(AB134)</f>
        <v>0</v>
      </c>
      <c r="AC133" s="207" t="n">
        <f aca="false">SUM(AC134)</f>
        <v>200000</v>
      </c>
      <c r="AD133" s="207" t="n">
        <f aca="false">SUM(AD134)</f>
        <v>0</v>
      </c>
      <c r="AE133" s="207" t="n">
        <f aca="false">SUM(AE134)</f>
        <v>0</v>
      </c>
      <c r="AF133" s="207" t="n">
        <f aca="false">SUM(AF134)</f>
        <v>0</v>
      </c>
      <c r="AG133" s="207" t="n">
        <f aca="false">SUM(AG134)</f>
        <v>0</v>
      </c>
      <c r="AH133" s="207" t="n">
        <f aca="false">SUM(AH134)</f>
        <v>0</v>
      </c>
      <c r="AI133" s="207" t="n">
        <f aca="false">SUM(AI134)</f>
        <v>100000</v>
      </c>
      <c r="AJ133" s="207" t="n">
        <f aca="false">SUM(AJ134)</f>
        <v>0</v>
      </c>
      <c r="AK133" s="207" t="n">
        <f aca="false">SUM(AK134)</f>
        <v>0</v>
      </c>
      <c r="AL133" s="207" t="n">
        <f aca="false">SUM(AL134)</f>
        <v>0</v>
      </c>
      <c r="AM133" s="207" t="n">
        <f aca="false">SUM(AM134)</f>
        <v>0</v>
      </c>
      <c r="AN133" s="207" t="n">
        <f aca="false">SUM(AN134)</f>
        <v>0</v>
      </c>
      <c r="AO133" s="207" t="n">
        <f aca="false">SUM(AN133/$AN$2)</f>
        <v>0</v>
      </c>
      <c r="AP133" s="180"/>
      <c r="AQ133" s="180"/>
      <c r="AR133" s="207" t="n">
        <f aca="false">SUM(AP133/$AN$2)</f>
        <v>0</v>
      </c>
      <c r="AS133" s="207"/>
      <c r="AT133" s="207"/>
      <c r="AU133" s="207"/>
      <c r="AV133" s="207"/>
      <c r="AW133" s="207" t="n">
        <f aca="false">SUM(AR133+AU133-AV133)</f>
        <v>0</v>
      </c>
      <c r="AX133" s="215"/>
      <c r="AY133" s="180" t="n">
        <f aca="false">SUM(AY134)</f>
        <v>0</v>
      </c>
      <c r="AZ133" s="180"/>
      <c r="BA133" s="160" t="n">
        <f aca="false">SUM(AW133+AY133-AZ133)</f>
        <v>0</v>
      </c>
      <c r="BI133" s="3"/>
    </row>
    <row r="134" customFormat="false" ht="12.75" hidden="true" customHeight="false" outlineLevel="0" collapsed="false">
      <c r="A134" s="209"/>
      <c r="B134" s="205" t="s">
        <v>273</v>
      </c>
      <c r="C134" s="205"/>
      <c r="D134" s="205"/>
      <c r="E134" s="205"/>
      <c r="F134" s="205"/>
      <c r="G134" s="205"/>
      <c r="H134" s="205"/>
      <c r="I134" s="217" t="n">
        <v>411</v>
      </c>
      <c r="J134" s="218" t="s">
        <v>79</v>
      </c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 t="n">
        <f aca="false">SUM(W135:W135)</f>
        <v>60020</v>
      </c>
      <c r="X134" s="219" t="n">
        <f aca="false">SUM(X135:X135)</f>
        <v>100000</v>
      </c>
      <c r="Y134" s="219" t="n">
        <f aca="false">SUM(Y135:Y135)</f>
        <v>200000</v>
      </c>
      <c r="Z134" s="219" t="n">
        <f aca="false">SUM(Z135:Z135)</f>
        <v>200000</v>
      </c>
      <c r="AA134" s="219" t="n">
        <f aca="false">SUM(AA135:AA135)</f>
        <v>200000</v>
      </c>
      <c r="AB134" s="219" t="n">
        <f aca="false">SUM(AB135:AB135)</f>
        <v>0</v>
      </c>
      <c r="AC134" s="219" t="n">
        <f aca="false">SUM(AC135:AC135)</f>
        <v>200000</v>
      </c>
      <c r="AD134" s="219" t="n">
        <f aca="false">SUM(AD135:AD135)</f>
        <v>0</v>
      </c>
      <c r="AE134" s="219" t="n">
        <f aca="false">SUM(AE135:AE135)</f>
        <v>0</v>
      </c>
      <c r="AF134" s="219" t="n">
        <f aca="false">SUM(AF135:AF135)</f>
        <v>0</v>
      </c>
      <c r="AG134" s="219" t="n">
        <f aca="false">SUM(AG135:AG135)</f>
        <v>0</v>
      </c>
      <c r="AH134" s="219" t="n">
        <f aca="false">SUM(AH135:AH135)</f>
        <v>0</v>
      </c>
      <c r="AI134" s="219" t="n">
        <f aca="false">SUM(AI135:AI135)</f>
        <v>100000</v>
      </c>
      <c r="AJ134" s="219" t="n">
        <f aca="false">SUM(AJ135:AJ135)</f>
        <v>0</v>
      </c>
      <c r="AK134" s="219" t="n">
        <f aca="false">SUM(AK135:AK135)</f>
        <v>0</v>
      </c>
      <c r="AL134" s="219" t="n">
        <f aca="false">SUM(AL135:AL135)</f>
        <v>0</v>
      </c>
      <c r="AM134" s="219" t="n">
        <f aca="false">SUM(AM135:AM135)</f>
        <v>0</v>
      </c>
      <c r="AN134" s="219" t="n">
        <f aca="false">SUM(AN135:AN135)</f>
        <v>0</v>
      </c>
      <c r="AO134" s="207" t="n">
        <f aca="false">SUM(AN134/$AN$2)</f>
        <v>0</v>
      </c>
      <c r="AP134" s="180"/>
      <c r="AQ134" s="180"/>
      <c r="AR134" s="207" t="n">
        <f aca="false">SUM(AP134/$AN$2)</f>
        <v>0</v>
      </c>
      <c r="AS134" s="207"/>
      <c r="AT134" s="207"/>
      <c r="AU134" s="207"/>
      <c r="AV134" s="207"/>
      <c r="AW134" s="207" t="n">
        <f aca="false">SUM(AR134+AU134-AV134)</f>
        <v>0</v>
      </c>
      <c r="AX134" s="215"/>
      <c r="AY134" s="180" t="n">
        <f aca="false">SUM(AY135)</f>
        <v>0</v>
      </c>
      <c r="AZ134" s="180"/>
      <c r="BA134" s="160" t="n">
        <f aca="false">SUM(AW134+AY134-AZ134)</f>
        <v>0</v>
      </c>
      <c r="BI134" s="3"/>
    </row>
    <row r="135" customFormat="false" ht="12.75" hidden="true" customHeight="false" outlineLevel="0" collapsed="false">
      <c r="A135" s="209"/>
      <c r="B135" s="205"/>
      <c r="C135" s="205"/>
      <c r="D135" s="205"/>
      <c r="E135" s="205"/>
      <c r="F135" s="205"/>
      <c r="G135" s="205"/>
      <c r="H135" s="205"/>
      <c r="I135" s="217" t="n">
        <v>41111</v>
      </c>
      <c r="J135" s="218" t="s">
        <v>274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 t="n">
        <v>60020</v>
      </c>
      <c r="X135" s="219" t="n">
        <v>100000</v>
      </c>
      <c r="Y135" s="219" t="n">
        <v>200000</v>
      </c>
      <c r="Z135" s="219" t="n">
        <v>200000</v>
      </c>
      <c r="AA135" s="219" t="n">
        <v>200000</v>
      </c>
      <c r="AB135" s="219"/>
      <c r="AC135" s="219" t="n">
        <v>200000</v>
      </c>
      <c r="AD135" s="219" t="n">
        <v>0</v>
      </c>
      <c r="AE135" s="219"/>
      <c r="AF135" s="219"/>
      <c r="AG135" s="221" t="n">
        <f aca="false">SUM(AD135+AE135-AF135)</f>
        <v>0</v>
      </c>
      <c r="AH135" s="219"/>
      <c r="AI135" s="219" t="n">
        <v>100000</v>
      </c>
      <c r="AJ135" s="180" t="n">
        <v>0</v>
      </c>
      <c r="AK135" s="219" t="n">
        <v>0</v>
      </c>
      <c r="AL135" s="219"/>
      <c r="AM135" s="219"/>
      <c r="AN135" s="180" t="n">
        <f aca="false">SUM(AK135+AL135-AM135)</f>
        <v>0</v>
      </c>
      <c r="AO135" s="207" t="n">
        <f aca="false">SUM(AN135/$AN$2)</f>
        <v>0</v>
      </c>
      <c r="AP135" s="180"/>
      <c r="AQ135" s="180"/>
      <c r="AR135" s="207" t="n">
        <f aca="false">SUM(AP135/$AN$2)</f>
        <v>0</v>
      </c>
      <c r="AS135" s="207"/>
      <c r="AT135" s="207"/>
      <c r="AU135" s="207"/>
      <c r="AV135" s="207"/>
      <c r="AW135" s="207" t="n">
        <f aca="false">SUM(AR135+AU135-AV135)</f>
        <v>0</v>
      </c>
      <c r="AX135" s="215"/>
      <c r="AY135" s="180" t="n">
        <v>0</v>
      </c>
      <c r="AZ135" s="180"/>
      <c r="BA135" s="160" t="n">
        <f aca="false">SUM(AW135+AY135-AZ135)</f>
        <v>0</v>
      </c>
      <c r="BI135" s="3"/>
    </row>
    <row r="136" customFormat="false" ht="12.75" hidden="false" customHeight="false" outlineLevel="0" collapsed="false">
      <c r="A136" s="214"/>
      <c r="B136" s="220" t="s">
        <v>275</v>
      </c>
      <c r="C136" s="220"/>
      <c r="D136" s="220"/>
      <c r="E136" s="220"/>
      <c r="F136" s="220"/>
      <c r="G136" s="220"/>
      <c r="H136" s="220"/>
      <c r="I136" s="206" t="n">
        <v>42</v>
      </c>
      <c r="J136" s="137" t="s">
        <v>80</v>
      </c>
      <c r="K136" s="207" t="n">
        <f aca="false">SUM(K137)</f>
        <v>17615</v>
      </c>
      <c r="L136" s="207" t="n">
        <f aca="false">SUM(L137)</f>
        <v>0</v>
      </c>
      <c r="M136" s="207" t="n">
        <f aca="false">SUM(M137)</f>
        <v>0</v>
      </c>
      <c r="N136" s="207" t="n">
        <f aca="false">SUM(N137)</f>
        <v>36000</v>
      </c>
      <c r="O136" s="207" t="n">
        <f aca="false">SUM(O137)</f>
        <v>36000</v>
      </c>
      <c r="P136" s="207" t="n">
        <f aca="false">SUM(P137)</f>
        <v>55000</v>
      </c>
      <c r="Q136" s="207" t="n">
        <f aca="false">SUM(Q137)</f>
        <v>55000</v>
      </c>
      <c r="R136" s="207" t="n">
        <f aca="false">SUM(R137)</f>
        <v>15657</v>
      </c>
      <c r="S136" s="207" t="e">
        <f aca="false">SUM(S137+#REF!)</f>
        <v>#REF!</v>
      </c>
      <c r="T136" s="207" t="e">
        <f aca="false">SUM(T137+#REF!)</f>
        <v>#REF!</v>
      </c>
      <c r="U136" s="207" t="e">
        <f aca="false">SUM(U137+#REF!)</f>
        <v>#REF!</v>
      </c>
      <c r="V136" s="207" t="e">
        <f aca="false">SUM(V137+#REF!)</f>
        <v>#DIV/0!</v>
      </c>
      <c r="W136" s="207" t="n">
        <f aca="false">SUM(W137)</f>
        <v>50000</v>
      </c>
      <c r="X136" s="207" t="n">
        <f aca="false">SUM(X137+X148)</f>
        <v>130000</v>
      </c>
      <c r="Y136" s="207" t="n">
        <f aca="false">SUM(Y137+Y148)</f>
        <v>175000</v>
      </c>
      <c r="Z136" s="207" t="n">
        <f aca="false">SUM(Z137+Z148)</f>
        <v>215000</v>
      </c>
      <c r="AA136" s="207" t="n">
        <f aca="false">SUM(AA137+AA148)</f>
        <v>82000</v>
      </c>
      <c r="AB136" s="207" t="n">
        <f aca="false">SUM(AB137+AB148)</f>
        <v>82653.65</v>
      </c>
      <c r="AC136" s="207" t="n">
        <f aca="false">SUM(AC137+AC148)</f>
        <v>390000</v>
      </c>
      <c r="AD136" s="207" t="n">
        <f aca="false">SUM(AD137+AD148)</f>
        <v>390000</v>
      </c>
      <c r="AE136" s="207" t="n">
        <f aca="false">SUM(AE137+AE148)</f>
        <v>0</v>
      </c>
      <c r="AF136" s="207" t="n">
        <f aca="false">SUM(AF137+AF148)</f>
        <v>0</v>
      </c>
      <c r="AG136" s="207" t="n">
        <f aca="false">SUM(AG137+AG148)</f>
        <v>390000</v>
      </c>
      <c r="AH136" s="207" t="n">
        <f aca="false">SUM(AH137+AH148)</f>
        <v>154491.43</v>
      </c>
      <c r="AI136" s="207" t="n">
        <f aca="false">SUM(AI137+AI148)</f>
        <v>107000</v>
      </c>
      <c r="AJ136" s="207" t="n">
        <f aca="false">SUM(AJ137+AJ148)</f>
        <v>14429.98</v>
      </c>
      <c r="AK136" s="207" t="n">
        <f aca="false">SUM(AK137+AK148)</f>
        <v>315000</v>
      </c>
      <c r="AL136" s="207" t="n">
        <f aca="false">SUM(AL137+AL148)</f>
        <v>75000</v>
      </c>
      <c r="AM136" s="207" t="n">
        <f aca="false">SUM(AM137+AM148)</f>
        <v>200000</v>
      </c>
      <c r="AN136" s="207" t="n">
        <f aca="false">SUM(AN137+AN148)</f>
        <v>190000</v>
      </c>
      <c r="AO136" s="207" t="n">
        <f aca="false">SUM(AN136/$AN$2)</f>
        <v>25217.333598779</v>
      </c>
      <c r="AP136" s="207" t="n">
        <f aca="false">SUM(AP137+AP148)</f>
        <v>315000</v>
      </c>
      <c r="AQ136" s="207" t="n">
        <f aca="false">SUM(AQ137+AQ148)</f>
        <v>0</v>
      </c>
      <c r="AR136" s="207" t="n">
        <f aca="false">SUM(AP136/$AN$2)</f>
        <v>41807.6846506072</v>
      </c>
      <c r="AS136" s="207"/>
      <c r="AT136" s="207" t="n">
        <f aca="false">SUM(AT137+AT148)</f>
        <v>24750.01</v>
      </c>
      <c r="AU136" s="207" t="n">
        <f aca="false">SUM(AU137+AU148)</f>
        <v>17200</v>
      </c>
      <c r="AV136" s="207" t="n">
        <f aca="false">SUM(AV137+AV148)</f>
        <v>0</v>
      </c>
      <c r="AW136" s="207" t="n">
        <f aca="false">SUM(AR136+AU136-AV136)</f>
        <v>59007.6846506072</v>
      </c>
      <c r="AX136" s="215" t="n">
        <f aca="false">SUM(AX137+AX148)</f>
        <v>54766.81</v>
      </c>
      <c r="AY136" s="215" t="n">
        <f aca="false">SUM(AY137+AY148)</f>
        <v>37000</v>
      </c>
      <c r="AZ136" s="215" t="n">
        <f aca="false">SUM(AZ137+AZ148)</f>
        <v>39853.48</v>
      </c>
      <c r="BA136" s="245" t="n">
        <f aca="false">SUM(BA137+BA148)</f>
        <v>56154.2046506072</v>
      </c>
      <c r="BB136" s="183"/>
      <c r="BC136" s="183"/>
      <c r="BD136" s="183"/>
      <c r="BE136" s="183"/>
      <c r="BF136" s="183"/>
      <c r="BG136" s="183"/>
      <c r="BH136" s="183"/>
      <c r="BI136" s="3"/>
    </row>
    <row r="137" customFormat="false" ht="12.75" hidden="true" customHeight="false" outlineLevel="0" collapsed="false">
      <c r="A137" s="209"/>
      <c r="B137" s="205"/>
      <c r="C137" s="205"/>
      <c r="D137" s="205"/>
      <c r="E137" s="205"/>
      <c r="F137" s="205"/>
      <c r="G137" s="205"/>
      <c r="H137" s="205"/>
      <c r="I137" s="217" t="n">
        <v>422</v>
      </c>
      <c r="J137" s="218" t="s">
        <v>276</v>
      </c>
      <c r="K137" s="219" t="n">
        <f aca="false">SUM(K138:K144)</f>
        <v>17615</v>
      </c>
      <c r="L137" s="219" t="n">
        <f aca="false">SUM(L138:L144)</f>
        <v>0</v>
      </c>
      <c r="M137" s="219" t="n">
        <f aca="false">SUM(M138:M144)</f>
        <v>0</v>
      </c>
      <c r="N137" s="219" t="n">
        <f aca="false">SUM(N138:N144)</f>
        <v>36000</v>
      </c>
      <c r="O137" s="219" t="n">
        <f aca="false">SUM(O138:O144)</f>
        <v>36000</v>
      </c>
      <c r="P137" s="219" t="n">
        <f aca="false">SUM(P138:P144)</f>
        <v>55000</v>
      </c>
      <c r="Q137" s="219" t="n">
        <f aca="false">SUM(Q138:Q144)</f>
        <v>55000</v>
      </c>
      <c r="R137" s="219" t="n">
        <f aca="false">SUM(R138:R144)</f>
        <v>15657</v>
      </c>
      <c r="S137" s="219" t="n">
        <f aca="false">SUM(S138:S144)</f>
        <v>50000</v>
      </c>
      <c r="T137" s="219" t="n">
        <f aca="false">SUM(T138:T144)</f>
        <v>2654.1</v>
      </c>
      <c r="U137" s="219" t="n">
        <f aca="false">SUM(U138:U144)</f>
        <v>0</v>
      </c>
      <c r="V137" s="219" t="e">
        <f aca="false">SUM(V138:V144)</f>
        <v>#DIV/0!</v>
      </c>
      <c r="W137" s="219" t="n">
        <f aca="false">SUM(W138:W144)</f>
        <v>50000</v>
      </c>
      <c r="X137" s="219" t="n">
        <f aca="false">SUM(X138:X144)</f>
        <v>30000</v>
      </c>
      <c r="Y137" s="219" t="n">
        <f aca="false">SUM(Y138:Y144)</f>
        <v>60000</v>
      </c>
      <c r="Z137" s="219" t="n">
        <f aca="false">SUM(Z138:Z144)</f>
        <v>100000</v>
      </c>
      <c r="AA137" s="219" t="n">
        <f aca="false">SUM(AA138:AA144)</f>
        <v>67000</v>
      </c>
      <c r="AB137" s="219" t="n">
        <f aca="false">SUM(AB138:AB144)</f>
        <v>1653.65</v>
      </c>
      <c r="AC137" s="219" t="n">
        <f aca="false">SUM(AC138:AC147)</f>
        <v>375000</v>
      </c>
      <c r="AD137" s="219" t="n">
        <f aca="false">SUM(AD138:AD147)</f>
        <v>375000</v>
      </c>
      <c r="AE137" s="219" t="n">
        <f aca="false">SUM(AE138:AE147)</f>
        <v>0</v>
      </c>
      <c r="AF137" s="219" t="n">
        <f aca="false">SUM(AF138:AF147)</f>
        <v>0</v>
      </c>
      <c r="AG137" s="219" t="n">
        <f aca="false">SUM(AG138:AG147)</f>
        <v>375000</v>
      </c>
      <c r="AH137" s="219" t="n">
        <f aca="false">SUM(AH138:AH147)</f>
        <v>154491.43</v>
      </c>
      <c r="AI137" s="219" t="n">
        <f aca="false">SUM(AI138:AI147)</f>
        <v>107000</v>
      </c>
      <c r="AJ137" s="219" t="n">
        <f aca="false">SUM(AJ138:AJ147)</f>
        <v>14429.98</v>
      </c>
      <c r="AK137" s="219" t="n">
        <f aca="false">SUM(AK138:AK147)</f>
        <v>315000</v>
      </c>
      <c r="AL137" s="219" t="n">
        <f aca="false">SUM(AL138:AL147)</f>
        <v>75000</v>
      </c>
      <c r="AM137" s="219" t="n">
        <f aca="false">SUM(AM138:AM147)</f>
        <v>200000</v>
      </c>
      <c r="AN137" s="219" t="n">
        <f aca="false">SUM(AN138:AN147)</f>
        <v>190000</v>
      </c>
      <c r="AO137" s="207" t="n">
        <f aca="false">SUM(AN137/$AN$2)</f>
        <v>25217.333598779</v>
      </c>
      <c r="AP137" s="219" t="n">
        <f aca="false">SUM(AP138:AP147)</f>
        <v>315000</v>
      </c>
      <c r="AQ137" s="219"/>
      <c r="AR137" s="207" t="n">
        <f aca="false">SUM(AP137/$AN$2)</f>
        <v>41807.6846506072</v>
      </c>
      <c r="AS137" s="207"/>
      <c r="AT137" s="207" t="n">
        <f aca="false">SUM(AT138:AT147)</f>
        <v>24750.01</v>
      </c>
      <c r="AU137" s="207" t="n">
        <f aca="false">SUM(AU138:AU147)</f>
        <v>17200</v>
      </c>
      <c r="AV137" s="207" t="n">
        <f aca="false">SUM(AV138:AV147)</f>
        <v>0</v>
      </c>
      <c r="AW137" s="207" t="n">
        <f aca="false">SUM(AR137+AU137-AV137)</f>
        <v>59007.6846506072</v>
      </c>
      <c r="AX137" s="215" t="n">
        <f aca="false">SUM(AX138:AX147)</f>
        <v>52138.33</v>
      </c>
      <c r="AY137" s="216" t="n">
        <f aca="false">SUM(AY138:AY147)</f>
        <v>34000</v>
      </c>
      <c r="AZ137" s="216" t="n">
        <f aca="false">SUM(AZ138:AZ147)</f>
        <v>39853.48</v>
      </c>
      <c r="BA137" s="287" t="n">
        <f aca="false">SUM(BA138:BA147)</f>
        <v>53154.2046506072</v>
      </c>
      <c r="BI137" s="3"/>
    </row>
    <row r="138" customFormat="false" ht="12.75" hidden="true" customHeight="false" outlineLevel="0" collapsed="false">
      <c r="A138" s="209"/>
      <c r="B138" s="205"/>
      <c r="C138" s="205"/>
      <c r="D138" s="205"/>
      <c r="E138" s="205"/>
      <c r="F138" s="205"/>
      <c r="G138" s="205"/>
      <c r="H138" s="205"/>
      <c r="I138" s="217" t="n">
        <v>42211</v>
      </c>
      <c r="J138" s="218" t="s">
        <v>277</v>
      </c>
      <c r="K138" s="219" t="n">
        <v>17615</v>
      </c>
      <c r="L138" s="219" t="n">
        <v>0</v>
      </c>
      <c r="M138" s="219" t="n">
        <v>0</v>
      </c>
      <c r="N138" s="219" t="n">
        <v>6000</v>
      </c>
      <c r="O138" s="219" t="n">
        <v>6000</v>
      </c>
      <c r="P138" s="219" t="n">
        <v>5000</v>
      </c>
      <c r="Q138" s="219" t="n">
        <v>5000</v>
      </c>
      <c r="R138" s="219" t="n">
        <v>1257</v>
      </c>
      <c r="S138" s="219" t="n">
        <v>5000</v>
      </c>
      <c r="T138" s="219"/>
      <c r="U138" s="219"/>
      <c r="V138" s="207" t="n">
        <f aca="false">S138/P138*100</f>
        <v>100</v>
      </c>
      <c r="W138" s="219" t="n">
        <v>5000</v>
      </c>
      <c r="X138" s="219" t="n">
        <v>10000</v>
      </c>
      <c r="Y138" s="219" t="n">
        <v>10000</v>
      </c>
      <c r="Z138" s="219" t="n">
        <v>10000</v>
      </c>
      <c r="AA138" s="219" t="n">
        <v>12000</v>
      </c>
      <c r="AB138" s="219"/>
      <c r="AC138" s="219" t="n">
        <v>150000</v>
      </c>
      <c r="AD138" s="219" t="n">
        <v>150000</v>
      </c>
      <c r="AE138" s="219"/>
      <c r="AF138" s="219"/>
      <c r="AG138" s="221" t="n">
        <f aca="false">SUM(AD138+AE138-AF138)</f>
        <v>150000</v>
      </c>
      <c r="AH138" s="219"/>
      <c r="AI138" s="219" t="n">
        <v>25000</v>
      </c>
      <c r="AJ138" s="180" t="n">
        <v>0</v>
      </c>
      <c r="AK138" s="219" t="n">
        <v>25000</v>
      </c>
      <c r="AL138" s="219"/>
      <c r="AM138" s="219"/>
      <c r="AN138" s="219" t="n">
        <v>25000</v>
      </c>
      <c r="AO138" s="207" t="n">
        <f aca="false">SUM(AN138/$AN$2)</f>
        <v>3318.07021036565</v>
      </c>
      <c r="AP138" s="180" t="n">
        <v>10000</v>
      </c>
      <c r="AQ138" s="180"/>
      <c r="AR138" s="207" t="n">
        <f aca="false">SUM(AP138/$AN$2)</f>
        <v>1327.22808414626</v>
      </c>
      <c r="AS138" s="207"/>
      <c r="AT138" s="207"/>
      <c r="AU138" s="207"/>
      <c r="AV138" s="207"/>
      <c r="AW138" s="207" t="n">
        <f aca="false">SUM(AR138+AU138-AV138)</f>
        <v>1327.22808414626</v>
      </c>
      <c r="AX138" s="215"/>
      <c r="AY138" s="180"/>
      <c r="AZ138" s="180" t="n">
        <v>1327.23</v>
      </c>
      <c r="BA138" s="160" t="n">
        <f aca="false">SUM(AW138+AY138-AZ138)</f>
        <v>-0.00191585373954695</v>
      </c>
      <c r="BI138" s="3"/>
    </row>
    <row r="139" customFormat="false" ht="12.75" hidden="true" customHeight="false" outlineLevel="0" collapsed="false">
      <c r="A139" s="209"/>
      <c r="B139" s="205"/>
      <c r="C139" s="205"/>
      <c r="D139" s="205"/>
      <c r="E139" s="205"/>
      <c r="F139" s="205"/>
      <c r="G139" s="205"/>
      <c r="H139" s="205"/>
      <c r="I139" s="217" t="n">
        <v>42212</v>
      </c>
      <c r="J139" s="218" t="s">
        <v>278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07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21"/>
      <c r="AH139" s="219"/>
      <c r="AI139" s="219"/>
      <c r="AJ139" s="235" t="n">
        <v>4420.77</v>
      </c>
      <c r="AK139" s="219" t="n">
        <v>10000</v>
      </c>
      <c r="AL139" s="219"/>
      <c r="AM139" s="219"/>
      <c r="AN139" s="180" t="n">
        <f aca="false">SUM(AK139+AL139-AM139)</f>
        <v>10000</v>
      </c>
      <c r="AO139" s="207" t="n">
        <f aca="false">SUM(AN139/$AN$2)</f>
        <v>1327.22808414626</v>
      </c>
      <c r="AP139" s="180" t="n">
        <v>10000</v>
      </c>
      <c r="AQ139" s="180"/>
      <c r="AR139" s="207" t="n">
        <f aca="false">SUM(AP139/$AN$2)</f>
        <v>1327.22808414626</v>
      </c>
      <c r="AS139" s="207" t="n">
        <v>693.56</v>
      </c>
      <c r="AT139" s="207" t="n">
        <v>693.56</v>
      </c>
      <c r="AU139" s="207"/>
      <c r="AV139" s="207"/>
      <c r="AW139" s="207" t="n">
        <f aca="false">SUM(AR139+AU139-AV139)</f>
        <v>1327.22808414626</v>
      </c>
      <c r="AX139" s="215" t="n">
        <v>693.56</v>
      </c>
      <c r="AY139" s="180"/>
      <c r="AZ139" s="180"/>
      <c r="BA139" s="160" t="n">
        <f aca="false">SUM(AW139+AY139-AZ139)</f>
        <v>1327.22808414626</v>
      </c>
      <c r="BC139" s="3" t="n">
        <v>1327.23</v>
      </c>
      <c r="BI139" s="3"/>
    </row>
    <row r="140" customFormat="false" ht="12.75" hidden="true" customHeight="false" outlineLevel="0" collapsed="false">
      <c r="A140" s="209"/>
      <c r="B140" s="205"/>
      <c r="C140" s="205"/>
      <c r="D140" s="205"/>
      <c r="E140" s="205"/>
      <c r="F140" s="205"/>
      <c r="G140" s="205"/>
      <c r="H140" s="205"/>
      <c r="I140" s="217" t="n">
        <v>42219</v>
      </c>
      <c r="J140" s="218" t="s">
        <v>279</v>
      </c>
      <c r="K140" s="219"/>
      <c r="L140" s="219"/>
      <c r="M140" s="219"/>
      <c r="N140" s="219"/>
      <c r="O140" s="219"/>
      <c r="P140" s="219"/>
      <c r="Q140" s="219"/>
      <c r="R140" s="219" t="n">
        <v>14400</v>
      </c>
      <c r="S140" s="219" t="n">
        <v>15000</v>
      </c>
      <c r="T140" s="219" t="n">
        <v>2654.1</v>
      </c>
      <c r="U140" s="219"/>
      <c r="V140" s="207" t="e">
        <f aca="false">S140/P140*100</f>
        <v>#DIV/0!</v>
      </c>
      <c r="W140" s="219" t="n">
        <v>15000</v>
      </c>
      <c r="X140" s="219" t="n">
        <v>20000</v>
      </c>
      <c r="Y140" s="219" t="n">
        <v>20000</v>
      </c>
      <c r="Z140" s="219" t="n">
        <v>20000</v>
      </c>
      <c r="AA140" s="219" t="n">
        <v>20000</v>
      </c>
      <c r="AB140" s="219" t="n">
        <v>1653.65</v>
      </c>
      <c r="AC140" s="219" t="n">
        <v>20000</v>
      </c>
      <c r="AD140" s="219" t="n">
        <v>20000</v>
      </c>
      <c r="AE140" s="219"/>
      <c r="AF140" s="219"/>
      <c r="AG140" s="221" t="n">
        <f aca="false">SUM(AD140+AE140-AF140)</f>
        <v>20000</v>
      </c>
      <c r="AH140" s="219"/>
      <c r="AI140" s="219" t="n">
        <v>20000</v>
      </c>
      <c r="AJ140" s="180" t="n">
        <v>0</v>
      </c>
      <c r="AK140" s="219" t="n">
        <v>20000</v>
      </c>
      <c r="AL140" s="219"/>
      <c r="AM140" s="219"/>
      <c r="AN140" s="180" t="n">
        <f aca="false">SUM(AK140+AL140-AM140)</f>
        <v>20000</v>
      </c>
      <c r="AO140" s="207" t="n">
        <f aca="false">SUM(AN140/$AN$2)</f>
        <v>2654.45616829252</v>
      </c>
      <c r="AP140" s="180" t="n">
        <v>20000</v>
      </c>
      <c r="AQ140" s="180"/>
      <c r="AR140" s="207" t="n">
        <f aca="false">SUM(AP140/$AN$2)</f>
        <v>2654.45616829252</v>
      </c>
      <c r="AS140" s="207"/>
      <c r="AT140" s="207"/>
      <c r="AU140" s="207"/>
      <c r="AV140" s="207"/>
      <c r="AW140" s="207" t="n">
        <f aca="false">SUM(AR140+AU140-AV140)</f>
        <v>2654.45616829252</v>
      </c>
      <c r="AX140" s="215" t="n">
        <v>0</v>
      </c>
      <c r="AY140" s="180"/>
      <c r="AZ140" s="180" t="n">
        <v>2654.46</v>
      </c>
      <c r="BA140" s="160" t="n">
        <f aca="false">SUM(AW140+AY140-AZ140)</f>
        <v>-0.00383170747909389</v>
      </c>
      <c r="BI140" s="3"/>
    </row>
    <row r="141" customFormat="false" ht="12.75" hidden="true" customHeight="false" outlineLevel="0" collapsed="false">
      <c r="A141" s="209"/>
      <c r="B141" s="205"/>
      <c r="C141" s="205"/>
      <c r="D141" s="205"/>
      <c r="E141" s="205"/>
      <c r="F141" s="205"/>
      <c r="G141" s="205"/>
      <c r="H141" s="205"/>
      <c r="I141" s="217" t="n">
        <v>42221</v>
      </c>
      <c r="J141" s="218" t="s">
        <v>280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07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21"/>
      <c r="AH141" s="219"/>
      <c r="AI141" s="219"/>
      <c r="AJ141" s="180"/>
      <c r="AK141" s="219"/>
      <c r="AL141" s="219"/>
      <c r="AM141" s="219"/>
      <c r="AN141" s="180"/>
      <c r="AO141" s="207" t="n">
        <f aca="false">SUM(AN141/$AN$2)</f>
        <v>0</v>
      </c>
      <c r="AP141" s="180" t="n">
        <v>0</v>
      </c>
      <c r="AQ141" s="180"/>
      <c r="AR141" s="207" t="n">
        <f aca="false">SUM(AP141/$AN$2)</f>
        <v>0</v>
      </c>
      <c r="AS141" s="207"/>
      <c r="AT141" s="207"/>
      <c r="AU141" s="207"/>
      <c r="AV141" s="207"/>
      <c r="AW141" s="207" t="n">
        <f aca="false">SUM(AR141+AU141-AV141)</f>
        <v>0</v>
      </c>
      <c r="AX141" s="215"/>
      <c r="AY141" s="180"/>
      <c r="AZ141" s="180"/>
      <c r="BA141" s="160" t="n">
        <f aca="false">SUM(AW141+AY141-AZ141)</f>
        <v>0</v>
      </c>
      <c r="BI141" s="3"/>
    </row>
    <row r="142" customFormat="false" ht="12.75" hidden="true" customHeight="false" outlineLevel="0" collapsed="false">
      <c r="A142" s="209"/>
      <c r="B142" s="205"/>
      <c r="C142" s="205"/>
      <c r="D142" s="205"/>
      <c r="E142" s="205"/>
      <c r="F142" s="205"/>
      <c r="G142" s="205"/>
      <c r="H142" s="205"/>
      <c r="I142" s="217" t="n">
        <v>42231</v>
      </c>
      <c r="J142" s="218" t="s">
        <v>281</v>
      </c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07"/>
      <c r="W142" s="219"/>
      <c r="X142" s="219"/>
      <c r="Y142" s="219"/>
      <c r="Z142" s="219"/>
      <c r="AA142" s="219"/>
      <c r="AB142" s="219"/>
      <c r="AC142" s="219" t="n">
        <v>150000</v>
      </c>
      <c r="AD142" s="219" t="n">
        <v>150000</v>
      </c>
      <c r="AE142" s="219"/>
      <c r="AF142" s="219"/>
      <c r="AG142" s="221" t="n">
        <f aca="false">SUM(AD142+AE142-AF142)</f>
        <v>150000</v>
      </c>
      <c r="AH142" s="219" t="n">
        <v>133963.93</v>
      </c>
      <c r="AI142" s="219" t="n">
        <v>0</v>
      </c>
      <c r="AJ142" s="180" t="n">
        <v>0</v>
      </c>
      <c r="AK142" s="219" t="n">
        <v>20000</v>
      </c>
      <c r="AL142" s="219"/>
      <c r="AM142" s="219"/>
      <c r="AN142" s="180" t="n">
        <f aca="false">SUM(AK142+AL142-AM142)</f>
        <v>20000</v>
      </c>
      <c r="AO142" s="207" t="n">
        <f aca="false">SUM(AN142/$AN$2)</f>
        <v>2654.45616829252</v>
      </c>
      <c r="AP142" s="180" t="n">
        <v>10000</v>
      </c>
      <c r="AQ142" s="180"/>
      <c r="AR142" s="207" t="n">
        <f aca="false">SUM(AP142/$AN$2)</f>
        <v>1327.22808414626</v>
      </c>
      <c r="AS142" s="207"/>
      <c r="AT142" s="207"/>
      <c r="AU142" s="207"/>
      <c r="AV142" s="207"/>
      <c r="AW142" s="207" t="n">
        <f aca="false">SUM(AR142+AU142-AV142)</f>
        <v>1327.22808414626</v>
      </c>
      <c r="AX142" s="215"/>
      <c r="AY142" s="180"/>
      <c r="AZ142" s="180" t="n">
        <v>1327.23</v>
      </c>
      <c r="BA142" s="160" t="n">
        <f aca="false">SUM(AW142+AY142-AZ142)</f>
        <v>-0.00191585373954695</v>
      </c>
      <c r="BI142" s="3"/>
    </row>
    <row r="143" customFormat="false" ht="12.75" hidden="true" customHeight="false" outlineLevel="0" collapsed="false">
      <c r="A143" s="209"/>
      <c r="B143" s="205"/>
      <c r="C143" s="205"/>
      <c r="D143" s="205"/>
      <c r="E143" s="205"/>
      <c r="F143" s="205"/>
      <c r="G143" s="205"/>
      <c r="H143" s="205"/>
      <c r="I143" s="217" t="n">
        <v>42261</v>
      </c>
      <c r="J143" s="218" t="s">
        <v>282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07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21"/>
      <c r="AH143" s="219"/>
      <c r="AI143" s="219"/>
      <c r="AJ143" s="180"/>
      <c r="AK143" s="219"/>
      <c r="AL143" s="219"/>
      <c r="AM143" s="219"/>
      <c r="AN143" s="180"/>
      <c r="AO143" s="207" t="n">
        <f aca="false">SUM(AN143/$AN$2)</f>
        <v>0</v>
      </c>
      <c r="AP143" s="180" t="n">
        <v>0</v>
      </c>
      <c r="AQ143" s="180"/>
      <c r="AR143" s="207" t="n">
        <f aca="false">SUM(AP143/$AN$2)</f>
        <v>0</v>
      </c>
      <c r="AS143" s="207" t="n">
        <v>32963.48</v>
      </c>
      <c r="AT143" s="207"/>
      <c r="AU143" s="207"/>
      <c r="AV143" s="207"/>
      <c r="AW143" s="207" t="n">
        <f aca="false">SUM(AR143+AU143-AV143)</f>
        <v>0</v>
      </c>
      <c r="AX143" s="215" t="n">
        <v>32963.48</v>
      </c>
      <c r="AY143" s="180" t="n">
        <v>33000</v>
      </c>
      <c r="AZ143" s="180"/>
      <c r="BA143" s="160" t="n">
        <f aca="false">SUM(AW143+AY143-AZ143)</f>
        <v>33000</v>
      </c>
      <c r="BF143" s="3" t="n">
        <v>30528.7</v>
      </c>
      <c r="BG143" s="3" t="n">
        <v>2471.3</v>
      </c>
      <c r="BI143" s="3"/>
    </row>
    <row r="144" customFormat="false" ht="12.75" hidden="true" customHeight="false" outlineLevel="0" collapsed="false">
      <c r="A144" s="209"/>
      <c r="B144" s="205"/>
      <c r="C144" s="205"/>
      <c r="D144" s="205"/>
      <c r="E144" s="205"/>
      <c r="F144" s="205"/>
      <c r="G144" s="205"/>
      <c r="H144" s="205"/>
      <c r="I144" s="217" t="n">
        <v>42273</v>
      </c>
      <c r="J144" s="218" t="s">
        <v>283</v>
      </c>
      <c r="K144" s="219" t="n">
        <v>0</v>
      </c>
      <c r="L144" s="219" t="n">
        <v>0</v>
      </c>
      <c r="M144" s="219" t="n">
        <v>0</v>
      </c>
      <c r="N144" s="219" t="n">
        <v>30000</v>
      </c>
      <c r="O144" s="219" t="n">
        <v>30000</v>
      </c>
      <c r="P144" s="219" t="n">
        <v>50000</v>
      </c>
      <c r="Q144" s="219" t="n">
        <v>50000</v>
      </c>
      <c r="R144" s="219"/>
      <c r="S144" s="219" t="n">
        <v>30000</v>
      </c>
      <c r="T144" s="219"/>
      <c r="U144" s="219"/>
      <c r="V144" s="207" t="n">
        <f aca="false">S144/P144*100</f>
        <v>60</v>
      </c>
      <c r="W144" s="219" t="n">
        <v>30000</v>
      </c>
      <c r="X144" s="219" t="n">
        <v>0</v>
      </c>
      <c r="Y144" s="219" t="n">
        <v>30000</v>
      </c>
      <c r="Z144" s="219" t="n">
        <v>70000</v>
      </c>
      <c r="AA144" s="219" t="n">
        <v>35000</v>
      </c>
      <c r="AB144" s="219"/>
      <c r="AC144" s="219" t="n">
        <v>35000</v>
      </c>
      <c r="AD144" s="219" t="n">
        <v>35000</v>
      </c>
      <c r="AE144" s="219"/>
      <c r="AF144" s="219"/>
      <c r="AG144" s="221" t="n">
        <f aca="false">SUM(AD144+AE144-AF144)</f>
        <v>35000</v>
      </c>
      <c r="AH144" s="219"/>
      <c r="AI144" s="219" t="n">
        <v>30000</v>
      </c>
      <c r="AJ144" s="180" t="n">
        <v>0</v>
      </c>
      <c r="AK144" s="219" t="n">
        <v>200000</v>
      </c>
      <c r="AL144" s="219"/>
      <c r="AM144" s="219" t="n">
        <v>200000</v>
      </c>
      <c r="AN144" s="180" t="n">
        <f aca="false">SUM(AK144+AL144-AM144)</f>
        <v>0</v>
      </c>
      <c r="AO144" s="207" t="n">
        <f aca="false">SUM(AN144/$AN$2)</f>
        <v>0</v>
      </c>
      <c r="AP144" s="180"/>
      <c r="AQ144" s="180"/>
      <c r="AR144" s="207" t="n">
        <f aca="false">SUM(AP144/$AN$2)</f>
        <v>0</v>
      </c>
      <c r="AS144" s="207"/>
      <c r="AT144" s="207"/>
      <c r="AU144" s="207" t="n">
        <v>17200</v>
      </c>
      <c r="AV144" s="207"/>
      <c r="AW144" s="207" t="n">
        <f aca="false">SUM(AR144+AU144-AV144)</f>
        <v>17200</v>
      </c>
      <c r="AX144" s="215" t="n">
        <v>18121.29</v>
      </c>
      <c r="AY144" s="180" t="n">
        <v>1000</v>
      </c>
      <c r="AZ144" s="180"/>
      <c r="BA144" s="160" t="n">
        <f aca="false">SUM(AW144+AY144-AZ144)</f>
        <v>18200</v>
      </c>
      <c r="BD144" s="3" t="n">
        <v>14000</v>
      </c>
      <c r="BG144" s="3" t="n">
        <v>4200</v>
      </c>
      <c r="BI144" s="3"/>
    </row>
    <row r="145" customFormat="false" ht="12.75" hidden="true" customHeight="false" outlineLevel="0" collapsed="false">
      <c r="A145" s="209"/>
      <c r="B145" s="205"/>
      <c r="C145" s="205"/>
      <c r="D145" s="205"/>
      <c r="E145" s="205"/>
      <c r="F145" s="205"/>
      <c r="G145" s="205"/>
      <c r="H145" s="205"/>
      <c r="I145" s="217" t="n">
        <v>42271</v>
      </c>
      <c r="J145" s="218" t="s">
        <v>284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07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21"/>
      <c r="AH145" s="219"/>
      <c r="AI145" s="219"/>
      <c r="AJ145" s="180" t="n">
        <v>2036.03</v>
      </c>
      <c r="AK145" s="219" t="n">
        <v>10000</v>
      </c>
      <c r="AL145" s="219" t="n">
        <v>55000</v>
      </c>
      <c r="AM145" s="219"/>
      <c r="AN145" s="180" t="n">
        <f aca="false">SUM(AK145+AL145-AM145)</f>
        <v>65000</v>
      </c>
      <c r="AO145" s="207" t="n">
        <f aca="false">SUM(AN145/$AN$2)</f>
        <v>8626.98254695069</v>
      </c>
      <c r="AP145" s="180" t="n">
        <v>65000</v>
      </c>
      <c r="AQ145" s="180"/>
      <c r="AR145" s="207" t="n">
        <f aca="false">SUM(AP145/$AN$2)</f>
        <v>8626.98254695069</v>
      </c>
      <c r="AS145" s="207"/>
      <c r="AT145" s="207"/>
      <c r="AU145" s="207"/>
      <c r="AV145" s="207"/>
      <c r="AW145" s="207" t="n">
        <f aca="false">SUM(AR145+AU145-AV145)</f>
        <v>8626.98254695069</v>
      </c>
      <c r="AX145" s="215" t="n">
        <v>360</v>
      </c>
      <c r="AY145" s="180"/>
      <c r="AZ145" s="180" t="n">
        <v>8000</v>
      </c>
      <c r="BA145" s="160" t="n">
        <f aca="false">SUM(AW145+AY145-AZ145)</f>
        <v>626.982546950692</v>
      </c>
      <c r="BC145" s="3" t="n">
        <v>626.98</v>
      </c>
      <c r="BI145" s="3"/>
    </row>
    <row r="146" customFormat="false" ht="12.75" hidden="true" customHeight="false" outlineLevel="0" collapsed="false">
      <c r="A146" s="209"/>
      <c r="B146" s="205"/>
      <c r="C146" s="205"/>
      <c r="D146" s="205"/>
      <c r="E146" s="205"/>
      <c r="F146" s="205"/>
      <c r="G146" s="205"/>
      <c r="H146" s="205"/>
      <c r="I146" s="217" t="n">
        <v>42273</v>
      </c>
      <c r="J146" s="218" t="s">
        <v>285</v>
      </c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07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21"/>
      <c r="AH146" s="219"/>
      <c r="AI146" s="219"/>
      <c r="AJ146" s="180"/>
      <c r="AK146" s="219"/>
      <c r="AL146" s="219"/>
      <c r="AM146" s="219"/>
      <c r="AN146" s="180"/>
      <c r="AO146" s="207" t="n">
        <f aca="false">SUM(AN146/$AN$2)</f>
        <v>0</v>
      </c>
      <c r="AP146" s="180" t="n">
        <v>150000</v>
      </c>
      <c r="AQ146" s="180"/>
      <c r="AR146" s="207" t="n">
        <f aca="false">SUM(AP146/$AN$2)</f>
        <v>19908.4212621939</v>
      </c>
      <c r="AS146" s="207"/>
      <c r="AT146" s="207"/>
      <c r="AU146" s="207"/>
      <c r="AV146" s="207"/>
      <c r="AW146" s="207" t="n">
        <f aca="false">SUM(AR146+AU146-AV146)</f>
        <v>19908.4212621939</v>
      </c>
      <c r="AX146" s="215"/>
      <c r="AY146" s="180"/>
      <c r="AZ146" s="180" t="n">
        <v>19908.42</v>
      </c>
      <c r="BA146" s="160" t="n">
        <f aca="false">SUM(AW146+AY146-AZ146)</f>
        <v>0.001262193909497</v>
      </c>
      <c r="BC146" s="183"/>
      <c r="BI146" s="3"/>
    </row>
    <row r="147" customFormat="false" ht="12.75" hidden="true" customHeight="false" outlineLevel="0" collapsed="false">
      <c r="A147" s="209"/>
      <c r="B147" s="205"/>
      <c r="C147" s="205"/>
      <c r="D147" s="205"/>
      <c r="E147" s="205"/>
      <c r="F147" s="205"/>
      <c r="G147" s="205"/>
      <c r="H147" s="205"/>
      <c r="I147" s="217" t="n">
        <v>42274</v>
      </c>
      <c r="J147" s="218" t="s">
        <v>286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07"/>
      <c r="W147" s="219"/>
      <c r="X147" s="219"/>
      <c r="Y147" s="219"/>
      <c r="Z147" s="219"/>
      <c r="AA147" s="219"/>
      <c r="AB147" s="219"/>
      <c r="AC147" s="219" t="n">
        <v>20000</v>
      </c>
      <c r="AD147" s="219" t="n">
        <v>20000</v>
      </c>
      <c r="AE147" s="219"/>
      <c r="AF147" s="219"/>
      <c r="AG147" s="221" t="n">
        <f aca="false">SUM(AD147+AE147-AF147)</f>
        <v>20000</v>
      </c>
      <c r="AH147" s="219" t="n">
        <v>20527.5</v>
      </c>
      <c r="AI147" s="219" t="n">
        <v>32000</v>
      </c>
      <c r="AJ147" s="180" t="n">
        <v>7973.18</v>
      </c>
      <c r="AK147" s="219" t="n">
        <v>30000</v>
      </c>
      <c r="AL147" s="219" t="n">
        <v>20000</v>
      </c>
      <c r="AM147" s="219"/>
      <c r="AN147" s="180" t="n">
        <f aca="false">SUM(AK147+AL147-AM147)</f>
        <v>50000</v>
      </c>
      <c r="AO147" s="207" t="n">
        <f aca="false">SUM(AN147/$AN$2)</f>
        <v>6636.1404207313</v>
      </c>
      <c r="AP147" s="180" t="n">
        <v>50000</v>
      </c>
      <c r="AQ147" s="180"/>
      <c r="AR147" s="207" t="n">
        <f aca="false">SUM(AP147/$AN$2)</f>
        <v>6636.1404207313</v>
      </c>
      <c r="AS147" s="207" t="n">
        <v>24056.45</v>
      </c>
      <c r="AT147" s="207" t="n">
        <v>24056.45</v>
      </c>
      <c r="AU147" s="207"/>
      <c r="AV147" s="207"/>
      <c r="AW147" s="207" t="n">
        <f aca="false">SUM(AR147+AU147-AV147)</f>
        <v>6636.1404207313</v>
      </c>
      <c r="AX147" s="215"/>
      <c r="AY147" s="180"/>
      <c r="AZ147" s="180" t="n">
        <v>6636.14</v>
      </c>
      <c r="BA147" s="160" t="n">
        <f aca="false">SUM(AW147+AY147-AZ147)</f>
        <v>0.000420731302256172</v>
      </c>
      <c r="BI147" s="3"/>
    </row>
    <row r="148" customFormat="false" ht="12.75" hidden="true" customHeight="false" outlineLevel="0" collapsed="false">
      <c r="A148" s="209"/>
      <c r="B148" s="205" t="s">
        <v>273</v>
      </c>
      <c r="C148" s="205"/>
      <c r="D148" s="205"/>
      <c r="E148" s="205"/>
      <c r="F148" s="205"/>
      <c r="G148" s="205"/>
      <c r="H148" s="205"/>
      <c r="I148" s="217" t="n">
        <v>426</v>
      </c>
      <c r="J148" s="218" t="s">
        <v>287</v>
      </c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07"/>
      <c r="W148" s="219"/>
      <c r="X148" s="219" t="n">
        <f aca="false">SUM(X149:X151)</f>
        <v>100000</v>
      </c>
      <c r="Y148" s="219" t="n">
        <f aca="false">SUM(Y149:Y151)</f>
        <v>115000</v>
      </c>
      <c r="Z148" s="219" t="n">
        <f aca="false">SUM(Z149:Z151)</f>
        <v>115000</v>
      </c>
      <c r="AA148" s="219" t="n">
        <f aca="false">SUM(AA149:AA151)</f>
        <v>15000</v>
      </c>
      <c r="AB148" s="219" t="n">
        <f aca="false">SUM(AB149:AB151)</f>
        <v>81000</v>
      </c>
      <c r="AC148" s="219" t="n">
        <f aca="false">SUM(AC149:AC151)</f>
        <v>15000</v>
      </c>
      <c r="AD148" s="219" t="n">
        <f aca="false">SUM(AD149:AD151)</f>
        <v>15000</v>
      </c>
      <c r="AE148" s="219" t="n">
        <f aca="false">SUM(AE149:AE151)</f>
        <v>0</v>
      </c>
      <c r="AF148" s="219" t="n">
        <f aca="false">SUM(AF149:AF151)</f>
        <v>0</v>
      </c>
      <c r="AG148" s="219" t="n">
        <f aca="false">SUM(AG149:AG151)</f>
        <v>15000</v>
      </c>
      <c r="AH148" s="219" t="n">
        <f aca="false">SUM(AH149:AH151)</f>
        <v>0</v>
      </c>
      <c r="AI148" s="219" t="n">
        <f aca="false">SUM(AI149:AI151)</f>
        <v>0</v>
      </c>
      <c r="AJ148" s="180" t="n">
        <v>0</v>
      </c>
      <c r="AK148" s="219" t="n">
        <v>0</v>
      </c>
      <c r="AL148" s="219"/>
      <c r="AM148" s="219"/>
      <c r="AN148" s="180" t="n">
        <f aca="false">SUM(AK148+AL148-AM148)</f>
        <v>0</v>
      </c>
      <c r="AO148" s="207" t="n">
        <f aca="false">SUM(AN148/$AN$2)</f>
        <v>0</v>
      </c>
      <c r="AP148" s="180"/>
      <c r="AQ148" s="180"/>
      <c r="AR148" s="207" t="n">
        <f aca="false">SUM(AP148/$AN$2)</f>
        <v>0</v>
      </c>
      <c r="AS148" s="207"/>
      <c r="AT148" s="207"/>
      <c r="AU148" s="207"/>
      <c r="AV148" s="207"/>
      <c r="AW148" s="207" t="n">
        <f aca="false">SUM(AR148+AU148-AV148)</f>
        <v>0</v>
      </c>
      <c r="AX148" s="215" t="n">
        <f aca="false">SUM(AX149)</f>
        <v>2628.48</v>
      </c>
      <c r="AY148" s="237" t="n">
        <f aca="false">SUM(AY149)</f>
        <v>3000</v>
      </c>
      <c r="AZ148" s="237" t="n">
        <f aca="false">SUM(AZ149)</f>
        <v>0</v>
      </c>
      <c r="BA148" s="290" t="n">
        <f aca="false">SUM(BA149)</f>
        <v>3000</v>
      </c>
      <c r="BD148" s="3" t="n">
        <v>3000</v>
      </c>
      <c r="BI148" s="3"/>
    </row>
    <row r="149" customFormat="false" ht="12.75" hidden="true" customHeight="false" outlineLevel="0" collapsed="false">
      <c r="A149" s="209"/>
      <c r="B149" s="205"/>
      <c r="C149" s="205"/>
      <c r="D149" s="205"/>
      <c r="E149" s="205"/>
      <c r="F149" s="205"/>
      <c r="G149" s="205"/>
      <c r="H149" s="205"/>
      <c r="I149" s="217" t="n">
        <v>42621</v>
      </c>
      <c r="J149" s="218" t="s">
        <v>288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07"/>
      <c r="W149" s="219"/>
      <c r="X149" s="219"/>
      <c r="Y149" s="219" t="n">
        <v>15000</v>
      </c>
      <c r="Z149" s="219" t="n">
        <v>15000</v>
      </c>
      <c r="AA149" s="219" t="n">
        <v>15000</v>
      </c>
      <c r="AB149" s="219" t="n">
        <v>6000</v>
      </c>
      <c r="AC149" s="219" t="n">
        <v>15000</v>
      </c>
      <c r="AD149" s="219" t="n">
        <v>15000</v>
      </c>
      <c r="AE149" s="219"/>
      <c r="AF149" s="219"/>
      <c r="AG149" s="221" t="n">
        <f aca="false">SUM(AC149+AE149-AF149)</f>
        <v>15000</v>
      </c>
      <c r="AH149" s="219"/>
      <c r="AI149" s="219" t="n">
        <v>0</v>
      </c>
      <c r="AJ149" s="180" t="n">
        <v>0</v>
      </c>
      <c r="AK149" s="219"/>
      <c r="AL149" s="219"/>
      <c r="AM149" s="219"/>
      <c r="AN149" s="180" t="n">
        <f aca="false">SUM(AK149+AL149-AM149)</f>
        <v>0</v>
      </c>
      <c r="AO149" s="207" t="n">
        <f aca="false">SUM(AN149/$AN$2)</f>
        <v>0</v>
      </c>
      <c r="AP149" s="180"/>
      <c r="AQ149" s="180"/>
      <c r="AR149" s="207" t="n">
        <f aca="false">SUM(AP149/$AN$2)</f>
        <v>0</v>
      </c>
      <c r="AS149" s="207"/>
      <c r="AT149" s="207"/>
      <c r="AU149" s="207"/>
      <c r="AV149" s="207"/>
      <c r="AW149" s="207" t="n">
        <f aca="false">SUM(AR149+AU149-AV149)</f>
        <v>0</v>
      </c>
      <c r="AX149" s="215" t="n">
        <v>2628.48</v>
      </c>
      <c r="AY149" s="180" t="n">
        <v>3000</v>
      </c>
      <c r="AZ149" s="180"/>
      <c r="BA149" s="160" t="n">
        <f aca="false">SUM(AW149+AY149-AZ149)</f>
        <v>3000</v>
      </c>
      <c r="BI149" s="3"/>
    </row>
    <row r="150" customFormat="false" ht="12.75" hidden="true" customHeight="false" outlineLevel="0" collapsed="false">
      <c r="A150" s="209"/>
      <c r="B150" s="205"/>
      <c r="C150" s="205"/>
      <c r="D150" s="205"/>
      <c r="E150" s="205"/>
      <c r="F150" s="205"/>
      <c r="G150" s="205"/>
      <c r="H150" s="205"/>
      <c r="I150" s="217" t="n">
        <v>42639</v>
      </c>
      <c r="J150" s="218" t="s">
        <v>289</v>
      </c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07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21" t="n">
        <f aca="false">SUM(AC150+AE150-AF150)</f>
        <v>0</v>
      </c>
      <c r="AH150" s="219"/>
      <c r="AI150" s="219"/>
      <c r="AJ150" s="180"/>
      <c r="AK150" s="219"/>
      <c r="AL150" s="219"/>
      <c r="AM150" s="219"/>
      <c r="AN150" s="180" t="n">
        <f aca="false">SUM(AK150+AL150-AM150)</f>
        <v>0</v>
      </c>
      <c r="AO150" s="207" t="n">
        <f aca="false">SUM(AN150/$AN$2)</f>
        <v>0</v>
      </c>
      <c r="AP150" s="180"/>
      <c r="AQ150" s="180"/>
      <c r="AR150" s="207" t="n">
        <f aca="false">SUM(AP150/$AN$2)</f>
        <v>0</v>
      </c>
      <c r="AS150" s="207"/>
      <c r="AT150" s="207"/>
      <c r="AU150" s="207"/>
      <c r="AV150" s="207"/>
      <c r="AW150" s="207" t="n">
        <f aca="false">SUM(AR150+AU150-AV150)</f>
        <v>0</v>
      </c>
      <c r="AX150" s="215"/>
      <c r="AY150" s="180"/>
      <c r="AZ150" s="180"/>
      <c r="BA150" s="160" t="n">
        <f aca="false">SUM(AW150+AY150-AZ150)</f>
        <v>0</v>
      </c>
      <c r="BI150" s="3"/>
    </row>
    <row r="151" customFormat="false" ht="12.75" hidden="true" customHeight="false" outlineLevel="0" collapsed="false">
      <c r="A151" s="209"/>
      <c r="B151" s="205"/>
      <c r="C151" s="205"/>
      <c r="D151" s="205"/>
      <c r="E151" s="205"/>
      <c r="F151" s="205"/>
      <c r="G151" s="205"/>
      <c r="H151" s="205"/>
      <c r="I151" s="217" t="n">
        <v>42637</v>
      </c>
      <c r="J151" s="218" t="s">
        <v>290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07"/>
      <c r="W151" s="219"/>
      <c r="X151" s="219" t="n">
        <v>100000</v>
      </c>
      <c r="Y151" s="219" t="n">
        <v>100000</v>
      </c>
      <c r="Z151" s="219" t="n">
        <v>100000</v>
      </c>
      <c r="AA151" s="219"/>
      <c r="AB151" s="219" t="n">
        <v>75000</v>
      </c>
      <c r="AC151" s="219"/>
      <c r="AD151" s="219"/>
      <c r="AE151" s="219"/>
      <c r="AF151" s="219"/>
      <c r="AG151" s="221" t="n">
        <f aca="false">SUM(AC151+AE151-AF151)</f>
        <v>0</v>
      </c>
      <c r="AH151" s="219"/>
      <c r="AI151" s="219"/>
      <c r="AJ151" s="180"/>
      <c r="AK151" s="219"/>
      <c r="AL151" s="219"/>
      <c r="AM151" s="219"/>
      <c r="AN151" s="180" t="n">
        <f aca="false">SUM(AK151+AL151-AM151)</f>
        <v>0</v>
      </c>
      <c r="AO151" s="207" t="n">
        <f aca="false">SUM(AN151/$AN$2)</f>
        <v>0</v>
      </c>
      <c r="AP151" s="180"/>
      <c r="AQ151" s="180"/>
      <c r="AR151" s="207" t="n">
        <f aca="false">SUM(AP151/$AN$2)</f>
        <v>0</v>
      </c>
      <c r="AS151" s="207"/>
      <c r="AT151" s="207"/>
      <c r="AU151" s="207"/>
      <c r="AV151" s="207"/>
      <c r="AW151" s="207" t="n">
        <f aca="false">SUM(AR151+AU151-AV151)</f>
        <v>0</v>
      </c>
      <c r="AX151" s="215"/>
      <c r="AY151" s="180"/>
      <c r="AZ151" s="180"/>
      <c r="BA151" s="160" t="n">
        <f aca="false">SUM(AW151+AY151-AZ151)</f>
        <v>0</v>
      </c>
      <c r="BI151" s="3"/>
    </row>
    <row r="152" customFormat="false" ht="12.75" hidden="false" customHeight="false" outlineLevel="0" collapsed="false">
      <c r="A152" s="214" t="s">
        <v>291</v>
      </c>
      <c r="B152" s="220"/>
      <c r="C152" s="220"/>
      <c r="D152" s="220"/>
      <c r="E152" s="220"/>
      <c r="F152" s="220"/>
      <c r="G152" s="220"/>
      <c r="H152" s="220"/>
      <c r="I152" s="206" t="s">
        <v>292</v>
      </c>
      <c r="J152" s="137" t="s">
        <v>293</v>
      </c>
      <c r="K152" s="207" t="e">
        <f aca="false">SUM(K153+K160+#REF!)</f>
        <v>#REF!</v>
      </c>
      <c r="L152" s="207" t="e">
        <f aca="false">SUM(L153+L160+#REF!)</f>
        <v>#REF!</v>
      </c>
      <c r="M152" s="207" t="e">
        <f aca="false">SUM(M153+M160+#REF!)</f>
        <v>#REF!</v>
      </c>
      <c r="N152" s="207" t="n">
        <f aca="false">SUM(N153+N160)</f>
        <v>43000</v>
      </c>
      <c r="O152" s="207" t="n">
        <f aca="false">SUM(O153+O160)</f>
        <v>43000</v>
      </c>
      <c r="P152" s="207" t="n">
        <f aca="false">SUM(P153+P160)</f>
        <v>31000</v>
      </c>
      <c r="Q152" s="207" t="n">
        <f aca="false">SUM(Q153+Q160)</f>
        <v>31000</v>
      </c>
      <c r="R152" s="207" t="n">
        <f aca="false">SUM(R153+R160)</f>
        <v>0</v>
      </c>
      <c r="S152" s="207" t="n">
        <f aca="false">SUM(S153+S160)</f>
        <v>31000</v>
      </c>
      <c r="T152" s="207" t="n">
        <f aca="false">SUM(T153+T160)</f>
        <v>0</v>
      </c>
      <c r="U152" s="207" t="n">
        <f aca="false">SUM(U153+U160)</f>
        <v>0</v>
      </c>
      <c r="V152" s="207" t="n">
        <f aca="false">SUM(V153+V160)</f>
        <v>200</v>
      </c>
      <c r="W152" s="207" t="n">
        <f aca="false">SUM(W153+W160)</f>
        <v>31000</v>
      </c>
      <c r="X152" s="207" t="n">
        <f aca="false">SUM(X153+X160)</f>
        <v>88000</v>
      </c>
      <c r="Y152" s="207" t="n">
        <f aca="false">SUM(Y153+Y160)</f>
        <v>88000</v>
      </c>
      <c r="Z152" s="207" t="n">
        <f aca="false">SUM(Z153+Z160)</f>
        <v>88000</v>
      </c>
      <c r="AA152" s="207" t="n">
        <f aca="false">SUM(AA153+AA160)</f>
        <v>93000</v>
      </c>
      <c r="AB152" s="207" t="n">
        <f aca="false">SUM(AB153+AB160)</f>
        <v>0</v>
      </c>
      <c r="AC152" s="207" t="n">
        <f aca="false">SUM(AC153+AC160)</f>
        <v>115000</v>
      </c>
      <c r="AD152" s="207" t="n">
        <f aca="false">SUM(AD153+AD160)</f>
        <v>95000</v>
      </c>
      <c r="AE152" s="207" t="n">
        <f aca="false">SUM(AE153+AE160)</f>
        <v>0</v>
      </c>
      <c r="AF152" s="207" t="n">
        <f aca="false">SUM(AF153+AF160)</f>
        <v>0</v>
      </c>
      <c r="AG152" s="207" t="n">
        <f aca="false">SUM(AG153+AG160)</f>
        <v>95000</v>
      </c>
      <c r="AH152" s="207" t="n">
        <f aca="false">SUM(AH153+AH160)</f>
        <v>4997.09</v>
      </c>
      <c r="AI152" s="207" t="n">
        <f aca="false">SUM(AI153+AI160)</f>
        <v>60000</v>
      </c>
      <c r="AJ152" s="207" t="n">
        <f aca="false">SUM(AJ153+AJ160)</f>
        <v>0</v>
      </c>
      <c r="AK152" s="207" t="n">
        <f aca="false">SUM(AK153+AK160)</f>
        <v>60000</v>
      </c>
      <c r="AL152" s="207" t="n">
        <f aca="false">SUM(AL153+AL160)</f>
        <v>0</v>
      </c>
      <c r="AM152" s="207" t="n">
        <f aca="false">SUM(AM153+AM160)</f>
        <v>0</v>
      </c>
      <c r="AN152" s="207" t="n">
        <f aca="false">SUM(AN153+AN160)</f>
        <v>60000</v>
      </c>
      <c r="AO152" s="207" t="n">
        <f aca="false">SUM(AN152/$AN$2)</f>
        <v>7963.36850487756</v>
      </c>
      <c r="AP152" s="207" t="n">
        <f aca="false">SUM(AP153+AP160)</f>
        <v>60000</v>
      </c>
      <c r="AQ152" s="207" t="n">
        <f aca="false">SUM(AQ153+AQ160)</f>
        <v>0</v>
      </c>
      <c r="AR152" s="207" t="n">
        <f aca="false">SUM(AP152/$AN$2)</f>
        <v>7963.36850487756</v>
      </c>
      <c r="AS152" s="207"/>
      <c r="AT152" s="207" t="n">
        <f aca="false">SUM(AT153+AT160)</f>
        <v>0</v>
      </c>
      <c r="AU152" s="207" t="n">
        <f aca="false">SUM(AU153+AU160)</f>
        <v>0</v>
      </c>
      <c r="AV152" s="207" t="n">
        <f aca="false">SUM(AV153+AV160)</f>
        <v>0</v>
      </c>
      <c r="AW152" s="207" t="n">
        <f aca="false">SUM(AR152+AU152-AV152)</f>
        <v>7963.36850487756</v>
      </c>
      <c r="AX152" s="215" t="n">
        <f aca="false">SUM(AX153+AX160)</f>
        <v>6637</v>
      </c>
      <c r="AY152" s="216" t="n">
        <f aca="false">SUM(AY153+AY160)</f>
        <v>1</v>
      </c>
      <c r="AZ152" s="216" t="n">
        <f aca="false">SUM(AZ153+AZ160)</f>
        <v>0</v>
      </c>
      <c r="BA152" s="287" t="n">
        <f aca="false">SUM(BA153+BA160)</f>
        <v>7964.36850487756</v>
      </c>
      <c r="BI152" s="3"/>
    </row>
    <row r="153" customFormat="false" ht="12.75" hidden="false" customHeight="false" outlineLevel="0" collapsed="false">
      <c r="A153" s="209" t="s">
        <v>294</v>
      </c>
      <c r="B153" s="205"/>
      <c r="C153" s="205"/>
      <c r="D153" s="205"/>
      <c r="E153" s="205"/>
      <c r="F153" s="205"/>
      <c r="G153" s="205"/>
      <c r="H153" s="205"/>
      <c r="I153" s="217" t="s">
        <v>155</v>
      </c>
      <c r="J153" s="218" t="s">
        <v>295</v>
      </c>
      <c r="K153" s="219" t="e">
        <f aca="false">SUM(K154)</f>
        <v>#REF!</v>
      </c>
      <c r="L153" s="219" t="e">
        <f aca="false">SUM(L154)</f>
        <v>#REF!</v>
      </c>
      <c r="M153" s="219" t="e">
        <f aca="false">SUM(M154)</f>
        <v>#REF!</v>
      </c>
      <c r="N153" s="219" t="n">
        <f aca="false">SUM(N154)</f>
        <v>40000</v>
      </c>
      <c r="O153" s="219" t="n">
        <f aca="false">SUM(O154)</f>
        <v>40000</v>
      </c>
      <c r="P153" s="219" t="n">
        <f aca="false">SUM(P154)</f>
        <v>28000</v>
      </c>
      <c r="Q153" s="219" t="n">
        <f aca="false">SUM(Q154)</f>
        <v>28000</v>
      </c>
      <c r="R153" s="219" t="n">
        <f aca="false">SUM(R154)</f>
        <v>0</v>
      </c>
      <c r="S153" s="219" t="n">
        <f aca="false">SUM(S154)</f>
        <v>28000</v>
      </c>
      <c r="T153" s="219" t="n">
        <f aca="false">SUM(T154)</f>
        <v>0</v>
      </c>
      <c r="U153" s="219" t="n">
        <f aca="false">SUM(U154)</f>
        <v>0</v>
      </c>
      <c r="V153" s="219" t="n">
        <f aca="false">SUM(V154)</f>
        <v>100</v>
      </c>
      <c r="W153" s="219" t="n">
        <f aca="false">SUM(W154)</f>
        <v>28000</v>
      </c>
      <c r="X153" s="219" t="n">
        <f aca="false">SUM(X154)</f>
        <v>85000</v>
      </c>
      <c r="Y153" s="219" t="n">
        <f aca="false">SUM(Y154)</f>
        <v>85000</v>
      </c>
      <c r="Z153" s="219" t="n">
        <f aca="false">SUM(Z154)</f>
        <v>85000</v>
      </c>
      <c r="AA153" s="219" t="n">
        <f aca="false">SUM(AA154)</f>
        <v>85000</v>
      </c>
      <c r="AB153" s="219" t="n">
        <f aca="false">SUM(AB154)</f>
        <v>0</v>
      </c>
      <c r="AC153" s="219" t="n">
        <f aca="false">SUM(AC154)</f>
        <v>85000</v>
      </c>
      <c r="AD153" s="219" t="n">
        <f aca="false">SUM(AD154)</f>
        <v>85000</v>
      </c>
      <c r="AE153" s="219" t="n">
        <f aca="false">SUM(AE154)</f>
        <v>0</v>
      </c>
      <c r="AF153" s="219" t="n">
        <f aca="false">SUM(AF154)</f>
        <v>0</v>
      </c>
      <c r="AG153" s="219" t="n">
        <f aca="false">SUM(AG154)</f>
        <v>85000</v>
      </c>
      <c r="AH153" s="219" t="n">
        <f aca="false">SUM(AH154)</f>
        <v>0</v>
      </c>
      <c r="AI153" s="219" t="n">
        <f aca="false">SUM(AI154)</f>
        <v>50000</v>
      </c>
      <c r="AJ153" s="219" t="n">
        <f aca="false">SUM(AJ154)</f>
        <v>0</v>
      </c>
      <c r="AK153" s="219" t="n">
        <f aca="false">SUM(AK154)</f>
        <v>50000</v>
      </c>
      <c r="AL153" s="219" t="n">
        <f aca="false">SUM(AL154)</f>
        <v>0</v>
      </c>
      <c r="AM153" s="219" t="n">
        <f aca="false">SUM(AM154)</f>
        <v>0</v>
      </c>
      <c r="AN153" s="219" t="n">
        <f aca="false">SUM(AN154)</f>
        <v>50000</v>
      </c>
      <c r="AO153" s="207" t="n">
        <f aca="false">SUM(AN153/$AN$2)</f>
        <v>6636.1404207313</v>
      </c>
      <c r="AP153" s="219" t="n">
        <f aca="false">SUM(AP154)</f>
        <v>50000</v>
      </c>
      <c r="AQ153" s="219" t="n">
        <f aca="false">SUM(AQ154)</f>
        <v>0</v>
      </c>
      <c r="AR153" s="207" t="n">
        <f aca="false">SUM(AP153/$AN$2)</f>
        <v>6636.1404207313</v>
      </c>
      <c r="AS153" s="207"/>
      <c r="AT153" s="207" t="n">
        <f aca="false">SUM(AT154)</f>
        <v>0</v>
      </c>
      <c r="AU153" s="207" t="n">
        <f aca="false">SUM(AU154)</f>
        <v>0</v>
      </c>
      <c r="AV153" s="207" t="n">
        <f aca="false">SUM(AV154)</f>
        <v>0</v>
      </c>
      <c r="AW153" s="207" t="n">
        <f aca="false">SUM(AR153+AU153-AV153)</f>
        <v>6636.1404207313</v>
      </c>
      <c r="AX153" s="215" t="n">
        <f aca="false">SUM(AX156)</f>
        <v>6637</v>
      </c>
      <c r="AY153" s="216" t="n">
        <f aca="false">SUM(AY156)</f>
        <v>1</v>
      </c>
      <c r="AZ153" s="216" t="n">
        <f aca="false">SUM(AZ156)</f>
        <v>0</v>
      </c>
      <c r="BA153" s="287" t="n">
        <f aca="false">SUM(BA156)</f>
        <v>6637.1404207313</v>
      </c>
      <c r="BI153" s="3"/>
    </row>
    <row r="154" customFormat="false" ht="12.75" hidden="false" customHeight="false" outlineLevel="0" collapsed="false">
      <c r="A154" s="209"/>
      <c r="B154" s="205"/>
      <c r="C154" s="205"/>
      <c r="D154" s="205"/>
      <c r="E154" s="205"/>
      <c r="F154" s="205"/>
      <c r="G154" s="205"/>
      <c r="H154" s="205"/>
      <c r="I154" s="217" t="s">
        <v>296</v>
      </c>
      <c r="J154" s="218"/>
      <c r="K154" s="219" t="e">
        <f aca="false">SUM(K156)</f>
        <v>#REF!</v>
      </c>
      <c r="L154" s="219" t="e">
        <f aca="false">SUM(L156)</f>
        <v>#REF!</v>
      </c>
      <c r="M154" s="219" t="e">
        <f aca="false">SUM(M156)</f>
        <v>#REF!</v>
      </c>
      <c r="N154" s="219" t="n">
        <f aca="false">SUM(N156)</f>
        <v>40000</v>
      </c>
      <c r="O154" s="219" t="n">
        <f aca="false">SUM(O156)</f>
        <v>40000</v>
      </c>
      <c r="P154" s="219" t="n">
        <f aca="false">SUM(P156)</f>
        <v>28000</v>
      </c>
      <c r="Q154" s="219" t="n">
        <f aca="false">SUM(Q156)</f>
        <v>28000</v>
      </c>
      <c r="R154" s="219" t="n">
        <f aca="false">SUM(R156)</f>
        <v>0</v>
      </c>
      <c r="S154" s="219" t="n">
        <f aca="false">SUM(S156)</f>
        <v>28000</v>
      </c>
      <c r="T154" s="219" t="n">
        <f aca="false">SUM(T156)</f>
        <v>0</v>
      </c>
      <c r="U154" s="219" t="n">
        <f aca="false">SUM(U156)</f>
        <v>0</v>
      </c>
      <c r="V154" s="219" t="n">
        <f aca="false">SUM(V156)</f>
        <v>100</v>
      </c>
      <c r="W154" s="219" t="n">
        <f aca="false">SUM(W156)</f>
        <v>28000</v>
      </c>
      <c r="X154" s="219" t="n">
        <f aca="false">SUM(X156)</f>
        <v>85000</v>
      </c>
      <c r="Y154" s="219" t="n">
        <f aca="false">SUM(Y156)</f>
        <v>85000</v>
      </c>
      <c r="Z154" s="219" t="n">
        <f aca="false">SUM(Z156)</f>
        <v>85000</v>
      </c>
      <c r="AA154" s="219" t="n">
        <f aca="false">SUM(AA156)</f>
        <v>85000</v>
      </c>
      <c r="AB154" s="219" t="n">
        <f aca="false">SUM(AB156)</f>
        <v>0</v>
      </c>
      <c r="AC154" s="219" t="n">
        <f aca="false">SUM(AC156)</f>
        <v>85000</v>
      </c>
      <c r="AD154" s="219" t="n">
        <f aca="false">SUM(AD156)</f>
        <v>85000</v>
      </c>
      <c r="AE154" s="219" t="n">
        <f aca="false">SUM(AE156)</f>
        <v>0</v>
      </c>
      <c r="AF154" s="219" t="n">
        <f aca="false">SUM(AF156)</f>
        <v>0</v>
      </c>
      <c r="AG154" s="219" t="n">
        <f aca="false">SUM(AG156)</f>
        <v>85000</v>
      </c>
      <c r="AH154" s="219" t="n">
        <f aca="false">SUM(AH156)</f>
        <v>0</v>
      </c>
      <c r="AI154" s="219" t="n">
        <f aca="false">SUM(AI156)</f>
        <v>50000</v>
      </c>
      <c r="AJ154" s="219" t="n">
        <f aca="false">SUM(AJ156)</f>
        <v>0</v>
      </c>
      <c r="AK154" s="219" t="n">
        <f aca="false">SUM(AK156)</f>
        <v>50000</v>
      </c>
      <c r="AL154" s="219" t="n">
        <f aca="false">SUM(AL156)</f>
        <v>0</v>
      </c>
      <c r="AM154" s="219" t="n">
        <f aca="false">SUM(AM156)</f>
        <v>0</v>
      </c>
      <c r="AN154" s="219" t="n">
        <f aca="false">SUM(AN156)</f>
        <v>50000</v>
      </c>
      <c r="AO154" s="207" t="n">
        <f aca="false">SUM(AN154/$AN$2)</f>
        <v>6636.1404207313</v>
      </c>
      <c r="AP154" s="219" t="n">
        <f aca="false">SUM(AP156)</f>
        <v>50000</v>
      </c>
      <c r="AQ154" s="219" t="n">
        <f aca="false">SUM(AQ156)</f>
        <v>0</v>
      </c>
      <c r="AR154" s="207" t="n">
        <f aca="false">SUM(AP154/$AN$2)</f>
        <v>6636.1404207313</v>
      </c>
      <c r="AS154" s="207"/>
      <c r="AT154" s="207" t="n">
        <f aca="false">SUM(AT156)</f>
        <v>0</v>
      </c>
      <c r="AU154" s="207" t="n">
        <f aca="false">SUM(AU156)</f>
        <v>0</v>
      </c>
      <c r="AV154" s="207" t="n">
        <f aca="false">SUM(AV156)</f>
        <v>0</v>
      </c>
      <c r="AW154" s="207" t="n">
        <f aca="false">SUM(AR154+AU154-AV154)</f>
        <v>6636.1404207313</v>
      </c>
      <c r="AX154" s="215" t="n">
        <f aca="false">SUM(AX156)</f>
        <v>6637</v>
      </c>
      <c r="AY154" s="180"/>
      <c r="AZ154" s="180" t="n">
        <f aca="false">SUM(AZ157)</f>
        <v>0</v>
      </c>
      <c r="BA154" s="160" t="n">
        <f aca="false">SUM(AW154+AY154-AZ154)</f>
        <v>6636.1404207313</v>
      </c>
      <c r="BI154" s="3"/>
    </row>
    <row r="155" customFormat="false" ht="12.75" hidden="false" customHeight="false" outlineLevel="0" collapsed="false">
      <c r="A155" s="209"/>
      <c r="B155" s="205" t="s">
        <v>158</v>
      </c>
      <c r="C155" s="205"/>
      <c r="D155" s="205"/>
      <c r="E155" s="205"/>
      <c r="F155" s="205"/>
      <c r="G155" s="205"/>
      <c r="H155" s="205"/>
      <c r="I155" s="217" t="s">
        <v>159</v>
      </c>
      <c r="J155" s="218" t="s">
        <v>160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07" t="n">
        <f aca="false">SUM(AN155/$AN$2)</f>
        <v>0</v>
      </c>
      <c r="AP155" s="219" t="n">
        <v>50000</v>
      </c>
      <c r="AQ155" s="219" t="n">
        <v>50000</v>
      </c>
      <c r="AR155" s="207" t="n">
        <f aca="false">SUM(AP155/$AN$2)</f>
        <v>6636.1404207313</v>
      </c>
      <c r="AS155" s="207"/>
      <c r="AT155" s="207" t="n">
        <v>50000</v>
      </c>
      <c r="AU155" s="207"/>
      <c r="AV155" s="207"/>
      <c r="AW155" s="207" t="n">
        <f aca="false">SUM(AR155+AU155-AV155)</f>
        <v>6636.1404207313</v>
      </c>
      <c r="AX155" s="215"/>
      <c r="AY155" s="180"/>
      <c r="AZ155" s="180"/>
      <c r="BA155" s="160" t="n">
        <f aca="false">SUM(AW155+AY155-AZ155)</f>
        <v>6636.1404207313</v>
      </c>
      <c r="BI155" s="3"/>
    </row>
    <row r="156" customFormat="false" ht="12.75" hidden="false" customHeight="false" outlineLevel="0" collapsed="false">
      <c r="A156" s="214"/>
      <c r="B156" s="220"/>
      <c r="C156" s="220"/>
      <c r="D156" s="220"/>
      <c r="E156" s="220"/>
      <c r="F156" s="220"/>
      <c r="G156" s="220"/>
      <c r="H156" s="220"/>
      <c r="I156" s="206" t="n">
        <v>3</v>
      </c>
      <c r="J156" s="137" t="s">
        <v>71</v>
      </c>
      <c r="K156" s="207" t="e">
        <f aca="false">SUM(K157)</f>
        <v>#REF!</v>
      </c>
      <c r="L156" s="207" t="e">
        <f aca="false">SUM(L157)</f>
        <v>#REF!</v>
      </c>
      <c r="M156" s="207" t="e">
        <f aca="false">SUM(M157)</f>
        <v>#REF!</v>
      </c>
      <c r="N156" s="207" t="n">
        <f aca="false">SUM(N157)</f>
        <v>40000</v>
      </c>
      <c r="O156" s="207" t="n">
        <f aca="false">SUM(O157)</f>
        <v>40000</v>
      </c>
      <c r="P156" s="207" t="n">
        <f aca="false">SUM(P157)</f>
        <v>28000</v>
      </c>
      <c r="Q156" s="207" t="n">
        <f aca="false">SUM(Q157)</f>
        <v>28000</v>
      </c>
      <c r="R156" s="207" t="n">
        <f aca="false">SUM(R157)</f>
        <v>0</v>
      </c>
      <c r="S156" s="207" t="n">
        <f aca="false">SUM(S157)</f>
        <v>28000</v>
      </c>
      <c r="T156" s="207" t="n">
        <f aca="false">SUM(T157)</f>
        <v>0</v>
      </c>
      <c r="U156" s="207" t="n">
        <f aca="false">SUM(U157)</f>
        <v>0</v>
      </c>
      <c r="V156" s="207" t="n">
        <f aca="false">SUM(V157)</f>
        <v>100</v>
      </c>
      <c r="W156" s="207" t="n">
        <f aca="false">SUM(W157)</f>
        <v>28000</v>
      </c>
      <c r="X156" s="207" t="n">
        <f aca="false">SUM(X157)</f>
        <v>85000</v>
      </c>
      <c r="Y156" s="207" t="n">
        <f aca="false">SUM(Y157)</f>
        <v>85000</v>
      </c>
      <c r="Z156" s="207" t="n">
        <f aca="false">SUM(Z157)</f>
        <v>85000</v>
      </c>
      <c r="AA156" s="207" t="n">
        <f aca="false">SUM(AA157)</f>
        <v>85000</v>
      </c>
      <c r="AB156" s="207" t="n">
        <f aca="false">SUM(AB157)</f>
        <v>0</v>
      </c>
      <c r="AC156" s="207" t="n">
        <f aca="false">SUM(AC157)</f>
        <v>85000</v>
      </c>
      <c r="AD156" s="207" t="n">
        <f aca="false">SUM(AD157)</f>
        <v>85000</v>
      </c>
      <c r="AE156" s="207" t="n">
        <f aca="false">SUM(AE157)</f>
        <v>0</v>
      </c>
      <c r="AF156" s="207" t="n">
        <f aca="false">SUM(AF157)</f>
        <v>0</v>
      </c>
      <c r="AG156" s="207" t="n">
        <f aca="false">SUM(AG157)</f>
        <v>85000</v>
      </c>
      <c r="AH156" s="207" t="n">
        <f aca="false">SUM(AH157)</f>
        <v>0</v>
      </c>
      <c r="AI156" s="207" t="n">
        <f aca="false">SUM(AI157)</f>
        <v>50000</v>
      </c>
      <c r="AJ156" s="207" t="n">
        <f aca="false">SUM(AJ157)</f>
        <v>0</v>
      </c>
      <c r="AK156" s="207" t="n">
        <f aca="false">SUM(AK157)</f>
        <v>50000</v>
      </c>
      <c r="AL156" s="207" t="n">
        <f aca="false">SUM(AL157)</f>
        <v>0</v>
      </c>
      <c r="AM156" s="207" t="n">
        <f aca="false">SUM(AM157)</f>
        <v>0</v>
      </c>
      <c r="AN156" s="207" t="n">
        <f aca="false">SUM(AN157)</f>
        <v>50000</v>
      </c>
      <c r="AO156" s="207" t="n">
        <f aca="false">SUM(AN156/$AN$2)</f>
        <v>6636.1404207313</v>
      </c>
      <c r="AP156" s="207" t="n">
        <f aca="false">SUM(AP157)</f>
        <v>50000</v>
      </c>
      <c r="AQ156" s="207" t="n">
        <f aca="false">SUM(AQ157)</f>
        <v>0</v>
      </c>
      <c r="AR156" s="207" t="n">
        <f aca="false">SUM(AP156/$AN$2)</f>
        <v>6636.1404207313</v>
      </c>
      <c r="AS156" s="207"/>
      <c r="AT156" s="207" t="n">
        <f aca="false">SUM(AT157)</f>
        <v>0</v>
      </c>
      <c r="AU156" s="207" t="n">
        <f aca="false">SUM(AU157)</f>
        <v>0</v>
      </c>
      <c r="AV156" s="207" t="n">
        <f aca="false">SUM(AV157)</f>
        <v>0</v>
      </c>
      <c r="AW156" s="207" t="n">
        <f aca="false">SUM(AR156+AU156-AV156)</f>
        <v>6636.1404207313</v>
      </c>
      <c r="AX156" s="215" t="n">
        <f aca="false">SUM(AX157)</f>
        <v>6637</v>
      </c>
      <c r="AY156" s="216" t="n">
        <f aca="false">SUM(AY157)</f>
        <v>1</v>
      </c>
      <c r="AZ156" s="216" t="n">
        <f aca="false">SUM(AZ157)</f>
        <v>0</v>
      </c>
      <c r="BA156" s="287" t="n">
        <f aca="false">SUM(BA157)</f>
        <v>6637.1404207313</v>
      </c>
      <c r="BI156" s="3"/>
    </row>
    <row r="157" customFormat="false" ht="12.75" hidden="false" customHeight="false" outlineLevel="0" collapsed="false">
      <c r="A157" s="214"/>
      <c r="B157" s="220" t="s">
        <v>159</v>
      </c>
      <c r="C157" s="220"/>
      <c r="D157" s="220"/>
      <c r="E157" s="220"/>
      <c r="F157" s="220"/>
      <c r="G157" s="220"/>
      <c r="H157" s="220"/>
      <c r="I157" s="206" t="n">
        <v>38</v>
      </c>
      <c r="J157" s="137" t="s">
        <v>168</v>
      </c>
      <c r="K157" s="207" t="e">
        <f aca="false">SUM(K158)</f>
        <v>#REF!</v>
      </c>
      <c r="L157" s="207" t="e">
        <f aca="false">SUM(L158)</f>
        <v>#REF!</v>
      </c>
      <c r="M157" s="207" t="e">
        <f aca="false">SUM(M158)</f>
        <v>#REF!</v>
      </c>
      <c r="N157" s="207" t="n">
        <f aca="false">SUM(N158)</f>
        <v>40000</v>
      </c>
      <c r="O157" s="207" t="n">
        <f aca="false">SUM(O158)</f>
        <v>40000</v>
      </c>
      <c r="P157" s="207" t="n">
        <f aca="false">SUM(P158)</f>
        <v>28000</v>
      </c>
      <c r="Q157" s="207" t="n">
        <f aca="false">SUM(Q158)</f>
        <v>28000</v>
      </c>
      <c r="R157" s="207" t="n">
        <f aca="false">SUM(R158)</f>
        <v>0</v>
      </c>
      <c r="S157" s="207" t="n">
        <f aca="false">SUM(S158)</f>
        <v>28000</v>
      </c>
      <c r="T157" s="207" t="n">
        <f aca="false">SUM(T158)</f>
        <v>0</v>
      </c>
      <c r="U157" s="207" t="n">
        <f aca="false">SUM(U158)</f>
        <v>0</v>
      </c>
      <c r="V157" s="207" t="n">
        <f aca="false">SUM(V158)</f>
        <v>100</v>
      </c>
      <c r="W157" s="207" t="n">
        <f aca="false">SUM(W158)</f>
        <v>28000</v>
      </c>
      <c r="X157" s="207" t="n">
        <f aca="false">SUM(X158)</f>
        <v>85000</v>
      </c>
      <c r="Y157" s="207" t="n">
        <f aca="false">SUM(Y158)</f>
        <v>85000</v>
      </c>
      <c r="Z157" s="207" t="n">
        <f aca="false">SUM(Z158)</f>
        <v>85000</v>
      </c>
      <c r="AA157" s="207" t="n">
        <f aca="false">SUM(AA158)</f>
        <v>85000</v>
      </c>
      <c r="AB157" s="207" t="n">
        <f aca="false">SUM(AB158)</f>
        <v>0</v>
      </c>
      <c r="AC157" s="207" t="n">
        <f aca="false">SUM(AC158)</f>
        <v>85000</v>
      </c>
      <c r="AD157" s="207" t="n">
        <f aca="false">SUM(AD158)</f>
        <v>85000</v>
      </c>
      <c r="AE157" s="207" t="n">
        <f aca="false">SUM(AE158)</f>
        <v>0</v>
      </c>
      <c r="AF157" s="207" t="n">
        <f aca="false">SUM(AF158)</f>
        <v>0</v>
      </c>
      <c r="AG157" s="207" t="n">
        <f aca="false">SUM(AG158)</f>
        <v>85000</v>
      </c>
      <c r="AH157" s="207" t="n">
        <f aca="false">SUM(AH158)</f>
        <v>0</v>
      </c>
      <c r="AI157" s="207" t="n">
        <f aca="false">SUM(AI158)</f>
        <v>50000</v>
      </c>
      <c r="AJ157" s="207" t="n">
        <f aca="false">SUM(AJ158)</f>
        <v>0</v>
      </c>
      <c r="AK157" s="207" t="n">
        <f aca="false">SUM(AK158)</f>
        <v>50000</v>
      </c>
      <c r="AL157" s="207" t="n">
        <f aca="false">SUM(AL158)</f>
        <v>0</v>
      </c>
      <c r="AM157" s="207" t="n">
        <f aca="false">SUM(AM158)</f>
        <v>0</v>
      </c>
      <c r="AN157" s="207" t="n">
        <f aca="false">SUM(AN158)</f>
        <v>50000</v>
      </c>
      <c r="AO157" s="207" t="n">
        <f aca="false">SUM(AN157/$AN$2)</f>
        <v>6636.1404207313</v>
      </c>
      <c r="AP157" s="207" t="n">
        <f aca="false">SUM(AP158)</f>
        <v>50000</v>
      </c>
      <c r="AQ157" s="207"/>
      <c r="AR157" s="207" t="n">
        <f aca="false">SUM(AP157/$AN$2)</f>
        <v>6636.1404207313</v>
      </c>
      <c r="AS157" s="207"/>
      <c r="AT157" s="207" t="n">
        <f aca="false">SUM(AT158)</f>
        <v>0</v>
      </c>
      <c r="AU157" s="207" t="n">
        <f aca="false">SUM(AU158)</f>
        <v>0</v>
      </c>
      <c r="AV157" s="207" t="n">
        <f aca="false">SUM(AV158)</f>
        <v>0</v>
      </c>
      <c r="AW157" s="207" t="n">
        <f aca="false">SUM(AW158)</f>
        <v>6636.1404207313</v>
      </c>
      <c r="AX157" s="208" t="n">
        <f aca="false">SUM(AX158)</f>
        <v>6637</v>
      </c>
      <c r="AY157" s="207" t="n">
        <f aca="false">SUM(AY158)</f>
        <v>1</v>
      </c>
      <c r="AZ157" s="207" t="n">
        <f aca="false">SUM(AZ158)</f>
        <v>0</v>
      </c>
      <c r="BA157" s="160" t="n">
        <f aca="false">SUM(AW157+AY157-AZ157)</f>
        <v>6637.1404207313</v>
      </c>
      <c r="BB157" s="3" t="n">
        <v>6637.14</v>
      </c>
      <c r="BI157" s="3"/>
    </row>
    <row r="158" customFormat="false" ht="12.75" hidden="true" customHeight="false" outlineLevel="0" collapsed="false">
      <c r="A158" s="209"/>
      <c r="B158" s="205"/>
      <c r="C158" s="205"/>
      <c r="D158" s="205"/>
      <c r="E158" s="205"/>
      <c r="F158" s="205"/>
      <c r="G158" s="205"/>
      <c r="H158" s="205"/>
      <c r="I158" s="217" t="n">
        <v>381</v>
      </c>
      <c r="J158" s="218" t="s">
        <v>169</v>
      </c>
      <c r="K158" s="219" t="e">
        <f aca="false">SUM(#REF!)</f>
        <v>#REF!</v>
      </c>
      <c r="L158" s="219" t="e">
        <f aca="false">SUM(#REF!)</f>
        <v>#REF!</v>
      </c>
      <c r="M158" s="219" t="e">
        <f aca="false">SUM(#REF!)</f>
        <v>#REF!</v>
      </c>
      <c r="N158" s="219" t="n">
        <f aca="false">SUM(N159:N159)</f>
        <v>40000</v>
      </c>
      <c r="O158" s="219" t="n">
        <f aca="false">SUM(O159:O159)</f>
        <v>40000</v>
      </c>
      <c r="P158" s="219" t="n">
        <f aca="false">SUM(P159:P159)</f>
        <v>28000</v>
      </c>
      <c r="Q158" s="219" t="n">
        <f aca="false">SUM(Q159:Q159)</f>
        <v>28000</v>
      </c>
      <c r="R158" s="219" t="n">
        <f aca="false">SUM(R159:R159)</f>
        <v>0</v>
      </c>
      <c r="S158" s="219" t="n">
        <f aca="false">SUM(S159:S159)</f>
        <v>28000</v>
      </c>
      <c r="T158" s="219" t="n">
        <f aca="false">SUM(T159:T159)</f>
        <v>0</v>
      </c>
      <c r="U158" s="219" t="n">
        <f aca="false">SUM(U159:U159)</f>
        <v>0</v>
      </c>
      <c r="V158" s="219" t="n">
        <f aca="false">SUM(V159:V159)</f>
        <v>100</v>
      </c>
      <c r="W158" s="219" t="n">
        <f aca="false">SUM(W159:W159)</f>
        <v>28000</v>
      </c>
      <c r="X158" s="219" t="n">
        <f aca="false">SUM(X159:X159)</f>
        <v>85000</v>
      </c>
      <c r="Y158" s="219" t="n">
        <f aca="false">SUM(Y159:Y159)</f>
        <v>85000</v>
      </c>
      <c r="Z158" s="219" t="n">
        <f aca="false">SUM(Z159:Z159)</f>
        <v>85000</v>
      </c>
      <c r="AA158" s="219" t="n">
        <f aca="false">SUM(AA159:AA159)</f>
        <v>85000</v>
      </c>
      <c r="AB158" s="219" t="n">
        <f aca="false">SUM(AB159:AB159)</f>
        <v>0</v>
      </c>
      <c r="AC158" s="219" t="n">
        <f aca="false">SUM(AC159:AC159)</f>
        <v>85000</v>
      </c>
      <c r="AD158" s="219" t="n">
        <f aca="false">SUM(AD159:AD159)</f>
        <v>85000</v>
      </c>
      <c r="AE158" s="219" t="n">
        <f aca="false">SUM(AE159:AE159)</f>
        <v>0</v>
      </c>
      <c r="AF158" s="219" t="n">
        <f aca="false">SUM(AF159:AF159)</f>
        <v>0</v>
      </c>
      <c r="AG158" s="219" t="n">
        <f aca="false">SUM(AG159:AG159)</f>
        <v>85000</v>
      </c>
      <c r="AH158" s="219" t="n">
        <f aca="false">SUM(AH159:AH159)</f>
        <v>0</v>
      </c>
      <c r="AI158" s="219" t="n">
        <f aca="false">SUM(AI159:AI159)</f>
        <v>50000</v>
      </c>
      <c r="AJ158" s="219" t="n">
        <f aca="false">SUM(AJ159:AJ159)</f>
        <v>0</v>
      </c>
      <c r="AK158" s="219" t="n">
        <f aca="false">SUM(AK159:AK159)</f>
        <v>50000</v>
      </c>
      <c r="AL158" s="219" t="n">
        <f aca="false">SUM(AL159:AL159)</f>
        <v>0</v>
      </c>
      <c r="AM158" s="219" t="n">
        <f aca="false">SUM(AM159:AM159)</f>
        <v>0</v>
      </c>
      <c r="AN158" s="219" t="n">
        <f aca="false">SUM(AN159:AN159)</f>
        <v>50000</v>
      </c>
      <c r="AO158" s="207" t="n">
        <f aca="false">SUM(AN158/$AN$2)</f>
        <v>6636.1404207313</v>
      </c>
      <c r="AP158" s="219" t="n">
        <f aca="false">SUM(AP159:AP159)</f>
        <v>50000</v>
      </c>
      <c r="AQ158" s="219"/>
      <c r="AR158" s="207" t="n">
        <f aca="false">SUM(AP158/$AN$2)</f>
        <v>6636.1404207313</v>
      </c>
      <c r="AS158" s="207"/>
      <c r="AT158" s="207" t="n">
        <f aca="false">SUM(AT159:AT159)</f>
        <v>0</v>
      </c>
      <c r="AU158" s="207" t="n">
        <f aca="false">SUM(AU159:AU159)</f>
        <v>0</v>
      </c>
      <c r="AV158" s="207" t="n">
        <f aca="false">SUM(AV159:AV159)</f>
        <v>0</v>
      </c>
      <c r="AW158" s="207" t="n">
        <f aca="false">SUM(AW159)</f>
        <v>6636.1404207313</v>
      </c>
      <c r="AX158" s="208" t="n">
        <f aca="false">SUM(AX159)</f>
        <v>6637</v>
      </c>
      <c r="AY158" s="238" t="n">
        <f aca="false">SUM(AY159)</f>
        <v>1</v>
      </c>
      <c r="AZ158" s="238" t="n">
        <f aca="false">SUM(AZ159)</f>
        <v>0</v>
      </c>
      <c r="BA158" s="160" t="n">
        <f aca="false">SUM(AW158+AY158-AZ158)</f>
        <v>6637.1404207313</v>
      </c>
      <c r="BI158" s="3"/>
    </row>
    <row r="159" customFormat="false" ht="12.75" hidden="true" customHeight="false" outlineLevel="0" collapsed="false">
      <c r="A159" s="209"/>
      <c r="B159" s="205"/>
      <c r="C159" s="205"/>
      <c r="D159" s="205"/>
      <c r="E159" s="205"/>
      <c r="F159" s="205"/>
      <c r="G159" s="205"/>
      <c r="H159" s="205"/>
      <c r="I159" s="217" t="n">
        <v>38111</v>
      </c>
      <c r="J159" s="218" t="s">
        <v>295</v>
      </c>
      <c r="K159" s="219"/>
      <c r="L159" s="219"/>
      <c r="M159" s="219"/>
      <c r="N159" s="219" t="n">
        <v>40000</v>
      </c>
      <c r="O159" s="219" t="n">
        <v>40000</v>
      </c>
      <c r="P159" s="219" t="n">
        <v>28000</v>
      </c>
      <c r="Q159" s="219" t="n">
        <v>28000</v>
      </c>
      <c r="R159" s="219"/>
      <c r="S159" s="219" t="n">
        <v>28000</v>
      </c>
      <c r="T159" s="219"/>
      <c r="U159" s="219"/>
      <c r="V159" s="207" t="n">
        <f aca="false">S159/P159*100</f>
        <v>100</v>
      </c>
      <c r="W159" s="219" t="n">
        <v>28000</v>
      </c>
      <c r="X159" s="219" t="n">
        <v>85000</v>
      </c>
      <c r="Y159" s="219" t="n">
        <v>85000</v>
      </c>
      <c r="Z159" s="219" t="n">
        <v>85000</v>
      </c>
      <c r="AA159" s="219" t="n">
        <v>85000</v>
      </c>
      <c r="AB159" s="219"/>
      <c r="AC159" s="219" t="n">
        <v>85000</v>
      </c>
      <c r="AD159" s="219" t="n">
        <v>85000</v>
      </c>
      <c r="AE159" s="219"/>
      <c r="AF159" s="219"/>
      <c r="AG159" s="221" t="n">
        <f aca="false">SUM(AC159+AE159-AF159)</f>
        <v>85000</v>
      </c>
      <c r="AH159" s="219"/>
      <c r="AI159" s="219" t="n">
        <v>50000</v>
      </c>
      <c r="AJ159" s="180" t="n">
        <v>0</v>
      </c>
      <c r="AK159" s="219" t="n">
        <v>50000</v>
      </c>
      <c r="AL159" s="219"/>
      <c r="AM159" s="219"/>
      <c r="AN159" s="180" t="n">
        <f aca="false">SUM(AK159+AL159-AM159)</f>
        <v>50000</v>
      </c>
      <c r="AO159" s="207" t="n">
        <f aca="false">SUM(AN159/$AN$2)</f>
        <v>6636.1404207313</v>
      </c>
      <c r="AP159" s="180" t="n">
        <v>50000</v>
      </c>
      <c r="AQ159" s="180"/>
      <c r="AR159" s="207" t="n">
        <f aca="false">SUM(AP159/$AN$2)</f>
        <v>6636.1404207313</v>
      </c>
      <c r="AS159" s="207"/>
      <c r="AT159" s="207"/>
      <c r="AU159" s="207"/>
      <c r="AV159" s="207"/>
      <c r="AW159" s="207" t="n">
        <f aca="false">SUM(AR159+AU159-AV159)</f>
        <v>6636.1404207313</v>
      </c>
      <c r="AX159" s="215" t="n">
        <v>6637</v>
      </c>
      <c r="AY159" s="180" t="n">
        <v>1</v>
      </c>
      <c r="AZ159" s="180"/>
      <c r="BA159" s="160" t="n">
        <f aca="false">SUM(AW159+AY159-AZ159)</f>
        <v>6637.1404207313</v>
      </c>
      <c r="BI159" s="3"/>
    </row>
    <row r="160" customFormat="false" ht="12.75" hidden="false" customHeight="false" outlineLevel="0" collapsed="false">
      <c r="A160" s="209" t="s">
        <v>297</v>
      </c>
      <c r="B160" s="205"/>
      <c r="C160" s="205"/>
      <c r="D160" s="205"/>
      <c r="E160" s="205"/>
      <c r="F160" s="205"/>
      <c r="G160" s="205"/>
      <c r="H160" s="205"/>
      <c r="I160" s="217" t="s">
        <v>155</v>
      </c>
      <c r="J160" s="218" t="s">
        <v>298</v>
      </c>
      <c r="K160" s="219" t="n">
        <f aca="false">SUM(K161)</f>
        <v>0</v>
      </c>
      <c r="L160" s="219" t="n">
        <f aca="false">SUM(L161)</f>
        <v>3000</v>
      </c>
      <c r="M160" s="219" t="n">
        <f aca="false">SUM(M161)</f>
        <v>3000</v>
      </c>
      <c r="N160" s="219" t="n">
        <f aca="false">SUM(N161)</f>
        <v>3000</v>
      </c>
      <c r="O160" s="219" t="n">
        <f aca="false">SUM(O161)</f>
        <v>3000</v>
      </c>
      <c r="P160" s="219" t="n">
        <f aca="false">SUM(P161)</f>
        <v>3000</v>
      </c>
      <c r="Q160" s="219" t="n">
        <f aca="false">SUM(Q161)</f>
        <v>3000</v>
      </c>
      <c r="R160" s="219" t="n">
        <f aca="false">SUM(R161)</f>
        <v>0</v>
      </c>
      <c r="S160" s="219" t="n">
        <f aca="false">SUM(S161)</f>
        <v>3000</v>
      </c>
      <c r="T160" s="219" t="n">
        <f aca="false">SUM(T161)</f>
        <v>0</v>
      </c>
      <c r="U160" s="219" t="n">
        <f aca="false">SUM(U161)</f>
        <v>0</v>
      </c>
      <c r="V160" s="219" t="n">
        <f aca="false">SUM(V161)</f>
        <v>100</v>
      </c>
      <c r="W160" s="219" t="n">
        <f aca="false">SUM(W161)</f>
        <v>3000</v>
      </c>
      <c r="X160" s="219" t="n">
        <f aca="false">SUM(X161)</f>
        <v>3000</v>
      </c>
      <c r="Y160" s="219" t="n">
        <f aca="false">SUM(Y161)</f>
        <v>3000</v>
      </c>
      <c r="Z160" s="219" t="n">
        <f aca="false">SUM(Z161)</f>
        <v>3000</v>
      </c>
      <c r="AA160" s="219" t="n">
        <f aca="false">SUM(AA161)</f>
        <v>8000</v>
      </c>
      <c r="AB160" s="219" t="n">
        <f aca="false">SUM(AB161)</f>
        <v>0</v>
      </c>
      <c r="AC160" s="219" t="n">
        <f aca="false">SUM(AC161)</f>
        <v>30000</v>
      </c>
      <c r="AD160" s="219" t="n">
        <f aca="false">SUM(AD161)</f>
        <v>10000</v>
      </c>
      <c r="AE160" s="219" t="n">
        <f aca="false">SUM(AE161)</f>
        <v>0</v>
      </c>
      <c r="AF160" s="219" t="n">
        <f aca="false">SUM(AF161)</f>
        <v>0</v>
      </c>
      <c r="AG160" s="219" t="n">
        <f aca="false">SUM(AG161)</f>
        <v>10000</v>
      </c>
      <c r="AH160" s="219" t="n">
        <f aca="false">SUM(AH161)</f>
        <v>4997.09</v>
      </c>
      <c r="AI160" s="219" t="n">
        <f aca="false">SUM(AI161)</f>
        <v>10000</v>
      </c>
      <c r="AJ160" s="219" t="n">
        <f aca="false">SUM(AJ161)</f>
        <v>0</v>
      </c>
      <c r="AK160" s="219" t="n">
        <f aca="false">SUM(AK161)</f>
        <v>10000</v>
      </c>
      <c r="AL160" s="219" t="n">
        <f aca="false">SUM(AL161)</f>
        <v>0</v>
      </c>
      <c r="AM160" s="219" t="n">
        <f aca="false">SUM(AM161)</f>
        <v>0</v>
      </c>
      <c r="AN160" s="219" t="n">
        <f aca="false">SUM(AN161)</f>
        <v>10000</v>
      </c>
      <c r="AO160" s="207" t="n">
        <f aca="false">SUM(AN160/$AN$2)</f>
        <v>1327.22808414626</v>
      </c>
      <c r="AP160" s="219" t="n">
        <f aca="false">SUM(AP161)</f>
        <v>10000</v>
      </c>
      <c r="AQ160" s="219" t="n">
        <f aca="false">SUM(AQ161)</f>
        <v>0</v>
      </c>
      <c r="AR160" s="207" t="n">
        <f aca="false">SUM(AP160/$AN$2)</f>
        <v>1327.22808414626</v>
      </c>
      <c r="AS160" s="207"/>
      <c r="AT160" s="207" t="n">
        <f aca="false">SUM(AT161)</f>
        <v>0</v>
      </c>
      <c r="AU160" s="207" t="n">
        <f aca="false">SUM(AU161)</f>
        <v>0</v>
      </c>
      <c r="AV160" s="207" t="n">
        <f aca="false">SUM(AV161)</f>
        <v>0</v>
      </c>
      <c r="AW160" s="207" t="n">
        <f aca="false">SUM(AR160+AU160-AV160)</f>
        <v>1327.22808414626</v>
      </c>
      <c r="AX160" s="215"/>
      <c r="AY160" s="216" t="n">
        <f aca="false">SUM(AY164)</f>
        <v>0</v>
      </c>
      <c r="AZ160" s="216"/>
      <c r="BA160" s="160" t="n">
        <f aca="false">SUM(AW160+AY160-AZ160)</f>
        <v>1327.22808414626</v>
      </c>
      <c r="BI160" s="3"/>
    </row>
    <row r="161" customFormat="false" ht="12.75" hidden="false" customHeight="false" outlineLevel="0" collapsed="false">
      <c r="A161" s="209"/>
      <c r="B161" s="205"/>
      <c r="C161" s="205"/>
      <c r="D161" s="205"/>
      <c r="E161" s="205"/>
      <c r="F161" s="205"/>
      <c r="G161" s="205"/>
      <c r="H161" s="205"/>
      <c r="I161" s="217" t="s">
        <v>299</v>
      </c>
      <c r="J161" s="218"/>
      <c r="K161" s="219" t="n">
        <f aca="false">SUM(K164)</f>
        <v>0</v>
      </c>
      <c r="L161" s="219" t="n">
        <f aca="false">SUM(L164)</f>
        <v>3000</v>
      </c>
      <c r="M161" s="219" t="n">
        <f aca="false">SUM(M164)</f>
        <v>3000</v>
      </c>
      <c r="N161" s="219" t="n">
        <f aca="false">SUM(N164)</f>
        <v>3000</v>
      </c>
      <c r="O161" s="219" t="n">
        <f aca="false">SUM(O164)</f>
        <v>3000</v>
      </c>
      <c r="P161" s="219" t="n">
        <f aca="false">SUM(P164)</f>
        <v>3000</v>
      </c>
      <c r="Q161" s="219" t="n">
        <f aca="false">SUM(Q164)</f>
        <v>3000</v>
      </c>
      <c r="R161" s="219" t="n">
        <f aca="false">SUM(R164)</f>
        <v>0</v>
      </c>
      <c r="S161" s="219" t="n">
        <f aca="false">SUM(S164)</f>
        <v>3000</v>
      </c>
      <c r="T161" s="219" t="n">
        <f aca="false">SUM(T164)</f>
        <v>0</v>
      </c>
      <c r="U161" s="219" t="n">
        <f aca="false">SUM(U164)</f>
        <v>0</v>
      </c>
      <c r="V161" s="219" t="n">
        <f aca="false">SUM(V164)</f>
        <v>100</v>
      </c>
      <c r="W161" s="219" t="n">
        <f aca="false">SUM(W164)</f>
        <v>3000</v>
      </c>
      <c r="X161" s="219" t="n">
        <f aca="false">SUM(X164)</f>
        <v>3000</v>
      </c>
      <c r="Y161" s="219" t="n">
        <f aca="false">SUM(Y164)</f>
        <v>3000</v>
      </c>
      <c r="Z161" s="219" t="n">
        <f aca="false">SUM(Z164)</f>
        <v>3000</v>
      </c>
      <c r="AA161" s="219" t="n">
        <f aca="false">SUM(AA164)</f>
        <v>8000</v>
      </c>
      <c r="AB161" s="219" t="n">
        <f aca="false">SUM(AB164)</f>
        <v>0</v>
      </c>
      <c r="AC161" s="219" t="n">
        <f aca="false">SUM(AC164)</f>
        <v>30000</v>
      </c>
      <c r="AD161" s="219" t="n">
        <f aca="false">SUM(AD164)</f>
        <v>10000</v>
      </c>
      <c r="AE161" s="219" t="n">
        <f aca="false">SUM(AE164)</f>
        <v>0</v>
      </c>
      <c r="AF161" s="219" t="n">
        <f aca="false">SUM(AF164)</f>
        <v>0</v>
      </c>
      <c r="AG161" s="219" t="n">
        <f aca="false">SUM(AG164)</f>
        <v>10000</v>
      </c>
      <c r="AH161" s="219" t="n">
        <f aca="false">SUM(AH164)</f>
        <v>4997.09</v>
      </c>
      <c r="AI161" s="219" t="n">
        <f aca="false">SUM(AI164)</f>
        <v>10000</v>
      </c>
      <c r="AJ161" s="219" t="n">
        <f aca="false">SUM(AJ164)</f>
        <v>0</v>
      </c>
      <c r="AK161" s="219" t="n">
        <f aca="false">SUM(AK164)</f>
        <v>10000</v>
      </c>
      <c r="AL161" s="219" t="n">
        <f aca="false">SUM(AL164)</f>
        <v>0</v>
      </c>
      <c r="AM161" s="219" t="n">
        <f aca="false">SUM(AM164)</f>
        <v>0</v>
      </c>
      <c r="AN161" s="219" t="n">
        <f aca="false">SUM(AN164)</f>
        <v>10000</v>
      </c>
      <c r="AO161" s="207" t="n">
        <f aca="false">SUM(AN161/$AN$2)</f>
        <v>1327.22808414626</v>
      </c>
      <c r="AP161" s="219" t="n">
        <f aca="false">SUM(AP164)</f>
        <v>10000</v>
      </c>
      <c r="AQ161" s="219" t="n">
        <f aca="false">SUM(AQ164)</f>
        <v>0</v>
      </c>
      <c r="AR161" s="207" t="n">
        <f aca="false">SUM(AP161/$AN$2)</f>
        <v>1327.22808414626</v>
      </c>
      <c r="AS161" s="207"/>
      <c r="AT161" s="207" t="n">
        <f aca="false">SUM(AT164)</f>
        <v>0</v>
      </c>
      <c r="AU161" s="207" t="n">
        <f aca="false">SUM(AU164)</f>
        <v>0</v>
      </c>
      <c r="AV161" s="207" t="n">
        <f aca="false">SUM(AV164)</f>
        <v>0</v>
      </c>
      <c r="AW161" s="207" t="n">
        <f aca="false">SUM(AR161+AU161-AV161)</f>
        <v>1327.22808414626</v>
      </c>
      <c r="AX161" s="215"/>
      <c r="AY161" s="180" t="n">
        <f aca="false">SUM(AY160)</f>
        <v>0</v>
      </c>
      <c r="AZ161" s="180" t="n">
        <f aca="false">SUM(AZ160)</f>
        <v>0</v>
      </c>
      <c r="BA161" s="160" t="n">
        <f aca="false">SUM(AW161+AY161-AZ161)</f>
        <v>1327.22808414626</v>
      </c>
      <c r="BI161" s="3"/>
    </row>
    <row r="162" customFormat="false" ht="12.75" hidden="false" customHeight="false" outlineLevel="0" collapsed="false">
      <c r="A162" s="209"/>
      <c r="B162" s="205" t="s">
        <v>178</v>
      </c>
      <c r="C162" s="205"/>
      <c r="D162" s="205"/>
      <c r="E162" s="205"/>
      <c r="F162" s="205"/>
      <c r="G162" s="205"/>
      <c r="H162" s="205"/>
      <c r="I162" s="234" t="s">
        <v>179</v>
      </c>
      <c r="J162" s="218" t="s">
        <v>28</v>
      </c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07" t="n">
        <f aca="false">SUM(AN162/$AN$2)</f>
        <v>0</v>
      </c>
      <c r="AP162" s="219" t="n">
        <v>10000</v>
      </c>
      <c r="AQ162" s="219"/>
      <c r="AR162" s="207" t="n">
        <f aca="false">SUM(AP162/$AN$2)</f>
        <v>1327.22808414626</v>
      </c>
      <c r="AS162" s="207"/>
      <c r="AT162" s="207" t="n">
        <v>10000</v>
      </c>
      <c r="AU162" s="207"/>
      <c r="AV162" s="207"/>
      <c r="AW162" s="207" t="n">
        <v>0</v>
      </c>
      <c r="AX162" s="215"/>
      <c r="AY162" s="180"/>
      <c r="AZ162" s="180"/>
      <c r="BA162" s="160" t="n">
        <f aca="false">SUM(AW162+AY162-AZ162)</f>
        <v>0</v>
      </c>
      <c r="BI162" s="3"/>
    </row>
    <row r="163" customFormat="false" ht="12.75" hidden="false" customHeight="false" outlineLevel="0" collapsed="false">
      <c r="A163" s="209"/>
      <c r="B163" s="205" t="s">
        <v>178</v>
      </c>
      <c r="C163" s="205"/>
      <c r="D163" s="205"/>
      <c r="E163" s="205"/>
      <c r="F163" s="205"/>
      <c r="G163" s="205"/>
      <c r="H163" s="205"/>
      <c r="I163" s="234" t="s">
        <v>182</v>
      </c>
      <c r="J163" s="218" t="s">
        <v>300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07"/>
      <c r="AP163" s="219"/>
      <c r="AQ163" s="219"/>
      <c r="AR163" s="207"/>
      <c r="AS163" s="207"/>
      <c r="AT163" s="207"/>
      <c r="AU163" s="207"/>
      <c r="AV163" s="207"/>
      <c r="AW163" s="207" t="n">
        <v>1327.23</v>
      </c>
      <c r="AX163" s="215"/>
      <c r="AY163" s="180"/>
      <c r="AZ163" s="180"/>
      <c r="BA163" s="160"/>
      <c r="BI163" s="3"/>
    </row>
    <row r="164" customFormat="false" ht="12.75" hidden="false" customHeight="false" outlineLevel="0" collapsed="false">
      <c r="A164" s="214"/>
      <c r="B164" s="220"/>
      <c r="C164" s="220"/>
      <c r="D164" s="220"/>
      <c r="E164" s="220"/>
      <c r="F164" s="220"/>
      <c r="G164" s="220"/>
      <c r="H164" s="220"/>
      <c r="I164" s="239" t="n">
        <v>3</v>
      </c>
      <c r="J164" s="137" t="s">
        <v>71</v>
      </c>
      <c r="K164" s="207" t="n">
        <f aca="false">SUM(K165)</f>
        <v>0</v>
      </c>
      <c r="L164" s="207" t="n">
        <f aca="false">SUM(L165)</f>
        <v>3000</v>
      </c>
      <c r="M164" s="207" t="n">
        <f aca="false">SUM(M165)</f>
        <v>3000</v>
      </c>
      <c r="N164" s="207" t="n">
        <f aca="false">SUM(N165)</f>
        <v>3000</v>
      </c>
      <c r="O164" s="207" t="n">
        <f aca="false">SUM(O165)</f>
        <v>3000</v>
      </c>
      <c r="P164" s="207" t="n">
        <f aca="false">SUM(P165)</f>
        <v>3000</v>
      </c>
      <c r="Q164" s="207" t="n">
        <f aca="false">SUM(Q165)</f>
        <v>3000</v>
      </c>
      <c r="R164" s="207" t="n">
        <f aca="false">SUM(R165)</f>
        <v>0</v>
      </c>
      <c r="S164" s="207" t="n">
        <f aca="false">SUM(S165)</f>
        <v>3000</v>
      </c>
      <c r="T164" s="207" t="n">
        <f aca="false">SUM(T165)</f>
        <v>0</v>
      </c>
      <c r="U164" s="207" t="n">
        <f aca="false">SUM(U165)</f>
        <v>0</v>
      </c>
      <c r="V164" s="207" t="n">
        <f aca="false">SUM(V165)</f>
        <v>100</v>
      </c>
      <c r="W164" s="207" t="n">
        <f aca="false">SUM(W165)</f>
        <v>3000</v>
      </c>
      <c r="X164" s="207" t="n">
        <f aca="false">SUM(X165)</f>
        <v>3000</v>
      </c>
      <c r="Y164" s="207" t="n">
        <f aca="false">SUM(Y165)</f>
        <v>3000</v>
      </c>
      <c r="Z164" s="207" t="n">
        <f aca="false">SUM(Z165)</f>
        <v>3000</v>
      </c>
      <c r="AA164" s="207" t="n">
        <f aca="false">SUM(AA165)</f>
        <v>8000</v>
      </c>
      <c r="AB164" s="207" t="n">
        <f aca="false">SUM(AB165)</f>
        <v>0</v>
      </c>
      <c r="AC164" s="207" t="n">
        <f aca="false">SUM(AC165)</f>
        <v>30000</v>
      </c>
      <c r="AD164" s="207" t="n">
        <f aca="false">SUM(AD165)</f>
        <v>10000</v>
      </c>
      <c r="AE164" s="207" t="n">
        <f aca="false">SUM(AE165)</f>
        <v>0</v>
      </c>
      <c r="AF164" s="207" t="n">
        <f aca="false">SUM(AF165)</f>
        <v>0</v>
      </c>
      <c r="AG164" s="207" t="n">
        <f aca="false">SUM(AG165)</f>
        <v>10000</v>
      </c>
      <c r="AH164" s="207" t="n">
        <f aca="false">SUM(AH165)</f>
        <v>4997.09</v>
      </c>
      <c r="AI164" s="207" t="n">
        <f aca="false">SUM(AI165)</f>
        <v>10000</v>
      </c>
      <c r="AJ164" s="207" t="n">
        <f aca="false">SUM(AJ165)</f>
        <v>0</v>
      </c>
      <c r="AK164" s="207" t="n">
        <f aca="false">SUM(AK165)</f>
        <v>10000</v>
      </c>
      <c r="AL164" s="207" t="n">
        <f aca="false">SUM(AL165)</f>
        <v>0</v>
      </c>
      <c r="AM164" s="207" t="n">
        <f aca="false">SUM(AM165)</f>
        <v>0</v>
      </c>
      <c r="AN164" s="207" t="n">
        <f aca="false">SUM(AN165)</f>
        <v>10000</v>
      </c>
      <c r="AO164" s="207" t="n">
        <f aca="false">SUM(AN164/$AN$2)</f>
        <v>1327.22808414626</v>
      </c>
      <c r="AP164" s="207" t="n">
        <f aca="false">SUM(AP165)</f>
        <v>10000</v>
      </c>
      <c r="AQ164" s="207" t="n">
        <f aca="false">SUM(AQ165)</f>
        <v>0</v>
      </c>
      <c r="AR164" s="207" t="n">
        <f aca="false">SUM(AP164/$AN$2)</f>
        <v>1327.22808414626</v>
      </c>
      <c r="AS164" s="207"/>
      <c r="AT164" s="207" t="n">
        <f aca="false">SUM(AT165)</f>
        <v>0</v>
      </c>
      <c r="AU164" s="207" t="n">
        <f aca="false">SUM(AU165)</f>
        <v>0</v>
      </c>
      <c r="AV164" s="207" t="n">
        <f aca="false">SUM(AV165)</f>
        <v>0</v>
      </c>
      <c r="AW164" s="207" t="n">
        <f aca="false">SUM(AR164+AU164-AV164)</f>
        <v>1327.22808414626</v>
      </c>
      <c r="AX164" s="215" t="n">
        <f aca="false">SUM(AX165)</f>
        <v>1001.18</v>
      </c>
      <c r="AY164" s="180" t="n">
        <f aca="false">SUM(AY165)</f>
        <v>0</v>
      </c>
      <c r="AZ164" s="180" t="n">
        <f aca="false">SUM(AZ165)</f>
        <v>0</v>
      </c>
      <c r="BA164" s="160" t="n">
        <f aca="false">SUM(AW164+AY164-AZ164)</f>
        <v>1327.22808414626</v>
      </c>
      <c r="BI164" s="3"/>
    </row>
    <row r="165" customFormat="false" ht="12.75" hidden="false" customHeight="false" outlineLevel="0" collapsed="false">
      <c r="A165" s="214"/>
      <c r="B165" s="220" t="s">
        <v>179</v>
      </c>
      <c r="C165" s="220"/>
      <c r="D165" s="220"/>
      <c r="E165" s="220"/>
      <c r="F165" s="220"/>
      <c r="G165" s="220"/>
      <c r="H165" s="220"/>
      <c r="I165" s="206" t="n">
        <v>38</v>
      </c>
      <c r="J165" s="137" t="s">
        <v>168</v>
      </c>
      <c r="K165" s="207" t="n">
        <f aca="false">SUM(K166)</f>
        <v>0</v>
      </c>
      <c r="L165" s="207" t="n">
        <f aca="false">SUM(L166)</f>
        <v>3000</v>
      </c>
      <c r="M165" s="207" t="n">
        <f aca="false">SUM(M166)</f>
        <v>3000</v>
      </c>
      <c r="N165" s="207" t="n">
        <f aca="false">SUM(N166)</f>
        <v>3000</v>
      </c>
      <c r="O165" s="207" t="n">
        <f aca="false">SUM(O166)</f>
        <v>3000</v>
      </c>
      <c r="P165" s="207" t="n">
        <f aca="false">SUM(P166)</f>
        <v>3000</v>
      </c>
      <c r="Q165" s="207" t="n">
        <f aca="false">SUM(Q166)</f>
        <v>3000</v>
      </c>
      <c r="R165" s="207" t="n">
        <f aca="false">SUM(R166)</f>
        <v>0</v>
      </c>
      <c r="S165" s="207" t="n">
        <f aca="false">SUM(S166)</f>
        <v>3000</v>
      </c>
      <c r="T165" s="207" t="n">
        <f aca="false">SUM(T166)</f>
        <v>0</v>
      </c>
      <c r="U165" s="207" t="n">
        <f aca="false">SUM(U166)</f>
        <v>0</v>
      </c>
      <c r="V165" s="207" t="n">
        <f aca="false">SUM(V166)</f>
        <v>100</v>
      </c>
      <c r="W165" s="207" t="n">
        <f aca="false">SUM(W166)</f>
        <v>3000</v>
      </c>
      <c r="X165" s="207" t="n">
        <f aca="false">SUM(X166)</f>
        <v>3000</v>
      </c>
      <c r="Y165" s="207" t="n">
        <f aca="false">SUM(Y166)</f>
        <v>3000</v>
      </c>
      <c r="Z165" s="207" t="n">
        <f aca="false">SUM(Z166)</f>
        <v>3000</v>
      </c>
      <c r="AA165" s="207" t="n">
        <f aca="false">SUM(AA166)</f>
        <v>8000</v>
      </c>
      <c r="AB165" s="207" t="n">
        <f aca="false">SUM(AB166)</f>
        <v>0</v>
      </c>
      <c r="AC165" s="207" t="n">
        <f aca="false">SUM(AC166)</f>
        <v>30000</v>
      </c>
      <c r="AD165" s="207" t="n">
        <f aca="false">SUM(AD166)</f>
        <v>10000</v>
      </c>
      <c r="AE165" s="207" t="n">
        <f aca="false">SUM(AE166)</f>
        <v>0</v>
      </c>
      <c r="AF165" s="207" t="n">
        <f aca="false">SUM(AF166)</f>
        <v>0</v>
      </c>
      <c r="AG165" s="207" t="n">
        <f aca="false">SUM(AG166)</f>
        <v>10000</v>
      </c>
      <c r="AH165" s="207" t="n">
        <f aca="false">SUM(AH166)</f>
        <v>4997.09</v>
      </c>
      <c r="AI165" s="207" t="n">
        <f aca="false">SUM(AI166)</f>
        <v>10000</v>
      </c>
      <c r="AJ165" s="207" t="n">
        <f aca="false">SUM(AJ166)</f>
        <v>0</v>
      </c>
      <c r="AK165" s="207" t="n">
        <f aca="false">SUM(AK166)</f>
        <v>10000</v>
      </c>
      <c r="AL165" s="207" t="n">
        <f aca="false">SUM(AL166)</f>
        <v>0</v>
      </c>
      <c r="AM165" s="207" t="n">
        <f aca="false">SUM(AM166)</f>
        <v>0</v>
      </c>
      <c r="AN165" s="207" t="n">
        <f aca="false">SUM(AN166)</f>
        <v>10000</v>
      </c>
      <c r="AO165" s="207" t="n">
        <f aca="false">SUM(AN165/$AN$2)</f>
        <v>1327.22808414626</v>
      </c>
      <c r="AP165" s="207" t="n">
        <f aca="false">SUM(AP166)</f>
        <v>10000</v>
      </c>
      <c r="AQ165" s="207"/>
      <c r="AR165" s="207" t="n">
        <f aca="false">SUM(AP165/$AN$2)</f>
        <v>1327.22808414626</v>
      </c>
      <c r="AS165" s="207"/>
      <c r="AT165" s="207" t="n">
        <f aca="false">SUM(AT166)</f>
        <v>0</v>
      </c>
      <c r="AU165" s="207" t="n">
        <f aca="false">SUM(AU166)</f>
        <v>0</v>
      </c>
      <c r="AV165" s="207" t="n">
        <f aca="false">SUM(AV166)</f>
        <v>0</v>
      </c>
      <c r="AW165" s="207" t="n">
        <f aca="false">SUM(AR165+AU165-AV165)</f>
        <v>1327.22808414626</v>
      </c>
      <c r="AX165" s="215" t="n">
        <f aca="false">SUM(AX166)</f>
        <v>1001.18</v>
      </c>
      <c r="AY165" s="216" t="n">
        <f aca="false">SUM(AY166)</f>
        <v>0</v>
      </c>
      <c r="AZ165" s="216" t="n">
        <f aca="false">SUM(AZ166)</f>
        <v>0</v>
      </c>
      <c r="BA165" s="160" t="n">
        <f aca="false">SUM(AW165+AY165-AZ165)</f>
        <v>1327.22808414626</v>
      </c>
      <c r="BI165" s="3"/>
    </row>
    <row r="166" customFormat="false" ht="12.75" hidden="true" customHeight="false" outlineLevel="0" collapsed="false">
      <c r="A166" s="209"/>
      <c r="B166" s="205"/>
      <c r="C166" s="205"/>
      <c r="D166" s="205"/>
      <c r="E166" s="205"/>
      <c r="F166" s="205"/>
      <c r="G166" s="205"/>
      <c r="H166" s="205"/>
      <c r="I166" s="217" t="n">
        <v>381</v>
      </c>
      <c r="J166" s="218" t="s">
        <v>169</v>
      </c>
      <c r="K166" s="219" t="n">
        <f aca="false">SUM(K167)</f>
        <v>0</v>
      </c>
      <c r="L166" s="219" t="n">
        <f aca="false">SUM(L167)</f>
        <v>3000</v>
      </c>
      <c r="M166" s="219" t="n">
        <f aca="false">SUM(M167)</f>
        <v>3000</v>
      </c>
      <c r="N166" s="219" t="n">
        <f aca="false">SUM(N167)</f>
        <v>3000</v>
      </c>
      <c r="O166" s="219" t="n">
        <f aca="false">SUM(O167)</f>
        <v>3000</v>
      </c>
      <c r="P166" s="219" t="n">
        <f aca="false">SUM(P167)</f>
        <v>3000</v>
      </c>
      <c r="Q166" s="219" t="n">
        <f aca="false">SUM(Q167)</f>
        <v>3000</v>
      </c>
      <c r="R166" s="219" t="n">
        <f aca="false">SUM(R167)</f>
        <v>0</v>
      </c>
      <c r="S166" s="219" t="n">
        <f aca="false">SUM(S167)</f>
        <v>3000</v>
      </c>
      <c r="T166" s="219" t="n">
        <f aca="false">SUM(T167)</f>
        <v>0</v>
      </c>
      <c r="U166" s="219" t="n">
        <f aca="false">SUM(U167)</f>
        <v>0</v>
      </c>
      <c r="V166" s="219" t="n">
        <f aca="false">SUM(V167)</f>
        <v>100</v>
      </c>
      <c r="W166" s="219" t="n">
        <f aca="false">SUM(W167)</f>
        <v>3000</v>
      </c>
      <c r="X166" s="219" t="n">
        <f aca="false">SUM(X167)</f>
        <v>3000</v>
      </c>
      <c r="Y166" s="219" t="n">
        <f aca="false">SUM(Y167)</f>
        <v>3000</v>
      </c>
      <c r="Z166" s="219" t="n">
        <f aca="false">SUM(Z167)</f>
        <v>3000</v>
      </c>
      <c r="AA166" s="219" t="n">
        <f aca="false">SUM(AA167)</f>
        <v>8000</v>
      </c>
      <c r="AB166" s="219" t="n">
        <f aca="false">SUM(AB167)</f>
        <v>0</v>
      </c>
      <c r="AC166" s="219" t="n">
        <f aca="false">SUM(AC167)</f>
        <v>30000</v>
      </c>
      <c r="AD166" s="219" t="n">
        <f aca="false">SUM(AD167)</f>
        <v>10000</v>
      </c>
      <c r="AE166" s="219" t="n">
        <f aca="false">SUM(AE167)</f>
        <v>0</v>
      </c>
      <c r="AF166" s="219" t="n">
        <f aca="false">SUM(AF167)</f>
        <v>0</v>
      </c>
      <c r="AG166" s="219" t="n">
        <f aca="false">SUM(AG167)</f>
        <v>10000</v>
      </c>
      <c r="AH166" s="219" t="n">
        <f aca="false">SUM(AH167)</f>
        <v>4997.09</v>
      </c>
      <c r="AI166" s="219" t="n">
        <f aca="false">SUM(AI167)</f>
        <v>10000</v>
      </c>
      <c r="AJ166" s="219" t="n">
        <f aca="false">SUM(AJ167)</f>
        <v>0</v>
      </c>
      <c r="AK166" s="219" t="n">
        <f aca="false">SUM(AK167)</f>
        <v>10000</v>
      </c>
      <c r="AL166" s="219" t="n">
        <f aca="false">SUM(AL167)</f>
        <v>0</v>
      </c>
      <c r="AM166" s="219" t="n">
        <f aca="false">SUM(AM167)</f>
        <v>0</v>
      </c>
      <c r="AN166" s="219" t="n">
        <f aca="false">SUM(AN167)</f>
        <v>10000</v>
      </c>
      <c r="AO166" s="207" t="n">
        <f aca="false">SUM(AN166/$AN$2)</f>
        <v>1327.22808414626</v>
      </c>
      <c r="AP166" s="219" t="n">
        <f aca="false">SUM(AP167)</f>
        <v>10000</v>
      </c>
      <c r="AQ166" s="219"/>
      <c r="AR166" s="207" t="n">
        <f aca="false">SUM(AP166/$AN$2)</f>
        <v>1327.22808414626</v>
      </c>
      <c r="AS166" s="207"/>
      <c r="AT166" s="207" t="n">
        <f aca="false">SUM(AT167)</f>
        <v>0</v>
      </c>
      <c r="AU166" s="207" t="n">
        <f aca="false">SUM(AU167)</f>
        <v>0</v>
      </c>
      <c r="AV166" s="207" t="n">
        <f aca="false">SUM(AV167)</f>
        <v>0</v>
      </c>
      <c r="AW166" s="207" t="n">
        <f aca="false">SUM(AR166+AU166-AV166)</f>
        <v>1327.22808414626</v>
      </c>
      <c r="AX166" s="215" t="n">
        <f aca="false">SUM(AX167)</f>
        <v>1001.18</v>
      </c>
      <c r="AY166" s="180" t="n">
        <f aca="false">SUM(AY167)</f>
        <v>0</v>
      </c>
      <c r="AZ166" s="180" t="n">
        <f aca="false">SUM(AZ167)</f>
        <v>0</v>
      </c>
      <c r="BA166" s="160" t="n">
        <f aca="false">SUM(AW166+AY166-AZ166)</f>
        <v>1327.22808414626</v>
      </c>
      <c r="BI166" s="3"/>
    </row>
    <row r="167" customFormat="false" ht="12.75" hidden="true" customHeight="false" outlineLevel="0" collapsed="false">
      <c r="A167" s="209"/>
      <c r="B167" s="205"/>
      <c r="C167" s="205"/>
      <c r="D167" s="205"/>
      <c r="E167" s="205"/>
      <c r="F167" s="205"/>
      <c r="G167" s="205"/>
      <c r="H167" s="205"/>
      <c r="I167" s="217" t="n">
        <v>38111</v>
      </c>
      <c r="J167" s="218" t="s">
        <v>298</v>
      </c>
      <c r="K167" s="219" t="n">
        <v>0</v>
      </c>
      <c r="L167" s="219" t="n">
        <v>3000</v>
      </c>
      <c r="M167" s="219" t="n">
        <v>3000</v>
      </c>
      <c r="N167" s="219" t="n">
        <v>3000</v>
      </c>
      <c r="O167" s="219" t="n">
        <v>3000</v>
      </c>
      <c r="P167" s="219" t="n">
        <v>3000</v>
      </c>
      <c r="Q167" s="219" t="n">
        <v>3000</v>
      </c>
      <c r="R167" s="219"/>
      <c r="S167" s="219" t="n">
        <v>3000</v>
      </c>
      <c r="T167" s="219"/>
      <c r="U167" s="219"/>
      <c r="V167" s="207" t="n">
        <f aca="false">S167/P167*100</f>
        <v>100</v>
      </c>
      <c r="W167" s="219" t="n">
        <v>3000</v>
      </c>
      <c r="X167" s="219" t="n">
        <v>3000</v>
      </c>
      <c r="Y167" s="219" t="n">
        <v>3000</v>
      </c>
      <c r="Z167" s="219" t="n">
        <v>3000</v>
      </c>
      <c r="AA167" s="219" t="n">
        <v>8000</v>
      </c>
      <c r="AB167" s="219"/>
      <c r="AC167" s="219" t="n">
        <v>30000</v>
      </c>
      <c r="AD167" s="219" t="n">
        <v>10000</v>
      </c>
      <c r="AE167" s="219"/>
      <c r="AF167" s="219"/>
      <c r="AG167" s="221" t="n">
        <v>10000</v>
      </c>
      <c r="AH167" s="219" t="n">
        <v>4997.09</v>
      </c>
      <c r="AI167" s="219" t="n">
        <v>10000</v>
      </c>
      <c r="AJ167" s="180" t="n">
        <v>0</v>
      </c>
      <c r="AK167" s="219" t="n">
        <v>10000</v>
      </c>
      <c r="AL167" s="219"/>
      <c r="AM167" s="219"/>
      <c r="AN167" s="180" t="n">
        <f aca="false">SUM(AK167+AL167-AM167)</f>
        <v>10000</v>
      </c>
      <c r="AO167" s="207" t="n">
        <f aca="false">SUM(AN167/$AN$2)</f>
        <v>1327.22808414626</v>
      </c>
      <c r="AP167" s="180" t="n">
        <v>10000</v>
      </c>
      <c r="AQ167" s="180"/>
      <c r="AR167" s="207" t="n">
        <f aca="false">SUM(AP167/$AN$2)</f>
        <v>1327.22808414626</v>
      </c>
      <c r="AS167" s="207"/>
      <c r="AT167" s="207"/>
      <c r="AU167" s="207"/>
      <c r="AV167" s="207"/>
      <c r="AW167" s="207" t="n">
        <f aca="false">SUM(AR167+AU167-AV167)</f>
        <v>1327.22808414626</v>
      </c>
      <c r="AX167" s="215" t="n">
        <v>1001.18</v>
      </c>
      <c r="AY167" s="180"/>
      <c r="AZ167" s="180"/>
      <c r="BA167" s="160" t="n">
        <f aca="false">SUM(AW167+AY167-AZ167)</f>
        <v>1327.22808414626</v>
      </c>
      <c r="BG167" s="3" t="n">
        <v>1327.23</v>
      </c>
      <c r="BI167" s="3"/>
    </row>
    <row r="168" customFormat="false" ht="12.75" hidden="false" customHeight="false" outlineLevel="0" collapsed="false">
      <c r="A168" s="214" t="s">
        <v>301</v>
      </c>
      <c r="B168" s="220"/>
      <c r="C168" s="220"/>
      <c r="D168" s="220"/>
      <c r="E168" s="220"/>
      <c r="F168" s="220"/>
      <c r="G168" s="220"/>
      <c r="H168" s="220"/>
      <c r="I168" s="206" t="s">
        <v>302</v>
      </c>
      <c r="J168" s="137" t="s">
        <v>303</v>
      </c>
      <c r="K168" s="207" t="n">
        <f aca="false">SUM(K169+K181)</f>
        <v>82578.36</v>
      </c>
      <c r="L168" s="207" t="n">
        <f aca="false">SUM(L169+L181)</f>
        <v>25000</v>
      </c>
      <c r="M168" s="207" t="n">
        <f aca="false">SUM(M169+M181)</f>
        <v>25000</v>
      </c>
      <c r="N168" s="207" t="n">
        <f aca="false">SUM(N169+N181)</f>
        <v>122000</v>
      </c>
      <c r="O168" s="207" t="n">
        <f aca="false">SUM(O169+O181)</f>
        <v>122000</v>
      </c>
      <c r="P168" s="207" t="n">
        <f aca="false">SUM(P169+P181)</f>
        <v>129000</v>
      </c>
      <c r="Q168" s="207" t="n">
        <f aca="false">SUM(Q169+Q181)</f>
        <v>129000</v>
      </c>
      <c r="R168" s="207" t="n">
        <f aca="false">SUM(R169+R181)</f>
        <v>42556.25</v>
      </c>
      <c r="S168" s="207" t="n">
        <f aca="false">SUM(S169+S181+S189)</f>
        <v>110000</v>
      </c>
      <c r="T168" s="207" t="n">
        <f aca="false">SUM(T169+T181+T189)</f>
        <v>51240.19</v>
      </c>
      <c r="U168" s="207" t="n">
        <f aca="false">SUM(U169+U181+U189)</f>
        <v>0</v>
      </c>
      <c r="V168" s="207" t="n">
        <f aca="false">SUM(V169+V181+V189)</f>
        <v>161.390762843799</v>
      </c>
      <c r="W168" s="207" t="n">
        <f aca="false">SUM(W169+W181+W189)</f>
        <v>160000</v>
      </c>
      <c r="X168" s="207" t="n">
        <f aca="false">SUM(X169+X181+X189)</f>
        <v>191000</v>
      </c>
      <c r="Y168" s="207" t="n">
        <f aca="false">SUM(Y169+Y181+Y189)</f>
        <v>199500</v>
      </c>
      <c r="Z168" s="207" t="n">
        <f aca="false">SUM(Z169+Z181+Z189)</f>
        <v>199500</v>
      </c>
      <c r="AA168" s="207" t="n">
        <f aca="false">SUM(AA169+AA181+AA189)</f>
        <v>220000</v>
      </c>
      <c r="AB168" s="207" t="n">
        <f aca="false">SUM(AB169+AB181+AB189)</f>
        <v>110744.73</v>
      </c>
      <c r="AC168" s="207" t="n">
        <f aca="false">SUM(AC169+AC181+AC189)</f>
        <v>220000</v>
      </c>
      <c r="AD168" s="207" t="n">
        <f aca="false">SUM(AD169+AD181+AD189)</f>
        <v>208000</v>
      </c>
      <c r="AE168" s="207" t="n">
        <f aca="false">SUM(AE169+AE181+AE189)</f>
        <v>0</v>
      </c>
      <c r="AF168" s="207" t="n">
        <f aca="false">SUM(AF169+AF181+AF189)</f>
        <v>0</v>
      </c>
      <c r="AG168" s="207" t="n">
        <f aca="false">SUM(AG169+AG181+AG189)</f>
        <v>224000</v>
      </c>
      <c r="AH168" s="207" t="n">
        <f aca="false">SUM(AH169+AH181+AH189)</f>
        <v>135922.87</v>
      </c>
      <c r="AI168" s="207" t="n">
        <f aca="false">SUM(AI169+AI181+AI189)</f>
        <v>223000</v>
      </c>
      <c r="AJ168" s="207" t="n">
        <f aca="false">SUM(AJ169+AJ181+AJ189)</f>
        <v>64888.98</v>
      </c>
      <c r="AK168" s="207" t="n">
        <f aca="false">SUM(AK169+AK181+AK189)</f>
        <v>271000</v>
      </c>
      <c r="AL168" s="207" t="n">
        <f aca="false">SUM(AL169+AL181+AL189)</f>
        <v>33500</v>
      </c>
      <c r="AM168" s="207" t="n">
        <f aca="false">SUM(AM169+AM181+AM189)</f>
        <v>0</v>
      </c>
      <c r="AN168" s="207" t="n">
        <f aca="false">SUM(AN169+AN181+AN189)</f>
        <v>304500</v>
      </c>
      <c r="AO168" s="207" t="n">
        <f aca="false">SUM(AN168/$AN$2)</f>
        <v>40414.0951622536</v>
      </c>
      <c r="AP168" s="207" t="n">
        <f aca="false">SUM(AP169+AP181+AP189)</f>
        <v>300500</v>
      </c>
      <c r="AQ168" s="207" t="n">
        <f aca="false">SUM(AQ169+AQ181+AQ189)</f>
        <v>0</v>
      </c>
      <c r="AR168" s="207" t="n">
        <f aca="false">SUM(AP168/$AN$2)</f>
        <v>39883.2039285951</v>
      </c>
      <c r="AS168" s="207"/>
      <c r="AT168" s="207" t="n">
        <f aca="false">SUM(AT169+AT181+AT189)</f>
        <v>21432.65</v>
      </c>
      <c r="AU168" s="207" t="n">
        <f aca="false">SUM(AU169+AU181+AU189)</f>
        <v>2000</v>
      </c>
      <c r="AV168" s="207" t="n">
        <f aca="false">SUM(AV169+AV181+AV189)</f>
        <v>0</v>
      </c>
      <c r="AW168" s="207" t="n">
        <f aca="false">SUM(AR168+AU168-AV168)</f>
        <v>41883.2039285951</v>
      </c>
      <c r="AX168" s="215" t="n">
        <f aca="false">SUM(AX169+AX181+AX189)</f>
        <v>36950.14</v>
      </c>
      <c r="AY168" s="216" t="n">
        <f aca="false">SUM(AY169+AY181+AY189)</f>
        <v>6300</v>
      </c>
      <c r="AZ168" s="216" t="n">
        <f aca="false">SUM(AZ169+AZ181+AZ189)</f>
        <v>7918.98</v>
      </c>
      <c r="BA168" s="287" t="n">
        <f aca="false">SUM(BA169+BA181+BA189)</f>
        <v>40264.2239285951</v>
      </c>
      <c r="BI168" s="3"/>
    </row>
    <row r="169" customFormat="false" ht="12.75" hidden="false" customHeight="false" outlineLevel="0" collapsed="false">
      <c r="A169" s="209" t="s">
        <v>304</v>
      </c>
      <c r="B169" s="205"/>
      <c r="C169" s="205"/>
      <c r="D169" s="205"/>
      <c r="E169" s="205"/>
      <c r="F169" s="205"/>
      <c r="G169" s="205"/>
      <c r="H169" s="205"/>
      <c r="I169" s="217" t="s">
        <v>155</v>
      </c>
      <c r="J169" s="218" t="s">
        <v>305</v>
      </c>
      <c r="K169" s="219" t="n">
        <f aca="false">SUM(K170)</f>
        <v>8000</v>
      </c>
      <c r="L169" s="219" t="n">
        <f aca="false">SUM(L170)</f>
        <v>10000</v>
      </c>
      <c r="M169" s="219" t="n">
        <f aca="false">SUM(M170)</f>
        <v>10000</v>
      </c>
      <c r="N169" s="219" t="n">
        <f aca="false">SUM(N170)</f>
        <v>82000</v>
      </c>
      <c r="O169" s="219" t="n">
        <f aca="false">SUM(O170)</f>
        <v>82000</v>
      </c>
      <c r="P169" s="219" t="n">
        <f aca="false">SUM(P170)</f>
        <v>82000</v>
      </c>
      <c r="Q169" s="219" t="n">
        <f aca="false">SUM(Q170)</f>
        <v>82000</v>
      </c>
      <c r="R169" s="219" t="n">
        <f aca="false">SUM(R170)</f>
        <v>37145.75</v>
      </c>
      <c r="S169" s="219" t="n">
        <f aca="false">SUM(S170)</f>
        <v>80000</v>
      </c>
      <c r="T169" s="219" t="n">
        <f aca="false">SUM(T170)</f>
        <v>29334.9</v>
      </c>
      <c r="U169" s="219" t="n">
        <f aca="false">SUM(U170)</f>
        <v>0</v>
      </c>
      <c r="V169" s="219" t="n">
        <f aca="false">SUM(V170)</f>
        <v>97.5609756097561</v>
      </c>
      <c r="W169" s="219" t="n">
        <f aca="false">SUM(W170)</f>
        <v>100000</v>
      </c>
      <c r="X169" s="219" t="n">
        <f aca="false">SUM(X170)</f>
        <v>100000</v>
      </c>
      <c r="Y169" s="219" t="n">
        <f aca="false">SUM(Y170)</f>
        <v>100000</v>
      </c>
      <c r="Z169" s="219" t="n">
        <f aca="false">SUM(Z170)</f>
        <v>100000</v>
      </c>
      <c r="AA169" s="219" t="n">
        <f aca="false">SUM(AA170)</f>
        <v>116000</v>
      </c>
      <c r="AB169" s="219" t="n">
        <f aca="false">SUM(AB170)</f>
        <v>63895.98</v>
      </c>
      <c r="AC169" s="219" t="n">
        <f aca="false">SUM(AC170)</f>
        <v>116000</v>
      </c>
      <c r="AD169" s="219" t="n">
        <f aca="false">SUM(AD170)</f>
        <v>116000</v>
      </c>
      <c r="AE169" s="219" t="n">
        <f aca="false">SUM(AE170)</f>
        <v>0</v>
      </c>
      <c r="AF169" s="219" t="n">
        <f aca="false">SUM(AF170)</f>
        <v>0</v>
      </c>
      <c r="AG169" s="219" t="n">
        <f aca="false">SUM(AG170)</f>
        <v>116000</v>
      </c>
      <c r="AH169" s="219" t="n">
        <f aca="false">SUM(AH170)</f>
        <v>80602.94</v>
      </c>
      <c r="AI169" s="219" t="n">
        <f aca="false">SUM(AI170)</f>
        <v>116000</v>
      </c>
      <c r="AJ169" s="219" t="n">
        <f aca="false">SUM(AJ170)</f>
        <v>51267.74</v>
      </c>
      <c r="AK169" s="219" t="n">
        <f aca="false">SUM(AK170)</f>
        <v>136000</v>
      </c>
      <c r="AL169" s="219" t="n">
        <f aca="false">SUM(AL170)</f>
        <v>5000</v>
      </c>
      <c r="AM169" s="219" t="n">
        <f aca="false">SUM(AM170)</f>
        <v>0</v>
      </c>
      <c r="AN169" s="219" t="n">
        <f aca="false">SUM(AN170)</f>
        <v>141000</v>
      </c>
      <c r="AO169" s="207" t="n">
        <f aca="false">SUM(AN169/$AN$2)</f>
        <v>18713.9159864623</v>
      </c>
      <c r="AP169" s="219" t="n">
        <f aca="false">SUM(AP170)</f>
        <v>142000</v>
      </c>
      <c r="AQ169" s="219" t="n">
        <f aca="false">SUM(AQ170)</f>
        <v>0</v>
      </c>
      <c r="AR169" s="207" t="n">
        <f aca="false">SUM(AP169/$AN$2)</f>
        <v>18846.6387948769</v>
      </c>
      <c r="AS169" s="207"/>
      <c r="AT169" s="207" t="n">
        <f aca="false">SUM(AT170)</f>
        <v>10906.46</v>
      </c>
      <c r="AU169" s="207" t="n">
        <f aca="false">SUM(AU170)</f>
        <v>0</v>
      </c>
      <c r="AV169" s="207" t="n">
        <f aca="false">SUM(AV170)</f>
        <v>0</v>
      </c>
      <c r="AW169" s="207" t="n">
        <f aca="false">SUM(AR169+AU169-AV169)</f>
        <v>18846.6387948769</v>
      </c>
      <c r="AX169" s="215" t="n">
        <f aca="false">SUM(AX173)</f>
        <v>17379.63</v>
      </c>
      <c r="AY169" s="216" t="n">
        <f aca="false">SUM(AY173)</f>
        <v>1200</v>
      </c>
      <c r="AZ169" s="216" t="n">
        <f aca="false">SUM(AZ173)</f>
        <v>663.61</v>
      </c>
      <c r="BA169" s="287" t="n">
        <f aca="false">SUM(BA173)</f>
        <v>19383.0287948769</v>
      </c>
      <c r="BI169" s="3"/>
    </row>
    <row r="170" customFormat="false" ht="12.75" hidden="false" customHeight="false" outlineLevel="0" collapsed="false">
      <c r="A170" s="209"/>
      <c r="B170" s="205"/>
      <c r="C170" s="205"/>
      <c r="D170" s="205"/>
      <c r="E170" s="205"/>
      <c r="F170" s="205"/>
      <c r="G170" s="205"/>
      <c r="H170" s="205"/>
      <c r="I170" s="217" t="s">
        <v>306</v>
      </c>
      <c r="J170" s="218"/>
      <c r="K170" s="219" t="n">
        <f aca="false">SUM(K173)</f>
        <v>8000</v>
      </c>
      <c r="L170" s="219" t="n">
        <f aca="false">SUM(L173)</f>
        <v>10000</v>
      </c>
      <c r="M170" s="219" t="n">
        <f aca="false">SUM(M173)</f>
        <v>10000</v>
      </c>
      <c r="N170" s="219" t="n">
        <f aca="false">SUM(N173)</f>
        <v>82000</v>
      </c>
      <c r="O170" s="219" t="n">
        <f aca="false">SUM(O173)</f>
        <v>82000</v>
      </c>
      <c r="P170" s="219" t="n">
        <f aca="false">SUM(P173)</f>
        <v>82000</v>
      </c>
      <c r="Q170" s="219" t="n">
        <f aca="false">SUM(Q173)</f>
        <v>82000</v>
      </c>
      <c r="R170" s="219" t="n">
        <f aca="false">SUM(R173)</f>
        <v>37145.75</v>
      </c>
      <c r="S170" s="219" t="n">
        <f aca="false">SUM(S173)</f>
        <v>80000</v>
      </c>
      <c r="T170" s="219" t="n">
        <f aca="false">SUM(T173)</f>
        <v>29334.9</v>
      </c>
      <c r="U170" s="219" t="n">
        <f aca="false">SUM(U173)</f>
        <v>0</v>
      </c>
      <c r="V170" s="219" t="n">
        <f aca="false">SUM(V173)</f>
        <v>97.5609756097561</v>
      </c>
      <c r="W170" s="219" t="n">
        <f aca="false">SUM(W173)</f>
        <v>100000</v>
      </c>
      <c r="X170" s="219" t="n">
        <f aca="false">SUM(X173)</f>
        <v>100000</v>
      </c>
      <c r="Y170" s="219" t="n">
        <f aca="false">SUM(Y173)</f>
        <v>100000</v>
      </c>
      <c r="Z170" s="219" t="n">
        <f aca="false">SUM(Z173)</f>
        <v>100000</v>
      </c>
      <c r="AA170" s="219" t="n">
        <f aca="false">SUM(AA173)</f>
        <v>116000</v>
      </c>
      <c r="AB170" s="219" t="n">
        <f aca="false">SUM(AB173)</f>
        <v>63895.98</v>
      </c>
      <c r="AC170" s="219" t="n">
        <f aca="false">SUM(AC173)</f>
        <v>116000</v>
      </c>
      <c r="AD170" s="219" t="n">
        <f aca="false">SUM(AD173)</f>
        <v>116000</v>
      </c>
      <c r="AE170" s="219" t="n">
        <f aca="false">SUM(AE173)</f>
        <v>0</v>
      </c>
      <c r="AF170" s="219" t="n">
        <f aca="false">SUM(AF173)</f>
        <v>0</v>
      </c>
      <c r="AG170" s="219" t="n">
        <f aca="false">SUM(AG173)</f>
        <v>116000</v>
      </c>
      <c r="AH170" s="219" t="n">
        <f aca="false">SUM(AH173)</f>
        <v>80602.94</v>
      </c>
      <c r="AI170" s="219" t="n">
        <f aca="false">SUM(AI173)</f>
        <v>116000</v>
      </c>
      <c r="AJ170" s="219" t="n">
        <f aca="false">SUM(AJ173)</f>
        <v>51267.74</v>
      </c>
      <c r="AK170" s="219" t="n">
        <f aca="false">SUM(AK173)</f>
        <v>136000</v>
      </c>
      <c r="AL170" s="219" t="n">
        <f aca="false">SUM(AL173)</f>
        <v>5000</v>
      </c>
      <c r="AM170" s="219" t="n">
        <f aca="false">SUM(AM173)</f>
        <v>0</v>
      </c>
      <c r="AN170" s="219" t="n">
        <f aca="false">SUM(AN173)</f>
        <v>141000</v>
      </c>
      <c r="AO170" s="207" t="n">
        <f aca="false">SUM(AN170/$AN$2)</f>
        <v>18713.9159864623</v>
      </c>
      <c r="AP170" s="219" t="n">
        <f aca="false">SUM(AP173)</f>
        <v>142000</v>
      </c>
      <c r="AQ170" s="219" t="n">
        <f aca="false">SUM(AQ173)</f>
        <v>0</v>
      </c>
      <c r="AR170" s="207" t="n">
        <f aca="false">SUM(AP170/$AN$2)</f>
        <v>18846.6387948769</v>
      </c>
      <c r="AS170" s="207"/>
      <c r="AT170" s="207" t="n">
        <f aca="false">SUM(AT173)</f>
        <v>10906.46</v>
      </c>
      <c r="AU170" s="207" t="n">
        <f aca="false">SUM(AU173)</f>
        <v>0</v>
      </c>
      <c r="AV170" s="207" t="n">
        <f aca="false">SUM(AV173)</f>
        <v>0</v>
      </c>
      <c r="AW170" s="207" t="n">
        <f aca="false">SUM(AR170+AU170-AV170)</f>
        <v>18846.6387948769</v>
      </c>
      <c r="AX170" s="215"/>
      <c r="AY170" s="180"/>
      <c r="AZ170" s="180"/>
      <c r="BA170" s="160" t="n">
        <v>19383.03</v>
      </c>
      <c r="BI170" s="3"/>
    </row>
    <row r="171" customFormat="false" ht="12.75" hidden="false" customHeight="false" outlineLevel="0" collapsed="false">
      <c r="A171" s="209"/>
      <c r="B171" s="205" t="s">
        <v>158</v>
      </c>
      <c r="C171" s="205"/>
      <c r="D171" s="205"/>
      <c r="E171" s="205"/>
      <c r="F171" s="205"/>
      <c r="G171" s="205"/>
      <c r="H171" s="205"/>
      <c r="I171" s="217" t="s">
        <v>184</v>
      </c>
      <c r="J171" s="218" t="s">
        <v>307</v>
      </c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07"/>
      <c r="AP171" s="219"/>
      <c r="AQ171" s="219"/>
      <c r="AR171" s="207"/>
      <c r="AS171" s="207"/>
      <c r="AT171" s="207"/>
      <c r="AU171" s="207"/>
      <c r="AV171" s="207"/>
      <c r="AW171" s="207"/>
      <c r="AX171" s="215"/>
      <c r="AY171" s="180"/>
      <c r="AZ171" s="180"/>
      <c r="BA171" s="160" t="n">
        <v>235</v>
      </c>
      <c r="BI171" s="3"/>
    </row>
    <row r="172" customFormat="false" ht="12.75" hidden="false" customHeight="false" outlineLevel="0" collapsed="false">
      <c r="A172" s="209"/>
      <c r="B172" s="205" t="s">
        <v>178</v>
      </c>
      <c r="C172" s="205"/>
      <c r="D172" s="205"/>
      <c r="E172" s="205"/>
      <c r="F172" s="205"/>
      <c r="G172" s="205"/>
      <c r="H172" s="205"/>
      <c r="I172" s="234" t="s">
        <v>179</v>
      </c>
      <c r="J172" s="218" t="s">
        <v>28</v>
      </c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07" t="n">
        <f aca="false">SUM(AN172/$AN$2)</f>
        <v>0</v>
      </c>
      <c r="AP172" s="219" t="n">
        <v>142000</v>
      </c>
      <c r="AQ172" s="219"/>
      <c r="AR172" s="207" t="n">
        <f aca="false">SUM(AP172/$AN$2)</f>
        <v>18846.6387948769</v>
      </c>
      <c r="AS172" s="207"/>
      <c r="AT172" s="207" t="n">
        <v>142000</v>
      </c>
      <c r="AU172" s="207"/>
      <c r="AV172" s="207"/>
      <c r="AW172" s="207" t="n">
        <f aca="false">SUM(AR172+AU172-AV172)</f>
        <v>18846.6387948769</v>
      </c>
      <c r="AX172" s="215"/>
      <c r="AY172" s="180"/>
      <c r="AZ172" s="180"/>
      <c r="BA172" s="160" t="n">
        <v>19148.03</v>
      </c>
      <c r="BI172" s="3"/>
    </row>
    <row r="173" customFormat="false" ht="12.75" hidden="false" customHeight="false" outlineLevel="0" collapsed="false">
      <c r="A173" s="214"/>
      <c r="B173" s="220"/>
      <c r="C173" s="220"/>
      <c r="D173" s="220"/>
      <c r="E173" s="220"/>
      <c r="F173" s="220"/>
      <c r="G173" s="220"/>
      <c r="H173" s="220"/>
      <c r="I173" s="206" t="n">
        <v>3</v>
      </c>
      <c r="J173" s="137" t="s">
        <v>71</v>
      </c>
      <c r="K173" s="207" t="n">
        <f aca="false">SUM(K174)</f>
        <v>8000</v>
      </c>
      <c r="L173" s="207" t="n">
        <f aca="false">SUM(L174)</f>
        <v>10000</v>
      </c>
      <c r="M173" s="207" t="n">
        <f aca="false">SUM(M174)</f>
        <v>10000</v>
      </c>
      <c r="N173" s="207" t="n">
        <f aca="false">SUM(N174)</f>
        <v>82000</v>
      </c>
      <c r="O173" s="207" t="n">
        <f aca="false">SUM(O174)</f>
        <v>82000</v>
      </c>
      <c r="P173" s="207" t="n">
        <f aca="false">SUM(P174)</f>
        <v>82000</v>
      </c>
      <c r="Q173" s="207" t="n">
        <f aca="false">SUM(Q174)</f>
        <v>82000</v>
      </c>
      <c r="R173" s="207" t="n">
        <f aca="false">SUM(R174)</f>
        <v>37145.75</v>
      </c>
      <c r="S173" s="207" t="n">
        <f aca="false">SUM(S174)</f>
        <v>80000</v>
      </c>
      <c r="T173" s="207" t="n">
        <f aca="false">SUM(T174)</f>
        <v>29334.9</v>
      </c>
      <c r="U173" s="207" t="n">
        <f aca="false">SUM(U174)</f>
        <v>0</v>
      </c>
      <c r="V173" s="207" t="n">
        <f aca="false">SUM(V174)</f>
        <v>97.5609756097561</v>
      </c>
      <c r="W173" s="207" t="n">
        <f aca="false">SUM(W174)</f>
        <v>100000</v>
      </c>
      <c r="X173" s="207" t="n">
        <f aca="false">SUM(X174)</f>
        <v>100000</v>
      </c>
      <c r="Y173" s="207" t="n">
        <f aca="false">SUM(Y174)</f>
        <v>100000</v>
      </c>
      <c r="Z173" s="207" t="n">
        <f aca="false">SUM(Z174)</f>
        <v>100000</v>
      </c>
      <c r="AA173" s="207" t="n">
        <f aca="false">SUM(AA174)</f>
        <v>116000</v>
      </c>
      <c r="AB173" s="207" t="n">
        <f aca="false">SUM(AB174)</f>
        <v>63895.98</v>
      </c>
      <c r="AC173" s="207" t="n">
        <f aca="false">SUM(AC174)</f>
        <v>116000</v>
      </c>
      <c r="AD173" s="207" t="n">
        <f aca="false">SUM(AD174)</f>
        <v>116000</v>
      </c>
      <c r="AE173" s="207" t="n">
        <f aca="false">SUM(AE174)</f>
        <v>0</v>
      </c>
      <c r="AF173" s="207" t="n">
        <f aca="false">SUM(AF174)</f>
        <v>0</v>
      </c>
      <c r="AG173" s="207" t="n">
        <f aca="false">SUM(AG174)</f>
        <v>116000</v>
      </c>
      <c r="AH173" s="207" t="n">
        <f aca="false">SUM(AH174)</f>
        <v>80602.94</v>
      </c>
      <c r="AI173" s="207" t="n">
        <f aca="false">SUM(AI174)</f>
        <v>116000</v>
      </c>
      <c r="AJ173" s="207" t="n">
        <f aca="false">SUM(AJ174)</f>
        <v>51267.74</v>
      </c>
      <c r="AK173" s="207" t="n">
        <f aca="false">SUM(AK174)</f>
        <v>136000</v>
      </c>
      <c r="AL173" s="207" t="n">
        <f aca="false">SUM(AL174)</f>
        <v>5000</v>
      </c>
      <c r="AM173" s="207" t="n">
        <f aca="false">SUM(AM174)</f>
        <v>0</v>
      </c>
      <c r="AN173" s="207" t="n">
        <f aca="false">SUM(AN174)</f>
        <v>141000</v>
      </c>
      <c r="AO173" s="207" t="n">
        <f aca="false">SUM(AN173/$AN$2)</f>
        <v>18713.9159864623</v>
      </c>
      <c r="AP173" s="207" t="n">
        <f aca="false">SUM(AP174)</f>
        <v>142000</v>
      </c>
      <c r="AQ173" s="207" t="n">
        <f aca="false">SUM(AQ174)</f>
        <v>0</v>
      </c>
      <c r="AR173" s="207" t="n">
        <f aca="false">SUM(AP173/$AN$2)</f>
        <v>18846.6387948769</v>
      </c>
      <c r="AS173" s="207"/>
      <c r="AT173" s="207" t="n">
        <f aca="false">SUM(AT174)</f>
        <v>10906.46</v>
      </c>
      <c r="AU173" s="207" t="n">
        <f aca="false">SUM(AU174)</f>
        <v>0</v>
      </c>
      <c r="AV173" s="207" t="n">
        <f aca="false">SUM(AV174)</f>
        <v>0</v>
      </c>
      <c r="AW173" s="207" t="n">
        <f aca="false">SUM(AR173+AU173-AV173)</f>
        <v>18846.6387948769</v>
      </c>
      <c r="AX173" s="215" t="n">
        <f aca="false">SUM(AX174)</f>
        <v>17379.63</v>
      </c>
      <c r="AY173" s="216" t="n">
        <f aca="false">SUM(AY174)</f>
        <v>1200</v>
      </c>
      <c r="AZ173" s="216" t="n">
        <f aca="false">SUM(AZ174)</f>
        <v>663.61</v>
      </c>
      <c r="BA173" s="287" t="n">
        <f aca="false">SUM(BA174)</f>
        <v>19383.0287948769</v>
      </c>
      <c r="BI173" s="3"/>
    </row>
    <row r="174" customFormat="false" ht="12.75" hidden="false" customHeight="false" outlineLevel="0" collapsed="false">
      <c r="A174" s="214"/>
      <c r="B174" s="220" t="s">
        <v>179</v>
      </c>
      <c r="C174" s="220"/>
      <c r="D174" s="220"/>
      <c r="E174" s="220"/>
      <c r="F174" s="220"/>
      <c r="G174" s="220"/>
      <c r="H174" s="220"/>
      <c r="I174" s="206" t="n">
        <v>36</v>
      </c>
      <c r="J174" s="137" t="s">
        <v>77</v>
      </c>
      <c r="K174" s="207" t="n">
        <f aca="false">SUM(K175)</f>
        <v>8000</v>
      </c>
      <c r="L174" s="207" t="n">
        <f aca="false">SUM(L175)</f>
        <v>10000</v>
      </c>
      <c r="M174" s="207" t="n">
        <f aca="false">SUM(M175)</f>
        <v>10000</v>
      </c>
      <c r="N174" s="207" t="n">
        <f aca="false">SUM(N175)</f>
        <v>82000</v>
      </c>
      <c r="O174" s="207" t="n">
        <f aca="false">SUM(O175)</f>
        <v>82000</v>
      </c>
      <c r="P174" s="207" t="n">
        <f aca="false">SUM(P175)</f>
        <v>82000</v>
      </c>
      <c r="Q174" s="207" t="n">
        <f aca="false">SUM(Q175)</f>
        <v>82000</v>
      </c>
      <c r="R174" s="207" t="n">
        <f aca="false">SUM(R175)</f>
        <v>37145.75</v>
      </c>
      <c r="S174" s="207" t="n">
        <f aca="false">SUM(S175)</f>
        <v>80000</v>
      </c>
      <c r="T174" s="207" t="n">
        <f aca="false">SUM(T175)</f>
        <v>29334.9</v>
      </c>
      <c r="U174" s="207" t="n">
        <f aca="false">SUM(U175)</f>
        <v>0</v>
      </c>
      <c r="V174" s="207" t="n">
        <f aca="false">SUM(V175)</f>
        <v>97.5609756097561</v>
      </c>
      <c r="W174" s="207" t="n">
        <f aca="false">SUM(W175)</f>
        <v>100000</v>
      </c>
      <c r="X174" s="207" t="n">
        <f aca="false">SUM(X175)</f>
        <v>100000</v>
      </c>
      <c r="Y174" s="207" t="n">
        <v>100000</v>
      </c>
      <c r="Z174" s="207" t="n">
        <v>100000</v>
      </c>
      <c r="AA174" s="207" t="n">
        <f aca="false">SUM(AA175)</f>
        <v>116000</v>
      </c>
      <c r="AB174" s="207" t="n">
        <f aca="false">SUM(AB175)</f>
        <v>63895.98</v>
      </c>
      <c r="AC174" s="207" t="n">
        <f aca="false">SUM(AC175)</f>
        <v>116000</v>
      </c>
      <c r="AD174" s="207" t="n">
        <f aca="false">SUM(AD175)</f>
        <v>116000</v>
      </c>
      <c r="AE174" s="207" t="n">
        <f aca="false">SUM(AE175)</f>
        <v>0</v>
      </c>
      <c r="AF174" s="207" t="n">
        <f aca="false">SUM(AF175)</f>
        <v>0</v>
      </c>
      <c r="AG174" s="207" t="n">
        <f aca="false">SUM(AG175)</f>
        <v>116000</v>
      </c>
      <c r="AH174" s="207" t="n">
        <f aca="false">SUM(AH175)</f>
        <v>80602.94</v>
      </c>
      <c r="AI174" s="207" t="n">
        <f aca="false">SUM(AI175)</f>
        <v>116000</v>
      </c>
      <c r="AJ174" s="207" t="n">
        <f aca="false">SUM(AJ175)</f>
        <v>51267.74</v>
      </c>
      <c r="AK174" s="207" t="n">
        <f aca="false">SUM(AK175)</f>
        <v>136000</v>
      </c>
      <c r="AL174" s="207" t="n">
        <f aca="false">SUM(AL175)</f>
        <v>5000</v>
      </c>
      <c r="AM174" s="207" t="n">
        <f aca="false">SUM(AM175)</f>
        <v>0</v>
      </c>
      <c r="AN174" s="207" t="n">
        <f aca="false">SUM(AN175)</f>
        <v>141000</v>
      </c>
      <c r="AO174" s="207" t="n">
        <f aca="false">SUM(AN174/$AN$2)</f>
        <v>18713.9159864623</v>
      </c>
      <c r="AP174" s="207" t="n">
        <f aca="false">SUM(AP175)</f>
        <v>142000</v>
      </c>
      <c r="AQ174" s="207"/>
      <c r="AR174" s="207" t="n">
        <f aca="false">SUM(AP174/$AN$2)</f>
        <v>18846.6387948769</v>
      </c>
      <c r="AS174" s="207"/>
      <c r="AT174" s="207" t="n">
        <f aca="false">SUM(AT175)</f>
        <v>10906.46</v>
      </c>
      <c r="AU174" s="207" t="n">
        <f aca="false">SUM(AU175)</f>
        <v>0</v>
      </c>
      <c r="AV174" s="207" t="n">
        <f aca="false">SUM(AV175)</f>
        <v>0</v>
      </c>
      <c r="AW174" s="207" t="n">
        <f aca="false">SUM(AR174+AU174-AV174)</f>
        <v>18846.6387948769</v>
      </c>
      <c r="AX174" s="215" t="n">
        <f aca="false">SUM(AX175)</f>
        <v>17379.63</v>
      </c>
      <c r="AY174" s="216" t="n">
        <f aca="false">SUM(AY175)</f>
        <v>1200</v>
      </c>
      <c r="AZ174" s="216" t="n">
        <f aca="false">SUM(AZ175)</f>
        <v>663.61</v>
      </c>
      <c r="BA174" s="287" t="n">
        <f aca="false">SUM(BA175)</f>
        <v>19383.0287948769</v>
      </c>
      <c r="BI174" s="3"/>
    </row>
    <row r="175" customFormat="false" ht="12.75" hidden="true" customHeight="false" outlineLevel="0" collapsed="false">
      <c r="A175" s="209"/>
      <c r="B175" s="205"/>
      <c r="C175" s="205"/>
      <c r="D175" s="205"/>
      <c r="E175" s="205"/>
      <c r="F175" s="205"/>
      <c r="G175" s="205"/>
      <c r="H175" s="205"/>
      <c r="I175" s="217" t="n">
        <v>361</v>
      </c>
      <c r="J175" s="218" t="s">
        <v>169</v>
      </c>
      <c r="K175" s="219" t="n">
        <f aca="false">SUM(K177)</f>
        <v>8000</v>
      </c>
      <c r="L175" s="219" t="n">
        <f aca="false">SUM(L177)</f>
        <v>10000</v>
      </c>
      <c r="M175" s="219" t="n">
        <f aca="false">SUM(M177)</f>
        <v>10000</v>
      </c>
      <c r="N175" s="219" t="n">
        <f aca="false">SUM(N177)</f>
        <v>82000</v>
      </c>
      <c r="O175" s="219" t="n">
        <f aca="false">SUM(O177)</f>
        <v>82000</v>
      </c>
      <c r="P175" s="219" t="n">
        <f aca="false">SUM(P177)</f>
        <v>82000</v>
      </c>
      <c r="Q175" s="219" t="n">
        <f aca="false">SUM(Q177)</f>
        <v>82000</v>
      </c>
      <c r="R175" s="219" t="n">
        <f aca="false">SUM(R177)</f>
        <v>37145.75</v>
      </c>
      <c r="S175" s="219" t="n">
        <f aca="false">SUM(S177)</f>
        <v>80000</v>
      </c>
      <c r="T175" s="219" t="n">
        <f aca="false">SUM(T177)</f>
        <v>29334.9</v>
      </c>
      <c r="U175" s="219" t="n">
        <f aca="false">SUM(U177)</f>
        <v>0</v>
      </c>
      <c r="V175" s="219" t="n">
        <f aca="false">SUM(V177)</f>
        <v>97.5609756097561</v>
      </c>
      <c r="W175" s="219" t="n">
        <f aca="false">SUM(W177)</f>
        <v>100000</v>
      </c>
      <c r="X175" s="219" t="n">
        <f aca="false">SUM(X177)</f>
        <v>100000</v>
      </c>
      <c r="Y175" s="219" t="n">
        <v>100000</v>
      </c>
      <c r="Z175" s="219" t="n">
        <v>100000</v>
      </c>
      <c r="AA175" s="219" t="n">
        <f aca="false">SUM(AA177:AA180)</f>
        <v>116000</v>
      </c>
      <c r="AB175" s="219" t="n">
        <f aca="false">SUM(AB177:AB180)</f>
        <v>63895.98</v>
      </c>
      <c r="AC175" s="219" t="n">
        <f aca="false">SUM(AC177:AC180)</f>
        <v>116000</v>
      </c>
      <c r="AD175" s="219" t="n">
        <f aca="false">SUM(AD177:AD180)</f>
        <v>116000</v>
      </c>
      <c r="AE175" s="219" t="n">
        <f aca="false">SUM(AE177:AE180)</f>
        <v>0</v>
      </c>
      <c r="AF175" s="219" t="n">
        <f aca="false">SUM(AF177:AF180)</f>
        <v>0</v>
      </c>
      <c r="AG175" s="219" t="n">
        <f aca="false">SUM(AG177:AG180)</f>
        <v>116000</v>
      </c>
      <c r="AH175" s="219" t="n">
        <f aca="false">SUM(AH177:AH180)</f>
        <v>80602.94</v>
      </c>
      <c r="AI175" s="219" t="n">
        <f aca="false">SUM(AI177:AI180)</f>
        <v>116000</v>
      </c>
      <c r="AJ175" s="219" t="n">
        <f aca="false">SUM(AJ177:AJ180)</f>
        <v>51267.74</v>
      </c>
      <c r="AK175" s="219" t="n">
        <f aca="false">SUM(AK177:AK180)</f>
        <v>136000</v>
      </c>
      <c r="AL175" s="219" t="n">
        <f aca="false">SUM(AL177:AL180)</f>
        <v>5000</v>
      </c>
      <c r="AM175" s="219" t="n">
        <f aca="false">SUM(AM177:AM180)</f>
        <v>0</v>
      </c>
      <c r="AN175" s="219" t="n">
        <f aca="false">SUM(AN177:AN180)</f>
        <v>141000</v>
      </c>
      <c r="AO175" s="207" t="n">
        <f aca="false">SUM(AN175/$AN$2)</f>
        <v>18713.9159864623</v>
      </c>
      <c r="AP175" s="219" t="n">
        <f aca="false">SUM(AP177:AP180)</f>
        <v>142000</v>
      </c>
      <c r="AQ175" s="219"/>
      <c r="AR175" s="207" t="n">
        <f aca="false">SUM(AP175/$AN$2)</f>
        <v>18846.6387948769</v>
      </c>
      <c r="AS175" s="207"/>
      <c r="AT175" s="207" t="n">
        <f aca="false">SUM(AT177:AT180)</f>
        <v>10906.46</v>
      </c>
      <c r="AU175" s="207" t="n">
        <f aca="false">SUM(AU177:AU180)</f>
        <v>0</v>
      </c>
      <c r="AV175" s="207" t="n">
        <f aca="false">SUM(AV177:AV180)</f>
        <v>0</v>
      </c>
      <c r="AW175" s="207" t="n">
        <f aca="false">SUM(AR175+AU175-AV175)</f>
        <v>18846.6387948769</v>
      </c>
      <c r="AX175" s="215" t="n">
        <f aca="false">SUM(AX176:AX180)</f>
        <v>17379.63</v>
      </c>
      <c r="AY175" s="180" t="n">
        <f aca="false">SUM(AY176:AY180)</f>
        <v>1200</v>
      </c>
      <c r="AZ175" s="180" t="n">
        <f aca="false">SUM(AZ176:AZ180)</f>
        <v>663.61</v>
      </c>
      <c r="BA175" s="160" t="n">
        <f aca="false">SUM(AW175+AY175-AZ175)</f>
        <v>19383.0287948769</v>
      </c>
      <c r="BI175" s="3"/>
    </row>
    <row r="176" customFormat="false" ht="12.75" hidden="true" customHeight="false" outlineLevel="0" collapsed="false">
      <c r="A176" s="209"/>
      <c r="B176" s="205"/>
      <c r="C176" s="205"/>
      <c r="D176" s="205"/>
      <c r="E176" s="205"/>
      <c r="F176" s="205"/>
      <c r="G176" s="205"/>
      <c r="H176" s="205"/>
      <c r="I176" s="217" t="n">
        <v>36612</v>
      </c>
      <c r="J176" s="218" t="s">
        <v>308</v>
      </c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07"/>
      <c r="AP176" s="219"/>
      <c r="AQ176" s="219"/>
      <c r="AR176" s="207"/>
      <c r="AS176" s="207"/>
      <c r="AT176" s="207"/>
      <c r="AU176" s="207"/>
      <c r="AV176" s="207"/>
      <c r="AW176" s="207"/>
      <c r="AX176" s="215" t="n">
        <v>60</v>
      </c>
      <c r="AY176" s="180" t="n">
        <v>200</v>
      </c>
      <c r="AZ176" s="180"/>
      <c r="BA176" s="160" t="n">
        <f aca="false">SUM(AW176+AY176-AZ176)</f>
        <v>200</v>
      </c>
      <c r="BD176" s="3" t="n">
        <v>200</v>
      </c>
      <c r="BI176" s="3"/>
    </row>
    <row r="177" customFormat="false" ht="12.75" hidden="true" customHeight="false" outlineLevel="0" collapsed="false">
      <c r="A177" s="209"/>
      <c r="B177" s="205"/>
      <c r="C177" s="205"/>
      <c r="D177" s="205"/>
      <c r="E177" s="205"/>
      <c r="F177" s="205"/>
      <c r="G177" s="205"/>
      <c r="H177" s="205"/>
      <c r="I177" s="231" t="n">
        <v>36612</v>
      </c>
      <c r="J177" s="218" t="s">
        <v>309</v>
      </c>
      <c r="K177" s="219" t="n">
        <v>8000</v>
      </c>
      <c r="L177" s="219" t="n">
        <v>10000</v>
      </c>
      <c r="M177" s="219" t="n">
        <v>10000</v>
      </c>
      <c r="N177" s="219" t="n">
        <v>82000</v>
      </c>
      <c r="O177" s="219" t="n">
        <v>82000</v>
      </c>
      <c r="P177" s="219" t="n">
        <v>82000</v>
      </c>
      <c r="Q177" s="219" t="n">
        <v>82000</v>
      </c>
      <c r="R177" s="219" t="n">
        <v>37145.75</v>
      </c>
      <c r="S177" s="219" t="n">
        <v>80000</v>
      </c>
      <c r="T177" s="219" t="n">
        <v>29334.9</v>
      </c>
      <c r="U177" s="219"/>
      <c r="V177" s="207" t="n">
        <f aca="false">S177/P177*100</f>
        <v>97.5609756097561</v>
      </c>
      <c r="W177" s="219" t="n">
        <v>100000</v>
      </c>
      <c r="X177" s="219" t="n">
        <v>100000</v>
      </c>
      <c r="Y177" s="219" t="n">
        <v>100000</v>
      </c>
      <c r="Z177" s="219" t="n">
        <v>100000</v>
      </c>
      <c r="AA177" s="219" t="n">
        <v>96000</v>
      </c>
      <c r="AB177" s="219" t="n">
        <v>31947.99</v>
      </c>
      <c r="AC177" s="219" t="n">
        <v>96000</v>
      </c>
      <c r="AD177" s="219" t="n">
        <v>92000</v>
      </c>
      <c r="AE177" s="219"/>
      <c r="AF177" s="219"/>
      <c r="AG177" s="221" t="n">
        <f aca="false">SUM(AD177+AE177-AF177)</f>
        <v>92000</v>
      </c>
      <c r="AH177" s="219" t="n">
        <v>80602.94</v>
      </c>
      <c r="AI177" s="219" t="n">
        <v>97000</v>
      </c>
      <c r="AJ177" s="180" t="n">
        <v>45465.24</v>
      </c>
      <c r="AK177" s="219" t="n">
        <v>117000</v>
      </c>
      <c r="AL177" s="219"/>
      <c r="AM177" s="219"/>
      <c r="AN177" s="180" t="n">
        <f aca="false">SUM(AK177+AL177-AM177)</f>
        <v>117000</v>
      </c>
      <c r="AO177" s="207" t="n">
        <f aca="false">SUM(AN177/$AN$2)</f>
        <v>15528.5685845112</v>
      </c>
      <c r="AP177" s="180" t="n">
        <v>117000</v>
      </c>
      <c r="AQ177" s="180"/>
      <c r="AR177" s="207" t="n">
        <f aca="false">SUM(AP177/$AN$2)</f>
        <v>15528.5685845112</v>
      </c>
      <c r="AS177" s="207" t="n">
        <v>9118.94</v>
      </c>
      <c r="AT177" s="207" t="n">
        <v>9118.94</v>
      </c>
      <c r="AU177" s="207"/>
      <c r="AV177" s="207"/>
      <c r="AW177" s="207" t="n">
        <f aca="false">SUM(AR177+AU177-AV177)</f>
        <v>15528.5685845112</v>
      </c>
      <c r="AX177" s="215" t="n">
        <v>13893.55</v>
      </c>
      <c r="AY177" s="180"/>
      <c r="AZ177" s="180"/>
      <c r="BA177" s="160" t="n">
        <f aca="false">SUM(AW177+AY177-AZ177)</f>
        <v>15528.5685845112</v>
      </c>
      <c r="BD177" s="3" t="n">
        <v>15293.57</v>
      </c>
      <c r="BF177" s="3" t="n">
        <v>235</v>
      </c>
      <c r="BI177" s="3"/>
    </row>
    <row r="178" customFormat="false" ht="12.75" hidden="true" customHeight="false" outlineLevel="0" collapsed="false">
      <c r="A178" s="209"/>
      <c r="B178" s="205"/>
      <c r="C178" s="205"/>
      <c r="D178" s="205"/>
      <c r="E178" s="205"/>
      <c r="F178" s="205"/>
      <c r="G178" s="205"/>
      <c r="H178" s="205"/>
      <c r="I178" s="217" t="n">
        <v>36612</v>
      </c>
      <c r="J178" s="218" t="s">
        <v>310</v>
      </c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07"/>
      <c r="W178" s="219"/>
      <c r="X178" s="219"/>
      <c r="Y178" s="219"/>
      <c r="Z178" s="219"/>
      <c r="AA178" s="219"/>
      <c r="AB178" s="219"/>
      <c r="AC178" s="219"/>
      <c r="AD178" s="219" t="n">
        <v>4000</v>
      </c>
      <c r="AE178" s="219"/>
      <c r="AF178" s="219"/>
      <c r="AG178" s="221" t="n">
        <f aca="false">SUM(AD178+AE178-AF178)</f>
        <v>4000</v>
      </c>
      <c r="AH178" s="219"/>
      <c r="AI178" s="219" t="n">
        <v>4000</v>
      </c>
      <c r="AJ178" s="180" t="n">
        <v>0</v>
      </c>
      <c r="AK178" s="219" t="n">
        <v>4000</v>
      </c>
      <c r="AL178" s="219"/>
      <c r="AM178" s="219"/>
      <c r="AN178" s="180" t="n">
        <f aca="false">SUM(AK178+AL178-AM178)</f>
        <v>4000</v>
      </c>
      <c r="AO178" s="207" t="n">
        <f aca="false">SUM(AN178/$AN$2)</f>
        <v>530.891233658504</v>
      </c>
      <c r="AP178" s="180" t="n">
        <v>0</v>
      </c>
      <c r="AQ178" s="180"/>
      <c r="AR178" s="207" t="n">
        <f aca="false">SUM(AP178/$AN$2)</f>
        <v>0</v>
      </c>
      <c r="AS178" s="207"/>
      <c r="AT178" s="207"/>
      <c r="AU178" s="207"/>
      <c r="AV178" s="207"/>
      <c r="AW178" s="207" t="n">
        <f aca="false">SUM(AR178+AU178-AV178)</f>
        <v>0</v>
      </c>
      <c r="AX178" s="215"/>
      <c r="AY178" s="180"/>
      <c r="AZ178" s="180"/>
      <c r="BA178" s="160" t="n">
        <f aca="false">SUM(AW178+AY178-AZ178)</f>
        <v>0</v>
      </c>
      <c r="BI178" s="3"/>
    </row>
    <row r="179" customFormat="false" ht="12.75" hidden="true" customHeight="false" outlineLevel="0" collapsed="false">
      <c r="A179" s="209"/>
      <c r="B179" s="205"/>
      <c r="C179" s="205"/>
      <c r="D179" s="205"/>
      <c r="E179" s="205"/>
      <c r="F179" s="205"/>
      <c r="G179" s="205"/>
      <c r="H179" s="205"/>
      <c r="I179" s="217" t="n">
        <v>36612</v>
      </c>
      <c r="J179" s="218" t="s">
        <v>311</v>
      </c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07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21"/>
      <c r="AH179" s="219"/>
      <c r="AI179" s="219"/>
      <c r="AJ179" s="180"/>
      <c r="AK179" s="219"/>
      <c r="AL179" s="219"/>
      <c r="AM179" s="219"/>
      <c r="AN179" s="180"/>
      <c r="AO179" s="207" t="n">
        <f aca="false">SUM(AN179/$AN$2)</f>
        <v>0</v>
      </c>
      <c r="AP179" s="180" t="n">
        <v>5000</v>
      </c>
      <c r="AQ179" s="180"/>
      <c r="AR179" s="207" t="n">
        <f aca="false">SUM(AP179/$AN$2)</f>
        <v>663.61404207313</v>
      </c>
      <c r="AS179" s="207"/>
      <c r="AT179" s="207"/>
      <c r="AU179" s="207"/>
      <c r="AV179" s="207"/>
      <c r="AW179" s="207" t="n">
        <f aca="false">SUM(AR179+AU179-AV179)</f>
        <v>663.61404207313</v>
      </c>
      <c r="AX179" s="215"/>
      <c r="AY179" s="180"/>
      <c r="AZ179" s="180" t="n">
        <v>663.61</v>
      </c>
      <c r="BA179" s="160" t="n">
        <f aca="false">SUM(AW179+AY179-AZ179)</f>
        <v>0.00404207313022198</v>
      </c>
      <c r="BI179" s="3"/>
    </row>
    <row r="180" customFormat="false" ht="12.75" hidden="true" customHeight="false" outlineLevel="0" collapsed="false">
      <c r="A180" s="209"/>
      <c r="B180" s="205"/>
      <c r="C180" s="205"/>
      <c r="D180" s="205"/>
      <c r="E180" s="205"/>
      <c r="F180" s="205"/>
      <c r="G180" s="205"/>
      <c r="H180" s="205"/>
      <c r="I180" s="231" t="n">
        <v>36612</v>
      </c>
      <c r="J180" s="218" t="s">
        <v>312</v>
      </c>
      <c r="K180" s="219" t="n">
        <v>8000</v>
      </c>
      <c r="L180" s="219" t="n">
        <v>10000</v>
      </c>
      <c r="M180" s="219" t="n">
        <v>10000</v>
      </c>
      <c r="N180" s="219" t="n">
        <v>82000</v>
      </c>
      <c r="O180" s="219" t="n">
        <v>82000</v>
      </c>
      <c r="P180" s="219" t="n">
        <v>82000</v>
      </c>
      <c r="Q180" s="219" t="n">
        <v>82000</v>
      </c>
      <c r="R180" s="219" t="n">
        <v>37145.75</v>
      </c>
      <c r="S180" s="219" t="n">
        <v>80000</v>
      </c>
      <c r="T180" s="219" t="n">
        <v>29334.9</v>
      </c>
      <c r="U180" s="219"/>
      <c r="V180" s="207" t="n">
        <f aca="false">S180/P180*100</f>
        <v>97.5609756097561</v>
      </c>
      <c r="W180" s="219" t="n">
        <v>100000</v>
      </c>
      <c r="X180" s="219" t="n">
        <v>100000</v>
      </c>
      <c r="Y180" s="219"/>
      <c r="Z180" s="219"/>
      <c r="AA180" s="219" t="n">
        <v>20000</v>
      </c>
      <c r="AB180" s="219" t="n">
        <v>31947.99</v>
      </c>
      <c r="AC180" s="219" t="n">
        <v>20000</v>
      </c>
      <c r="AD180" s="219" t="n">
        <v>20000</v>
      </c>
      <c r="AE180" s="219"/>
      <c r="AF180" s="219"/>
      <c r="AG180" s="221" t="n">
        <f aca="false">SUM(AD180+AE180-AF180)</f>
        <v>20000</v>
      </c>
      <c r="AH180" s="219"/>
      <c r="AI180" s="219" t="n">
        <v>15000</v>
      </c>
      <c r="AJ180" s="180" t="n">
        <v>5802.5</v>
      </c>
      <c r="AK180" s="219" t="n">
        <v>15000</v>
      </c>
      <c r="AL180" s="219" t="n">
        <v>5000</v>
      </c>
      <c r="AM180" s="219"/>
      <c r="AN180" s="180" t="n">
        <f aca="false">SUM(AK180+AL180-AM180)</f>
        <v>20000</v>
      </c>
      <c r="AO180" s="207" t="n">
        <f aca="false">SUM(AN180/$AN$2)</f>
        <v>2654.45616829252</v>
      </c>
      <c r="AP180" s="180" t="n">
        <v>20000</v>
      </c>
      <c r="AQ180" s="180"/>
      <c r="AR180" s="207" t="n">
        <f aca="false">SUM(AP180/$AN$2)</f>
        <v>2654.45616829252</v>
      </c>
      <c r="AS180" s="207" t="n">
        <v>1787.52</v>
      </c>
      <c r="AT180" s="207" t="n">
        <v>1787.52</v>
      </c>
      <c r="AU180" s="207"/>
      <c r="AV180" s="207"/>
      <c r="AW180" s="207" t="n">
        <f aca="false">SUM(AR180+AU180-AV180)</f>
        <v>2654.45616829252</v>
      </c>
      <c r="AX180" s="215" t="n">
        <v>3426.08</v>
      </c>
      <c r="AY180" s="180" t="n">
        <v>1000</v>
      </c>
      <c r="AZ180" s="180"/>
      <c r="BA180" s="160" t="n">
        <f aca="false">SUM(AW180+AY180-AZ180)</f>
        <v>3654.45616829252</v>
      </c>
      <c r="BD180" s="3" t="n">
        <v>3654.46</v>
      </c>
      <c r="BI180" s="3"/>
    </row>
    <row r="181" customFormat="false" ht="12.75" hidden="false" customHeight="false" outlineLevel="0" collapsed="false">
      <c r="A181" s="209" t="s">
        <v>313</v>
      </c>
      <c r="B181" s="205"/>
      <c r="C181" s="205"/>
      <c r="D181" s="205"/>
      <c r="E181" s="205"/>
      <c r="F181" s="205"/>
      <c r="G181" s="205"/>
      <c r="H181" s="205"/>
      <c r="I181" s="231" t="s">
        <v>155</v>
      </c>
      <c r="J181" s="218" t="s">
        <v>314</v>
      </c>
      <c r="K181" s="219" t="n">
        <f aca="false">SUM(K182)</f>
        <v>74578.36</v>
      </c>
      <c r="L181" s="219" t="n">
        <f aca="false">SUM(L182)</f>
        <v>15000</v>
      </c>
      <c r="M181" s="219" t="n">
        <f aca="false">SUM(M182)</f>
        <v>15000</v>
      </c>
      <c r="N181" s="219" t="n">
        <f aca="false">SUM(N182)</f>
        <v>40000</v>
      </c>
      <c r="O181" s="219" t="n">
        <f aca="false">SUM(O182)</f>
        <v>40000</v>
      </c>
      <c r="P181" s="219" t="n">
        <f aca="false">SUM(P182)</f>
        <v>47000</v>
      </c>
      <c r="Q181" s="219" t="n">
        <f aca="false">SUM(Q182)</f>
        <v>47000</v>
      </c>
      <c r="R181" s="219" t="n">
        <f aca="false">SUM(R182)</f>
        <v>5410.5</v>
      </c>
      <c r="S181" s="219" t="n">
        <f aca="false">SUM(S182)</f>
        <v>30000</v>
      </c>
      <c r="T181" s="219" t="n">
        <f aca="false">SUM(T182)</f>
        <v>8352</v>
      </c>
      <c r="U181" s="219" t="n">
        <f aca="false">SUM(U182)</f>
        <v>0</v>
      </c>
      <c r="V181" s="219" t="n">
        <f aca="false">SUM(V182)</f>
        <v>63.8297872340426</v>
      </c>
      <c r="W181" s="219" t="n">
        <f aca="false">SUM(W182)</f>
        <v>30000</v>
      </c>
      <c r="X181" s="219" t="n">
        <f aca="false">SUM(X182)</f>
        <v>15000</v>
      </c>
      <c r="Y181" s="219" t="n">
        <f aca="false">SUM(Y182)</f>
        <v>30000</v>
      </c>
      <c r="Z181" s="219" t="n">
        <f aca="false">SUM(Z182)</f>
        <v>30000</v>
      </c>
      <c r="AA181" s="219" t="n">
        <f aca="false">SUM(AA182)</f>
        <v>35000</v>
      </c>
      <c r="AB181" s="219" t="n">
        <f aca="false">SUM(AB182)</f>
        <v>6735.11</v>
      </c>
      <c r="AC181" s="219" t="n">
        <f aca="false">SUM(AC182)</f>
        <v>35000</v>
      </c>
      <c r="AD181" s="219" t="n">
        <f aca="false">SUM(AD182)</f>
        <v>35000</v>
      </c>
      <c r="AE181" s="219" t="n">
        <f aca="false">SUM(AE182)</f>
        <v>0</v>
      </c>
      <c r="AF181" s="219" t="n">
        <f aca="false">SUM(AF182)</f>
        <v>0</v>
      </c>
      <c r="AG181" s="219" t="n">
        <f aca="false">SUM(AG182)</f>
        <v>35000</v>
      </c>
      <c r="AH181" s="219" t="n">
        <f aca="false">SUM(AH182)</f>
        <v>6097.03</v>
      </c>
      <c r="AI181" s="219" t="n">
        <f aca="false">SUM(AI182)</f>
        <v>35000</v>
      </c>
      <c r="AJ181" s="219" t="n">
        <f aca="false">SUM(AJ182)</f>
        <v>5570.24</v>
      </c>
      <c r="AK181" s="219" t="n">
        <f aca="false">SUM(AK182)</f>
        <v>35000</v>
      </c>
      <c r="AL181" s="219" t="n">
        <f aca="false">SUM(AL182)</f>
        <v>0</v>
      </c>
      <c r="AM181" s="219" t="n">
        <f aca="false">SUM(AM182)</f>
        <v>0</v>
      </c>
      <c r="AN181" s="219" t="n">
        <f aca="false">SUM(AN182)</f>
        <v>35000</v>
      </c>
      <c r="AO181" s="207" t="n">
        <f aca="false">SUM(AN181/$AN$2)</f>
        <v>4645.29829451191</v>
      </c>
      <c r="AP181" s="219" t="n">
        <f aca="false">SUM(AP182)</f>
        <v>25000</v>
      </c>
      <c r="AQ181" s="219" t="n">
        <f aca="false">SUM(AQ182)</f>
        <v>0</v>
      </c>
      <c r="AR181" s="207" t="n">
        <f aca="false">SUM(AP181/$AN$2)</f>
        <v>3318.07021036565</v>
      </c>
      <c r="AS181" s="207"/>
      <c r="AT181" s="207" t="n">
        <f aca="false">SUM(AT182)</f>
        <v>1668.75</v>
      </c>
      <c r="AU181" s="207" t="n">
        <f aca="false">SUM(AU182)</f>
        <v>0</v>
      </c>
      <c r="AV181" s="207" t="n">
        <f aca="false">SUM(AV182)</f>
        <v>0</v>
      </c>
      <c r="AW181" s="207" t="n">
        <f aca="false">SUM(AR181+AU181-AV181)</f>
        <v>3318.07021036565</v>
      </c>
      <c r="AX181" s="215" t="n">
        <f aca="false">SUM(AX185)</f>
        <v>3246.71</v>
      </c>
      <c r="AY181" s="216" t="n">
        <f aca="false">SUM(AY185)</f>
        <v>0</v>
      </c>
      <c r="AZ181" s="216" t="n">
        <f aca="false">SUM(AZ185)</f>
        <v>0</v>
      </c>
      <c r="BA181" s="287" t="n">
        <f aca="false">SUM(BA185)</f>
        <v>3318.07021036565</v>
      </c>
      <c r="BI181" s="3"/>
    </row>
    <row r="182" customFormat="false" ht="12.75" hidden="false" customHeight="false" outlineLevel="0" collapsed="false">
      <c r="A182" s="209"/>
      <c r="B182" s="205"/>
      <c r="C182" s="205"/>
      <c r="D182" s="205"/>
      <c r="E182" s="205"/>
      <c r="F182" s="205"/>
      <c r="G182" s="205"/>
      <c r="H182" s="205"/>
      <c r="I182" s="217" t="s">
        <v>315</v>
      </c>
      <c r="J182" s="218"/>
      <c r="K182" s="219" t="n">
        <f aca="false">SUM(K185)</f>
        <v>74578.36</v>
      </c>
      <c r="L182" s="219" t="n">
        <f aca="false">SUM(L185)</f>
        <v>15000</v>
      </c>
      <c r="M182" s="219" t="n">
        <f aca="false">SUM(M185)</f>
        <v>15000</v>
      </c>
      <c r="N182" s="219" t="n">
        <f aca="false">SUM(N185)</f>
        <v>40000</v>
      </c>
      <c r="O182" s="219" t="n">
        <f aca="false">SUM(O185)</f>
        <v>40000</v>
      </c>
      <c r="P182" s="219" t="n">
        <f aca="false">SUM(P185)</f>
        <v>47000</v>
      </c>
      <c r="Q182" s="219" t="n">
        <f aca="false">SUM(Q185)</f>
        <v>47000</v>
      </c>
      <c r="R182" s="219" t="n">
        <f aca="false">SUM(R185)</f>
        <v>5410.5</v>
      </c>
      <c r="S182" s="219" t="n">
        <f aca="false">SUM(S185)</f>
        <v>30000</v>
      </c>
      <c r="T182" s="219" t="n">
        <f aca="false">SUM(T185)</f>
        <v>8352</v>
      </c>
      <c r="U182" s="219" t="n">
        <f aca="false">SUM(U185)</f>
        <v>0</v>
      </c>
      <c r="V182" s="219" t="n">
        <f aca="false">SUM(V185)</f>
        <v>63.8297872340426</v>
      </c>
      <c r="W182" s="219" t="n">
        <f aca="false">SUM(W185)</f>
        <v>30000</v>
      </c>
      <c r="X182" s="219" t="n">
        <f aca="false">SUM(X185)</f>
        <v>15000</v>
      </c>
      <c r="Y182" s="219" t="n">
        <f aca="false">SUM(Y185)</f>
        <v>30000</v>
      </c>
      <c r="Z182" s="219" t="n">
        <f aca="false">SUM(Z185)</f>
        <v>30000</v>
      </c>
      <c r="AA182" s="219" t="n">
        <f aca="false">SUM(AA185)</f>
        <v>35000</v>
      </c>
      <c r="AB182" s="219" t="n">
        <f aca="false">SUM(AB185)</f>
        <v>6735.11</v>
      </c>
      <c r="AC182" s="219" t="n">
        <f aca="false">SUM(AC185)</f>
        <v>35000</v>
      </c>
      <c r="AD182" s="219" t="n">
        <f aca="false">SUM(AD185)</f>
        <v>35000</v>
      </c>
      <c r="AE182" s="219" t="n">
        <f aca="false">SUM(AE185)</f>
        <v>0</v>
      </c>
      <c r="AF182" s="219" t="n">
        <f aca="false">SUM(AF185)</f>
        <v>0</v>
      </c>
      <c r="AG182" s="219" t="n">
        <f aca="false">SUM(AG185)</f>
        <v>35000</v>
      </c>
      <c r="AH182" s="219" t="n">
        <f aca="false">SUM(AH185)</f>
        <v>6097.03</v>
      </c>
      <c r="AI182" s="219" t="n">
        <f aca="false">SUM(AI185)</f>
        <v>35000</v>
      </c>
      <c r="AJ182" s="219" t="n">
        <f aca="false">SUM(AJ185)</f>
        <v>5570.24</v>
      </c>
      <c r="AK182" s="219" t="n">
        <f aca="false">SUM(AK185)</f>
        <v>35000</v>
      </c>
      <c r="AL182" s="219" t="n">
        <f aca="false">SUM(AL185)</f>
        <v>0</v>
      </c>
      <c r="AM182" s="219" t="n">
        <f aca="false">SUM(AM185)</f>
        <v>0</v>
      </c>
      <c r="AN182" s="219" t="n">
        <f aca="false">SUM(AN185)</f>
        <v>35000</v>
      </c>
      <c r="AO182" s="207" t="n">
        <f aca="false">SUM(AN182/$AN$2)</f>
        <v>4645.29829451191</v>
      </c>
      <c r="AP182" s="219" t="n">
        <f aca="false">SUM(AP185)</f>
        <v>25000</v>
      </c>
      <c r="AQ182" s="219" t="n">
        <f aca="false">SUM(AQ185)</f>
        <v>0</v>
      </c>
      <c r="AR182" s="207" t="n">
        <f aca="false">SUM(AP182/$AN$2)</f>
        <v>3318.07021036565</v>
      </c>
      <c r="AS182" s="207"/>
      <c r="AT182" s="207" t="n">
        <f aca="false">SUM(AT185)</f>
        <v>1668.75</v>
      </c>
      <c r="AU182" s="207" t="n">
        <f aca="false">SUM(AU185)</f>
        <v>0</v>
      </c>
      <c r="AV182" s="207" t="n">
        <f aca="false">SUM(AV185)</f>
        <v>0</v>
      </c>
      <c r="AW182" s="207" t="n">
        <f aca="false">SUM(AR182+AU182-AV182)</f>
        <v>3318.07021036565</v>
      </c>
      <c r="AX182" s="215"/>
      <c r="AY182" s="180" t="n">
        <f aca="false">SUM(AY183)</f>
        <v>0</v>
      </c>
      <c r="AZ182" s="180" t="n">
        <f aca="false">SUM(AZ183)</f>
        <v>0</v>
      </c>
      <c r="BA182" s="160" t="n">
        <f aca="false">SUM(AW182+AY182-AZ182)</f>
        <v>3318.07021036565</v>
      </c>
      <c r="BI182" s="3"/>
    </row>
    <row r="183" customFormat="false" ht="12.75" hidden="false" customHeight="false" outlineLevel="0" collapsed="false">
      <c r="A183" s="209"/>
      <c r="B183" s="205" t="s">
        <v>158</v>
      </c>
      <c r="C183" s="205"/>
      <c r="D183" s="205"/>
      <c r="E183" s="205"/>
      <c r="F183" s="205"/>
      <c r="G183" s="205"/>
      <c r="H183" s="205"/>
      <c r="I183" s="217" t="s">
        <v>159</v>
      </c>
      <c r="J183" s="218" t="s">
        <v>160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  <c r="AM183" s="219"/>
      <c r="AN183" s="219"/>
      <c r="AO183" s="207"/>
      <c r="AP183" s="219"/>
      <c r="AQ183" s="219"/>
      <c r="AR183" s="207"/>
      <c r="AS183" s="207"/>
      <c r="AT183" s="207"/>
      <c r="AU183" s="207"/>
      <c r="AV183" s="207"/>
      <c r="AW183" s="207"/>
      <c r="AX183" s="215"/>
      <c r="AY183" s="180"/>
      <c r="AZ183" s="180" t="n">
        <f aca="false">SUM(AZ185)</f>
        <v>0</v>
      </c>
      <c r="BA183" s="160" t="n">
        <v>3318.07</v>
      </c>
      <c r="BI183" s="3"/>
    </row>
    <row r="184" customFormat="false" ht="12.75" hidden="false" customHeight="false" outlineLevel="0" collapsed="false">
      <c r="A184" s="209"/>
      <c r="B184" s="205" t="s">
        <v>178</v>
      </c>
      <c r="C184" s="205"/>
      <c r="D184" s="205"/>
      <c r="E184" s="205"/>
      <c r="F184" s="205"/>
      <c r="G184" s="205"/>
      <c r="H184" s="205"/>
      <c r="I184" s="234" t="s">
        <v>179</v>
      </c>
      <c r="J184" s="218" t="s">
        <v>28</v>
      </c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  <c r="AM184" s="219"/>
      <c r="AN184" s="219"/>
      <c r="AO184" s="207" t="n">
        <f aca="false">SUM(AN184/$AN$2)</f>
        <v>0</v>
      </c>
      <c r="AP184" s="219" t="n">
        <v>25000</v>
      </c>
      <c r="AQ184" s="219"/>
      <c r="AR184" s="207" t="n">
        <f aca="false">SUM(AP184/$AN$2)</f>
        <v>3318.07021036565</v>
      </c>
      <c r="AS184" s="207"/>
      <c r="AT184" s="207" t="n">
        <v>25000</v>
      </c>
      <c r="AU184" s="207"/>
      <c r="AV184" s="207"/>
      <c r="AW184" s="207" t="n">
        <f aca="false">SUM(AR184+AU184-AV184)</f>
        <v>3318.07021036565</v>
      </c>
      <c r="AX184" s="215"/>
      <c r="AY184" s="180" t="n">
        <v>0</v>
      </c>
      <c r="AZ184" s="180"/>
      <c r="BA184" s="160" t="n">
        <v>0</v>
      </c>
      <c r="BI184" s="3"/>
    </row>
    <row r="185" customFormat="false" ht="12.75" hidden="false" customHeight="false" outlineLevel="0" collapsed="false">
      <c r="A185" s="214"/>
      <c r="B185" s="220"/>
      <c r="C185" s="220"/>
      <c r="D185" s="220"/>
      <c r="E185" s="220"/>
      <c r="F185" s="220"/>
      <c r="G185" s="220"/>
      <c r="H185" s="220"/>
      <c r="I185" s="206" t="n">
        <v>3</v>
      </c>
      <c r="J185" s="137" t="s">
        <v>71</v>
      </c>
      <c r="K185" s="207" t="n">
        <f aca="false">SUM(K186)</f>
        <v>74578.36</v>
      </c>
      <c r="L185" s="207" t="n">
        <f aca="false">SUM(L186)</f>
        <v>15000</v>
      </c>
      <c r="M185" s="207" t="n">
        <f aca="false">SUM(M186)</f>
        <v>15000</v>
      </c>
      <c r="N185" s="207" t="n">
        <f aca="false">SUM(N186)</f>
        <v>40000</v>
      </c>
      <c r="O185" s="207" t="n">
        <f aca="false">SUM(O186)</f>
        <v>40000</v>
      </c>
      <c r="P185" s="207" t="n">
        <f aca="false">SUM(P186)</f>
        <v>47000</v>
      </c>
      <c r="Q185" s="207" t="n">
        <f aca="false">SUM(Q186)</f>
        <v>47000</v>
      </c>
      <c r="R185" s="207" t="n">
        <f aca="false">SUM(R186)</f>
        <v>5410.5</v>
      </c>
      <c r="S185" s="207" t="n">
        <f aca="false">SUM(S186)</f>
        <v>30000</v>
      </c>
      <c r="T185" s="207" t="n">
        <f aca="false">SUM(T186)</f>
        <v>8352</v>
      </c>
      <c r="U185" s="207" t="n">
        <f aca="false">SUM(U186)</f>
        <v>0</v>
      </c>
      <c r="V185" s="207" t="n">
        <f aca="false">SUM(V186)</f>
        <v>63.8297872340426</v>
      </c>
      <c r="W185" s="207" t="n">
        <f aca="false">SUM(W186)</f>
        <v>30000</v>
      </c>
      <c r="X185" s="207" t="n">
        <f aca="false">SUM(X186)</f>
        <v>15000</v>
      </c>
      <c r="Y185" s="207" t="n">
        <f aca="false">SUM(Y186)</f>
        <v>30000</v>
      </c>
      <c r="Z185" s="207" t="n">
        <f aca="false">SUM(Z186)</f>
        <v>30000</v>
      </c>
      <c r="AA185" s="207" t="n">
        <f aca="false">SUM(AA186)</f>
        <v>35000</v>
      </c>
      <c r="AB185" s="207" t="n">
        <f aca="false">SUM(AB186)</f>
        <v>6735.11</v>
      </c>
      <c r="AC185" s="207" t="n">
        <f aca="false">SUM(AC186)</f>
        <v>35000</v>
      </c>
      <c r="AD185" s="207" t="n">
        <f aca="false">SUM(AD186)</f>
        <v>35000</v>
      </c>
      <c r="AE185" s="207" t="n">
        <f aca="false">SUM(AE186)</f>
        <v>0</v>
      </c>
      <c r="AF185" s="207" t="n">
        <f aca="false">SUM(AF186)</f>
        <v>0</v>
      </c>
      <c r="AG185" s="207" t="n">
        <f aca="false">SUM(AG186)</f>
        <v>35000</v>
      </c>
      <c r="AH185" s="207" t="n">
        <f aca="false">SUM(AH186)</f>
        <v>6097.03</v>
      </c>
      <c r="AI185" s="207" t="n">
        <f aca="false">SUM(AI186)</f>
        <v>35000</v>
      </c>
      <c r="AJ185" s="207" t="n">
        <f aca="false">SUM(AJ186)</f>
        <v>5570.24</v>
      </c>
      <c r="AK185" s="207" t="n">
        <f aca="false">SUM(AK186)</f>
        <v>35000</v>
      </c>
      <c r="AL185" s="207" t="n">
        <f aca="false">SUM(AL186)</f>
        <v>0</v>
      </c>
      <c r="AM185" s="207" t="n">
        <f aca="false">SUM(AM186)</f>
        <v>0</v>
      </c>
      <c r="AN185" s="207" t="n">
        <f aca="false">SUM(AN186)</f>
        <v>35000</v>
      </c>
      <c r="AO185" s="207" t="n">
        <f aca="false">SUM(AN185/$AN$2)</f>
        <v>4645.29829451191</v>
      </c>
      <c r="AP185" s="207" t="n">
        <f aca="false">SUM(AP186)</f>
        <v>25000</v>
      </c>
      <c r="AQ185" s="207" t="n">
        <f aca="false">SUM(AQ186)</f>
        <v>0</v>
      </c>
      <c r="AR185" s="207" t="n">
        <f aca="false">SUM(AP185/$AN$2)</f>
        <v>3318.07021036565</v>
      </c>
      <c r="AS185" s="207"/>
      <c r="AT185" s="207" t="n">
        <f aca="false">SUM(AT186)</f>
        <v>1668.75</v>
      </c>
      <c r="AU185" s="207" t="n">
        <f aca="false">SUM(AU186)</f>
        <v>0</v>
      </c>
      <c r="AV185" s="207" t="n">
        <f aca="false">SUM(AV186)</f>
        <v>0</v>
      </c>
      <c r="AW185" s="207" t="n">
        <f aca="false">SUM(AR185+AU185-AV185)</f>
        <v>3318.07021036565</v>
      </c>
      <c r="AX185" s="215" t="n">
        <f aca="false">SUM(AX186)</f>
        <v>3246.71</v>
      </c>
      <c r="AY185" s="216" t="n">
        <f aca="false">SUM(AY186)</f>
        <v>0</v>
      </c>
      <c r="AZ185" s="216" t="n">
        <f aca="false">SUM(AZ186)</f>
        <v>0</v>
      </c>
      <c r="BA185" s="287" t="n">
        <f aca="false">SUM(BA186)</f>
        <v>3318.07021036565</v>
      </c>
      <c r="BI185" s="3"/>
    </row>
    <row r="186" customFormat="false" ht="12.75" hidden="false" customHeight="false" outlineLevel="0" collapsed="false">
      <c r="A186" s="214"/>
      <c r="B186" s="220" t="s">
        <v>179</v>
      </c>
      <c r="C186" s="220"/>
      <c r="D186" s="220"/>
      <c r="E186" s="220"/>
      <c r="F186" s="220"/>
      <c r="G186" s="220"/>
      <c r="H186" s="220"/>
      <c r="I186" s="206" t="n">
        <v>37</v>
      </c>
      <c r="J186" s="137" t="s">
        <v>316</v>
      </c>
      <c r="K186" s="207" t="n">
        <f aca="false">SUM(K187)</f>
        <v>74578.36</v>
      </c>
      <c r="L186" s="207" t="n">
        <f aca="false">SUM(L187)</f>
        <v>15000</v>
      </c>
      <c r="M186" s="207" t="n">
        <f aca="false">SUM(M187)</f>
        <v>15000</v>
      </c>
      <c r="N186" s="207" t="n">
        <f aca="false">SUM(N187)</f>
        <v>40000</v>
      </c>
      <c r="O186" s="207" t="n">
        <f aca="false">SUM(O187)</f>
        <v>40000</v>
      </c>
      <c r="P186" s="207" t="n">
        <f aca="false">SUM(P187)</f>
        <v>47000</v>
      </c>
      <c r="Q186" s="207" t="n">
        <f aca="false">SUM(Q187)</f>
        <v>47000</v>
      </c>
      <c r="R186" s="207" t="n">
        <f aca="false">SUM(R187)</f>
        <v>5410.5</v>
      </c>
      <c r="S186" s="207" t="n">
        <f aca="false">SUM(S187)</f>
        <v>30000</v>
      </c>
      <c r="T186" s="207" t="n">
        <f aca="false">SUM(T187)</f>
        <v>8352</v>
      </c>
      <c r="U186" s="207" t="n">
        <f aca="false">SUM(U187)</f>
        <v>0</v>
      </c>
      <c r="V186" s="207" t="n">
        <f aca="false">SUM(V187)</f>
        <v>63.8297872340426</v>
      </c>
      <c r="W186" s="207" t="n">
        <f aca="false">SUM(W187)</f>
        <v>30000</v>
      </c>
      <c r="X186" s="207" t="n">
        <f aca="false">SUM(X187)</f>
        <v>15000</v>
      </c>
      <c r="Y186" s="207" t="n">
        <f aca="false">SUM(Y187)</f>
        <v>30000</v>
      </c>
      <c r="Z186" s="207" t="n">
        <f aca="false">SUM(Z187)</f>
        <v>30000</v>
      </c>
      <c r="AA186" s="207" t="n">
        <f aca="false">SUM(AA187)</f>
        <v>35000</v>
      </c>
      <c r="AB186" s="207" t="n">
        <f aca="false">SUM(AB187)</f>
        <v>6735.11</v>
      </c>
      <c r="AC186" s="207" t="n">
        <f aca="false">SUM(AC187)</f>
        <v>35000</v>
      </c>
      <c r="AD186" s="207" t="n">
        <f aca="false">SUM(AD187)</f>
        <v>35000</v>
      </c>
      <c r="AE186" s="207" t="n">
        <f aca="false">SUM(AE187)</f>
        <v>0</v>
      </c>
      <c r="AF186" s="207" t="n">
        <f aca="false">SUM(AF187)</f>
        <v>0</v>
      </c>
      <c r="AG186" s="207" t="n">
        <f aca="false">SUM(AG187)</f>
        <v>35000</v>
      </c>
      <c r="AH186" s="207" t="n">
        <f aca="false">SUM(AH187)</f>
        <v>6097.03</v>
      </c>
      <c r="AI186" s="207" t="n">
        <f aca="false">SUM(AI187)</f>
        <v>35000</v>
      </c>
      <c r="AJ186" s="207" t="n">
        <f aca="false">SUM(AJ187)</f>
        <v>5570.24</v>
      </c>
      <c r="AK186" s="207" t="n">
        <f aca="false">SUM(AK187)</f>
        <v>35000</v>
      </c>
      <c r="AL186" s="207" t="n">
        <f aca="false">SUM(AL187)</f>
        <v>0</v>
      </c>
      <c r="AM186" s="207" t="n">
        <f aca="false">SUM(AM187)</f>
        <v>0</v>
      </c>
      <c r="AN186" s="207" t="n">
        <f aca="false">SUM(AN187)</f>
        <v>35000</v>
      </c>
      <c r="AO186" s="207" t="n">
        <f aca="false">SUM(AN186/$AN$2)</f>
        <v>4645.29829451191</v>
      </c>
      <c r="AP186" s="207" t="n">
        <f aca="false">SUM(AP187)</f>
        <v>25000</v>
      </c>
      <c r="AQ186" s="207"/>
      <c r="AR186" s="207" t="n">
        <f aca="false">SUM(AP186/$AN$2)</f>
        <v>3318.07021036565</v>
      </c>
      <c r="AS186" s="207"/>
      <c r="AT186" s="207" t="n">
        <f aca="false">SUM(AT187)</f>
        <v>1668.75</v>
      </c>
      <c r="AU186" s="207" t="n">
        <f aca="false">SUM(AU187)</f>
        <v>0</v>
      </c>
      <c r="AV186" s="207" t="n">
        <f aca="false">SUM(AV187)</f>
        <v>0</v>
      </c>
      <c r="AW186" s="207" t="n">
        <f aca="false">SUM(AR186+AU186-AV186)</f>
        <v>3318.07021036565</v>
      </c>
      <c r="AX186" s="215" t="n">
        <f aca="false">SUM(AX187)</f>
        <v>3246.71</v>
      </c>
      <c r="AY186" s="216" t="n">
        <f aca="false">SUM(AY187)</f>
        <v>0</v>
      </c>
      <c r="AZ186" s="216" t="n">
        <f aca="false">SUM(AZ187)</f>
        <v>0</v>
      </c>
      <c r="BA186" s="287" t="n">
        <f aca="false">SUM(BA187)</f>
        <v>3318.07021036565</v>
      </c>
      <c r="BI186" s="3"/>
    </row>
    <row r="187" customFormat="false" ht="12.75" hidden="true" customHeight="false" outlineLevel="0" collapsed="false">
      <c r="A187" s="209"/>
      <c r="B187" s="205"/>
      <c r="C187" s="205"/>
      <c r="D187" s="205"/>
      <c r="E187" s="205"/>
      <c r="F187" s="205"/>
      <c r="G187" s="205"/>
      <c r="H187" s="205"/>
      <c r="I187" s="217" t="n">
        <v>372</v>
      </c>
      <c r="J187" s="218" t="s">
        <v>317</v>
      </c>
      <c r="K187" s="219" t="n">
        <f aca="false">SUM(K188)</f>
        <v>74578.36</v>
      </c>
      <c r="L187" s="219" t="n">
        <f aca="false">SUM(L188)</f>
        <v>15000</v>
      </c>
      <c r="M187" s="219" t="n">
        <f aca="false">SUM(M188)</f>
        <v>15000</v>
      </c>
      <c r="N187" s="219" t="n">
        <f aca="false">SUM(N188)</f>
        <v>40000</v>
      </c>
      <c r="O187" s="219" t="n">
        <f aca="false">SUM(O188)</f>
        <v>40000</v>
      </c>
      <c r="P187" s="219" t="n">
        <f aca="false">SUM(P188)</f>
        <v>47000</v>
      </c>
      <c r="Q187" s="219" t="n">
        <f aca="false">SUM(Q188)</f>
        <v>47000</v>
      </c>
      <c r="R187" s="219" t="n">
        <f aca="false">SUM(R188)</f>
        <v>5410.5</v>
      </c>
      <c r="S187" s="219" t="n">
        <f aca="false">SUM(S188)</f>
        <v>30000</v>
      </c>
      <c r="T187" s="219" t="n">
        <f aca="false">SUM(T188)</f>
        <v>8352</v>
      </c>
      <c r="U187" s="219" t="n">
        <f aca="false">SUM(U188)</f>
        <v>0</v>
      </c>
      <c r="V187" s="219" t="n">
        <f aca="false">SUM(V188)</f>
        <v>63.8297872340426</v>
      </c>
      <c r="W187" s="219" t="n">
        <f aca="false">SUM(W188)</f>
        <v>30000</v>
      </c>
      <c r="X187" s="219" t="n">
        <f aca="false">SUM(X188)</f>
        <v>15000</v>
      </c>
      <c r="Y187" s="219" t="n">
        <f aca="false">SUM(Y188)</f>
        <v>30000</v>
      </c>
      <c r="Z187" s="219" t="n">
        <f aca="false">SUM(Z188)</f>
        <v>30000</v>
      </c>
      <c r="AA187" s="219" t="n">
        <f aca="false">SUM(AA188)</f>
        <v>35000</v>
      </c>
      <c r="AB187" s="219" t="n">
        <f aca="false">SUM(AB188)</f>
        <v>6735.11</v>
      </c>
      <c r="AC187" s="219" t="n">
        <f aca="false">SUM(AC188)</f>
        <v>35000</v>
      </c>
      <c r="AD187" s="219" t="n">
        <f aca="false">SUM(AD188)</f>
        <v>35000</v>
      </c>
      <c r="AE187" s="219" t="n">
        <f aca="false">SUM(AE188)</f>
        <v>0</v>
      </c>
      <c r="AF187" s="219" t="n">
        <f aca="false">SUM(AF188)</f>
        <v>0</v>
      </c>
      <c r="AG187" s="219" t="n">
        <f aca="false">SUM(AG188)</f>
        <v>35000</v>
      </c>
      <c r="AH187" s="219" t="n">
        <f aca="false">SUM(AH188)</f>
        <v>6097.03</v>
      </c>
      <c r="AI187" s="219" t="n">
        <f aca="false">SUM(AI188)</f>
        <v>35000</v>
      </c>
      <c r="AJ187" s="219" t="n">
        <f aca="false">SUM(AJ188)</f>
        <v>5570.24</v>
      </c>
      <c r="AK187" s="219" t="n">
        <f aca="false">SUM(AK188)</f>
        <v>35000</v>
      </c>
      <c r="AL187" s="219" t="n">
        <f aca="false">SUM(AL188)</f>
        <v>0</v>
      </c>
      <c r="AM187" s="219" t="n">
        <f aca="false">SUM(AM188)</f>
        <v>0</v>
      </c>
      <c r="AN187" s="219" t="n">
        <f aca="false">SUM(AN188)</f>
        <v>35000</v>
      </c>
      <c r="AO187" s="207" t="n">
        <f aca="false">SUM(AN187/$AN$2)</f>
        <v>4645.29829451191</v>
      </c>
      <c r="AP187" s="219" t="n">
        <f aca="false">SUM(AP188)</f>
        <v>25000</v>
      </c>
      <c r="AQ187" s="219"/>
      <c r="AR187" s="207" t="n">
        <f aca="false">SUM(AP187/$AN$2)</f>
        <v>3318.07021036565</v>
      </c>
      <c r="AS187" s="207"/>
      <c r="AT187" s="207" t="n">
        <f aca="false">SUM(AT188)</f>
        <v>1668.75</v>
      </c>
      <c r="AU187" s="207" t="n">
        <f aca="false">SUM(AU188)</f>
        <v>0</v>
      </c>
      <c r="AV187" s="207" t="n">
        <f aca="false">SUM(AV188)</f>
        <v>0</v>
      </c>
      <c r="AW187" s="207" t="n">
        <f aca="false">SUM(AR187+AU187-AV187)</f>
        <v>3318.07021036565</v>
      </c>
      <c r="AX187" s="215" t="n">
        <f aca="false">SUM(AX188)</f>
        <v>3246.71</v>
      </c>
      <c r="AY187" s="216" t="n">
        <f aca="false">SUM(AY188)</f>
        <v>0</v>
      </c>
      <c r="AZ187" s="216" t="n">
        <f aca="false">SUM(AZ188)</f>
        <v>0</v>
      </c>
      <c r="BA187" s="287" t="n">
        <f aca="false">SUM(BA188)</f>
        <v>3318.07021036565</v>
      </c>
      <c r="BI187" s="3"/>
    </row>
    <row r="188" customFormat="false" ht="12.75" hidden="true" customHeight="false" outlineLevel="0" collapsed="false">
      <c r="A188" s="209"/>
      <c r="B188" s="205"/>
      <c r="C188" s="205"/>
      <c r="D188" s="205"/>
      <c r="E188" s="205"/>
      <c r="F188" s="205"/>
      <c r="G188" s="205"/>
      <c r="H188" s="205"/>
      <c r="I188" s="217" t="n">
        <v>37221</v>
      </c>
      <c r="J188" s="218" t="s">
        <v>318</v>
      </c>
      <c r="K188" s="219" t="n">
        <v>74578.36</v>
      </c>
      <c r="L188" s="219" t="n">
        <v>15000</v>
      </c>
      <c r="M188" s="219" t="n">
        <v>15000</v>
      </c>
      <c r="N188" s="219" t="n">
        <v>40000</v>
      </c>
      <c r="O188" s="219" t="n">
        <v>40000</v>
      </c>
      <c r="P188" s="219" t="n">
        <v>47000</v>
      </c>
      <c r="Q188" s="219" t="n">
        <v>47000</v>
      </c>
      <c r="R188" s="219" t="n">
        <v>5410.5</v>
      </c>
      <c r="S188" s="219" t="n">
        <v>30000</v>
      </c>
      <c r="T188" s="219" t="n">
        <v>8352</v>
      </c>
      <c r="U188" s="219"/>
      <c r="V188" s="207" t="n">
        <f aca="false">S188/P188*100</f>
        <v>63.8297872340426</v>
      </c>
      <c r="W188" s="219" t="n">
        <v>30000</v>
      </c>
      <c r="X188" s="219" t="n">
        <v>15000</v>
      </c>
      <c r="Y188" s="219" t="n">
        <v>30000</v>
      </c>
      <c r="Z188" s="219" t="n">
        <v>30000</v>
      </c>
      <c r="AA188" s="219" t="n">
        <v>35000</v>
      </c>
      <c r="AB188" s="219" t="n">
        <v>6735.11</v>
      </c>
      <c r="AC188" s="219" t="n">
        <v>35000</v>
      </c>
      <c r="AD188" s="219" t="n">
        <v>35000</v>
      </c>
      <c r="AE188" s="219"/>
      <c r="AF188" s="219"/>
      <c r="AG188" s="221" t="n">
        <f aca="false">SUM(AC188+AE188-AF188)</f>
        <v>35000</v>
      </c>
      <c r="AH188" s="219" t="n">
        <v>6097.03</v>
      </c>
      <c r="AI188" s="219" t="n">
        <v>35000</v>
      </c>
      <c r="AJ188" s="180" t="n">
        <v>5570.24</v>
      </c>
      <c r="AK188" s="219" t="n">
        <v>35000</v>
      </c>
      <c r="AL188" s="219"/>
      <c r="AM188" s="219"/>
      <c r="AN188" s="180" t="n">
        <f aca="false">SUM(AK188+AL188-AM188)</f>
        <v>35000</v>
      </c>
      <c r="AO188" s="207" t="n">
        <f aca="false">SUM(AN188/$AN$2)</f>
        <v>4645.29829451191</v>
      </c>
      <c r="AP188" s="180" t="n">
        <v>25000</v>
      </c>
      <c r="AQ188" s="180"/>
      <c r="AR188" s="207" t="n">
        <f aca="false">SUM(AP188/$AN$2)</f>
        <v>3318.07021036565</v>
      </c>
      <c r="AS188" s="207" t="n">
        <v>1668.75</v>
      </c>
      <c r="AT188" s="207" t="n">
        <v>1668.75</v>
      </c>
      <c r="AU188" s="207"/>
      <c r="AV188" s="207"/>
      <c r="AW188" s="207" t="n">
        <f aca="false">SUM(AR188+AU188-AV188)</f>
        <v>3318.07021036565</v>
      </c>
      <c r="AX188" s="215" t="n">
        <v>3246.71</v>
      </c>
      <c r="AY188" s="180"/>
      <c r="AZ188" s="180"/>
      <c r="BA188" s="160" t="n">
        <f aca="false">SUM(AW188+AY188-AZ188)</f>
        <v>3318.07021036565</v>
      </c>
      <c r="BB188" s="3" t="n">
        <v>3318.07</v>
      </c>
      <c r="BI188" s="3"/>
    </row>
    <row r="189" customFormat="false" ht="12.75" hidden="false" customHeight="false" outlineLevel="0" collapsed="false">
      <c r="A189" s="209" t="s">
        <v>319</v>
      </c>
      <c r="B189" s="205"/>
      <c r="C189" s="205"/>
      <c r="D189" s="205"/>
      <c r="E189" s="205"/>
      <c r="F189" s="205"/>
      <c r="G189" s="205"/>
      <c r="H189" s="205"/>
      <c r="I189" s="217" t="s">
        <v>155</v>
      </c>
      <c r="J189" s="218" t="s">
        <v>320</v>
      </c>
      <c r="K189" s="219" t="n">
        <f aca="false">SUM(K190)</f>
        <v>8000</v>
      </c>
      <c r="L189" s="219" t="n">
        <f aca="false">SUM(L190)</f>
        <v>10000</v>
      </c>
      <c r="M189" s="219" t="n">
        <f aca="false">SUM(M190)</f>
        <v>10000</v>
      </c>
      <c r="N189" s="219" t="n">
        <f aca="false">SUM(N190)</f>
        <v>82000</v>
      </c>
      <c r="O189" s="219" t="n">
        <f aca="false">SUM(O190)</f>
        <v>82000</v>
      </c>
      <c r="P189" s="219" t="n">
        <f aca="false">SUM(P190)</f>
        <v>82000</v>
      </c>
      <c r="Q189" s="219" t="n">
        <f aca="false">SUM(Q190)</f>
        <v>82000</v>
      </c>
      <c r="R189" s="219" t="n">
        <f aca="false">SUM(R190)</f>
        <v>37145.75</v>
      </c>
      <c r="S189" s="219" t="n">
        <f aca="false">SUM(S190)</f>
        <v>0</v>
      </c>
      <c r="T189" s="219" t="n">
        <f aca="false">SUM(T190)</f>
        <v>13553.29</v>
      </c>
      <c r="U189" s="219" t="n">
        <f aca="false">SUM(U190)</f>
        <v>0</v>
      </c>
      <c r="V189" s="219" t="n">
        <f aca="false">SUM(V190)</f>
        <v>0</v>
      </c>
      <c r="W189" s="219" t="n">
        <f aca="false">SUM(W190)</f>
        <v>30000</v>
      </c>
      <c r="X189" s="219" t="n">
        <f aca="false">SUM(X190)</f>
        <v>76000</v>
      </c>
      <c r="Y189" s="219" t="n">
        <f aca="false">SUM(Y190)</f>
        <v>69500</v>
      </c>
      <c r="Z189" s="219" t="n">
        <f aca="false">SUM(Z190)</f>
        <v>69500</v>
      </c>
      <c r="AA189" s="219" t="n">
        <f aca="false">SUM(AA190)</f>
        <v>69000</v>
      </c>
      <c r="AB189" s="219" t="n">
        <f aca="false">SUM(AB190)</f>
        <v>40113.64</v>
      </c>
      <c r="AC189" s="219" t="n">
        <f aca="false">SUM(AC190)</f>
        <v>69000</v>
      </c>
      <c r="AD189" s="219" t="n">
        <f aca="false">SUM(AD190)</f>
        <v>57000</v>
      </c>
      <c r="AE189" s="219" t="n">
        <f aca="false">SUM(AE190)</f>
        <v>0</v>
      </c>
      <c r="AF189" s="219" t="n">
        <f aca="false">SUM(AF190)</f>
        <v>0</v>
      </c>
      <c r="AG189" s="219" t="n">
        <f aca="false">SUM(AG190)</f>
        <v>73000</v>
      </c>
      <c r="AH189" s="219" t="n">
        <f aca="false">SUM(AH190)</f>
        <v>49222.9</v>
      </c>
      <c r="AI189" s="219" t="n">
        <f aca="false">SUM(AI190)</f>
        <v>72000</v>
      </c>
      <c r="AJ189" s="219" t="n">
        <f aca="false">SUM(AJ190)</f>
        <v>8051</v>
      </c>
      <c r="AK189" s="219" t="n">
        <f aca="false">SUM(AK190)</f>
        <v>100000</v>
      </c>
      <c r="AL189" s="219" t="n">
        <f aca="false">SUM(AL190)</f>
        <v>28500</v>
      </c>
      <c r="AM189" s="219" t="n">
        <f aca="false">SUM(AM190)</f>
        <v>0</v>
      </c>
      <c r="AN189" s="219" t="n">
        <f aca="false">SUM(AN190)</f>
        <v>128500</v>
      </c>
      <c r="AO189" s="207" t="n">
        <f aca="false">SUM(AN189/$AN$2)</f>
        <v>17054.8808812795</v>
      </c>
      <c r="AP189" s="219" t="n">
        <f aca="false">SUM(AP190)</f>
        <v>133500</v>
      </c>
      <c r="AQ189" s="219" t="n">
        <f aca="false">SUM(AQ190)</f>
        <v>0</v>
      </c>
      <c r="AR189" s="207" t="n">
        <f aca="false">SUM(AP189/$AN$2)</f>
        <v>17718.4949233526</v>
      </c>
      <c r="AS189" s="207"/>
      <c r="AT189" s="207" t="n">
        <f aca="false">SUM(AT190)</f>
        <v>8857.44</v>
      </c>
      <c r="AU189" s="207" t="n">
        <f aca="false">SUM(AU190)</f>
        <v>2000</v>
      </c>
      <c r="AV189" s="207" t="n">
        <f aca="false">SUM(AV190)</f>
        <v>0</v>
      </c>
      <c r="AW189" s="207" t="n">
        <f aca="false">SUM(AR189+AU189-AV189)</f>
        <v>19718.4949233526</v>
      </c>
      <c r="AX189" s="215" t="n">
        <f aca="false">SUM(AX195)</f>
        <v>16323.8</v>
      </c>
      <c r="AY189" s="216" t="n">
        <f aca="false">SUM(AY195)</f>
        <v>5100</v>
      </c>
      <c r="AZ189" s="216" t="n">
        <f aca="false">SUM(AZ195)</f>
        <v>7255.37</v>
      </c>
      <c r="BA189" s="287" t="n">
        <f aca="false">SUM(BA195)</f>
        <v>17563.1249233526</v>
      </c>
      <c r="BI189" s="3"/>
    </row>
    <row r="190" customFormat="false" ht="12.75" hidden="false" customHeight="false" outlineLevel="0" collapsed="false">
      <c r="A190" s="209"/>
      <c r="B190" s="205"/>
      <c r="C190" s="205"/>
      <c r="D190" s="205"/>
      <c r="E190" s="205"/>
      <c r="F190" s="205"/>
      <c r="G190" s="205"/>
      <c r="H190" s="205"/>
      <c r="I190" s="217" t="s">
        <v>321</v>
      </c>
      <c r="J190" s="218"/>
      <c r="K190" s="219" t="n">
        <f aca="false">SUM(K195)</f>
        <v>8000</v>
      </c>
      <c r="L190" s="219" t="n">
        <f aca="false">SUM(L195)</f>
        <v>10000</v>
      </c>
      <c r="M190" s="219" t="n">
        <f aca="false">SUM(M195)</f>
        <v>10000</v>
      </c>
      <c r="N190" s="219" t="n">
        <f aca="false">SUM(N195)</f>
        <v>82000</v>
      </c>
      <c r="O190" s="219" t="n">
        <f aca="false">SUM(O195)</f>
        <v>82000</v>
      </c>
      <c r="P190" s="219" t="n">
        <f aca="false">SUM(P195)</f>
        <v>82000</v>
      </c>
      <c r="Q190" s="219" t="n">
        <f aca="false">SUM(Q195)</f>
        <v>82000</v>
      </c>
      <c r="R190" s="219" t="n">
        <f aca="false">SUM(R195)</f>
        <v>37145.75</v>
      </c>
      <c r="S190" s="219" t="n">
        <f aca="false">SUM(S195)</f>
        <v>0</v>
      </c>
      <c r="T190" s="219" t="n">
        <f aca="false">SUM(T195)</f>
        <v>13553.29</v>
      </c>
      <c r="U190" s="219" t="n">
        <f aca="false">SUM(U195)</f>
        <v>0</v>
      </c>
      <c r="V190" s="219" t="n">
        <f aca="false">SUM(V195)</f>
        <v>0</v>
      </c>
      <c r="W190" s="219" t="n">
        <f aca="false">SUM(W195)</f>
        <v>30000</v>
      </c>
      <c r="X190" s="219" t="n">
        <f aca="false">SUM(X195)</f>
        <v>76000</v>
      </c>
      <c r="Y190" s="219" t="n">
        <f aca="false">SUM(Y195)</f>
        <v>69500</v>
      </c>
      <c r="Z190" s="219" t="n">
        <f aca="false">SUM(Z195)</f>
        <v>69500</v>
      </c>
      <c r="AA190" s="219" t="n">
        <f aca="false">SUM(AA195)</f>
        <v>69000</v>
      </c>
      <c r="AB190" s="219" t="n">
        <f aca="false">SUM(AB195)</f>
        <v>40113.64</v>
      </c>
      <c r="AC190" s="219" t="n">
        <f aca="false">SUM(AC195)</f>
        <v>69000</v>
      </c>
      <c r="AD190" s="219" t="n">
        <f aca="false">SUM(AD195)</f>
        <v>57000</v>
      </c>
      <c r="AE190" s="219" t="n">
        <f aca="false">SUM(AE195)</f>
        <v>0</v>
      </c>
      <c r="AF190" s="219" t="n">
        <f aca="false">SUM(AF195)</f>
        <v>0</v>
      </c>
      <c r="AG190" s="219" t="n">
        <f aca="false">SUM(AG195)</f>
        <v>73000</v>
      </c>
      <c r="AH190" s="219" t="n">
        <f aca="false">SUM(AH195)</f>
        <v>49222.9</v>
      </c>
      <c r="AI190" s="219" t="n">
        <f aca="false">SUM(AI195)</f>
        <v>72000</v>
      </c>
      <c r="AJ190" s="219" t="n">
        <f aca="false">SUM(AJ195)</f>
        <v>8051</v>
      </c>
      <c r="AK190" s="219" t="n">
        <f aca="false">SUM(AK195)</f>
        <v>100000</v>
      </c>
      <c r="AL190" s="219" t="n">
        <f aca="false">SUM(AL195)</f>
        <v>28500</v>
      </c>
      <c r="AM190" s="219" t="n">
        <f aca="false">SUM(AM195)</f>
        <v>0</v>
      </c>
      <c r="AN190" s="219" t="n">
        <f aca="false">SUM(AN195)</f>
        <v>128500</v>
      </c>
      <c r="AO190" s="207" t="n">
        <f aca="false">SUM(AN190/$AN$2)</f>
        <v>17054.8808812795</v>
      </c>
      <c r="AP190" s="219" t="n">
        <f aca="false">SUM(AP195)</f>
        <v>133500</v>
      </c>
      <c r="AQ190" s="219" t="n">
        <f aca="false">SUM(AQ195)</f>
        <v>0</v>
      </c>
      <c r="AR190" s="207" t="n">
        <f aca="false">SUM(AP190/$AN$2)</f>
        <v>17718.4949233526</v>
      </c>
      <c r="AS190" s="207"/>
      <c r="AT190" s="207" t="n">
        <f aca="false">SUM(AT195)</f>
        <v>8857.44</v>
      </c>
      <c r="AU190" s="207" t="n">
        <f aca="false">SUM(AU195)</f>
        <v>2000</v>
      </c>
      <c r="AV190" s="207" t="n">
        <f aca="false">SUM(AV195)</f>
        <v>0</v>
      </c>
      <c r="AW190" s="207" t="n">
        <f aca="false">SUM(AR190+AU190-AV190)</f>
        <v>19718.4949233526</v>
      </c>
      <c r="AX190" s="215"/>
      <c r="AY190" s="180" t="n">
        <f aca="false">SUM(AY191)</f>
        <v>0</v>
      </c>
      <c r="AZ190" s="180"/>
      <c r="BA190" s="160" t="n">
        <v>17563.12</v>
      </c>
      <c r="BI190" s="3"/>
    </row>
    <row r="191" customFormat="false" ht="12.75" hidden="false" customHeight="false" outlineLevel="0" collapsed="false">
      <c r="A191" s="209"/>
      <c r="B191" s="205" t="s">
        <v>158</v>
      </c>
      <c r="C191" s="205"/>
      <c r="D191" s="205"/>
      <c r="E191" s="205"/>
      <c r="F191" s="205"/>
      <c r="G191" s="205"/>
      <c r="H191" s="205"/>
      <c r="I191" s="217" t="s">
        <v>159</v>
      </c>
      <c r="J191" s="218" t="s">
        <v>160</v>
      </c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07" t="n">
        <f aca="false">SUM(AN191/$AN$2)</f>
        <v>0</v>
      </c>
      <c r="AP191" s="219" t="n">
        <v>8500</v>
      </c>
      <c r="AQ191" s="219"/>
      <c r="AR191" s="207" t="n">
        <f aca="false">SUM(AP191/$AN$2)</f>
        <v>1128.14387152432</v>
      </c>
      <c r="AS191" s="207"/>
      <c r="AT191" s="207" t="n">
        <v>8500</v>
      </c>
      <c r="AU191" s="207"/>
      <c r="AV191" s="207"/>
      <c r="AW191" s="207" t="n">
        <f aca="false">SUM(AR191+AU191-AV191)</f>
        <v>1128.14387152432</v>
      </c>
      <c r="AX191" s="215"/>
      <c r="AY191" s="180"/>
      <c r="AZ191" s="180"/>
      <c r="BA191" s="160" t="n">
        <v>4945.3</v>
      </c>
      <c r="BI191" s="3"/>
    </row>
    <row r="192" customFormat="false" ht="12.75" hidden="false" customHeight="false" outlineLevel="0" collapsed="false">
      <c r="A192" s="209"/>
      <c r="B192" s="205" t="s">
        <v>158</v>
      </c>
      <c r="C192" s="205"/>
      <c r="D192" s="205"/>
      <c r="E192" s="205"/>
      <c r="F192" s="205"/>
      <c r="G192" s="205"/>
      <c r="H192" s="205"/>
      <c r="I192" s="217" t="s">
        <v>182</v>
      </c>
      <c r="J192" s="218" t="s">
        <v>183</v>
      </c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07"/>
      <c r="AP192" s="219"/>
      <c r="AQ192" s="219"/>
      <c r="AR192" s="207"/>
      <c r="AS192" s="207"/>
      <c r="AT192" s="207"/>
      <c r="AU192" s="207"/>
      <c r="AV192" s="207"/>
      <c r="AW192" s="207" t="n">
        <v>4645.3</v>
      </c>
      <c r="AX192" s="215"/>
      <c r="AY192" s="180" t="n">
        <v>0</v>
      </c>
      <c r="AZ192" s="180"/>
      <c r="BA192" s="160" t="n">
        <v>0</v>
      </c>
      <c r="BI192" s="3"/>
    </row>
    <row r="193" customFormat="false" ht="12.75" hidden="false" customHeight="false" outlineLevel="0" collapsed="false">
      <c r="A193" s="209"/>
      <c r="B193" s="205" t="s">
        <v>158</v>
      </c>
      <c r="C193" s="205"/>
      <c r="D193" s="205"/>
      <c r="E193" s="205"/>
      <c r="F193" s="205"/>
      <c r="G193" s="205"/>
      <c r="H193" s="205"/>
      <c r="I193" s="217" t="s">
        <v>271</v>
      </c>
      <c r="J193" s="218" t="s">
        <v>37</v>
      </c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07"/>
      <c r="AP193" s="219"/>
      <c r="AQ193" s="219"/>
      <c r="AR193" s="207"/>
      <c r="AS193" s="207"/>
      <c r="AT193" s="207"/>
      <c r="AU193" s="207"/>
      <c r="AV193" s="207"/>
      <c r="AW193" s="207" t="n">
        <v>500</v>
      </c>
      <c r="AX193" s="215"/>
      <c r="AY193" s="180" t="n">
        <v>0</v>
      </c>
      <c r="AZ193" s="180"/>
      <c r="BA193" s="160" t="n">
        <v>0</v>
      </c>
      <c r="BI193" s="3"/>
    </row>
    <row r="194" customFormat="false" ht="12.75" hidden="false" customHeight="false" outlineLevel="0" collapsed="false">
      <c r="A194" s="209"/>
      <c r="B194" s="205" t="s">
        <v>178</v>
      </c>
      <c r="C194" s="205"/>
      <c r="D194" s="205"/>
      <c r="E194" s="205"/>
      <c r="F194" s="205"/>
      <c r="G194" s="205"/>
      <c r="H194" s="205"/>
      <c r="I194" s="234" t="s">
        <v>179</v>
      </c>
      <c r="J194" s="218" t="s">
        <v>28</v>
      </c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07" t="n">
        <f aca="false">SUM(AN194/$AN$2)</f>
        <v>0</v>
      </c>
      <c r="AP194" s="219" t="n">
        <v>125000</v>
      </c>
      <c r="AQ194" s="219"/>
      <c r="AR194" s="207" t="n">
        <f aca="false">SUM(AP194/$AN$2)</f>
        <v>16590.3510518283</v>
      </c>
      <c r="AS194" s="207"/>
      <c r="AT194" s="207" t="n">
        <v>125000</v>
      </c>
      <c r="AU194" s="207"/>
      <c r="AV194" s="207"/>
      <c r="AW194" s="207" t="n">
        <v>13445.05</v>
      </c>
      <c r="AX194" s="215"/>
      <c r="AY194" s="180" t="n">
        <v>0</v>
      </c>
      <c r="AZ194" s="180"/>
      <c r="BA194" s="160" t="n">
        <v>12617.82</v>
      </c>
      <c r="BI194" s="3"/>
    </row>
    <row r="195" customFormat="false" ht="12.75" hidden="false" customHeight="false" outlineLevel="0" collapsed="false">
      <c r="A195" s="214"/>
      <c r="B195" s="220"/>
      <c r="C195" s="220"/>
      <c r="D195" s="220"/>
      <c r="E195" s="220"/>
      <c r="F195" s="220"/>
      <c r="G195" s="220"/>
      <c r="H195" s="220"/>
      <c r="I195" s="206" t="n">
        <v>3</v>
      </c>
      <c r="J195" s="137" t="s">
        <v>71</v>
      </c>
      <c r="K195" s="207" t="n">
        <f aca="false">SUM(K196)</f>
        <v>8000</v>
      </c>
      <c r="L195" s="207" t="n">
        <f aca="false">SUM(L196)</f>
        <v>10000</v>
      </c>
      <c r="M195" s="207" t="n">
        <f aca="false">SUM(M196)</f>
        <v>10000</v>
      </c>
      <c r="N195" s="207" t="n">
        <f aca="false">SUM(N196)</f>
        <v>82000</v>
      </c>
      <c r="O195" s="207" t="n">
        <f aca="false">SUM(O196)</f>
        <v>82000</v>
      </c>
      <c r="P195" s="207" t="n">
        <f aca="false">SUM(P196)</f>
        <v>82000</v>
      </c>
      <c r="Q195" s="207" t="n">
        <f aca="false">SUM(Q196)</f>
        <v>82000</v>
      </c>
      <c r="R195" s="207" t="n">
        <f aca="false">SUM(R196)</f>
        <v>37145.75</v>
      </c>
      <c r="S195" s="207" t="n">
        <f aca="false">SUM(S196)</f>
        <v>0</v>
      </c>
      <c r="T195" s="207" t="n">
        <f aca="false">SUM(T196)</f>
        <v>13553.29</v>
      </c>
      <c r="U195" s="207" t="n">
        <f aca="false">SUM(U196)</f>
        <v>0</v>
      </c>
      <c r="V195" s="207" t="n">
        <f aca="false">SUM(V196)</f>
        <v>0</v>
      </c>
      <c r="W195" s="207" t="n">
        <f aca="false">SUM(W196)</f>
        <v>30000</v>
      </c>
      <c r="X195" s="207" t="n">
        <f aca="false">SUM(X196+X202)</f>
        <v>76000</v>
      </c>
      <c r="Y195" s="207" t="n">
        <f aca="false">SUM(Y196+Y202)</f>
        <v>69500</v>
      </c>
      <c r="Z195" s="207" t="n">
        <f aca="false">SUM(Z196+Z202)</f>
        <v>69500</v>
      </c>
      <c r="AA195" s="207" t="n">
        <f aca="false">SUM(AA196+AA202)</f>
        <v>69000</v>
      </c>
      <c r="AB195" s="207" t="n">
        <f aca="false">SUM(AB196+AB202)</f>
        <v>40113.64</v>
      </c>
      <c r="AC195" s="207" t="n">
        <f aca="false">SUM(AC196+AC202)</f>
        <v>69000</v>
      </c>
      <c r="AD195" s="207" t="n">
        <f aca="false">SUM(AD196+AD202)</f>
        <v>57000</v>
      </c>
      <c r="AE195" s="207" t="n">
        <f aca="false">SUM(AE196+AE202)</f>
        <v>0</v>
      </c>
      <c r="AF195" s="207" t="n">
        <f aca="false">SUM(AF196+AF202)</f>
        <v>0</v>
      </c>
      <c r="AG195" s="207" t="n">
        <f aca="false">SUM(AG196+AG202)</f>
        <v>73000</v>
      </c>
      <c r="AH195" s="207" t="n">
        <f aca="false">SUM(AH196+AH202)</f>
        <v>49222.9</v>
      </c>
      <c r="AI195" s="207" t="n">
        <f aca="false">SUM(AI196+AI202)</f>
        <v>72000</v>
      </c>
      <c r="AJ195" s="207" t="n">
        <f aca="false">SUM(AJ196+AJ202)</f>
        <v>8051</v>
      </c>
      <c r="AK195" s="207" t="n">
        <f aca="false">SUM(AK196+AK202)</f>
        <v>100000</v>
      </c>
      <c r="AL195" s="207" t="n">
        <f aca="false">SUM(AL196+AL202)</f>
        <v>28500</v>
      </c>
      <c r="AM195" s="207" t="n">
        <f aca="false">SUM(AM196+AM202)</f>
        <v>0</v>
      </c>
      <c r="AN195" s="207" t="n">
        <f aca="false">SUM(AN196+AN202)</f>
        <v>128500</v>
      </c>
      <c r="AO195" s="207" t="n">
        <f aca="false">SUM(AN195/$AN$2)</f>
        <v>17054.8808812795</v>
      </c>
      <c r="AP195" s="207" t="n">
        <f aca="false">SUM(AP196+AP202)</f>
        <v>133500</v>
      </c>
      <c r="AQ195" s="207" t="n">
        <f aca="false">SUM(AQ196+AQ202)</f>
        <v>0</v>
      </c>
      <c r="AR195" s="207" t="n">
        <f aca="false">SUM(AP195/$AN$2)</f>
        <v>17718.4949233526</v>
      </c>
      <c r="AS195" s="207"/>
      <c r="AT195" s="207" t="n">
        <f aca="false">SUM(AT196+AT202)</f>
        <v>8857.44</v>
      </c>
      <c r="AU195" s="207" t="n">
        <f aca="false">SUM(AU196+AU202)</f>
        <v>2000</v>
      </c>
      <c r="AV195" s="207" t="n">
        <f aca="false">SUM(AV196+AV202)</f>
        <v>0</v>
      </c>
      <c r="AW195" s="207" t="n">
        <f aca="false">SUM(AR195+AU195-AV195)</f>
        <v>19718.4949233526</v>
      </c>
      <c r="AX195" s="215" t="n">
        <f aca="false">SUM(AX196+AX202)</f>
        <v>16323.8</v>
      </c>
      <c r="AY195" s="216" t="n">
        <f aca="false">SUM(AY196+AY202)</f>
        <v>5100</v>
      </c>
      <c r="AZ195" s="216" t="n">
        <f aca="false">SUM(AZ196+AZ202)</f>
        <v>7255.37</v>
      </c>
      <c r="BA195" s="287" t="n">
        <f aca="false">SUM(BA196+BA202)</f>
        <v>17563.1249233526</v>
      </c>
      <c r="BI195" s="3"/>
    </row>
    <row r="196" customFormat="false" ht="12.75" hidden="false" customHeight="false" outlineLevel="0" collapsed="false">
      <c r="A196" s="214"/>
      <c r="B196" s="220" t="s">
        <v>179</v>
      </c>
      <c r="C196" s="220"/>
      <c r="D196" s="220"/>
      <c r="E196" s="220"/>
      <c r="F196" s="220"/>
      <c r="G196" s="220"/>
      <c r="H196" s="220"/>
      <c r="I196" s="206" t="n">
        <v>36</v>
      </c>
      <c r="J196" s="137" t="s">
        <v>77</v>
      </c>
      <c r="K196" s="207" t="n">
        <f aca="false">SUM(K197)</f>
        <v>8000</v>
      </c>
      <c r="L196" s="207" t="n">
        <f aca="false">SUM(L197)</f>
        <v>10000</v>
      </c>
      <c r="M196" s="207" t="n">
        <f aca="false">SUM(M197)</f>
        <v>10000</v>
      </c>
      <c r="N196" s="207" t="n">
        <f aca="false">SUM(N197)</f>
        <v>82000</v>
      </c>
      <c r="O196" s="207" t="n">
        <f aca="false">SUM(O197)</f>
        <v>82000</v>
      </c>
      <c r="P196" s="207" t="n">
        <f aca="false">SUM(P197)</f>
        <v>82000</v>
      </c>
      <c r="Q196" s="207" t="n">
        <f aca="false">SUM(Q197)</f>
        <v>82000</v>
      </c>
      <c r="R196" s="207" t="n">
        <f aca="false">SUM(R197)</f>
        <v>37145.75</v>
      </c>
      <c r="S196" s="207" t="n">
        <f aca="false">SUM(S197)</f>
        <v>0</v>
      </c>
      <c r="T196" s="207" t="n">
        <f aca="false">SUM(T197)</f>
        <v>13553.29</v>
      </c>
      <c r="U196" s="207" t="n">
        <f aca="false">SUM(U197)</f>
        <v>0</v>
      </c>
      <c r="V196" s="207" t="n">
        <f aca="false">SUM(V197)</f>
        <v>0</v>
      </c>
      <c r="W196" s="207" t="n">
        <f aca="false">SUM(W197)</f>
        <v>30000</v>
      </c>
      <c r="X196" s="207" t="n">
        <f aca="false">SUM(X197)</f>
        <v>46000</v>
      </c>
      <c r="Y196" s="207" t="n">
        <f aca="false">SUM(Y197)</f>
        <v>34000</v>
      </c>
      <c r="Z196" s="207" t="n">
        <f aca="false">SUM(Z197)</f>
        <v>49000</v>
      </c>
      <c r="AA196" s="207" t="n">
        <f aca="false">SUM(AA197)</f>
        <v>48000</v>
      </c>
      <c r="AB196" s="207" t="n">
        <f aca="false">SUM(AB197)</f>
        <v>40113.64</v>
      </c>
      <c r="AC196" s="207" t="n">
        <f aca="false">SUM(AC197)</f>
        <v>48000</v>
      </c>
      <c r="AD196" s="207" t="n">
        <f aca="false">SUM(AD197)</f>
        <v>36000</v>
      </c>
      <c r="AE196" s="207" t="n">
        <f aca="false">SUM(AE197)</f>
        <v>0</v>
      </c>
      <c r="AF196" s="207" t="n">
        <f aca="false">SUM(AF197)</f>
        <v>0</v>
      </c>
      <c r="AG196" s="207" t="n">
        <f aca="false">SUM(AG197)</f>
        <v>36000</v>
      </c>
      <c r="AH196" s="207" t="n">
        <f aca="false">SUM(AH197)</f>
        <v>16754.79</v>
      </c>
      <c r="AI196" s="207" t="n">
        <f aca="false">SUM(AI197)</f>
        <v>36000</v>
      </c>
      <c r="AJ196" s="207" t="n">
        <f aca="false">SUM(AJ197)</f>
        <v>8051</v>
      </c>
      <c r="AK196" s="207" t="n">
        <f aca="false">SUM(AK197)</f>
        <v>70000</v>
      </c>
      <c r="AL196" s="207" t="n">
        <f aca="false">SUM(AL197)</f>
        <v>20000</v>
      </c>
      <c r="AM196" s="207" t="n">
        <f aca="false">SUM(AM197)</f>
        <v>0</v>
      </c>
      <c r="AN196" s="207" t="n">
        <f aca="false">SUM(AN197)</f>
        <v>90000</v>
      </c>
      <c r="AO196" s="207" t="n">
        <f aca="false">SUM(AN196/$AN$2)</f>
        <v>11945.0527573163</v>
      </c>
      <c r="AP196" s="207" t="n">
        <f aca="false">SUM(AP197)</f>
        <v>90000</v>
      </c>
      <c r="AQ196" s="207"/>
      <c r="AR196" s="207" t="n">
        <f aca="false">SUM(AP196/$AN$2)</f>
        <v>11945.0527573163</v>
      </c>
      <c r="AS196" s="207"/>
      <c r="AT196" s="207" t="n">
        <f aca="false">SUM(AT197)</f>
        <v>8575.47</v>
      </c>
      <c r="AU196" s="207" t="n">
        <f aca="false">SUM(AU197)</f>
        <v>1500</v>
      </c>
      <c r="AV196" s="207" t="n">
        <f aca="false">SUM(AV197)</f>
        <v>0</v>
      </c>
      <c r="AW196" s="207" t="n">
        <f aca="false">SUM(AR196+AU196-AV196)</f>
        <v>13445.0527573163</v>
      </c>
      <c r="AX196" s="215" t="n">
        <f aca="false">SUM(AX197)</f>
        <v>11721.83</v>
      </c>
      <c r="AY196" s="216" t="n">
        <f aca="false">SUM(AY197)</f>
        <v>3500</v>
      </c>
      <c r="AZ196" s="216" t="n">
        <f aca="false">SUM(AZ197)</f>
        <v>4327.23</v>
      </c>
      <c r="BA196" s="287" t="n">
        <f aca="false">SUM(BA197)</f>
        <v>12617.8227573163</v>
      </c>
      <c r="BI196" s="3"/>
    </row>
    <row r="197" customFormat="false" ht="12.75" hidden="true" customHeight="false" outlineLevel="0" collapsed="false">
      <c r="A197" s="209"/>
      <c r="B197" s="205"/>
      <c r="C197" s="205"/>
      <c r="D197" s="205"/>
      <c r="E197" s="205"/>
      <c r="F197" s="205"/>
      <c r="G197" s="205"/>
      <c r="H197" s="205"/>
      <c r="I197" s="217" t="n">
        <v>366</v>
      </c>
      <c r="J197" s="218" t="s">
        <v>169</v>
      </c>
      <c r="K197" s="219" t="n">
        <f aca="false">SUM(K205)</f>
        <v>8000</v>
      </c>
      <c r="L197" s="219" t="n">
        <f aca="false">SUM(L205)</f>
        <v>10000</v>
      </c>
      <c r="M197" s="219" t="n">
        <f aca="false">SUM(M205)</f>
        <v>10000</v>
      </c>
      <c r="N197" s="219" t="n">
        <f aca="false">SUM(N205)</f>
        <v>82000</v>
      </c>
      <c r="O197" s="219" t="n">
        <f aca="false">SUM(O205)</f>
        <v>82000</v>
      </c>
      <c r="P197" s="219" t="n">
        <f aca="false">SUM(P205)</f>
        <v>82000</v>
      </c>
      <c r="Q197" s="219" t="n">
        <f aca="false">SUM(Q205)</f>
        <v>82000</v>
      </c>
      <c r="R197" s="219" t="n">
        <f aca="false">SUM(R205)</f>
        <v>37145.75</v>
      </c>
      <c r="S197" s="219" t="n">
        <f aca="false">SUM(S205)</f>
        <v>0</v>
      </c>
      <c r="T197" s="219" t="n">
        <f aca="false">SUM(T198:T205)</f>
        <v>13553.29</v>
      </c>
      <c r="U197" s="219" t="n">
        <f aca="false">SUM(U198:U205)</f>
        <v>0</v>
      </c>
      <c r="V197" s="219" t="n">
        <f aca="false">SUM(V198:V205)</f>
        <v>0</v>
      </c>
      <c r="W197" s="219" t="n">
        <f aca="false">SUM(W198:W205)</f>
        <v>30000</v>
      </c>
      <c r="X197" s="219" t="n">
        <f aca="false">SUM(X198:X201)</f>
        <v>46000</v>
      </c>
      <c r="Y197" s="219" t="n">
        <f aca="false">SUM(Y198:Y201)</f>
        <v>34000</v>
      </c>
      <c r="Z197" s="219" t="n">
        <f aca="false">SUM(Z198:Z201)</f>
        <v>49000</v>
      </c>
      <c r="AA197" s="219" t="n">
        <f aca="false">SUM(AA198:AA201)</f>
        <v>48000</v>
      </c>
      <c r="AB197" s="219" t="n">
        <f aca="false">SUM(AB198:AB201)</f>
        <v>40113.64</v>
      </c>
      <c r="AC197" s="219" t="n">
        <f aca="false">SUM(AC198:AC201)</f>
        <v>48000</v>
      </c>
      <c r="AD197" s="219" t="n">
        <f aca="false">SUM(AD198:AD201)</f>
        <v>36000</v>
      </c>
      <c r="AE197" s="219" t="n">
        <f aca="false">SUM(AE198:AE201)</f>
        <v>0</v>
      </c>
      <c r="AF197" s="219" t="n">
        <f aca="false">SUM(AF198:AF201)</f>
        <v>0</v>
      </c>
      <c r="AG197" s="219" t="n">
        <f aca="false">SUM(AG198:AG201)</f>
        <v>36000</v>
      </c>
      <c r="AH197" s="219" t="n">
        <f aca="false">SUM(AH198:AH201)</f>
        <v>16754.79</v>
      </c>
      <c r="AI197" s="219" t="n">
        <f aca="false">SUM(AI198:AI201)</f>
        <v>36000</v>
      </c>
      <c r="AJ197" s="219" t="n">
        <f aca="false">SUM(AJ198:AJ201)</f>
        <v>8051</v>
      </c>
      <c r="AK197" s="219" t="n">
        <f aca="false">SUM(AK198:AK201)</f>
        <v>70000</v>
      </c>
      <c r="AL197" s="219" t="n">
        <f aca="false">SUM(AL198:AL201)</f>
        <v>20000</v>
      </c>
      <c r="AM197" s="219" t="n">
        <f aca="false">SUM(AM198:AM201)</f>
        <v>0</v>
      </c>
      <c r="AN197" s="219" t="n">
        <f aca="false">SUM(AN198:AN201)</f>
        <v>90000</v>
      </c>
      <c r="AO197" s="207" t="n">
        <f aca="false">SUM(AN197/$AN$2)</f>
        <v>11945.0527573163</v>
      </c>
      <c r="AP197" s="219" t="n">
        <f aca="false">SUM(AP198:AP201)</f>
        <v>90000</v>
      </c>
      <c r="AQ197" s="219"/>
      <c r="AR197" s="207" t="n">
        <f aca="false">SUM(AP197/$AN$2)</f>
        <v>11945.0527573163</v>
      </c>
      <c r="AS197" s="207"/>
      <c r="AT197" s="207" t="n">
        <f aca="false">SUM(AT198:AT201)</f>
        <v>8575.47</v>
      </c>
      <c r="AU197" s="207" t="n">
        <f aca="false">SUM(AU198:AU201)</f>
        <v>1500</v>
      </c>
      <c r="AV197" s="207" t="n">
        <f aca="false">SUM(AV198:AV201)</f>
        <v>0</v>
      </c>
      <c r="AW197" s="207" t="n">
        <f aca="false">SUM(AR197+AU197-AV197)</f>
        <v>13445.0527573163</v>
      </c>
      <c r="AX197" s="215" t="n">
        <f aca="false">SUM(AX198:AX201)</f>
        <v>11721.83</v>
      </c>
      <c r="AY197" s="216" t="n">
        <f aca="false">SUM(AY198:AY201)</f>
        <v>3500</v>
      </c>
      <c r="AZ197" s="216" t="n">
        <f aca="false">SUM(AZ198:AZ201)</f>
        <v>4327.23</v>
      </c>
      <c r="BA197" s="287" t="n">
        <f aca="false">SUM(BA198:BA201)</f>
        <v>12617.8227573163</v>
      </c>
      <c r="BD197" s="3" t="n">
        <v>12617.82</v>
      </c>
      <c r="BI197" s="3"/>
    </row>
    <row r="198" customFormat="false" ht="12.75" hidden="true" customHeight="false" outlineLevel="0" collapsed="false">
      <c r="A198" s="209"/>
      <c r="B198" s="205"/>
      <c r="C198" s="205"/>
      <c r="D198" s="205"/>
      <c r="E198" s="205"/>
      <c r="F198" s="205"/>
      <c r="G198" s="205"/>
      <c r="H198" s="205"/>
      <c r="I198" s="240" t="n">
        <v>36611</v>
      </c>
      <c r="J198" s="218" t="s">
        <v>322</v>
      </c>
      <c r="K198" s="219" t="n">
        <v>8000</v>
      </c>
      <c r="L198" s="219" t="n">
        <v>10000</v>
      </c>
      <c r="M198" s="219" t="n">
        <v>10000</v>
      </c>
      <c r="N198" s="219" t="n">
        <v>82000</v>
      </c>
      <c r="O198" s="219" t="n">
        <v>82000</v>
      </c>
      <c r="P198" s="219" t="n">
        <v>82000</v>
      </c>
      <c r="Q198" s="219" t="n">
        <v>82000</v>
      </c>
      <c r="R198" s="219" t="n">
        <v>37145.75</v>
      </c>
      <c r="S198" s="219"/>
      <c r="T198" s="219" t="n">
        <v>13553.29</v>
      </c>
      <c r="U198" s="219"/>
      <c r="V198" s="207" t="n">
        <f aca="false">S198/P198*100</f>
        <v>0</v>
      </c>
      <c r="W198" s="219" t="n">
        <v>15000</v>
      </c>
      <c r="X198" s="219" t="n">
        <v>16000</v>
      </c>
      <c r="Y198" s="219" t="n">
        <v>20000</v>
      </c>
      <c r="Z198" s="219" t="n">
        <v>20000</v>
      </c>
      <c r="AA198" s="219" t="n">
        <v>20000</v>
      </c>
      <c r="AB198" s="219" t="n">
        <v>18888.64</v>
      </c>
      <c r="AC198" s="219" t="n">
        <v>20000</v>
      </c>
      <c r="AD198" s="219" t="n">
        <v>20000</v>
      </c>
      <c r="AE198" s="219"/>
      <c r="AF198" s="219"/>
      <c r="AG198" s="221" t="n">
        <v>20000</v>
      </c>
      <c r="AH198" s="219" t="n">
        <v>16754.79</v>
      </c>
      <c r="AI198" s="219" t="n">
        <v>20000</v>
      </c>
      <c r="AJ198" s="180" t="n">
        <v>7051</v>
      </c>
      <c r="AK198" s="219" t="n">
        <v>10000</v>
      </c>
      <c r="AL198" s="219"/>
      <c r="AM198" s="219"/>
      <c r="AN198" s="180" t="n">
        <f aca="false">SUM(AK198+AL198-AM198)</f>
        <v>10000</v>
      </c>
      <c r="AO198" s="207" t="n">
        <f aca="false">SUM(AN198/$AN$2)</f>
        <v>1327.22808414626</v>
      </c>
      <c r="AP198" s="180" t="n">
        <v>10000</v>
      </c>
      <c r="AQ198" s="180"/>
      <c r="AR198" s="207" t="n">
        <f aca="false">SUM(AP198/$AN$2)</f>
        <v>1327.22808414626</v>
      </c>
      <c r="AS198" s="207" t="n">
        <v>1363.61</v>
      </c>
      <c r="AT198" s="207" t="n">
        <v>1363.61</v>
      </c>
      <c r="AU198" s="207"/>
      <c r="AV198" s="207"/>
      <c r="AW198" s="207" t="n">
        <f aca="false">SUM(AR198+AU198-AV198)</f>
        <v>1327.22808414626</v>
      </c>
      <c r="AX198" s="215" t="n">
        <v>4509.97</v>
      </c>
      <c r="AY198" s="180" t="n">
        <v>3500</v>
      </c>
      <c r="AZ198" s="180"/>
      <c r="BA198" s="160" t="n">
        <f aca="false">SUM(AW198+AY198-AZ198)</f>
        <v>4827.22808414626</v>
      </c>
      <c r="BI198" s="3"/>
    </row>
    <row r="199" customFormat="false" ht="12.75" hidden="true" customHeight="false" outlineLevel="0" collapsed="false">
      <c r="A199" s="209"/>
      <c r="B199" s="205"/>
      <c r="C199" s="205"/>
      <c r="D199" s="205"/>
      <c r="E199" s="205"/>
      <c r="F199" s="205"/>
      <c r="G199" s="205"/>
      <c r="H199" s="205"/>
      <c r="I199" s="240" t="n">
        <v>36611</v>
      </c>
      <c r="J199" s="218" t="s">
        <v>323</v>
      </c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07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21"/>
      <c r="AH199" s="219"/>
      <c r="AI199" s="219"/>
      <c r="AJ199" s="180"/>
      <c r="AK199" s="219" t="n">
        <v>28000</v>
      </c>
      <c r="AL199" s="219" t="n">
        <v>7000</v>
      </c>
      <c r="AM199" s="219"/>
      <c r="AN199" s="180" t="n">
        <f aca="false">SUM(AK199+AL199-AM199)</f>
        <v>35000</v>
      </c>
      <c r="AO199" s="207" t="n">
        <f aca="false">SUM(AN199/$AN$2)</f>
        <v>4645.29829451191</v>
      </c>
      <c r="AP199" s="180" t="n">
        <v>30000</v>
      </c>
      <c r="AQ199" s="180"/>
      <c r="AR199" s="207" t="n">
        <f aca="false">SUM(AP199/$AN$2)</f>
        <v>3981.68425243878</v>
      </c>
      <c r="AS199" s="207" t="n">
        <v>536.86</v>
      </c>
      <c r="AT199" s="207" t="n">
        <v>536.86</v>
      </c>
      <c r="AU199" s="207"/>
      <c r="AV199" s="207"/>
      <c r="AW199" s="207" t="n">
        <f aca="false">SUM(AR199+AU199-AV199)</f>
        <v>3981.68425243878</v>
      </c>
      <c r="AX199" s="215" t="n">
        <v>536.86</v>
      </c>
      <c r="AY199" s="180" t="n">
        <v>0</v>
      </c>
      <c r="AZ199" s="180" t="n">
        <v>3000</v>
      </c>
      <c r="BA199" s="160" t="n">
        <f aca="false">SUM(AW199+AY199-AZ199)</f>
        <v>981.684252438781</v>
      </c>
      <c r="BI199" s="3"/>
    </row>
    <row r="200" customFormat="false" ht="12.75" hidden="true" customHeight="false" outlineLevel="0" collapsed="false">
      <c r="A200" s="209"/>
      <c r="B200" s="205"/>
      <c r="C200" s="205"/>
      <c r="D200" s="205"/>
      <c r="E200" s="205"/>
      <c r="F200" s="205"/>
      <c r="G200" s="205"/>
      <c r="H200" s="205"/>
      <c r="I200" s="217" t="n">
        <v>36611</v>
      </c>
      <c r="J200" s="218" t="s">
        <v>324</v>
      </c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07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21"/>
      <c r="AH200" s="219"/>
      <c r="AI200" s="219"/>
      <c r="AJ200" s="180"/>
      <c r="AK200" s="219"/>
      <c r="AL200" s="219"/>
      <c r="AM200" s="219"/>
      <c r="AN200" s="180"/>
      <c r="AO200" s="207" t="n">
        <f aca="false">SUM(AN200/$AN$2)</f>
        <v>0</v>
      </c>
      <c r="AP200" s="180" t="n">
        <v>10000</v>
      </c>
      <c r="AQ200" s="180"/>
      <c r="AR200" s="207" t="n">
        <f aca="false">SUM(AP200/$AN$2)</f>
        <v>1327.22808414626</v>
      </c>
      <c r="AS200" s="207"/>
      <c r="AT200" s="207"/>
      <c r="AU200" s="207"/>
      <c r="AV200" s="207"/>
      <c r="AW200" s="207" t="n">
        <f aca="false">SUM(AR200+AU200-AV200)</f>
        <v>1327.22808414626</v>
      </c>
      <c r="AX200" s="215"/>
      <c r="AY200" s="180" t="n">
        <v>0</v>
      </c>
      <c r="AZ200" s="180" t="n">
        <v>1327.23</v>
      </c>
      <c r="BA200" s="160" t="n">
        <f aca="false">SUM(AW200+AY200-AZ200)</f>
        <v>-0.00191585373954695</v>
      </c>
      <c r="BI200" s="3"/>
    </row>
    <row r="201" customFormat="false" ht="12.75" hidden="true" customHeight="false" outlineLevel="0" collapsed="false">
      <c r="A201" s="209"/>
      <c r="B201" s="205"/>
      <c r="C201" s="205"/>
      <c r="D201" s="205"/>
      <c r="E201" s="205"/>
      <c r="F201" s="205"/>
      <c r="G201" s="205"/>
      <c r="H201" s="205"/>
      <c r="I201" s="217" t="n">
        <v>36611</v>
      </c>
      <c r="J201" s="218" t="s">
        <v>325</v>
      </c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07"/>
      <c r="W201" s="219"/>
      <c r="X201" s="219" t="n">
        <v>30000</v>
      </c>
      <c r="Y201" s="219" t="n">
        <v>14000</v>
      </c>
      <c r="Z201" s="219" t="n">
        <v>29000</v>
      </c>
      <c r="AA201" s="219" t="n">
        <v>28000</v>
      </c>
      <c r="AB201" s="219" t="n">
        <v>21225</v>
      </c>
      <c r="AC201" s="219" t="n">
        <v>28000</v>
      </c>
      <c r="AD201" s="219" t="n">
        <v>16000</v>
      </c>
      <c r="AE201" s="219"/>
      <c r="AF201" s="219"/>
      <c r="AG201" s="221" t="n">
        <f aca="false">SUM(AD201+AE201-AF201)</f>
        <v>16000</v>
      </c>
      <c r="AH201" s="219"/>
      <c r="AI201" s="219" t="n">
        <v>16000</v>
      </c>
      <c r="AJ201" s="180" t="n">
        <v>1000</v>
      </c>
      <c r="AK201" s="219" t="n">
        <v>32000</v>
      </c>
      <c r="AL201" s="219" t="n">
        <v>13000</v>
      </c>
      <c r="AM201" s="219"/>
      <c r="AN201" s="180" t="n">
        <f aca="false">SUM(AK201+AL201-AM201)</f>
        <v>45000</v>
      </c>
      <c r="AO201" s="207" t="n">
        <f aca="false">SUM(AN201/$AN$2)</f>
        <v>5972.52637865817</v>
      </c>
      <c r="AP201" s="180" t="n">
        <v>40000</v>
      </c>
      <c r="AQ201" s="180"/>
      <c r="AR201" s="207" t="n">
        <f aca="false">SUM(AP201/$AN$2)</f>
        <v>5308.91233658504</v>
      </c>
      <c r="AS201" s="207" t="n">
        <v>6675</v>
      </c>
      <c r="AT201" s="207" t="n">
        <v>6675</v>
      </c>
      <c r="AU201" s="207" t="n">
        <v>1500</v>
      </c>
      <c r="AV201" s="207"/>
      <c r="AW201" s="207" t="n">
        <f aca="false">SUM(AR201+AU201-AV201)</f>
        <v>6808.91233658504</v>
      </c>
      <c r="AX201" s="215" t="n">
        <v>6675</v>
      </c>
      <c r="AY201" s="180"/>
      <c r="AZ201" s="180"/>
      <c r="BA201" s="160" t="n">
        <f aca="false">SUM(AW201+AY201-AZ201)</f>
        <v>6808.91233658504</v>
      </c>
      <c r="BI201" s="3"/>
    </row>
    <row r="202" customFormat="false" ht="12.75" hidden="false" customHeight="false" outlineLevel="0" collapsed="false">
      <c r="A202" s="214"/>
      <c r="B202" s="220" t="s">
        <v>326</v>
      </c>
      <c r="C202" s="220"/>
      <c r="D202" s="220"/>
      <c r="E202" s="220"/>
      <c r="F202" s="220"/>
      <c r="G202" s="220"/>
      <c r="H202" s="220"/>
      <c r="I202" s="206" t="n">
        <v>37</v>
      </c>
      <c r="J202" s="137" t="s">
        <v>316</v>
      </c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 t="n">
        <f aca="false">SUM(X203)</f>
        <v>30000</v>
      </c>
      <c r="Y202" s="207" t="n">
        <f aca="false">SUM(Y203)</f>
        <v>35500</v>
      </c>
      <c r="Z202" s="207" t="n">
        <f aca="false">SUM(Z203)</f>
        <v>20500</v>
      </c>
      <c r="AA202" s="207" t="n">
        <f aca="false">SUM(AA203)</f>
        <v>21000</v>
      </c>
      <c r="AB202" s="207" t="n">
        <f aca="false">SUM(AB203)</f>
        <v>0</v>
      </c>
      <c r="AC202" s="207" t="n">
        <f aca="false">SUM(AC203)</f>
        <v>21000</v>
      </c>
      <c r="AD202" s="207" t="n">
        <f aca="false">SUM(AD203)</f>
        <v>21000</v>
      </c>
      <c r="AE202" s="207" t="n">
        <f aca="false">SUM(AE203)</f>
        <v>0</v>
      </c>
      <c r="AF202" s="207" t="n">
        <f aca="false">SUM(AF203)</f>
        <v>0</v>
      </c>
      <c r="AG202" s="207" t="n">
        <f aca="false">SUM(AG203)</f>
        <v>37000</v>
      </c>
      <c r="AH202" s="207" t="n">
        <f aca="false">SUM(AH203)</f>
        <v>32468.11</v>
      </c>
      <c r="AI202" s="207" t="n">
        <f aca="false">SUM(AI203)</f>
        <v>36000</v>
      </c>
      <c r="AJ202" s="207" t="n">
        <f aca="false">SUM(AJ203)</f>
        <v>0</v>
      </c>
      <c r="AK202" s="207" t="n">
        <f aca="false">SUM(AK203)</f>
        <v>30000</v>
      </c>
      <c r="AL202" s="207" t="n">
        <f aca="false">SUM(AL203)</f>
        <v>8500</v>
      </c>
      <c r="AM202" s="207" t="n">
        <f aca="false">SUM(AM203)</f>
        <v>0</v>
      </c>
      <c r="AN202" s="207" t="n">
        <f aca="false">SUM(AN203)</f>
        <v>38500</v>
      </c>
      <c r="AO202" s="207" t="n">
        <f aca="false">SUM(AN202/$AN$2)</f>
        <v>5109.8281239631</v>
      </c>
      <c r="AP202" s="207" t="n">
        <f aca="false">SUM(AP203)</f>
        <v>43500</v>
      </c>
      <c r="AQ202" s="207"/>
      <c r="AR202" s="207" t="n">
        <f aca="false">SUM(AP202/$AN$2)</f>
        <v>5773.44216603623</v>
      </c>
      <c r="AS202" s="207"/>
      <c r="AT202" s="207" t="n">
        <f aca="false">SUM(AT203)</f>
        <v>281.97</v>
      </c>
      <c r="AU202" s="207" t="n">
        <f aca="false">SUM(AU203)</f>
        <v>500</v>
      </c>
      <c r="AV202" s="207" t="n">
        <f aca="false">SUM(AV203)</f>
        <v>0</v>
      </c>
      <c r="AW202" s="207" t="n">
        <f aca="false">SUM(AR202+AU202-AV202)</f>
        <v>6273.44216603623</v>
      </c>
      <c r="AX202" s="215" t="n">
        <f aca="false">SUM(AX203)</f>
        <v>4601.97</v>
      </c>
      <c r="AY202" s="216" t="n">
        <f aca="false">SUM(AY203)</f>
        <v>1600</v>
      </c>
      <c r="AZ202" s="216" t="n">
        <f aca="false">SUM(AZ203)</f>
        <v>2928.14</v>
      </c>
      <c r="BA202" s="287" t="n">
        <f aca="false">SUM(BA203)</f>
        <v>4945.30216603623</v>
      </c>
      <c r="BB202" s="3" t="n">
        <v>4945.3</v>
      </c>
      <c r="BI202" s="3"/>
    </row>
    <row r="203" customFormat="false" ht="12.75" hidden="true" customHeight="false" outlineLevel="0" collapsed="false">
      <c r="A203" s="209"/>
      <c r="B203" s="205"/>
      <c r="C203" s="205"/>
      <c r="D203" s="205"/>
      <c r="E203" s="205"/>
      <c r="F203" s="205"/>
      <c r="G203" s="205"/>
      <c r="H203" s="205"/>
      <c r="I203" s="217" t="n">
        <v>372</v>
      </c>
      <c r="J203" s="218" t="s">
        <v>317</v>
      </c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07"/>
      <c r="W203" s="219"/>
      <c r="X203" s="219" t="n">
        <f aca="false">SUM(X204:X205)</f>
        <v>30000</v>
      </c>
      <c r="Y203" s="219" t="n">
        <f aca="false">SUM(Y204:Y205)</f>
        <v>35500</v>
      </c>
      <c r="Z203" s="219" t="n">
        <f aca="false">SUM(Z204:Z205)</f>
        <v>20500</v>
      </c>
      <c r="AA203" s="219" t="n">
        <f aca="false">SUM(AA204:AA205)</f>
        <v>21000</v>
      </c>
      <c r="AB203" s="219" t="n">
        <f aca="false">SUM(AB204:AB205)</f>
        <v>0</v>
      </c>
      <c r="AC203" s="219" t="n">
        <f aca="false">SUM(AC204:AC205)</f>
        <v>21000</v>
      </c>
      <c r="AD203" s="219" t="n">
        <f aca="false">SUM(AD204:AD205)</f>
        <v>21000</v>
      </c>
      <c r="AE203" s="219"/>
      <c r="AF203" s="219"/>
      <c r="AG203" s="221" t="n">
        <f aca="false">SUM(AG204:AG207)</f>
        <v>37000</v>
      </c>
      <c r="AH203" s="221" t="n">
        <f aca="false">SUM(AH204:AH207)</f>
        <v>32468.11</v>
      </c>
      <c r="AI203" s="221" t="n">
        <f aca="false">SUM(AI204:AI207)</f>
        <v>36000</v>
      </c>
      <c r="AJ203" s="221" t="n">
        <f aca="false">SUM(AJ204:AJ207)</f>
        <v>0</v>
      </c>
      <c r="AK203" s="221" t="n">
        <v>30000</v>
      </c>
      <c r="AL203" s="221" t="n">
        <f aca="false">SUM(AL204:AL207)</f>
        <v>8500</v>
      </c>
      <c r="AM203" s="221" t="n">
        <f aca="false">SUM(AM204:AM207)</f>
        <v>0</v>
      </c>
      <c r="AN203" s="221" t="n">
        <f aca="false">SUM(AN204:AN207)</f>
        <v>38500</v>
      </c>
      <c r="AO203" s="207" t="n">
        <f aca="false">SUM(AN203/$AN$2)</f>
        <v>5109.8281239631</v>
      </c>
      <c r="AP203" s="221" t="n">
        <f aca="false">SUM(AP204:AP207)</f>
        <v>43500</v>
      </c>
      <c r="AQ203" s="221"/>
      <c r="AR203" s="207" t="n">
        <f aca="false">SUM(AP203/$AN$2)</f>
        <v>5773.44216603623</v>
      </c>
      <c r="AS203" s="207"/>
      <c r="AT203" s="207" t="n">
        <f aca="false">SUM(AT204:AT207)</f>
        <v>281.97</v>
      </c>
      <c r="AU203" s="207" t="n">
        <f aca="false">SUM(AU204:AU207)</f>
        <v>500</v>
      </c>
      <c r="AV203" s="207" t="n">
        <f aca="false">SUM(AV204:AV207)</f>
        <v>0</v>
      </c>
      <c r="AW203" s="207" t="n">
        <f aca="false">SUM(AR203+AU203-AV203)</f>
        <v>6273.44216603623</v>
      </c>
      <c r="AX203" s="215" t="n">
        <f aca="false">SUM(AX204:AX207)</f>
        <v>4601.97</v>
      </c>
      <c r="AY203" s="216" t="n">
        <f aca="false">SUM(AY204:AY207)</f>
        <v>1600</v>
      </c>
      <c r="AZ203" s="216" t="n">
        <f aca="false">SUM(AZ204:AZ207)</f>
        <v>2928.14</v>
      </c>
      <c r="BA203" s="287" t="n">
        <f aca="false">SUM(BA204:BA207)</f>
        <v>4945.30216603623</v>
      </c>
      <c r="BI203" s="3"/>
    </row>
    <row r="204" customFormat="false" ht="12.75" hidden="true" customHeight="false" outlineLevel="0" collapsed="false">
      <c r="A204" s="209"/>
      <c r="B204" s="205"/>
      <c r="C204" s="205"/>
      <c r="D204" s="205"/>
      <c r="E204" s="205"/>
      <c r="F204" s="205"/>
      <c r="G204" s="205"/>
      <c r="H204" s="205"/>
      <c r="I204" s="217" t="n">
        <v>37221</v>
      </c>
      <c r="J204" s="218" t="s">
        <v>327</v>
      </c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 t="n">
        <v>10000</v>
      </c>
      <c r="X204" s="219" t="n">
        <v>25000</v>
      </c>
      <c r="Y204" s="219" t="n">
        <v>30000</v>
      </c>
      <c r="Z204" s="219" t="n">
        <v>15000</v>
      </c>
      <c r="AA204" s="219" t="n">
        <v>15000</v>
      </c>
      <c r="AB204" s="219"/>
      <c r="AC204" s="219" t="n">
        <v>15000</v>
      </c>
      <c r="AD204" s="219" t="n">
        <v>15000</v>
      </c>
      <c r="AE204" s="219"/>
      <c r="AF204" s="219"/>
      <c r="AG204" s="221" t="n">
        <f aca="false">SUM(AD204+AE204-AF204)</f>
        <v>15000</v>
      </c>
      <c r="AH204" s="219" t="n">
        <v>16468.11</v>
      </c>
      <c r="AI204" s="219" t="n">
        <v>14000</v>
      </c>
      <c r="AJ204" s="180" t="n">
        <v>0</v>
      </c>
      <c r="AK204" s="219" t="n">
        <v>14000</v>
      </c>
      <c r="AL204" s="219"/>
      <c r="AM204" s="219"/>
      <c r="AN204" s="180" t="n">
        <f aca="false">SUM(AK204+AL204-AM204)</f>
        <v>14000</v>
      </c>
      <c r="AO204" s="207" t="n">
        <f aca="false">SUM(AN204/$AN$2)</f>
        <v>1858.11931780476</v>
      </c>
      <c r="AP204" s="180" t="n">
        <v>15000</v>
      </c>
      <c r="AQ204" s="180"/>
      <c r="AR204" s="207" t="n">
        <f aca="false">SUM(AP204/$AN$2)</f>
        <v>1990.84212621939</v>
      </c>
      <c r="AS204" s="207" t="n">
        <v>50.97</v>
      </c>
      <c r="AT204" s="207" t="n">
        <v>50.97</v>
      </c>
      <c r="AU204" s="207"/>
      <c r="AV204" s="207"/>
      <c r="AW204" s="207" t="n">
        <f aca="false">SUM(AR204+AU204-AV204)</f>
        <v>1990.84212621939</v>
      </c>
      <c r="AX204" s="215" t="n">
        <v>50.97</v>
      </c>
      <c r="AY204" s="180" t="n">
        <v>0</v>
      </c>
      <c r="AZ204" s="180" t="n">
        <v>1800</v>
      </c>
      <c r="BA204" s="160" t="n">
        <f aca="false">SUM(AW204+AY204-AZ204)</f>
        <v>190.842126219391</v>
      </c>
      <c r="BI204" s="3"/>
    </row>
    <row r="205" customFormat="false" ht="12.75" hidden="true" customHeight="false" outlineLevel="0" collapsed="false">
      <c r="A205" s="209"/>
      <c r="B205" s="205"/>
      <c r="C205" s="205"/>
      <c r="D205" s="205"/>
      <c r="E205" s="205"/>
      <c r="F205" s="205"/>
      <c r="G205" s="205"/>
      <c r="H205" s="205"/>
      <c r="I205" s="217" t="n">
        <v>37221</v>
      </c>
      <c r="J205" s="218" t="s">
        <v>328</v>
      </c>
      <c r="K205" s="219" t="n">
        <v>8000</v>
      </c>
      <c r="L205" s="219" t="n">
        <v>10000</v>
      </c>
      <c r="M205" s="219" t="n">
        <v>10000</v>
      </c>
      <c r="N205" s="219" t="n">
        <v>82000</v>
      </c>
      <c r="O205" s="219" t="n">
        <v>82000</v>
      </c>
      <c r="P205" s="219" t="n">
        <v>82000</v>
      </c>
      <c r="Q205" s="219" t="n">
        <v>82000</v>
      </c>
      <c r="R205" s="219" t="n">
        <v>37145.75</v>
      </c>
      <c r="S205" s="219"/>
      <c r="T205" s="219"/>
      <c r="U205" s="219"/>
      <c r="V205" s="207" t="n">
        <f aca="false">S205/P205*100</f>
        <v>0</v>
      </c>
      <c r="W205" s="219" t="n">
        <v>5000</v>
      </c>
      <c r="X205" s="219" t="n">
        <v>5000</v>
      </c>
      <c r="Y205" s="219" t="n">
        <v>5500</v>
      </c>
      <c r="Z205" s="219" t="n">
        <v>5500</v>
      </c>
      <c r="AA205" s="219" t="n">
        <v>6000</v>
      </c>
      <c r="AB205" s="219"/>
      <c r="AC205" s="219" t="n">
        <v>6000</v>
      </c>
      <c r="AD205" s="219" t="n">
        <v>6000</v>
      </c>
      <c r="AE205" s="219"/>
      <c r="AF205" s="219"/>
      <c r="AG205" s="221" t="n">
        <f aca="false">SUM(AD205+AE205-AF205)</f>
        <v>6000</v>
      </c>
      <c r="AH205" s="219" t="n">
        <v>0</v>
      </c>
      <c r="AI205" s="219" t="n">
        <v>6000</v>
      </c>
      <c r="AJ205" s="180" t="n">
        <v>0</v>
      </c>
      <c r="AK205" s="219" t="n">
        <v>0</v>
      </c>
      <c r="AL205" s="219" t="n">
        <v>8500</v>
      </c>
      <c r="AM205" s="219"/>
      <c r="AN205" s="180" t="n">
        <f aca="false">SUM(AK205+AL205-AM205)</f>
        <v>8500</v>
      </c>
      <c r="AO205" s="207" t="n">
        <f aca="false">SUM(AN205/$AN$2)</f>
        <v>1128.14387152432</v>
      </c>
      <c r="AP205" s="180" t="n">
        <v>8500</v>
      </c>
      <c r="AQ205" s="180"/>
      <c r="AR205" s="207" t="n">
        <f aca="false">SUM(AP205/$AN$2)</f>
        <v>1128.14387152432</v>
      </c>
      <c r="AS205" s="207"/>
      <c r="AT205" s="207"/>
      <c r="AU205" s="207"/>
      <c r="AV205" s="207"/>
      <c r="AW205" s="207" t="n">
        <f aca="false">SUM(AR205+AU205-AV205)</f>
        <v>1128.14387152432</v>
      </c>
      <c r="AX205" s="215"/>
      <c r="AY205" s="180"/>
      <c r="AZ205" s="180" t="n">
        <v>1128.14</v>
      </c>
      <c r="BA205" s="160" t="n">
        <f aca="false">SUM(AW205+AY205-AZ205)</f>
        <v>0.00387152432131188</v>
      </c>
      <c r="BI205" s="3"/>
    </row>
    <row r="206" customFormat="false" ht="12.75" hidden="true" customHeight="false" outlineLevel="0" collapsed="false">
      <c r="A206" s="209"/>
      <c r="B206" s="205"/>
      <c r="C206" s="205"/>
      <c r="D206" s="205"/>
      <c r="E206" s="205"/>
      <c r="F206" s="205"/>
      <c r="G206" s="205"/>
      <c r="H206" s="205"/>
      <c r="I206" s="217" t="n">
        <v>37229</v>
      </c>
      <c r="J206" s="218" t="s">
        <v>329</v>
      </c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07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21"/>
      <c r="AH206" s="219"/>
      <c r="AI206" s="219"/>
      <c r="AJ206" s="180"/>
      <c r="AK206" s="219"/>
      <c r="AL206" s="219"/>
      <c r="AM206" s="219"/>
      <c r="AN206" s="180"/>
      <c r="AO206" s="207"/>
      <c r="AP206" s="180"/>
      <c r="AQ206" s="180"/>
      <c r="AR206" s="207"/>
      <c r="AS206" s="207" t="n">
        <v>231</v>
      </c>
      <c r="AT206" s="207" t="n">
        <v>231</v>
      </c>
      <c r="AU206" s="207" t="n">
        <v>500</v>
      </c>
      <c r="AV206" s="207"/>
      <c r="AW206" s="207" t="n">
        <f aca="false">SUM(AR206+AU206-AV206)</f>
        <v>500</v>
      </c>
      <c r="AX206" s="215" t="n">
        <v>1821</v>
      </c>
      <c r="AY206" s="180" t="n">
        <v>1500</v>
      </c>
      <c r="AZ206" s="180"/>
      <c r="BA206" s="160" t="n">
        <f aca="false">SUM(AW206+AY206-AZ206)</f>
        <v>2000</v>
      </c>
      <c r="BI206" s="3"/>
    </row>
    <row r="207" customFormat="false" ht="12.75" hidden="true" customHeight="false" outlineLevel="0" collapsed="false">
      <c r="A207" s="209"/>
      <c r="B207" s="205"/>
      <c r="C207" s="205"/>
      <c r="D207" s="205"/>
      <c r="E207" s="205"/>
      <c r="F207" s="205"/>
      <c r="G207" s="205"/>
      <c r="H207" s="205"/>
      <c r="I207" s="217" t="n">
        <v>37229</v>
      </c>
      <c r="J207" s="218" t="s">
        <v>330</v>
      </c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07"/>
      <c r="W207" s="219"/>
      <c r="X207" s="219"/>
      <c r="Y207" s="219"/>
      <c r="Z207" s="219"/>
      <c r="AA207" s="219"/>
      <c r="AB207" s="219"/>
      <c r="AC207" s="219"/>
      <c r="AD207" s="219" t="n">
        <v>16000</v>
      </c>
      <c r="AE207" s="219"/>
      <c r="AF207" s="219"/>
      <c r="AG207" s="221" t="n">
        <f aca="false">SUM(AD207+AE207-AF207)</f>
        <v>16000</v>
      </c>
      <c r="AH207" s="219" t="n">
        <v>16000</v>
      </c>
      <c r="AI207" s="219" t="n">
        <v>16000</v>
      </c>
      <c r="AJ207" s="180" t="n">
        <v>0</v>
      </c>
      <c r="AK207" s="219" t="n">
        <v>16000</v>
      </c>
      <c r="AL207" s="219"/>
      <c r="AM207" s="219"/>
      <c r="AN207" s="180" t="n">
        <f aca="false">SUM(AK207+AL207-AM207)</f>
        <v>16000</v>
      </c>
      <c r="AO207" s="207" t="n">
        <f aca="false">SUM(AN207/$AN$2)</f>
        <v>2123.56493463402</v>
      </c>
      <c r="AP207" s="180" t="n">
        <v>20000</v>
      </c>
      <c r="AQ207" s="180"/>
      <c r="AR207" s="207" t="n">
        <f aca="false">SUM(AP207/$AN$2)</f>
        <v>2654.45616829252</v>
      </c>
      <c r="AS207" s="207"/>
      <c r="AT207" s="207"/>
      <c r="AU207" s="207"/>
      <c r="AV207" s="207"/>
      <c r="AW207" s="207" t="n">
        <f aca="false">SUM(AR207+AU207-AV207)</f>
        <v>2654.45616829252</v>
      </c>
      <c r="AX207" s="215" t="n">
        <v>2730</v>
      </c>
      <c r="AY207" s="180" t="n">
        <v>100</v>
      </c>
      <c r="AZ207" s="180"/>
      <c r="BA207" s="160" t="n">
        <f aca="false">SUM(AW207+AY207-AZ207)</f>
        <v>2754.45616829252</v>
      </c>
      <c r="BI207" s="3"/>
    </row>
    <row r="208" customFormat="false" ht="12.75" hidden="false" customHeight="false" outlineLevel="0" collapsed="false">
      <c r="A208" s="214" t="s">
        <v>331</v>
      </c>
      <c r="B208" s="220"/>
      <c r="C208" s="220"/>
      <c r="D208" s="220"/>
      <c r="E208" s="220"/>
      <c r="F208" s="220"/>
      <c r="G208" s="220"/>
      <c r="H208" s="220"/>
      <c r="I208" s="206" t="s">
        <v>332</v>
      </c>
      <c r="J208" s="137" t="s">
        <v>333</v>
      </c>
      <c r="K208" s="207" t="e">
        <f aca="false">SUM(K209+K238+#REF!)</f>
        <v>#REF!</v>
      </c>
      <c r="L208" s="207" t="e">
        <f aca="false">SUM(L209+L238+#REF!)</f>
        <v>#REF!</v>
      </c>
      <c r="M208" s="207" t="e">
        <f aca="false">SUM(M209+M238+#REF!)</f>
        <v>#REF!</v>
      </c>
      <c r="N208" s="207" t="e">
        <f aca="false">SUM(N209+N238+N228)</f>
        <v>#REF!</v>
      </c>
      <c r="O208" s="207" t="e">
        <f aca="false">SUM(O209+O238+O228)</f>
        <v>#REF!</v>
      </c>
      <c r="P208" s="207" t="e">
        <f aca="false">SUM(P209+P238+P228)</f>
        <v>#REF!</v>
      </c>
      <c r="Q208" s="207" t="e">
        <f aca="false">SUM(Q209+Q238+Q228)</f>
        <v>#REF!</v>
      </c>
      <c r="R208" s="207" t="e">
        <f aca="false">SUM(R209+R238+R228)</f>
        <v>#REF!</v>
      </c>
      <c r="S208" s="207" t="e">
        <f aca="false">SUM(S209+S238+S228)</f>
        <v>#REF!</v>
      </c>
      <c r="T208" s="207" t="e">
        <f aca="false">SUM(T209+T238+T228)</f>
        <v>#REF!</v>
      </c>
      <c r="U208" s="207" t="e">
        <f aca="false">SUM(U209+U238+U228)</f>
        <v>#REF!</v>
      </c>
      <c r="V208" s="207" t="e">
        <f aca="false">SUM(V209+V238+V228)</f>
        <v>#REF!</v>
      </c>
      <c r="W208" s="207" t="n">
        <f aca="false">SUM(W209+W238+W228)</f>
        <v>115000</v>
      </c>
      <c r="X208" s="207" t="n">
        <f aca="false">SUM(X209+X238+X228)</f>
        <v>150000</v>
      </c>
      <c r="Y208" s="207" t="n">
        <f aca="false">SUM(Y209+Y238+Y228)</f>
        <v>950000</v>
      </c>
      <c r="Z208" s="207" t="n">
        <f aca="false">SUM(Z209+Z238+Z228)</f>
        <v>1200000</v>
      </c>
      <c r="AA208" s="207" t="n">
        <f aca="false">SUM(AA209+AA238+AA228)</f>
        <v>950000</v>
      </c>
      <c r="AB208" s="207" t="n">
        <f aca="false">SUM(AB209+AB238+AB228)</f>
        <v>82368.21</v>
      </c>
      <c r="AC208" s="207" t="n">
        <f aca="false">SUM(AC209+AC238+AC228)</f>
        <v>1788000</v>
      </c>
      <c r="AD208" s="207" t="n">
        <f aca="false">SUM(AD209+AD238+AD228)</f>
        <v>1998000</v>
      </c>
      <c r="AE208" s="207" t="n">
        <f aca="false">SUM(AE209+AE238+AE228)</f>
        <v>0</v>
      </c>
      <c r="AF208" s="207" t="n">
        <f aca="false">SUM(AF209+AF238+AF228)</f>
        <v>0</v>
      </c>
      <c r="AG208" s="207" t="n">
        <f aca="false">SUM(AG209+AG238+AG228)</f>
        <v>1998000</v>
      </c>
      <c r="AH208" s="207" t="n">
        <f aca="false">SUM(AH209+AH238+AH228)</f>
        <v>610261.41</v>
      </c>
      <c r="AI208" s="207" t="n">
        <f aca="false">SUM(AI209+AI238+AI228)</f>
        <v>1850000</v>
      </c>
      <c r="AJ208" s="207" t="n">
        <f aca="false">SUM(AJ209+AJ238+AJ228)</f>
        <v>281229.98</v>
      </c>
      <c r="AK208" s="207" t="n">
        <f aca="false">SUM(AK209+AK238+AK228)</f>
        <v>2030000</v>
      </c>
      <c r="AL208" s="207" t="n">
        <f aca="false">SUM(AL209+AL238+AL228)</f>
        <v>320000</v>
      </c>
      <c r="AM208" s="207" t="n">
        <f aca="false">SUM(AM209+AM238+AM228)</f>
        <v>200000</v>
      </c>
      <c r="AN208" s="207" t="n">
        <f aca="false">SUM(AN209+AN238+AN228)</f>
        <v>2150000</v>
      </c>
      <c r="AO208" s="207" t="n">
        <f aca="false">SUM(AN208/$AN$2)</f>
        <v>285354.038091446</v>
      </c>
      <c r="AP208" s="207" t="n">
        <f aca="false">SUM(AP209+AP238+AP228)</f>
        <v>1600000</v>
      </c>
      <c r="AQ208" s="207" t="n">
        <f aca="false">SUM(AQ209+AQ238+AQ228)</f>
        <v>0</v>
      </c>
      <c r="AR208" s="207" t="n">
        <f aca="false">SUM(AP208/$AN$2)</f>
        <v>212356.493463402</v>
      </c>
      <c r="AS208" s="207"/>
      <c r="AT208" s="207" t="n">
        <f aca="false">SUM(AT209+AT238+AT228)</f>
        <v>58314.48</v>
      </c>
      <c r="AU208" s="207" t="n">
        <f aca="false">SUM(AU209+AU238+AU228)</f>
        <v>134463.16</v>
      </c>
      <c r="AV208" s="207" t="n">
        <f aca="false">SUM(AV209+AV238+AV228)</f>
        <v>30466.48</v>
      </c>
      <c r="AW208" s="207" t="n">
        <f aca="false">SUM(AR208+AU208-AV208)</f>
        <v>316353.173463402</v>
      </c>
      <c r="AX208" s="215" t="n">
        <f aca="false">SUM(AX209+AX228+AX238)</f>
        <v>98139.52</v>
      </c>
      <c r="AY208" s="216" t="n">
        <f aca="false">SUM(AY209+AY228+AY238)</f>
        <v>20000</v>
      </c>
      <c r="AZ208" s="216" t="n">
        <f aca="false">SUM(AZ209+AZ228+AZ238)</f>
        <v>125201.86</v>
      </c>
      <c r="BA208" s="287" t="n">
        <f aca="false">SUM(BA209+BA228+BA238)</f>
        <v>211151.313463402</v>
      </c>
      <c r="BI208" s="3"/>
    </row>
    <row r="209" customFormat="false" ht="12.75" hidden="false" customHeight="false" outlineLevel="0" collapsed="false">
      <c r="A209" s="209" t="s">
        <v>334</v>
      </c>
      <c r="B209" s="205"/>
      <c r="C209" s="205"/>
      <c r="D209" s="205"/>
      <c r="E209" s="205"/>
      <c r="F209" s="205"/>
      <c r="G209" s="205"/>
      <c r="H209" s="205"/>
      <c r="I209" s="217" t="s">
        <v>155</v>
      </c>
      <c r="J209" s="218" t="s">
        <v>335</v>
      </c>
      <c r="K209" s="219" t="e">
        <f aca="false">SUM(K210)</f>
        <v>#REF!</v>
      </c>
      <c r="L209" s="219" t="e">
        <f aca="false">SUM(L210)</f>
        <v>#REF!</v>
      </c>
      <c r="M209" s="219" t="e">
        <f aca="false">SUM(M210)</f>
        <v>#REF!</v>
      </c>
      <c r="N209" s="219" t="e">
        <f aca="false">SUM(N210)</f>
        <v>#REF!</v>
      </c>
      <c r="O209" s="219" t="e">
        <f aca="false">SUM(O210)</f>
        <v>#REF!</v>
      </c>
      <c r="P209" s="219" t="e">
        <f aca="false">SUM(P210)</f>
        <v>#REF!</v>
      </c>
      <c r="Q209" s="219" t="e">
        <f aca="false">SUM(Q210)</f>
        <v>#REF!</v>
      </c>
      <c r="R209" s="219" t="e">
        <f aca="false">SUM(R210)</f>
        <v>#REF!</v>
      </c>
      <c r="S209" s="219" t="e">
        <f aca="false">SUM(S210)</f>
        <v>#REF!</v>
      </c>
      <c r="T209" s="219" t="e">
        <f aca="false">SUM(T210)</f>
        <v>#REF!</v>
      </c>
      <c r="U209" s="219" t="e">
        <f aca="false">SUM(U210)</f>
        <v>#REF!</v>
      </c>
      <c r="V209" s="219" t="e">
        <f aca="false">SUM(V210)</f>
        <v>#REF!</v>
      </c>
      <c r="W209" s="219" t="n">
        <f aca="false">SUM(W210)</f>
        <v>0</v>
      </c>
      <c r="X209" s="219" t="n">
        <f aca="false">SUM(X210)</f>
        <v>0</v>
      </c>
      <c r="Y209" s="219" t="n">
        <f aca="false">SUM(Y210)</f>
        <v>400000</v>
      </c>
      <c r="Z209" s="219" t="n">
        <f aca="false">SUM(Z210)</f>
        <v>650000</v>
      </c>
      <c r="AA209" s="219" t="n">
        <f aca="false">SUM(AA210)</f>
        <v>400000</v>
      </c>
      <c r="AB209" s="219" t="n">
        <f aca="false">SUM(AB210)</f>
        <v>75137.46</v>
      </c>
      <c r="AC209" s="219" t="n">
        <f aca="false">SUM(AC210)</f>
        <v>1238000</v>
      </c>
      <c r="AD209" s="219" t="n">
        <f aca="false">SUM(AD210)</f>
        <v>1498000</v>
      </c>
      <c r="AE209" s="219" t="n">
        <f aca="false">SUM(AE210)</f>
        <v>0</v>
      </c>
      <c r="AF209" s="219" t="n">
        <f aca="false">SUM(AF210)</f>
        <v>0</v>
      </c>
      <c r="AG209" s="219" t="n">
        <f aca="false">SUM(AG210)</f>
        <v>1498000</v>
      </c>
      <c r="AH209" s="219" t="n">
        <f aca="false">SUM(AH210)</f>
        <v>601936.41</v>
      </c>
      <c r="AI209" s="219" t="n">
        <f aca="false">SUM(AI210)</f>
        <v>1250000</v>
      </c>
      <c r="AJ209" s="219" t="n">
        <f aca="false">SUM(AJ210)</f>
        <v>278452.08</v>
      </c>
      <c r="AK209" s="219" t="n">
        <f aca="false">SUM(AK210)</f>
        <v>1650000</v>
      </c>
      <c r="AL209" s="219" t="n">
        <f aca="false">SUM(AL210)</f>
        <v>320000</v>
      </c>
      <c r="AM209" s="219" t="n">
        <f aca="false">SUM(AM210)</f>
        <v>200000</v>
      </c>
      <c r="AN209" s="219" t="n">
        <f aca="false">SUM(AN210)</f>
        <v>1770000</v>
      </c>
      <c r="AO209" s="207" t="n">
        <f aca="false">SUM(AN209/$AN$2)</f>
        <v>234919.370893888</v>
      </c>
      <c r="AP209" s="219" t="n">
        <f aca="false">SUM(AP210)</f>
        <v>1170000</v>
      </c>
      <c r="AQ209" s="219" t="n">
        <f aca="false">SUM(AQ210)</f>
        <v>0</v>
      </c>
      <c r="AR209" s="207" t="n">
        <f aca="false">SUM(AP209/$AN$2)</f>
        <v>155285.685845113</v>
      </c>
      <c r="AS209" s="207"/>
      <c r="AT209" s="207" t="n">
        <f aca="false">SUM(AT210)</f>
        <v>41557.96</v>
      </c>
      <c r="AU209" s="207" t="n">
        <f aca="false">SUM(AU210)</f>
        <v>100000</v>
      </c>
      <c r="AV209" s="207" t="n">
        <f aca="false">SUM(AV210)</f>
        <v>30466.48</v>
      </c>
      <c r="AW209" s="207" t="n">
        <f aca="false">SUM(AR209+AU209-AV209)</f>
        <v>224819.205845112</v>
      </c>
      <c r="AX209" s="215" t="n">
        <f aca="false">SUM(AX219+AX215)</f>
        <v>53914.22</v>
      </c>
      <c r="AY209" s="216" t="n">
        <f aca="false">SUM(AY219+AY215)</f>
        <v>20000</v>
      </c>
      <c r="AZ209" s="216" t="n">
        <f aca="false">SUM(AZ219+AZ215)</f>
        <v>79347.9</v>
      </c>
      <c r="BA209" s="287" t="n">
        <f aca="false">SUM(BA219+BA215)</f>
        <v>165471.305845112</v>
      </c>
      <c r="BI209" s="3"/>
    </row>
    <row r="210" customFormat="false" ht="12.75" hidden="false" customHeight="false" outlineLevel="0" collapsed="false">
      <c r="A210" s="209"/>
      <c r="B210" s="205"/>
      <c r="C210" s="205"/>
      <c r="D210" s="205"/>
      <c r="E210" s="205"/>
      <c r="F210" s="205"/>
      <c r="G210" s="205"/>
      <c r="H210" s="205"/>
      <c r="I210" s="217" t="s">
        <v>336</v>
      </c>
      <c r="J210" s="218"/>
      <c r="K210" s="219" t="e">
        <f aca="false">SUM(K219)</f>
        <v>#REF!</v>
      </c>
      <c r="L210" s="219" t="e">
        <f aca="false">SUM(L219)</f>
        <v>#REF!</v>
      </c>
      <c r="M210" s="219" t="e">
        <f aca="false">SUM(M219)</f>
        <v>#REF!</v>
      </c>
      <c r="N210" s="219" t="e">
        <f aca="false">SUM(N219)</f>
        <v>#REF!</v>
      </c>
      <c r="O210" s="219" t="e">
        <f aca="false">SUM(O219)</f>
        <v>#REF!</v>
      </c>
      <c r="P210" s="219" t="e">
        <f aca="false">SUM(P219)</f>
        <v>#REF!</v>
      </c>
      <c r="Q210" s="219" t="e">
        <f aca="false">SUM(Q219)</f>
        <v>#REF!</v>
      </c>
      <c r="R210" s="219" t="e">
        <f aca="false">SUM(R219)</f>
        <v>#REF!</v>
      </c>
      <c r="S210" s="219" t="e">
        <f aca="false">SUM(S219)</f>
        <v>#REF!</v>
      </c>
      <c r="T210" s="219" t="e">
        <f aca="false">SUM(T219)</f>
        <v>#REF!</v>
      </c>
      <c r="U210" s="219" t="e">
        <f aca="false">SUM(U219)</f>
        <v>#REF!</v>
      </c>
      <c r="V210" s="219" t="e">
        <f aca="false">SUM(V219)</f>
        <v>#REF!</v>
      </c>
      <c r="W210" s="219" t="n">
        <f aca="false">SUM(W219)</f>
        <v>0</v>
      </c>
      <c r="X210" s="219" t="n">
        <f aca="false">SUM(X219)</f>
        <v>0</v>
      </c>
      <c r="Y210" s="219" t="n">
        <f aca="false">SUM(Y219)</f>
        <v>400000</v>
      </c>
      <c r="Z210" s="219" t="n">
        <f aca="false">SUM(Z219)</f>
        <v>650000</v>
      </c>
      <c r="AA210" s="219" t="n">
        <f aca="false">SUM(AA219)</f>
        <v>400000</v>
      </c>
      <c r="AB210" s="219" t="n">
        <f aca="false">SUM(AB219)</f>
        <v>75137.46</v>
      </c>
      <c r="AC210" s="219" t="n">
        <f aca="false">SUM(AC219)</f>
        <v>1238000</v>
      </c>
      <c r="AD210" s="219" t="n">
        <f aca="false">SUM(AD219)</f>
        <v>1498000</v>
      </c>
      <c r="AE210" s="219" t="n">
        <f aca="false">SUM(AE219)</f>
        <v>0</v>
      </c>
      <c r="AF210" s="219" t="n">
        <f aca="false">SUM(AF219)</f>
        <v>0</v>
      </c>
      <c r="AG210" s="219" t="n">
        <f aca="false">SUM(AG219)</f>
        <v>1498000</v>
      </c>
      <c r="AH210" s="219" t="n">
        <f aca="false">SUM(AH219)</f>
        <v>601936.41</v>
      </c>
      <c r="AI210" s="219" t="n">
        <f aca="false">SUM(AI219)</f>
        <v>1250000</v>
      </c>
      <c r="AJ210" s="219" t="n">
        <f aca="false">SUM(AJ219)</f>
        <v>278452.08</v>
      </c>
      <c r="AK210" s="219" t="n">
        <f aca="false">SUM(AK219)</f>
        <v>1650000</v>
      </c>
      <c r="AL210" s="219" t="n">
        <f aca="false">SUM(AL219)</f>
        <v>320000</v>
      </c>
      <c r="AM210" s="219" t="n">
        <f aca="false">SUM(AM219)</f>
        <v>200000</v>
      </c>
      <c r="AN210" s="219" t="n">
        <f aca="false">SUM(AN219)</f>
        <v>1770000</v>
      </c>
      <c r="AO210" s="207" t="n">
        <f aca="false">SUM(AN210/$AN$2)</f>
        <v>234919.370893888</v>
      </c>
      <c r="AP210" s="219" t="n">
        <f aca="false">SUM(AP219)</f>
        <v>1170000</v>
      </c>
      <c r="AQ210" s="219" t="n">
        <f aca="false">SUM(AQ219)</f>
        <v>0</v>
      </c>
      <c r="AR210" s="207" t="n">
        <f aca="false">SUM(AP210/$AN$2)</f>
        <v>155285.685845113</v>
      </c>
      <c r="AS210" s="207"/>
      <c r="AT210" s="207" t="n">
        <f aca="false">SUM(AT219)</f>
        <v>41557.96</v>
      </c>
      <c r="AU210" s="207" t="n">
        <f aca="false">SUM(AU219)</f>
        <v>100000</v>
      </c>
      <c r="AV210" s="207" t="n">
        <f aca="false">SUM(AV219)</f>
        <v>30466.48</v>
      </c>
      <c r="AW210" s="207" t="n">
        <f aca="false">SUM(AR210+AU210-AV210)</f>
        <v>224819.205845112</v>
      </c>
      <c r="AX210" s="215"/>
      <c r="AY210" s="180"/>
      <c r="AZ210" s="180"/>
      <c r="BA210" s="160" t="n">
        <v>165471.31</v>
      </c>
      <c r="BI210" s="3"/>
    </row>
    <row r="211" customFormat="false" ht="12.75" hidden="false" customHeight="false" outlineLevel="0" collapsed="false">
      <c r="A211" s="209"/>
      <c r="B211" s="205" t="s">
        <v>178</v>
      </c>
      <c r="C211" s="205"/>
      <c r="D211" s="205"/>
      <c r="E211" s="205"/>
      <c r="F211" s="205"/>
      <c r="G211" s="205"/>
      <c r="H211" s="205"/>
      <c r="I211" s="217" t="s">
        <v>159</v>
      </c>
      <c r="J211" s="218" t="s">
        <v>160</v>
      </c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07" t="n">
        <f aca="false">SUM(AN211/$AN$2)</f>
        <v>0</v>
      </c>
      <c r="AP211" s="219" t="n">
        <v>500000</v>
      </c>
      <c r="AQ211" s="219"/>
      <c r="AR211" s="207" t="n">
        <f aca="false">SUM(AP211/$AN$2)</f>
        <v>66361.404207313</v>
      </c>
      <c r="AS211" s="207"/>
      <c r="AT211" s="207" t="n">
        <v>500000</v>
      </c>
      <c r="AU211" s="207"/>
      <c r="AV211" s="207"/>
      <c r="AW211" s="207" t="n">
        <v>33180.7</v>
      </c>
      <c r="AX211" s="215"/>
      <c r="AY211" s="180"/>
      <c r="AZ211" s="180"/>
      <c r="BA211" s="160" t="n">
        <v>15589.72</v>
      </c>
      <c r="BI211" s="3"/>
    </row>
    <row r="212" customFormat="false" ht="12.75" hidden="false" customHeight="false" outlineLevel="0" collapsed="false">
      <c r="A212" s="209"/>
      <c r="B212" s="205" t="s">
        <v>178</v>
      </c>
      <c r="C212" s="205"/>
      <c r="D212" s="205"/>
      <c r="E212" s="205"/>
      <c r="F212" s="205"/>
      <c r="G212" s="205"/>
      <c r="H212" s="205"/>
      <c r="I212" s="217" t="s">
        <v>182</v>
      </c>
      <c r="J212" s="218" t="s">
        <v>183</v>
      </c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07"/>
      <c r="AP212" s="219"/>
      <c r="AQ212" s="219"/>
      <c r="AR212" s="207"/>
      <c r="AS212" s="207"/>
      <c r="AT212" s="207"/>
      <c r="AU212" s="207"/>
      <c r="AV212" s="207"/>
      <c r="AW212" s="207" t="n">
        <v>9350.36</v>
      </c>
      <c r="AX212" s="215"/>
      <c r="AY212" s="180"/>
      <c r="AZ212" s="180"/>
      <c r="BA212" s="160" t="n">
        <v>4410.28</v>
      </c>
      <c r="BI212" s="3"/>
    </row>
    <row r="213" customFormat="false" ht="12.75" hidden="false" customHeight="false" outlineLevel="0" collapsed="false">
      <c r="A213" s="209"/>
      <c r="B213" s="205" t="s">
        <v>178</v>
      </c>
      <c r="C213" s="205"/>
      <c r="D213" s="205"/>
      <c r="E213" s="205"/>
      <c r="F213" s="205"/>
      <c r="G213" s="205"/>
      <c r="H213" s="205"/>
      <c r="I213" s="234" t="s">
        <v>179</v>
      </c>
      <c r="J213" s="218" t="s">
        <v>28</v>
      </c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07"/>
      <c r="AP213" s="219"/>
      <c r="AQ213" s="219"/>
      <c r="AR213" s="207"/>
      <c r="AS213" s="207"/>
      <c r="AT213" s="207"/>
      <c r="AU213" s="207"/>
      <c r="AV213" s="207"/>
      <c r="AW213" s="207" t="n">
        <v>67471.3</v>
      </c>
      <c r="AX213" s="215"/>
      <c r="AY213" s="180"/>
      <c r="AZ213" s="180"/>
      <c r="BA213" s="160" t="n">
        <v>3000</v>
      </c>
      <c r="BI213" s="3"/>
    </row>
    <row r="214" customFormat="false" ht="12.75" hidden="false" customHeight="false" outlineLevel="0" collapsed="false">
      <c r="A214" s="209"/>
      <c r="B214" s="205" t="s">
        <v>178</v>
      </c>
      <c r="C214" s="205"/>
      <c r="D214" s="205"/>
      <c r="E214" s="205"/>
      <c r="F214" s="205"/>
      <c r="G214" s="205"/>
      <c r="H214" s="205"/>
      <c r="I214" s="217" t="s">
        <v>184</v>
      </c>
      <c r="J214" s="218" t="s">
        <v>185</v>
      </c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07" t="n">
        <f aca="false">SUM(AN214/$AN$2)</f>
        <v>0</v>
      </c>
      <c r="AP214" s="219" t="n">
        <v>670000</v>
      </c>
      <c r="AQ214" s="219"/>
      <c r="AR214" s="207" t="n">
        <f aca="false">SUM(AP214/$AN$2)</f>
        <v>88924.2816377995</v>
      </c>
      <c r="AS214" s="207"/>
      <c r="AT214" s="207" t="n">
        <v>670000</v>
      </c>
      <c r="AU214" s="207" t="n">
        <v>670000</v>
      </c>
      <c r="AV214" s="207" t="n">
        <v>670000</v>
      </c>
      <c r="AW214" s="207" t="n">
        <v>96816.97</v>
      </c>
      <c r="AX214" s="215"/>
      <c r="AY214" s="180"/>
      <c r="AZ214" s="180"/>
      <c r="BA214" s="160" t="n">
        <v>142471.3</v>
      </c>
      <c r="BI214" s="3"/>
    </row>
    <row r="215" customFormat="false" ht="12.75" hidden="false" customHeight="false" outlineLevel="0" collapsed="false">
      <c r="A215" s="209"/>
      <c r="B215" s="205"/>
      <c r="C215" s="205"/>
      <c r="D215" s="205"/>
      <c r="E215" s="205"/>
      <c r="F215" s="205"/>
      <c r="G215" s="205"/>
      <c r="H215" s="205"/>
      <c r="I215" s="206" t="n">
        <v>3</v>
      </c>
      <c r="J215" s="137" t="s">
        <v>71</v>
      </c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07"/>
      <c r="AP215" s="219"/>
      <c r="AQ215" s="219"/>
      <c r="AR215" s="207"/>
      <c r="AS215" s="207"/>
      <c r="AT215" s="207"/>
      <c r="AU215" s="207"/>
      <c r="AV215" s="207"/>
      <c r="AW215" s="207"/>
      <c r="AX215" s="215" t="n">
        <f aca="false">SUM(AX216)</f>
        <v>19969.11</v>
      </c>
      <c r="AY215" s="216" t="n">
        <f aca="false">SUM(AY216)</f>
        <v>20000</v>
      </c>
      <c r="AZ215" s="216" t="n">
        <f aca="false">SUM(AZ216)</f>
        <v>0</v>
      </c>
      <c r="BA215" s="287" t="n">
        <f aca="false">SUM(BA216)</f>
        <v>20000</v>
      </c>
      <c r="BI215" s="3"/>
    </row>
    <row r="216" customFormat="false" ht="12.75" hidden="false" customHeight="false" outlineLevel="0" collapsed="false">
      <c r="A216" s="209"/>
      <c r="B216" s="205"/>
      <c r="C216" s="205"/>
      <c r="D216" s="205"/>
      <c r="E216" s="205"/>
      <c r="F216" s="205"/>
      <c r="G216" s="205"/>
      <c r="H216" s="205"/>
      <c r="I216" s="206" t="n">
        <v>32</v>
      </c>
      <c r="J216" s="137" t="s">
        <v>73</v>
      </c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07"/>
      <c r="AP216" s="219"/>
      <c r="AQ216" s="219"/>
      <c r="AR216" s="207"/>
      <c r="AS216" s="207"/>
      <c r="AT216" s="207"/>
      <c r="AU216" s="207"/>
      <c r="AV216" s="207"/>
      <c r="AW216" s="207"/>
      <c r="AX216" s="215" t="n">
        <f aca="false">SUM(AX217)</f>
        <v>19969.11</v>
      </c>
      <c r="AY216" s="216" t="n">
        <f aca="false">SUM(AY217)</f>
        <v>20000</v>
      </c>
      <c r="AZ216" s="216" t="n">
        <f aca="false">SUM(AZ217)</f>
        <v>0</v>
      </c>
      <c r="BA216" s="287" t="n">
        <f aca="false">SUM(BA217)</f>
        <v>20000</v>
      </c>
      <c r="BI216" s="3"/>
    </row>
    <row r="217" customFormat="false" ht="12.75" hidden="true" customHeight="false" outlineLevel="0" collapsed="false">
      <c r="A217" s="209"/>
      <c r="B217" s="205"/>
      <c r="C217" s="205"/>
      <c r="D217" s="205"/>
      <c r="E217" s="205"/>
      <c r="F217" s="205"/>
      <c r="G217" s="205"/>
      <c r="H217" s="205"/>
      <c r="I217" s="217" t="n">
        <v>323</v>
      </c>
      <c r="J217" s="218" t="s">
        <v>216</v>
      </c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07"/>
      <c r="AP217" s="219"/>
      <c r="AQ217" s="219"/>
      <c r="AR217" s="207"/>
      <c r="AS217" s="207"/>
      <c r="AT217" s="207"/>
      <c r="AU217" s="207"/>
      <c r="AV217" s="207"/>
      <c r="AW217" s="207"/>
      <c r="AX217" s="215" t="n">
        <f aca="false">SUM(AX218)</f>
        <v>19969.11</v>
      </c>
      <c r="AY217" s="216" t="n">
        <f aca="false">SUM(AY218)</f>
        <v>20000</v>
      </c>
      <c r="AZ217" s="216" t="n">
        <f aca="false">SUM(AZ218)</f>
        <v>0</v>
      </c>
      <c r="BA217" s="287" t="n">
        <f aca="false">SUM(BA218)</f>
        <v>20000</v>
      </c>
      <c r="BI217" s="3"/>
    </row>
    <row r="218" customFormat="false" ht="12.75" hidden="true" customHeight="false" outlineLevel="0" collapsed="false">
      <c r="A218" s="209"/>
      <c r="B218" s="205"/>
      <c r="C218" s="205"/>
      <c r="D218" s="205"/>
      <c r="E218" s="205"/>
      <c r="F218" s="205"/>
      <c r="G218" s="205"/>
      <c r="H218" s="205"/>
      <c r="I218" s="217" t="n">
        <v>32323</v>
      </c>
      <c r="J218" s="218" t="s">
        <v>337</v>
      </c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/>
      <c r="AL218" s="219"/>
      <c r="AM218" s="219"/>
      <c r="AN218" s="219"/>
      <c r="AO218" s="207"/>
      <c r="AP218" s="219"/>
      <c r="AQ218" s="219"/>
      <c r="AR218" s="207"/>
      <c r="AS218" s="207"/>
      <c r="AT218" s="207"/>
      <c r="AU218" s="207"/>
      <c r="AV218" s="207"/>
      <c r="AW218" s="207"/>
      <c r="AX218" s="215" t="n">
        <v>19969.11</v>
      </c>
      <c r="AY218" s="180" t="n">
        <v>20000</v>
      </c>
      <c r="AZ218" s="180"/>
      <c r="BA218" s="160" t="n">
        <f aca="false">SUM(AW218+AY218-AZ218)</f>
        <v>20000</v>
      </c>
      <c r="BB218" s="3" t="n">
        <v>15589.72</v>
      </c>
      <c r="BC218" s="3" t="n">
        <v>4410.28</v>
      </c>
      <c r="BI218" s="3"/>
    </row>
    <row r="219" customFormat="false" ht="12.75" hidden="false" customHeight="false" outlineLevel="0" collapsed="false">
      <c r="A219" s="214"/>
      <c r="B219" s="220"/>
      <c r="C219" s="220"/>
      <c r="D219" s="220"/>
      <c r="E219" s="220"/>
      <c r="F219" s="220"/>
      <c r="G219" s="220"/>
      <c r="H219" s="220"/>
      <c r="I219" s="206" t="n">
        <v>4</v>
      </c>
      <c r="J219" s="137" t="s">
        <v>78</v>
      </c>
      <c r="K219" s="207" t="e">
        <f aca="false">SUM(K220)</f>
        <v>#REF!</v>
      </c>
      <c r="L219" s="207" t="e">
        <f aca="false">SUM(L220)</f>
        <v>#REF!</v>
      </c>
      <c r="M219" s="207" t="e">
        <f aca="false">SUM(M220)</f>
        <v>#REF!</v>
      </c>
      <c r="N219" s="207" t="e">
        <f aca="false">SUM(N220)</f>
        <v>#REF!</v>
      </c>
      <c r="O219" s="207" t="e">
        <f aca="false">SUM(O220)</f>
        <v>#REF!</v>
      </c>
      <c r="P219" s="207" t="e">
        <f aca="false">SUM(P220)</f>
        <v>#REF!</v>
      </c>
      <c r="Q219" s="207" t="e">
        <f aca="false">SUM(Q220)</f>
        <v>#REF!</v>
      </c>
      <c r="R219" s="207" t="e">
        <f aca="false">SUM(R220)</f>
        <v>#REF!</v>
      </c>
      <c r="S219" s="207" t="e">
        <f aca="false">SUM(S220)</f>
        <v>#REF!</v>
      </c>
      <c r="T219" s="207" t="e">
        <f aca="false">SUM(T220)</f>
        <v>#REF!</v>
      </c>
      <c r="U219" s="207" t="e">
        <f aca="false">SUM(U220)</f>
        <v>#REF!</v>
      </c>
      <c r="V219" s="207" t="e">
        <f aca="false">SUM(V220)</f>
        <v>#REF!</v>
      </c>
      <c r="W219" s="207" t="n">
        <f aca="false">SUM(W220)</f>
        <v>0</v>
      </c>
      <c r="X219" s="207" t="n">
        <f aca="false">SUM(X220)</f>
        <v>0</v>
      </c>
      <c r="Y219" s="207" t="n">
        <f aca="false">SUM(Y220)</f>
        <v>400000</v>
      </c>
      <c r="Z219" s="207" t="n">
        <f aca="false">SUM(Z220)</f>
        <v>650000</v>
      </c>
      <c r="AA219" s="207" t="n">
        <f aca="false">SUM(AA220)</f>
        <v>400000</v>
      </c>
      <c r="AB219" s="207" t="n">
        <f aca="false">SUM(AB220)</f>
        <v>75137.46</v>
      </c>
      <c r="AC219" s="207" t="n">
        <f aca="false">SUM(AC220)</f>
        <v>1238000</v>
      </c>
      <c r="AD219" s="207" t="n">
        <f aca="false">SUM(AD220)</f>
        <v>1498000</v>
      </c>
      <c r="AE219" s="207" t="n">
        <f aca="false">SUM(AE220)</f>
        <v>0</v>
      </c>
      <c r="AF219" s="207" t="n">
        <f aca="false">SUM(AF220)</f>
        <v>0</v>
      </c>
      <c r="AG219" s="207" t="n">
        <f aca="false">SUM(AG220)</f>
        <v>1498000</v>
      </c>
      <c r="AH219" s="207" t="n">
        <f aca="false">SUM(AH220)</f>
        <v>601936.41</v>
      </c>
      <c r="AI219" s="207" t="n">
        <f aca="false">SUM(AI220)</f>
        <v>1250000</v>
      </c>
      <c r="AJ219" s="207" t="n">
        <f aca="false">SUM(AJ220)</f>
        <v>278452.08</v>
      </c>
      <c r="AK219" s="207" t="n">
        <f aca="false">SUM(AK220)</f>
        <v>1650000</v>
      </c>
      <c r="AL219" s="207" t="n">
        <f aca="false">SUM(AL220)</f>
        <v>320000</v>
      </c>
      <c r="AM219" s="207" t="n">
        <f aca="false">SUM(AM220)</f>
        <v>200000</v>
      </c>
      <c r="AN219" s="207" t="n">
        <f aca="false">SUM(AN220)</f>
        <v>1770000</v>
      </c>
      <c r="AO219" s="207" t="n">
        <f aca="false">SUM(AN219/$AN$2)</f>
        <v>234919.370893888</v>
      </c>
      <c r="AP219" s="207" t="n">
        <f aca="false">SUM(AP220)</f>
        <v>1170000</v>
      </c>
      <c r="AQ219" s="207" t="n">
        <f aca="false">SUM(AQ220)</f>
        <v>0</v>
      </c>
      <c r="AR219" s="207" t="n">
        <f aca="false">SUM(AP219/$AN$2)</f>
        <v>155285.685845113</v>
      </c>
      <c r="AS219" s="207"/>
      <c r="AT219" s="207" t="n">
        <f aca="false">SUM(AT220)</f>
        <v>41557.96</v>
      </c>
      <c r="AU219" s="207" t="n">
        <f aca="false">SUM(AU220)</f>
        <v>100000</v>
      </c>
      <c r="AV219" s="207" t="n">
        <f aca="false">SUM(AV220)</f>
        <v>30466.48</v>
      </c>
      <c r="AW219" s="207" t="n">
        <f aca="false">SUM(AR219+AU219-AV219)</f>
        <v>224819.205845112</v>
      </c>
      <c r="AX219" s="215" t="n">
        <f aca="false">SUM(AX220)</f>
        <v>33945.11</v>
      </c>
      <c r="AY219" s="216" t="n">
        <f aca="false">SUM(AY220)</f>
        <v>0</v>
      </c>
      <c r="AZ219" s="216" t="n">
        <f aca="false">SUM(AZ220)</f>
        <v>79347.9</v>
      </c>
      <c r="BA219" s="287" t="n">
        <f aca="false">SUM(BA220)</f>
        <v>145471.305845112</v>
      </c>
      <c r="BI219" s="3"/>
    </row>
    <row r="220" customFormat="false" ht="12.75" hidden="false" customHeight="false" outlineLevel="0" collapsed="false">
      <c r="A220" s="214"/>
      <c r="B220" s="220" t="s">
        <v>338</v>
      </c>
      <c r="C220" s="220"/>
      <c r="D220" s="220"/>
      <c r="E220" s="220"/>
      <c r="F220" s="220"/>
      <c r="G220" s="220"/>
      <c r="H220" s="220"/>
      <c r="I220" s="206" t="n">
        <v>45</v>
      </c>
      <c r="J220" s="137" t="s">
        <v>339</v>
      </c>
      <c r="K220" s="207" t="e">
        <f aca="false">SUM(K221)</f>
        <v>#REF!</v>
      </c>
      <c r="L220" s="207" t="e">
        <f aca="false">SUM(L221)</f>
        <v>#REF!</v>
      </c>
      <c r="M220" s="207" t="e">
        <f aca="false">SUM(M221)</f>
        <v>#REF!</v>
      </c>
      <c r="N220" s="207" t="e">
        <f aca="false">SUM(N221)</f>
        <v>#REF!</v>
      </c>
      <c r="O220" s="207" t="e">
        <f aca="false">SUM(O221)</f>
        <v>#REF!</v>
      </c>
      <c r="P220" s="207" t="e">
        <f aca="false">SUM(P221)</f>
        <v>#REF!</v>
      </c>
      <c r="Q220" s="207" t="e">
        <f aca="false">SUM(Q221)</f>
        <v>#REF!</v>
      </c>
      <c r="R220" s="207" t="e">
        <f aca="false">SUM(R221)</f>
        <v>#REF!</v>
      </c>
      <c r="S220" s="207" t="e">
        <f aca="false">SUM(S221)</f>
        <v>#REF!</v>
      </c>
      <c r="T220" s="207" t="e">
        <f aca="false">SUM(T221)</f>
        <v>#REF!</v>
      </c>
      <c r="U220" s="207" t="e">
        <f aca="false">SUM(U221)</f>
        <v>#REF!</v>
      </c>
      <c r="V220" s="207" t="e">
        <f aca="false">SUM(V221)</f>
        <v>#REF!</v>
      </c>
      <c r="W220" s="207" t="n">
        <f aca="false">SUM(W221)</f>
        <v>0</v>
      </c>
      <c r="X220" s="207" t="n">
        <f aca="false">SUM(X221)</f>
        <v>0</v>
      </c>
      <c r="Y220" s="207" t="n">
        <f aca="false">SUM(Y221)</f>
        <v>400000</v>
      </c>
      <c r="Z220" s="207" t="n">
        <f aca="false">SUM(Z221)</f>
        <v>650000</v>
      </c>
      <c r="AA220" s="207" t="n">
        <f aca="false">SUM(AA221)</f>
        <v>400000</v>
      </c>
      <c r="AB220" s="207" t="n">
        <f aca="false">SUM(AB221)</f>
        <v>75137.46</v>
      </c>
      <c r="AC220" s="207" t="n">
        <f aca="false">SUM(AC221)</f>
        <v>1238000</v>
      </c>
      <c r="AD220" s="207" t="n">
        <f aca="false">SUM(AD221)</f>
        <v>1498000</v>
      </c>
      <c r="AE220" s="207" t="n">
        <f aca="false">SUM(AE221)</f>
        <v>0</v>
      </c>
      <c r="AF220" s="207" t="n">
        <f aca="false">SUM(AF221)</f>
        <v>0</v>
      </c>
      <c r="AG220" s="207" t="n">
        <f aca="false">SUM(AG221)</f>
        <v>1498000</v>
      </c>
      <c r="AH220" s="207" t="n">
        <f aca="false">SUM(AH221)</f>
        <v>601936.41</v>
      </c>
      <c r="AI220" s="207" t="n">
        <f aca="false">SUM(AI221)</f>
        <v>1250000</v>
      </c>
      <c r="AJ220" s="207" t="n">
        <f aca="false">SUM(AJ221)</f>
        <v>278452.08</v>
      </c>
      <c r="AK220" s="207" t="n">
        <f aca="false">SUM(AK221)</f>
        <v>1650000</v>
      </c>
      <c r="AL220" s="207" t="n">
        <f aca="false">SUM(AL221)</f>
        <v>320000</v>
      </c>
      <c r="AM220" s="207" t="n">
        <f aca="false">SUM(AM221)</f>
        <v>200000</v>
      </c>
      <c r="AN220" s="207" t="n">
        <f aca="false">SUM(AN221)</f>
        <v>1770000</v>
      </c>
      <c r="AO220" s="207" t="n">
        <f aca="false">SUM(AN220/$AN$2)</f>
        <v>234919.370893888</v>
      </c>
      <c r="AP220" s="207" t="n">
        <f aca="false">SUM(AP221)</f>
        <v>1170000</v>
      </c>
      <c r="AQ220" s="207"/>
      <c r="AR220" s="207" t="n">
        <f aca="false">SUM(AP220/$AN$2)</f>
        <v>155285.685845113</v>
      </c>
      <c r="AS220" s="207"/>
      <c r="AT220" s="207" t="n">
        <f aca="false">SUM(AT221)</f>
        <v>41557.96</v>
      </c>
      <c r="AU220" s="207" t="n">
        <f aca="false">SUM(AU221)</f>
        <v>100000</v>
      </c>
      <c r="AV220" s="207" t="n">
        <f aca="false">SUM(AV221)</f>
        <v>30466.48</v>
      </c>
      <c r="AW220" s="207" t="n">
        <f aca="false">SUM(AR220+AU220-AV220)</f>
        <v>224819.205845112</v>
      </c>
      <c r="AX220" s="215" t="n">
        <f aca="false">SUM(AX221)</f>
        <v>33945.11</v>
      </c>
      <c r="AY220" s="216" t="n">
        <f aca="false">SUM(AY221)</f>
        <v>0</v>
      </c>
      <c r="AZ220" s="216" t="n">
        <f aca="false">SUM(AZ221)</f>
        <v>79347.9</v>
      </c>
      <c r="BA220" s="287" t="n">
        <f aca="false">SUM(BA221)</f>
        <v>145471.305845112</v>
      </c>
      <c r="BI220" s="3"/>
    </row>
    <row r="221" customFormat="false" ht="12.75" hidden="true" customHeight="false" outlineLevel="0" collapsed="false">
      <c r="A221" s="209"/>
      <c r="B221" s="205"/>
      <c r="C221" s="205"/>
      <c r="D221" s="205"/>
      <c r="E221" s="205"/>
      <c r="F221" s="205"/>
      <c r="G221" s="205"/>
      <c r="H221" s="205"/>
      <c r="I221" s="217" t="n">
        <v>451</v>
      </c>
      <c r="J221" s="218" t="s">
        <v>81</v>
      </c>
      <c r="K221" s="219" t="e">
        <f aca="false">SUM(#REF!)</f>
        <v>#REF!</v>
      </c>
      <c r="L221" s="219" t="e">
        <f aca="false">SUM(#REF!)</f>
        <v>#REF!</v>
      </c>
      <c r="M221" s="219" t="e">
        <f aca="false">SUM(#REF!)</f>
        <v>#REF!</v>
      </c>
      <c r="N221" s="219" t="e">
        <f aca="false">SUM(#REF!)</f>
        <v>#REF!</v>
      </c>
      <c r="O221" s="219" t="e">
        <f aca="false">SUM(#REF!)</f>
        <v>#REF!</v>
      </c>
      <c r="P221" s="219" t="e">
        <f aca="false">SUM(#REF!)</f>
        <v>#REF!</v>
      </c>
      <c r="Q221" s="219" t="e">
        <f aca="false">SUM(#REF!)</f>
        <v>#REF!</v>
      </c>
      <c r="R221" s="219" t="e">
        <f aca="false">SUM(#REF!)</f>
        <v>#REF!</v>
      </c>
      <c r="S221" s="219" t="e">
        <f aca="false">SUM(#REF!)</f>
        <v>#REF!</v>
      </c>
      <c r="T221" s="219" t="e">
        <f aca="false">SUM(#REF!)</f>
        <v>#REF!</v>
      </c>
      <c r="U221" s="219" t="e">
        <f aca="false">SUM(#REF!)</f>
        <v>#REF!</v>
      </c>
      <c r="V221" s="219" t="e">
        <f aca="false">SUM(#REF!)</f>
        <v>#REF!</v>
      </c>
      <c r="W221" s="219" t="n">
        <f aca="false">SUM(W223:W223)</f>
        <v>0</v>
      </c>
      <c r="X221" s="219" t="n">
        <f aca="false">SUM(X223:X223)</f>
        <v>0</v>
      </c>
      <c r="Y221" s="219" t="n">
        <f aca="false">SUM(Y223:Y227)</f>
        <v>400000</v>
      </c>
      <c r="Z221" s="219" t="n">
        <f aca="false">SUM(Z223:Z227)</f>
        <v>650000</v>
      </c>
      <c r="AA221" s="219" t="n">
        <f aca="false">SUM(AA223:AA227)</f>
        <v>400000</v>
      </c>
      <c r="AB221" s="219" t="n">
        <f aca="false">SUM(AB223:AB227)</f>
        <v>75137.46</v>
      </c>
      <c r="AC221" s="219" t="n">
        <f aca="false">SUM(AC223:AC227)</f>
        <v>1238000</v>
      </c>
      <c r="AD221" s="219" t="n">
        <f aca="false">SUM(AD223:AD227)</f>
        <v>1498000</v>
      </c>
      <c r="AE221" s="219" t="n">
        <f aca="false">SUM(AE223:AE227)</f>
        <v>0</v>
      </c>
      <c r="AF221" s="219" t="n">
        <f aca="false">SUM(AF223:AF227)</f>
        <v>0</v>
      </c>
      <c r="AG221" s="219" t="n">
        <f aca="false">SUM(AG223:AG227)</f>
        <v>1498000</v>
      </c>
      <c r="AH221" s="219" t="n">
        <f aca="false">SUM(AH223:AH227)</f>
        <v>601936.41</v>
      </c>
      <c r="AI221" s="219" t="n">
        <f aca="false">SUM(AI223:AI227)</f>
        <v>1250000</v>
      </c>
      <c r="AJ221" s="219" t="n">
        <f aca="false">SUM(AJ223:AJ227)</f>
        <v>278452.08</v>
      </c>
      <c r="AK221" s="219" t="n">
        <f aca="false">SUM(AK223:AK227)</f>
        <v>1650000</v>
      </c>
      <c r="AL221" s="219" t="n">
        <f aca="false">SUM(AL223:AL227)</f>
        <v>320000</v>
      </c>
      <c r="AM221" s="219" t="n">
        <f aca="false">SUM(AM223:AM227)</f>
        <v>200000</v>
      </c>
      <c r="AN221" s="219" t="n">
        <f aca="false">SUM(AN223:AN227)</f>
        <v>1770000</v>
      </c>
      <c r="AO221" s="207" t="n">
        <f aca="false">SUM(AN221/$AN$2)</f>
        <v>234919.370893888</v>
      </c>
      <c r="AP221" s="219" t="n">
        <f aca="false">SUM(AP223:AP227)</f>
        <v>1170000</v>
      </c>
      <c r="AQ221" s="219"/>
      <c r="AR221" s="207" t="n">
        <f aca="false">SUM(AP221/$AN$2)</f>
        <v>155285.685845113</v>
      </c>
      <c r="AS221" s="207"/>
      <c r="AT221" s="207" t="n">
        <f aca="false">SUM(AT222:AT227)</f>
        <v>41557.96</v>
      </c>
      <c r="AU221" s="207" t="n">
        <f aca="false">SUM(AU222:AU227)</f>
        <v>100000</v>
      </c>
      <c r="AV221" s="207" t="n">
        <f aca="false">SUM(AV222:AV227)</f>
        <v>30466.48</v>
      </c>
      <c r="AW221" s="207" t="n">
        <f aca="false">SUM(AR221+AU221-AV221)</f>
        <v>224819.205845112</v>
      </c>
      <c r="AX221" s="215" t="n">
        <f aca="false">SUM(AX222:AX227)</f>
        <v>33945.11</v>
      </c>
      <c r="AY221" s="216" t="n">
        <f aca="false">SUM(AY222:AY227)</f>
        <v>0</v>
      </c>
      <c r="AZ221" s="216" t="n">
        <f aca="false">SUM(AZ222:AZ227)</f>
        <v>79347.9</v>
      </c>
      <c r="BA221" s="287" t="n">
        <f aca="false">SUM(BA222:BA227)</f>
        <v>145471.305845112</v>
      </c>
      <c r="BI221" s="3"/>
    </row>
    <row r="222" customFormat="false" ht="12.75" hidden="true" customHeight="false" outlineLevel="0" collapsed="false">
      <c r="A222" s="209"/>
      <c r="B222" s="205"/>
      <c r="C222" s="205"/>
      <c r="D222" s="205"/>
      <c r="E222" s="205"/>
      <c r="F222" s="205"/>
      <c r="G222" s="205"/>
      <c r="H222" s="205"/>
      <c r="I222" s="217" t="n">
        <v>45111</v>
      </c>
      <c r="J222" s="218" t="s">
        <v>340</v>
      </c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19"/>
      <c r="AK222" s="219"/>
      <c r="AL222" s="219"/>
      <c r="AM222" s="219"/>
      <c r="AN222" s="219"/>
      <c r="AO222" s="207"/>
      <c r="AP222" s="219"/>
      <c r="AQ222" s="219"/>
      <c r="AR222" s="207"/>
      <c r="AS222" s="207"/>
      <c r="AT222" s="207"/>
      <c r="AU222" s="207" t="n">
        <v>25000</v>
      </c>
      <c r="AV222" s="207"/>
      <c r="AW222" s="207" t="n">
        <f aca="false">SUM(AR222+AU222-AV222)</f>
        <v>25000</v>
      </c>
      <c r="AX222" s="215" t="n">
        <v>25000</v>
      </c>
      <c r="AY222" s="180"/>
      <c r="AZ222" s="180"/>
      <c r="BA222" s="160" t="n">
        <f aca="false">SUM(AW222+AY222-AZ222)</f>
        <v>25000</v>
      </c>
      <c r="BF222" s="3" t="n">
        <v>25000</v>
      </c>
      <c r="BI222" s="3"/>
    </row>
    <row r="223" customFormat="false" ht="12.75" hidden="true" customHeight="false" outlineLevel="0" collapsed="false">
      <c r="A223" s="209"/>
      <c r="B223" s="205"/>
      <c r="C223" s="205"/>
      <c r="D223" s="205"/>
      <c r="E223" s="205"/>
      <c r="F223" s="205"/>
      <c r="G223" s="205"/>
      <c r="H223" s="205"/>
      <c r="I223" s="217" t="n">
        <v>45111</v>
      </c>
      <c r="J223" s="218" t="s">
        <v>341</v>
      </c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07"/>
      <c r="W223" s="219"/>
      <c r="X223" s="219"/>
      <c r="Y223" s="219" t="n">
        <v>400000</v>
      </c>
      <c r="Z223" s="219" t="n">
        <v>500000</v>
      </c>
      <c r="AA223" s="219" t="n">
        <v>400000</v>
      </c>
      <c r="AB223" s="219"/>
      <c r="AC223" s="219" t="n">
        <v>200000</v>
      </c>
      <c r="AD223" s="219" t="n">
        <v>550000</v>
      </c>
      <c r="AE223" s="219"/>
      <c r="AF223" s="219"/>
      <c r="AG223" s="221" t="n">
        <f aca="false">SUM(AD223+AE223-AF223)</f>
        <v>550000</v>
      </c>
      <c r="AH223" s="219"/>
      <c r="AI223" s="219" t="n">
        <v>600000</v>
      </c>
      <c r="AJ223" s="180" t="n">
        <v>278452.08</v>
      </c>
      <c r="AK223" s="219" t="n">
        <v>600000</v>
      </c>
      <c r="AL223" s="219"/>
      <c r="AM223" s="219" t="n">
        <v>200000</v>
      </c>
      <c r="AN223" s="180" t="n">
        <f aca="false">SUM(AK223+AL223-AM223)</f>
        <v>400000</v>
      </c>
      <c r="AO223" s="207" t="n">
        <f aca="false">SUM(AN223/$AN$2)</f>
        <v>53089.1233658504</v>
      </c>
      <c r="AP223" s="180" t="n">
        <v>300000</v>
      </c>
      <c r="AQ223" s="180"/>
      <c r="AR223" s="207" t="n">
        <f aca="false">SUM(AP223/$AN$2)</f>
        <v>39816.8425243878</v>
      </c>
      <c r="AS223" s="207"/>
      <c r="AT223" s="207"/>
      <c r="AU223" s="207"/>
      <c r="AV223" s="207" t="n">
        <v>30466.48</v>
      </c>
      <c r="AW223" s="207" t="n">
        <f aca="false">SUM(AR223+AU223-AV223)</f>
        <v>9350.36252438782</v>
      </c>
      <c r="AX223" s="215"/>
      <c r="AY223" s="180"/>
      <c r="AZ223" s="180" t="n">
        <v>9350.36</v>
      </c>
      <c r="BA223" s="160" t="n">
        <f aca="false">SUM(AW223+AY223-AZ223)</f>
        <v>0.00252438781535602</v>
      </c>
      <c r="BI223" s="3"/>
    </row>
    <row r="224" customFormat="false" ht="12.75" hidden="true" customHeight="false" outlineLevel="0" collapsed="false">
      <c r="A224" s="209"/>
      <c r="B224" s="205"/>
      <c r="C224" s="205"/>
      <c r="D224" s="205"/>
      <c r="E224" s="205"/>
      <c r="F224" s="205"/>
      <c r="G224" s="205"/>
      <c r="H224" s="205"/>
      <c r="I224" s="217" t="n">
        <v>45111</v>
      </c>
      <c r="J224" s="218" t="s">
        <v>342</v>
      </c>
      <c r="K224" s="219"/>
      <c r="L224" s="219"/>
      <c r="M224" s="219"/>
      <c r="N224" s="219"/>
      <c r="O224" s="219"/>
      <c r="P224" s="219"/>
      <c r="Q224" s="219"/>
      <c r="R224" s="219"/>
      <c r="S224" s="219" t="n">
        <v>50000</v>
      </c>
      <c r="T224" s="219"/>
      <c r="U224" s="219"/>
      <c r="V224" s="207" t="e">
        <f aca="false">S224/P224*100</f>
        <v>#DIV/0!</v>
      </c>
      <c r="W224" s="219" t="n">
        <v>50000</v>
      </c>
      <c r="X224" s="219" t="n">
        <v>50000</v>
      </c>
      <c r="Y224" s="219"/>
      <c r="Z224" s="219" t="n">
        <v>50000</v>
      </c>
      <c r="AA224" s="219" t="n">
        <v>0</v>
      </c>
      <c r="AB224" s="219" t="n">
        <v>75137.46</v>
      </c>
      <c r="AC224" s="219" t="n">
        <v>200000</v>
      </c>
      <c r="AD224" s="219" t="n">
        <v>200000</v>
      </c>
      <c r="AE224" s="219"/>
      <c r="AF224" s="219"/>
      <c r="AG224" s="221" t="n">
        <f aca="false">SUM(AD224+AE224-AF224)</f>
        <v>200000</v>
      </c>
      <c r="AH224" s="219"/>
      <c r="AI224" s="219" t="n">
        <v>0</v>
      </c>
      <c r="AJ224" s="180" t="n">
        <v>0</v>
      </c>
      <c r="AK224" s="219" t="n">
        <v>0</v>
      </c>
      <c r="AL224" s="219"/>
      <c r="AM224" s="219"/>
      <c r="AN224" s="180" t="n">
        <f aca="false">SUM(AK224+AL224-AM224)</f>
        <v>0</v>
      </c>
      <c r="AO224" s="207" t="n">
        <f aca="false">SUM(AN224/$AN$2)</f>
        <v>0</v>
      </c>
      <c r="AP224" s="180"/>
      <c r="AQ224" s="180"/>
      <c r="AR224" s="207" t="n">
        <f aca="false">SUM(AP224/$AN$2)</f>
        <v>0</v>
      </c>
      <c r="AS224" s="207"/>
      <c r="AT224" s="207"/>
      <c r="AU224" s="207" t="n">
        <v>75000</v>
      </c>
      <c r="AV224" s="207"/>
      <c r="AW224" s="207" t="n">
        <f aca="false">SUM(AR224+AU224-AV224)</f>
        <v>75000</v>
      </c>
      <c r="AX224" s="215"/>
      <c r="AY224" s="180"/>
      <c r="AZ224" s="180"/>
      <c r="BA224" s="160" t="n">
        <f aca="false">SUM(AW224+AY224-AZ224)</f>
        <v>75000</v>
      </c>
      <c r="BF224" s="3" t="n">
        <v>75000</v>
      </c>
      <c r="BI224" s="3"/>
    </row>
    <row r="225" customFormat="false" ht="12.75" hidden="true" customHeight="false" outlineLevel="0" collapsed="false">
      <c r="A225" s="209"/>
      <c r="B225" s="205"/>
      <c r="C225" s="205"/>
      <c r="D225" s="205"/>
      <c r="E225" s="205"/>
      <c r="F225" s="205"/>
      <c r="G225" s="205"/>
      <c r="H225" s="205"/>
      <c r="I225" s="217" t="n">
        <v>45111</v>
      </c>
      <c r="J225" s="218" t="s">
        <v>343</v>
      </c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07"/>
      <c r="W225" s="219"/>
      <c r="X225" s="219"/>
      <c r="Y225" s="219"/>
      <c r="Z225" s="219" t="n">
        <v>100000</v>
      </c>
      <c r="AA225" s="219" t="n">
        <v>0</v>
      </c>
      <c r="AB225" s="219"/>
      <c r="AC225" s="219" t="n">
        <v>238000</v>
      </c>
      <c r="AD225" s="219" t="n">
        <v>238000</v>
      </c>
      <c r="AE225" s="219"/>
      <c r="AF225" s="219"/>
      <c r="AG225" s="221" t="n">
        <f aca="false">SUM(AD225+AE225-AF225)</f>
        <v>238000</v>
      </c>
      <c r="AH225" s="219" t="n">
        <v>100883.76</v>
      </c>
      <c r="AI225" s="219" t="n">
        <v>200000</v>
      </c>
      <c r="AJ225" s="180" t="n">
        <v>0</v>
      </c>
      <c r="AK225" s="219" t="n">
        <v>600000</v>
      </c>
      <c r="AL225" s="219"/>
      <c r="AM225" s="219"/>
      <c r="AN225" s="180" t="n">
        <f aca="false">SUM(AK225+AL225-AM225)</f>
        <v>600000</v>
      </c>
      <c r="AO225" s="207" t="n">
        <f aca="false">SUM(AN225/$AN$2)</f>
        <v>79633.6850487756</v>
      </c>
      <c r="AP225" s="180" t="n">
        <v>300000</v>
      </c>
      <c r="AQ225" s="180"/>
      <c r="AR225" s="207" t="n">
        <f aca="false">SUM(AP225/$AN$2)</f>
        <v>39816.8425243878</v>
      </c>
      <c r="AS225" s="207"/>
      <c r="AT225" s="207" t="n">
        <v>8594.48</v>
      </c>
      <c r="AU225" s="207"/>
      <c r="AV225" s="207"/>
      <c r="AW225" s="207" t="n">
        <f aca="false">SUM(AR225+AU225-AV225)</f>
        <v>39816.8425243878</v>
      </c>
      <c r="AX225" s="215"/>
      <c r="AY225" s="180"/>
      <c r="AZ225" s="180" t="n">
        <v>39816.84</v>
      </c>
      <c r="BA225" s="160" t="n">
        <f aca="false">SUM(AW225+AY225-AZ225)</f>
        <v>0.002524387818994</v>
      </c>
      <c r="BI225" s="3"/>
    </row>
    <row r="226" customFormat="false" ht="12.75" hidden="true" customHeight="false" outlineLevel="0" collapsed="false">
      <c r="A226" s="209"/>
      <c r="B226" s="205"/>
      <c r="C226" s="205"/>
      <c r="D226" s="205"/>
      <c r="E226" s="205"/>
      <c r="F226" s="205"/>
      <c r="G226" s="205"/>
      <c r="H226" s="205"/>
      <c r="I226" s="217" t="n">
        <v>45111</v>
      </c>
      <c r="J226" s="218" t="s">
        <v>344</v>
      </c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07"/>
      <c r="W226" s="219"/>
      <c r="X226" s="219"/>
      <c r="Y226" s="219"/>
      <c r="Z226" s="219"/>
      <c r="AA226" s="219"/>
      <c r="AB226" s="219"/>
      <c r="AC226" s="219" t="n">
        <v>450000</v>
      </c>
      <c r="AD226" s="219" t="n">
        <v>390000</v>
      </c>
      <c r="AE226" s="219"/>
      <c r="AF226" s="219"/>
      <c r="AG226" s="221" t="n">
        <f aca="false">SUM(AD226+AE226-AF226)</f>
        <v>390000</v>
      </c>
      <c r="AH226" s="219" t="n">
        <v>382437.65</v>
      </c>
      <c r="AI226" s="219" t="n">
        <v>0</v>
      </c>
      <c r="AJ226" s="180" t="n">
        <v>0</v>
      </c>
      <c r="AK226" s="219" t="n">
        <v>0</v>
      </c>
      <c r="AL226" s="219" t="n">
        <v>320000</v>
      </c>
      <c r="AM226" s="219"/>
      <c r="AN226" s="180" t="n">
        <f aca="false">SUM(AK226+AL226-AM226)</f>
        <v>320000</v>
      </c>
      <c r="AO226" s="207" t="n">
        <f aca="false">SUM(AN226/$AN$2)</f>
        <v>42471.2986926803</v>
      </c>
      <c r="AP226" s="180" t="n">
        <v>320000</v>
      </c>
      <c r="AQ226" s="180"/>
      <c r="AR226" s="207" t="n">
        <f aca="false">SUM(AP226/$AN$2)</f>
        <v>42471.2986926803</v>
      </c>
      <c r="AS226" s="207"/>
      <c r="AT226" s="207" t="n">
        <v>32963.48</v>
      </c>
      <c r="AU226" s="207"/>
      <c r="AV226" s="207"/>
      <c r="AW226" s="207" t="n">
        <f aca="false">SUM(AR226+AU226-AV226)</f>
        <v>42471.2986926803</v>
      </c>
      <c r="AX226" s="215" t="n">
        <v>8266.56</v>
      </c>
      <c r="AY226" s="180"/>
      <c r="AZ226" s="180"/>
      <c r="BA226" s="160" t="n">
        <f aca="false">SUM(AW226+AY226-AZ226)</f>
        <v>42471.2986926803</v>
      </c>
      <c r="BF226" s="3" t="n">
        <v>42471.3</v>
      </c>
      <c r="BI226" s="3"/>
    </row>
    <row r="227" customFormat="false" ht="12.75" hidden="true" customHeight="false" outlineLevel="0" collapsed="false">
      <c r="A227" s="209"/>
      <c r="B227" s="205"/>
      <c r="C227" s="205"/>
      <c r="D227" s="205"/>
      <c r="E227" s="205"/>
      <c r="F227" s="205"/>
      <c r="G227" s="205"/>
      <c r="H227" s="205"/>
      <c r="I227" s="217" t="n">
        <v>45111</v>
      </c>
      <c r="J227" s="218" t="s">
        <v>345</v>
      </c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07"/>
      <c r="W227" s="219"/>
      <c r="X227" s="219"/>
      <c r="Y227" s="219"/>
      <c r="Z227" s="219"/>
      <c r="AA227" s="219"/>
      <c r="AB227" s="219"/>
      <c r="AC227" s="219" t="n">
        <v>150000</v>
      </c>
      <c r="AD227" s="219" t="n">
        <v>120000</v>
      </c>
      <c r="AE227" s="219"/>
      <c r="AF227" s="219"/>
      <c r="AG227" s="221" t="n">
        <f aca="false">SUM(AD227+AE227-AF227)</f>
        <v>120000</v>
      </c>
      <c r="AH227" s="219" t="n">
        <v>118615</v>
      </c>
      <c r="AI227" s="219" t="n">
        <v>450000</v>
      </c>
      <c r="AJ227" s="180" t="n">
        <v>0</v>
      </c>
      <c r="AK227" s="219" t="n">
        <v>450000</v>
      </c>
      <c r="AL227" s="219"/>
      <c r="AM227" s="219"/>
      <c r="AN227" s="180" t="n">
        <f aca="false">SUM(AK227+AL227-AM227)</f>
        <v>450000</v>
      </c>
      <c r="AO227" s="207" t="n">
        <f aca="false">SUM(AN227/$AN$2)</f>
        <v>59725.2637865817</v>
      </c>
      <c r="AP227" s="180" t="n">
        <v>250000</v>
      </c>
      <c r="AQ227" s="180"/>
      <c r="AR227" s="207" t="n">
        <f aca="false">SUM(AP227/$AN$2)</f>
        <v>33180.7021036565</v>
      </c>
      <c r="AS227" s="207"/>
      <c r="AT227" s="207"/>
      <c r="AU227" s="207"/>
      <c r="AV227" s="207"/>
      <c r="AW227" s="207" t="n">
        <f aca="false">SUM(AR227+AU227-AV227)</f>
        <v>33180.7021036565</v>
      </c>
      <c r="AX227" s="215" t="n">
        <v>678.55</v>
      </c>
      <c r="AY227" s="180"/>
      <c r="AZ227" s="180" t="n">
        <v>30180.7</v>
      </c>
      <c r="BA227" s="160" t="n">
        <f aca="false">SUM(AW227+AY227-AZ227)</f>
        <v>3000.00210365651</v>
      </c>
      <c r="BD227" s="3" t="n">
        <v>3000</v>
      </c>
      <c r="BI227" s="3"/>
    </row>
    <row r="228" customFormat="false" ht="12.75" hidden="false" customHeight="false" outlineLevel="0" collapsed="false">
      <c r="A228" s="209" t="s">
        <v>346</v>
      </c>
      <c r="B228" s="205"/>
      <c r="C228" s="205"/>
      <c r="D228" s="205"/>
      <c r="E228" s="205"/>
      <c r="F228" s="205"/>
      <c r="G228" s="205"/>
      <c r="H228" s="205"/>
      <c r="I228" s="217" t="s">
        <v>347</v>
      </c>
      <c r="J228" s="218"/>
      <c r="K228" s="219"/>
      <c r="L228" s="219"/>
      <c r="M228" s="219"/>
      <c r="N228" s="219" t="n">
        <f aca="false">SUM(N229)</f>
        <v>50000</v>
      </c>
      <c r="O228" s="219" t="n">
        <f aca="false">SUM(O229)</f>
        <v>50000</v>
      </c>
      <c r="P228" s="219" t="n">
        <f aca="false">SUM(P229)</f>
        <v>50000</v>
      </c>
      <c r="Q228" s="219" t="n">
        <f aca="false">SUM(Q229)</f>
        <v>50000</v>
      </c>
      <c r="R228" s="219" t="n">
        <f aca="false">SUM(R229)</f>
        <v>0</v>
      </c>
      <c r="S228" s="219" t="n">
        <f aca="false">SUM(S229)</f>
        <v>100000</v>
      </c>
      <c r="T228" s="219" t="n">
        <f aca="false">SUM(T229)</f>
        <v>0</v>
      </c>
      <c r="U228" s="219" t="n">
        <f aca="false">SUM(U229)</f>
        <v>0</v>
      </c>
      <c r="V228" s="219" t="e">
        <f aca="false">SUM(V229)</f>
        <v>#DIV/0!</v>
      </c>
      <c r="W228" s="219" t="n">
        <f aca="false">SUM(W229)</f>
        <v>100000</v>
      </c>
      <c r="X228" s="219" t="n">
        <f aca="false">SUM(X229)</f>
        <v>100000</v>
      </c>
      <c r="Y228" s="219" t="n">
        <f aca="false">SUM(Y229)</f>
        <v>500000</v>
      </c>
      <c r="Z228" s="219" t="n">
        <f aca="false">SUM(Z229)</f>
        <v>500000</v>
      </c>
      <c r="AA228" s="219" t="n">
        <f aca="false">SUM(AA229)</f>
        <v>500000</v>
      </c>
      <c r="AB228" s="219" t="n">
        <f aca="false">SUM(AB229)</f>
        <v>0</v>
      </c>
      <c r="AC228" s="219" t="n">
        <f aca="false">SUM(AC229)</f>
        <v>500000</v>
      </c>
      <c r="AD228" s="219" t="n">
        <f aca="false">SUM(AD229)</f>
        <v>450000</v>
      </c>
      <c r="AE228" s="219" t="n">
        <f aca="false">SUM(AE229)</f>
        <v>0</v>
      </c>
      <c r="AF228" s="219" t="n">
        <f aca="false">SUM(AF229)</f>
        <v>0</v>
      </c>
      <c r="AG228" s="219" t="n">
        <f aca="false">SUM(AG229)</f>
        <v>450000</v>
      </c>
      <c r="AH228" s="219" t="n">
        <f aca="false">SUM(AH229)</f>
        <v>0</v>
      </c>
      <c r="AI228" s="219" t="n">
        <f aca="false">SUM(AI229)</f>
        <v>550000</v>
      </c>
      <c r="AJ228" s="219" t="n">
        <f aca="false">SUM(AJ229)</f>
        <v>2777.9</v>
      </c>
      <c r="AK228" s="219" t="n">
        <f aca="false">SUM(AK229)</f>
        <v>330000</v>
      </c>
      <c r="AL228" s="219" t="n">
        <f aca="false">SUM(AL229)</f>
        <v>0</v>
      </c>
      <c r="AM228" s="219" t="n">
        <f aca="false">SUM(AM229)</f>
        <v>0</v>
      </c>
      <c r="AN228" s="219" t="n">
        <f aca="false">SUM(AN229)</f>
        <v>330000</v>
      </c>
      <c r="AO228" s="207" t="n">
        <f aca="false">SUM(AN228/$AN$2)</f>
        <v>43798.5267768266</v>
      </c>
      <c r="AP228" s="219" t="n">
        <f aca="false">SUM(AP229)</f>
        <v>330000</v>
      </c>
      <c r="AQ228" s="219" t="n">
        <f aca="false">SUM(AQ229)</f>
        <v>0</v>
      </c>
      <c r="AR228" s="207" t="n">
        <f aca="false">SUM(AP228/$AN$2)</f>
        <v>43798.5267768266</v>
      </c>
      <c r="AS228" s="207"/>
      <c r="AT228" s="207" t="n">
        <f aca="false">SUM(AT229)</f>
        <v>16603.34</v>
      </c>
      <c r="AU228" s="207" t="n">
        <f aca="false">SUM(AU229)</f>
        <v>34463.16</v>
      </c>
      <c r="AV228" s="207" t="n">
        <f aca="false">SUM(AV229)</f>
        <v>0</v>
      </c>
      <c r="AW228" s="207" t="n">
        <f aca="false">SUM(AR228+AU228-AV228)</f>
        <v>78261.6867768266</v>
      </c>
      <c r="AX228" s="215" t="n">
        <f aca="false">SUM(AX232)</f>
        <v>40665.87</v>
      </c>
      <c r="AY228" s="216" t="n">
        <f aca="false">SUM(AY232)</f>
        <v>0</v>
      </c>
      <c r="AZ228" s="216" t="n">
        <f aca="false">SUM(AZ232)</f>
        <v>37581.68</v>
      </c>
      <c r="BA228" s="287" t="n">
        <f aca="false">SUM(BA232)</f>
        <v>40680.0067768266</v>
      </c>
      <c r="BI228" s="3"/>
    </row>
    <row r="229" customFormat="false" ht="12.75" hidden="false" customHeight="false" outlineLevel="0" collapsed="false">
      <c r="A229" s="209"/>
      <c r="B229" s="205"/>
      <c r="C229" s="205"/>
      <c r="D229" s="205"/>
      <c r="E229" s="205"/>
      <c r="F229" s="205"/>
      <c r="G229" s="205"/>
      <c r="H229" s="205"/>
      <c r="I229" s="217" t="s">
        <v>348</v>
      </c>
      <c r="J229" s="218"/>
      <c r="K229" s="219"/>
      <c r="L229" s="219"/>
      <c r="M229" s="219"/>
      <c r="N229" s="219" t="n">
        <f aca="false">SUM(N232)</f>
        <v>50000</v>
      </c>
      <c r="O229" s="219" t="n">
        <f aca="false">SUM(O232)</f>
        <v>50000</v>
      </c>
      <c r="P229" s="219" t="n">
        <f aca="false">SUM(P232)</f>
        <v>50000</v>
      </c>
      <c r="Q229" s="219" t="n">
        <f aca="false">SUM(Q232)</f>
        <v>50000</v>
      </c>
      <c r="R229" s="219" t="n">
        <f aca="false">SUM(R232)</f>
        <v>0</v>
      </c>
      <c r="S229" s="219" t="n">
        <f aca="false">SUM(S232)</f>
        <v>100000</v>
      </c>
      <c r="T229" s="219" t="n">
        <f aca="false">SUM(T232)</f>
        <v>0</v>
      </c>
      <c r="U229" s="219" t="n">
        <f aca="false">SUM(U232)</f>
        <v>0</v>
      </c>
      <c r="V229" s="219" t="e">
        <f aca="false">SUM(V232)</f>
        <v>#DIV/0!</v>
      </c>
      <c r="W229" s="219" t="n">
        <f aca="false">SUM(W232)</f>
        <v>100000</v>
      </c>
      <c r="X229" s="219" t="n">
        <f aca="false">SUM(X232)</f>
        <v>100000</v>
      </c>
      <c r="Y229" s="219" t="n">
        <f aca="false">SUM(Y232)</f>
        <v>500000</v>
      </c>
      <c r="Z229" s="219" t="n">
        <f aca="false">SUM(Z232)</f>
        <v>500000</v>
      </c>
      <c r="AA229" s="219" t="n">
        <f aca="false">SUM(AA232)</f>
        <v>500000</v>
      </c>
      <c r="AB229" s="219" t="n">
        <f aca="false">SUM(AB232)</f>
        <v>0</v>
      </c>
      <c r="AC229" s="219" t="n">
        <f aca="false">SUM(AC232)</f>
        <v>500000</v>
      </c>
      <c r="AD229" s="219" t="n">
        <f aca="false">SUM(AD232)</f>
        <v>450000</v>
      </c>
      <c r="AE229" s="219" t="n">
        <f aca="false">SUM(AE232)</f>
        <v>0</v>
      </c>
      <c r="AF229" s="219" t="n">
        <f aca="false">SUM(AF232)</f>
        <v>0</v>
      </c>
      <c r="AG229" s="219" t="n">
        <f aca="false">SUM(AG232)</f>
        <v>450000</v>
      </c>
      <c r="AH229" s="219" t="n">
        <f aca="false">SUM(AH232)</f>
        <v>0</v>
      </c>
      <c r="AI229" s="219" t="n">
        <f aca="false">SUM(AI232)</f>
        <v>550000</v>
      </c>
      <c r="AJ229" s="219" t="n">
        <f aca="false">SUM(AJ232)</f>
        <v>2777.9</v>
      </c>
      <c r="AK229" s="219" t="n">
        <f aca="false">SUM(AK232)</f>
        <v>330000</v>
      </c>
      <c r="AL229" s="219" t="n">
        <f aca="false">SUM(AL232)</f>
        <v>0</v>
      </c>
      <c r="AM229" s="219" t="n">
        <f aca="false">SUM(AM232)</f>
        <v>0</v>
      </c>
      <c r="AN229" s="219" t="n">
        <f aca="false">SUM(AN232)</f>
        <v>330000</v>
      </c>
      <c r="AO229" s="207" t="n">
        <f aca="false">SUM(AN229/$AN$2)</f>
        <v>43798.5267768266</v>
      </c>
      <c r="AP229" s="219" t="n">
        <f aca="false">SUM(AP232)</f>
        <v>330000</v>
      </c>
      <c r="AQ229" s="219" t="n">
        <f aca="false">SUM(AQ232)</f>
        <v>0</v>
      </c>
      <c r="AR229" s="207" t="n">
        <f aca="false">SUM(AP229/$AN$2)</f>
        <v>43798.5267768266</v>
      </c>
      <c r="AS229" s="207"/>
      <c r="AT229" s="207" t="n">
        <f aca="false">SUM(AT232)</f>
        <v>16603.34</v>
      </c>
      <c r="AU229" s="207" t="n">
        <f aca="false">SUM(AU232)</f>
        <v>34463.16</v>
      </c>
      <c r="AV229" s="207" t="n">
        <f aca="false">SUM(AV232)</f>
        <v>0</v>
      </c>
      <c r="AW229" s="207" t="n">
        <f aca="false">SUM(AR229+AU229-AV229)</f>
        <v>78261.6867768266</v>
      </c>
      <c r="AX229" s="215"/>
      <c r="AY229" s="180" t="n">
        <f aca="false">SUM(AY230)</f>
        <v>0</v>
      </c>
      <c r="AZ229" s="180" t="n">
        <f aca="false">SUM(AZ230)</f>
        <v>0</v>
      </c>
      <c r="BA229" s="160" t="n">
        <f aca="false">SUM(BA228)</f>
        <v>40680.0067768266</v>
      </c>
      <c r="BI229" s="3"/>
    </row>
    <row r="230" customFormat="false" ht="12.75" hidden="false" customHeight="false" outlineLevel="0" collapsed="false">
      <c r="A230" s="209"/>
      <c r="B230" s="205" t="s">
        <v>178</v>
      </c>
      <c r="C230" s="205"/>
      <c r="D230" s="205"/>
      <c r="E230" s="205"/>
      <c r="F230" s="205"/>
      <c r="G230" s="205"/>
      <c r="H230" s="205"/>
      <c r="I230" s="234" t="s">
        <v>179</v>
      </c>
      <c r="J230" s="218" t="s">
        <v>28</v>
      </c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19"/>
      <c r="AK230" s="219"/>
      <c r="AL230" s="219"/>
      <c r="AM230" s="219"/>
      <c r="AN230" s="219"/>
      <c r="AO230" s="207" t="n">
        <f aca="false">SUM(AN230/$AN$2)</f>
        <v>0</v>
      </c>
      <c r="AP230" s="219" t="n">
        <v>300000</v>
      </c>
      <c r="AQ230" s="219"/>
      <c r="AR230" s="207" t="n">
        <f aca="false">SUM(AP230/$AN$2)</f>
        <v>39816.8425243878</v>
      </c>
      <c r="AS230" s="207"/>
      <c r="AT230" s="207" t="n">
        <v>300000</v>
      </c>
      <c r="AU230" s="207"/>
      <c r="AV230" s="207"/>
      <c r="AW230" s="207" t="n">
        <v>44280</v>
      </c>
      <c r="AX230" s="215"/>
      <c r="AY230" s="180"/>
      <c r="AZ230" s="180"/>
      <c r="BA230" s="160" t="n">
        <v>40680</v>
      </c>
      <c r="BI230" s="3"/>
    </row>
    <row r="231" customFormat="false" ht="12.75" hidden="false" customHeight="false" outlineLevel="0" collapsed="false">
      <c r="A231" s="209"/>
      <c r="B231" s="205" t="s">
        <v>178</v>
      </c>
      <c r="C231" s="205"/>
      <c r="D231" s="205"/>
      <c r="E231" s="205"/>
      <c r="F231" s="205"/>
      <c r="G231" s="205"/>
      <c r="H231" s="205"/>
      <c r="I231" s="217" t="s">
        <v>184</v>
      </c>
      <c r="J231" s="218" t="s">
        <v>185</v>
      </c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19"/>
      <c r="AK231" s="219"/>
      <c r="AL231" s="219"/>
      <c r="AM231" s="219"/>
      <c r="AN231" s="219"/>
      <c r="AO231" s="207" t="n">
        <f aca="false">SUM(AN231/$AN$2)</f>
        <v>0</v>
      </c>
      <c r="AP231" s="219" t="n">
        <v>30000</v>
      </c>
      <c r="AQ231" s="219"/>
      <c r="AR231" s="207" t="n">
        <f aca="false">SUM(AP231/$AN$2)</f>
        <v>3981.68425243878</v>
      </c>
      <c r="AS231" s="207"/>
      <c r="AT231" s="207" t="n">
        <v>30000</v>
      </c>
      <c r="AU231" s="207"/>
      <c r="AV231" s="207"/>
      <c r="AW231" s="207" t="n">
        <v>33981.68</v>
      </c>
      <c r="AX231" s="215"/>
      <c r="AY231" s="180" t="n">
        <v>0</v>
      </c>
      <c r="AZ231" s="180"/>
      <c r="BA231" s="160" t="n">
        <v>0</v>
      </c>
      <c r="BI231" s="3"/>
    </row>
    <row r="232" customFormat="false" ht="12.75" hidden="false" customHeight="false" outlineLevel="0" collapsed="false">
      <c r="A232" s="214"/>
      <c r="B232" s="220"/>
      <c r="C232" s="220"/>
      <c r="D232" s="220"/>
      <c r="E232" s="220"/>
      <c r="F232" s="220"/>
      <c r="G232" s="220"/>
      <c r="H232" s="220"/>
      <c r="I232" s="206" t="n">
        <v>4</v>
      </c>
      <c r="J232" s="137" t="s">
        <v>78</v>
      </c>
      <c r="K232" s="207"/>
      <c r="L232" s="207"/>
      <c r="M232" s="207"/>
      <c r="N232" s="207" t="n">
        <f aca="false">SUM(N233)</f>
        <v>50000</v>
      </c>
      <c r="O232" s="207" t="n">
        <f aca="false">SUM(O233)</f>
        <v>50000</v>
      </c>
      <c r="P232" s="207" t="n">
        <f aca="false">SUM(P233)</f>
        <v>50000</v>
      </c>
      <c r="Q232" s="207" t="n">
        <f aca="false">SUM(Q233)</f>
        <v>50000</v>
      </c>
      <c r="R232" s="207" t="n">
        <f aca="false">SUM(R233)</f>
        <v>0</v>
      </c>
      <c r="S232" s="207" t="n">
        <f aca="false">SUM(S233)</f>
        <v>100000</v>
      </c>
      <c r="T232" s="207" t="n">
        <f aca="false">SUM(T233)</f>
        <v>0</v>
      </c>
      <c r="U232" s="207" t="n">
        <f aca="false">SUM(U233)</f>
        <v>0</v>
      </c>
      <c r="V232" s="207" t="e">
        <f aca="false">SUM(V233)</f>
        <v>#DIV/0!</v>
      </c>
      <c r="W232" s="207" t="n">
        <f aca="false">SUM(W233)</f>
        <v>100000</v>
      </c>
      <c r="X232" s="207" t="n">
        <f aca="false">SUM(X233)</f>
        <v>100000</v>
      </c>
      <c r="Y232" s="207" t="n">
        <f aca="false">SUM(Y233)</f>
        <v>500000</v>
      </c>
      <c r="Z232" s="207" t="n">
        <f aca="false">SUM(Z233)</f>
        <v>500000</v>
      </c>
      <c r="AA232" s="207" t="n">
        <f aca="false">SUM(AA233)</f>
        <v>500000</v>
      </c>
      <c r="AB232" s="207" t="n">
        <f aca="false">SUM(AB233)</f>
        <v>0</v>
      </c>
      <c r="AC232" s="207" t="n">
        <f aca="false">SUM(AC233)</f>
        <v>500000</v>
      </c>
      <c r="AD232" s="207" t="n">
        <f aca="false">SUM(AD233)</f>
        <v>450000</v>
      </c>
      <c r="AE232" s="207" t="n">
        <f aca="false">SUM(AE233)</f>
        <v>0</v>
      </c>
      <c r="AF232" s="207" t="n">
        <f aca="false">SUM(AF233)</f>
        <v>0</v>
      </c>
      <c r="AG232" s="207" t="n">
        <f aca="false">SUM(AG233)</f>
        <v>450000</v>
      </c>
      <c r="AH232" s="207" t="n">
        <f aca="false">SUM(AH233)</f>
        <v>0</v>
      </c>
      <c r="AI232" s="207" t="n">
        <f aca="false">SUM(AI233)</f>
        <v>550000</v>
      </c>
      <c r="AJ232" s="207" t="n">
        <f aca="false">SUM(AJ233)</f>
        <v>2777.9</v>
      </c>
      <c r="AK232" s="207" t="n">
        <f aca="false">SUM(AK233)</f>
        <v>330000</v>
      </c>
      <c r="AL232" s="207" t="n">
        <f aca="false">SUM(AL233)</f>
        <v>0</v>
      </c>
      <c r="AM232" s="207" t="n">
        <f aca="false">SUM(AM233)</f>
        <v>0</v>
      </c>
      <c r="AN232" s="207" t="n">
        <f aca="false">SUM(AN233)</f>
        <v>330000</v>
      </c>
      <c r="AO232" s="207" t="n">
        <f aca="false">SUM(AN232/$AN$2)</f>
        <v>43798.5267768266</v>
      </c>
      <c r="AP232" s="207" t="n">
        <f aca="false">SUM(AP233)</f>
        <v>330000</v>
      </c>
      <c r="AQ232" s="207" t="n">
        <f aca="false">SUM(AQ233)</f>
        <v>0</v>
      </c>
      <c r="AR232" s="207" t="n">
        <f aca="false">SUM(AP232/$AN$2)</f>
        <v>43798.5267768266</v>
      </c>
      <c r="AS232" s="207"/>
      <c r="AT232" s="207" t="n">
        <f aca="false">SUM(AT233)</f>
        <v>16603.34</v>
      </c>
      <c r="AU232" s="207" t="n">
        <f aca="false">SUM(AU233)</f>
        <v>34463.16</v>
      </c>
      <c r="AV232" s="207" t="n">
        <f aca="false">SUM(AV233)</f>
        <v>0</v>
      </c>
      <c r="AW232" s="207" t="n">
        <f aca="false">SUM(AR232+AU232-AV232)</f>
        <v>78261.6867768266</v>
      </c>
      <c r="AX232" s="215" t="n">
        <f aca="false">SUM(AX233)</f>
        <v>40665.87</v>
      </c>
      <c r="AY232" s="216" t="n">
        <f aca="false">SUM(AY233)</f>
        <v>0</v>
      </c>
      <c r="AZ232" s="216" t="n">
        <f aca="false">SUM(AZ233)</f>
        <v>37581.68</v>
      </c>
      <c r="BA232" s="287" t="n">
        <f aca="false">SUM(BA233)</f>
        <v>40680.0067768266</v>
      </c>
      <c r="BI232" s="3"/>
    </row>
    <row r="233" customFormat="false" ht="12.75" hidden="false" customHeight="false" outlineLevel="0" collapsed="false">
      <c r="A233" s="214"/>
      <c r="B233" s="220" t="s">
        <v>349</v>
      </c>
      <c r="C233" s="220"/>
      <c r="D233" s="220"/>
      <c r="E233" s="220"/>
      <c r="F233" s="220"/>
      <c r="G233" s="220"/>
      <c r="H233" s="220"/>
      <c r="I233" s="206" t="n">
        <v>42</v>
      </c>
      <c r="J233" s="137" t="s">
        <v>350</v>
      </c>
      <c r="K233" s="207"/>
      <c r="L233" s="207"/>
      <c r="M233" s="207"/>
      <c r="N233" s="207" t="n">
        <f aca="false">SUM(N234)</f>
        <v>50000</v>
      </c>
      <c r="O233" s="207" t="n">
        <f aca="false">SUM(O234)</f>
        <v>50000</v>
      </c>
      <c r="P233" s="207" t="n">
        <f aca="false">SUM(P234)</f>
        <v>50000</v>
      </c>
      <c r="Q233" s="207" t="n">
        <f aca="false">SUM(Q234)</f>
        <v>50000</v>
      </c>
      <c r="R233" s="207" t="n">
        <f aca="false">SUM(R234)</f>
        <v>0</v>
      </c>
      <c r="S233" s="207" t="n">
        <f aca="false">SUM(S234)</f>
        <v>100000</v>
      </c>
      <c r="T233" s="207" t="n">
        <f aca="false">SUM(T234)</f>
        <v>0</v>
      </c>
      <c r="U233" s="207" t="n">
        <f aca="false">SUM(U234)</f>
        <v>0</v>
      </c>
      <c r="V233" s="207" t="e">
        <f aca="false">SUM(V234)</f>
        <v>#DIV/0!</v>
      </c>
      <c r="W233" s="207" t="n">
        <f aca="false">SUM(W234)</f>
        <v>100000</v>
      </c>
      <c r="X233" s="207" t="n">
        <f aca="false">SUM(X234)</f>
        <v>100000</v>
      </c>
      <c r="Y233" s="207" t="n">
        <f aca="false">SUM(Y234)</f>
        <v>500000</v>
      </c>
      <c r="Z233" s="207" t="n">
        <f aca="false">SUM(Z234)</f>
        <v>500000</v>
      </c>
      <c r="AA233" s="207" t="n">
        <f aca="false">SUM(AA234)</f>
        <v>500000</v>
      </c>
      <c r="AB233" s="207" t="n">
        <f aca="false">SUM(AB234)</f>
        <v>0</v>
      </c>
      <c r="AC233" s="207" t="n">
        <f aca="false">SUM(AC234)</f>
        <v>500000</v>
      </c>
      <c r="AD233" s="207" t="n">
        <f aca="false">SUM(AD234)</f>
        <v>450000</v>
      </c>
      <c r="AE233" s="207" t="n">
        <f aca="false">SUM(AE234)</f>
        <v>0</v>
      </c>
      <c r="AF233" s="207" t="n">
        <f aca="false">SUM(AF234)</f>
        <v>0</v>
      </c>
      <c r="AG233" s="207" t="n">
        <f aca="false">SUM(AG234)</f>
        <v>450000</v>
      </c>
      <c r="AH233" s="207" t="n">
        <f aca="false">SUM(AH234)</f>
        <v>0</v>
      </c>
      <c r="AI233" s="207" t="n">
        <f aca="false">SUM(AI234)</f>
        <v>550000</v>
      </c>
      <c r="AJ233" s="207" t="n">
        <f aca="false">SUM(AJ234)</f>
        <v>2777.9</v>
      </c>
      <c r="AK233" s="207" t="n">
        <f aca="false">SUM(AK234)</f>
        <v>330000</v>
      </c>
      <c r="AL233" s="207" t="n">
        <f aca="false">SUM(AL234)</f>
        <v>0</v>
      </c>
      <c r="AM233" s="207" t="n">
        <f aca="false">SUM(AM234)</f>
        <v>0</v>
      </c>
      <c r="AN233" s="207" t="n">
        <f aca="false">SUM(AN234)</f>
        <v>330000</v>
      </c>
      <c r="AO233" s="207" t="n">
        <f aca="false">SUM(AN233/$AN$2)</f>
        <v>43798.5267768266</v>
      </c>
      <c r="AP233" s="207" t="n">
        <f aca="false">SUM(AP234)</f>
        <v>330000</v>
      </c>
      <c r="AQ233" s="207"/>
      <c r="AR233" s="207" t="n">
        <f aca="false">SUM(AP233/$AN$2)</f>
        <v>43798.5267768266</v>
      </c>
      <c r="AS233" s="207"/>
      <c r="AT233" s="207" t="n">
        <f aca="false">SUM(AT234)</f>
        <v>16603.34</v>
      </c>
      <c r="AU233" s="207" t="n">
        <f aca="false">SUM(AU234)</f>
        <v>34463.16</v>
      </c>
      <c r="AV233" s="207" t="n">
        <f aca="false">SUM(AV234)</f>
        <v>0</v>
      </c>
      <c r="AW233" s="207" t="n">
        <f aca="false">SUM(AR233+AU233-AV233)</f>
        <v>78261.6867768266</v>
      </c>
      <c r="AX233" s="215" t="n">
        <f aca="false">SUM(AX234)</f>
        <v>40665.87</v>
      </c>
      <c r="AY233" s="216" t="n">
        <f aca="false">SUM(AY234)</f>
        <v>0</v>
      </c>
      <c r="AZ233" s="216" t="n">
        <f aca="false">SUM(AZ234)</f>
        <v>37581.68</v>
      </c>
      <c r="BA233" s="287" t="n">
        <f aca="false">SUM(BA234)</f>
        <v>40680.0067768266</v>
      </c>
      <c r="BI233" s="3"/>
    </row>
    <row r="234" customFormat="false" ht="12.75" hidden="false" customHeight="false" outlineLevel="0" collapsed="false">
      <c r="A234" s="209"/>
      <c r="B234" s="205"/>
      <c r="C234" s="205"/>
      <c r="D234" s="205"/>
      <c r="E234" s="205"/>
      <c r="F234" s="205"/>
      <c r="G234" s="205"/>
      <c r="H234" s="205"/>
      <c r="I234" s="217" t="n">
        <v>421</v>
      </c>
      <c r="J234" s="218" t="s">
        <v>351</v>
      </c>
      <c r="K234" s="219"/>
      <c r="L234" s="219"/>
      <c r="M234" s="219"/>
      <c r="N234" s="219" t="n">
        <f aca="false">SUM(N235:N237)</f>
        <v>50000</v>
      </c>
      <c r="O234" s="219" t="n">
        <f aca="false">SUM(O235:O237)</f>
        <v>50000</v>
      </c>
      <c r="P234" s="219" t="n">
        <f aca="false">SUM(P235:P237)</f>
        <v>50000</v>
      </c>
      <c r="Q234" s="219" t="n">
        <f aca="false">SUM(Q235:Q237)</f>
        <v>50000</v>
      </c>
      <c r="R234" s="219" t="n">
        <f aca="false">SUM(R235:R237)</f>
        <v>0</v>
      </c>
      <c r="S234" s="219" t="n">
        <f aca="false">SUM(S235:S237)</f>
        <v>100000</v>
      </c>
      <c r="T234" s="219" t="n">
        <f aca="false">SUM(T235:T237)</f>
        <v>0</v>
      </c>
      <c r="U234" s="219" t="n">
        <f aca="false">SUM(U235:U237)</f>
        <v>0</v>
      </c>
      <c r="V234" s="219" t="e">
        <f aca="false">SUM(V235:V237)</f>
        <v>#DIV/0!</v>
      </c>
      <c r="W234" s="219" t="n">
        <f aca="false">SUM(W235:W237)</f>
        <v>100000</v>
      </c>
      <c r="X234" s="219" t="n">
        <f aca="false">SUM(X235:X237)</f>
        <v>100000</v>
      </c>
      <c r="Y234" s="219" t="n">
        <f aca="false">SUM(Y235:Y237)</f>
        <v>500000</v>
      </c>
      <c r="Z234" s="219" t="n">
        <f aca="false">SUM(Z235:Z237)</f>
        <v>500000</v>
      </c>
      <c r="AA234" s="219" t="n">
        <f aca="false">SUM(AA235:AA237)</f>
        <v>500000</v>
      </c>
      <c r="AB234" s="219" t="n">
        <f aca="false">SUM(AB235:AB237)</f>
        <v>0</v>
      </c>
      <c r="AC234" s="219" t="n">
        <f aca="false">SUM(AC235:AC237)</f>
        <v>500000</v>
      </c>
      <c r="AD234" s="219" t="n">
        <f aca="false">SUM(AD235:AD237)</f>
        <v>450000</v>
      </c>
      <c r="AE234" s="219" t="n">
        <f aca="false">SUM(AE235:AE237)</f>
        <v>0</v>
      </c>
      <c r="AF234" s="219" t="n">
        <f aca="false">SUM(AF235:AF237)</f>
        <v>0</v>
      </c>
      <c r="AG234" s="219" t="n">
        <f aca="false">SUM(AG235:AG237)</f>
        <v>450000</v>
      </c>
      <c r="AH234" s="219" t="n">
        <f aca="false">SUM(AH235:AH237)</f>
        <v>0</v>
      </c>
      <c r="AI234" s="219" t="n">
        <f aca="false">SUM(AI235:AI237)</f>
        <v>550000</v>
      </c>
      <c r="AJ234" s="219" t="n">
        <f aca="false">SUM(AJ235:AJ237)</f>
        <v>2777.9</v>
      </c>
      <c r="AK234" s="219" t="n">
        <f aca="false">SUM(AK235:AK237)</f>
        <v>330000</v>
      </c>
      <c r="AL234" s="219" t="n">
        <f aca="false">SUM(AL235:AL237)</f>
        <v>0</v>
      </c>
      <c r="AM234" s="219" t="n">
        <f aca="false">SUM(AM235:AM237)</f>
        <v>0</v>
      </c>
      <c r="AN234" s="219" t="n">
        <f aca="false">SUM(AN235:AN237)</f>
        <v>330000</v>
      </c>
      <c r="AO234" s="207" t="n">
        <f aca="false">SUM(AN234/$AN$2)</f>
        <v>43798.5267768266</v>
      </c>
      <c r="AP234" s="219" t="n">
        <f aca="false">SUM(AP235:AP237)</f>
        <v>330000</v>
      </c>
      <c r="AQ234" s="219"/>
      <c r="AR234" s="207" t="n">
        <f aca="false">SUM(AP234/$AN$2)</f>
        <v>43798.5267768266</v>
      </c>
      <c r="AS234" s="207"/>
      <c r="AT234" s="207" t="n">
        <f aca="false">SUM(AT235:AT237)</f>
        <v>16603.34</v>
      </c>
      <c r="AU234" s="207" t="n">
        <f aca="false">SUM(AU235:AU237)</f>
        <v>34463.16</v>
      </c>
      <c r="AV234" s="207" t="n">
        <f aca="false">SUM(AV235:AV237)</f>
        <v>0</v>
      </c>
      <c r="AW234" s="207" t="n">
        <f aca="false">SUM(AR234+AU234-AV234)</f>
        <v>78261.6867768266</v>
      </c>
      <c r="AX234" s="215" t="n">
        <f aca="false">SUM(AX235:AX237)</f>
        <v>40665.87</v>
      </c>
      <c r="AY234" s="216" t="n">
        <f aca="false">SUM(AY235:AY237)</f>
        <v>0</v>
      </c>
      <c r="AZ234" s="216" t="n">
        <f aca="false">SUM(AZ235:AZ237)</f>
        <v>37581.68</v>
      </c>
      <c r="BA234" s="287" t="n">
        <f aca="false">SUM(BA235:BA237)</f>
        <v>40680.0067768266</v>
      </c>
      <c r="BI234" s="3"/>
    </row>
    <row r="235" customFormat="false" ht="12.75" hidden="true" customHeight="false" outlineLevel="0" collapsed="false">
      <c r="A235" s="209"/>
      <c r="B235" s="205"/>
      <c r="C235" s="205"/>
      <c r="D235" s="205"/>
      <c r="E235" s="205"/>
      <c r="F235" s="205"/>
      <c r="G235" s="205"/>
      <c r="H235" s="205"/>
      <c r="I235" s="217" t="n">
        <v>42149</v>
      </c>
      <c r="J235" s="218" t="s">
        <v>352</v>
      </c>
      <c r="K235" s="219"/>
      <c r="L235" s="219"/>
      <c r="M235" s="219"/>
      <c r="N235" s="219" t="n">
        <v>50000</v>
      </c>
      <c r="O235" s="219" t="n">
        <v>50000</v>
      </c>
      <c r="P235" s="219" t="n">
        <v>50000</v>
      </c>
      <c r="Q235" s="219" t="n">
        <v>50000</v>
      </c>
      <c r="R235" s="219"/>
      <c r="S235" s="219" t="n">
        <v>50000</v>
      </c>
      <c r="T235" s="219"/>
      <c r="U235" s="219"/>
      <c r="V235" s="207" t="n">
        <f aca="false">S235/P235*100</f>
        <v>100</v>
      </c>
      <c r="W235" s="219" t="n">
        <v>50000</v>
      </c>
      <c r="X235" s="219" t="n">
        <v>50000</v>
      </c>
      <c r="Y235" s="219" t="n">
        <v>450000</v>
      </c>
      <c r="Z235" s="219" t="n">
        <v>450000</v>
      </c>
      <c r="AA235" s="219" t="n">
        <v>500000</v>
      </c>
      <c r="AB235" s="219"/>
      <c r="AC235" s="219" t="n">
        <v>500000</v>
      </c>
      <c r="AD235" s="219" t="n">
        <v>450000</v>
      </c>
      <c r="AE235" s="219"/>
      <c r="AF235" s="219"/>
      <c r="AG235" s="221" t="n">
        <f aca="false">SUM(AD235+AE235-AF235)</f>
        <v>450000</v>
      </c>
      <c r="AH235" s="219"/>
      <c r="AI235" s="219" t="n">
        <v>550000</v>
      </c>
      <c r="AJ235" s="180" t="n">
        <v>2777.9</v>
      </c>
      <c r="AK235" s="219" t="n">
        <v>300000</v>
      </c>
      <c r="AL235" s="219"/>
      <c r="AM235" s="219"/>
      <c r="AN235" s="180" t="n">
        <f aca="false">SUM(AK235+AL235-AM235)</f>
        <v>300000</v>
      </c>
      <c r="AO235" s="207" t="n">
        <f aca="false">SUM(AN235/$AN$2)</f>
        <v>39816.8425243878</v>
      </c>
      <c r="AP235" s="180" t="n">
        <v>300000</v>
      </c>
      <c r="AQ235" s="180"/>
      <c r="AR235" s="207" t="n">
        <f aca="false">SUM(AP235/$AN$2)</f>
        <v>39816.8425243878</v>
      </c>
      <c r="AS235" s="207" t="n">
        <v>16603.34</v>
      </c>
      <c r="AT235" s="207" t="n">
        <v>16603.34</v>
      </c>
      <c r="AU235" s="207" t="n">
        <v>4463.16</v>
      </c>
      <c r="AV235" s="207"/>
      <c r="AW235" s="207" t="n">
        <f aca="false">SUM(AR235+AU235-AV235)</f>
        <v>44280.0025243878</v>
      </c>
      <c r="AX235" s="215" t="n">
        <v>40665.87</v>
      </c>
      <c r="AY235" s="180"/>
      <c r="AZ235" s="180" t="n">
        <v>3600</v>
      </c>
      <c r="BA235" s="160" t="n">
        <f aca="false">SUM(AW235+AY235-AZ235)</f>
        <v>40680.0025243878</v>
      </c>
      <c r="BD235" s="3" t="n">
        <v>40680</v>
      </c>
      <c r="BI235" s="3"/>
    </row>
    <row r="236" customFormat="false" ht="12.75" hidden="true" customHeight="false" outlineLevel="0" collapsed="false">
      <c r="A236" s="209"/>
      <c r="B236" s="205"/>
      <c r="C236" s="205"/>
      <c r="D236" s="205"/>
      <c r="E236" s="205"/>
      <c r="F236" s="205"/>
      <c r="G236" s="205"/>
      <c r="H236" s="205"/>
      <c r="I236" s="217" t="n">
        <v>42149</v>
      </c>
      <c r="J236" s="218" t="s">
        <v>353</v>
      </c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07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21"/>
      <c r="AH236" s="219"/>
      <c r="AI236" s="219"/>
      <c r="AJ236" s="180"/>
      <c r="AK236" s="219"/>
      <c r="AL236" s="219"/>
      <c r="AM236" s="219"/>
      <c r="AN236" s="180"/>
      <c r="AO236" s="207"/>
      <c r="AP236" s="180"/>
      <c r="AQ236" s="180"/>
      <c r="AR236" s="207"/>
      <c r="AS236" s="207"/>
      <c r="AT236" s="207"/>
      <c r="AU236" s="207" t="n">
        <v>30000</v>
      </c>
      <c r="AV236" s="207"/>
      <c r="AW236" s="207" t="n">
        <f aca="false">SUM(AR236+AU236-AV236)</f>
        <v>30000</v>
      </c>
      <c r="AX236" s="215"/>
      <c r="AY236" s="180"/>
      <c r="AZ236" s="180" t="n">
        <v>30000</v>
      </c>
      <c r="BA236" s="160" t="n">
        <f aca="false">SUM(AW236+AY236-AZ236)</f>
        <v>0</v>
      </c>
      <c r="BI236" s="3"/>
    </row>
    <row r="237" customFormat="false" ht="12.75" hidden="true" customHeight="false" outlineLevel="0" collapsed="false">
      <c r="A237" s="209"/>
      <c r="B237" s="205"/>
      <c r="C237" s="205"/>
      <c r="D237" s="205"/>
      <c r="E237" s="205"/>
      <c r="F237" s="205"/>
      <c r="G237" s="205"/>
      <c r="H237" s="205"/>
      <c r="I237" s="217" t="n">
        <v>42141</v>
      </c>
      <c r="J237" s="218" t="s">
        <v>354</v>
      </c>
      <c r="K237" s="219"/>
      <c r="L237" s="219"/>
      <c r="M237" s="219"/>
      <c r="N237" s="219"/>
      <c r="O237" s="219"/>
      <c r="P237" s="219"/>
      <c r="Q237" s="219"/>
      <c r="R237" s="219"/>
      <c r="S237" s="219" t="n">
        <v>50000</v>
      </c>
      <c r="T237" s="219"/>
      <c r="U237" s="219"/>
      <c r="V237" s="207" t="e">
        <f aca="false">S237/P237*100</f>
        <v>#DIV/0!</v>
      </c>
      <c r="W237" s="219" t="n">
        <v>50000</v>
      </c>
      <c r="X237" s="219" t="n">
        <v>50000</v>
      </c>
      <c r="Y237" s="219" t="n">
        <v>50000</v>
      </c>
      <c r="Z237" s="219" t="n">
        <v>50000</v>
      </c>
      <c r="AA237" s="219" t="n">
        <v>0</v>
      </c>
      <c r="AB237" s="219"/>
      <c r="AC237" s="219" t="n">
        <v>0</v>
      </c>
      <c r="AD237" s="219"/>
      <c r="AE237" s="219"/>
      <c r="AF237" s="219"/>
      <c r="AG237" s="221" t="n">
        <f aca="false">SUM(AC237+AE237-AF237)</f>
        <v>0</v>
      </c>
      <c r="AH237" s="219"/>
      <c r="AI237" s="219" t="n">
        <v>0</v>
      </c>
      <c r="AJ237" s="180" t="n">
        <v>0</v>
      </c>
      <c r="AK237" s="219" t="n">
        <v>30000</v>
      </c>
      <c r="AL237" s="219"/>
      <c r="AM237" s="219"/>
      <c r="AN237" s="180" t="n">
        <f aca="false">SUM(AK237+AL237-AM237)</f>
        <v>30000</v>
      </c>
      <c r="AO237" s="207" t="n">
        <f aca="false">SUM(AN237/$AN$2)</f>
        <v>3981.68425243878</v>
      </c>
      <c r="AP237" s="180" t="n">
        <v>30000</v>
      </c>
      <c r="AQ237" s="180"/>
      <c r="AR237" s="207" t="n">
        <f aca="false">SUM(AP237/$AN$2)</f>
        <v>3981.68425243878</v>
      </c>
      <c r="AS237" s="207"/>
      <c r="AT237" s="207"/>
      <c r="AU237" s="207"/>
      <c r="AV237" s="207"/>
      <c r="AW237" s="207" t="n">
        <f aca="false">SUM(AR237+AU237-AV237)</f>
        <v>3981.68425243878</v>
      </c>
      <c r="AX237" s="215"/>
      <c r="AY237" s="180" t="n">
        <v>0</v>
      </c>
      <c r="AZ237" s="180" t="n">
        <v>3981.68</v>
      </c>
      <c r="BA237" s="160" t="n">
        <f aca="false">SUM(AW237+AY237-AZ237)</f>
        <v>0.00425243878135007</v>
      </c>
      <c r="BI237" s="3"/>
    </row>
    <row r="238" customFormat="false" ht="12.75" hidden="false" customHeight="false" outlineLevel="0" collapsed="false">
      <c r="A238" s="209" t="s">
        <v>355</v>
      </c>
      <c r="B238" s="205"/>
      <c r="C238" s="205"/>
      <c r="D238" s="205"/>
      <c r="E238" s="205"/>
      <c r="F238" s="205"/>
      <c r="G238" s="205"/>
      <c r="H238" s="205"/>
      <c r="I238" s="217" t="s">
        <v>155</v>
      </c>
      <c r="J238" s="218" t="s">
        <v>356</v>
      </c>
      <c r="K238" s="219" t="n">
        <f aca="false">SUM(K239)</f>
        <v>170587.68</v>
      </c>
      <c r="L238" s="219" t="n">
        <f aca="false">SUM(L239)</f>
        <v>30000</v>
      </c>
      <c r="M238" s="219" t="n">
        <f aca="false">SUM(M239)</f>
        <v>30000</v>
      </c>
      <c r="N238" s="219" t="n">
        <f aca="false">SUM(N239)</f>
        <v>15000</v>
      </c>
      <c r="O238" s="219" t="n">
        <f aca="false">SUM(O239)</f>
        <v>15000</v>
      </c>
      <c r="P238" s="219" t="n">
        <f aca="false">SUM(P239)</f>
        <v>13000</v>
      </c>
      <c r="Q238" s="219" t="n">
        <f aca="false">SUM(Q239)</f>
        <v>13000</v>
      </c>
      <c r="R238" s="219" t="n">
        <f aca="false">SUM(R239)</f>
        <v>0</v>
      </c>
      <c r="S238" s="219" t="n">
        <f aca="false">SUM(S239)</f>
        <v>13000</v>
      </c>
      <c r="T238" s="219" t="n">
        <f aca="false">SUM(T239)</f>
        <v>0</v>
      </c>
      <c r="U238" s="219" t="n">
        <f aca="false">SUM(U239)</f>
        <v>0</v>
      </c>
      <c r="V238" s="219" t="n">
        <f aca="false">SUM(V239)</f>
        <v>100</v>
      </c>
      <c r="W238" s="219" t="n">
        <f aca="false">SUM(W239)</f>
        <v>15000</v>
      </c>
      <c r="X238" s="219" t="n">
        <f aca="false">SUM(X239)</f>
        <v>50000</v>
      </c>
      <c r="Y238" s="219" t="n">
        <f aca="false">SUM(Y239)</f>
        <v>50000</v>
      </c>
      <c r="Z238" s="219" t="n">
        <f aca="false">SUM(Z239)</f>
        <v>50000</v>
      </c>
      <c r="AA238" s="219" t="n">
        <f aca="false">SUM(AA239)</f>
        <v>50000</v>
      </c>
      <c r="AB238" s="219" t="n">
        <f aca="false">SUM(AB239)</f>
        <v>7230.75</v>
      </c>
      <c r="AC238" s="219" t="n">
        <f aca="false">SUM(AC239)</f>
        <v>50000</v>
      </c>
      <c r="AD238" s="219" t="n">
        <f aca="false">SUM(AD239)</f>
        <v>50000</v>
      </c>
      <c r="AE238" s="219" t="n">
        <f aca="false">SUM(AE239)</f>
        <v>0</v>
      </c>
      <c r="AF238" s="219" t="n">
        <f aca="false">SUM(AF239)</f>
        <v>0</v>
      </c>
      <c r="AG238" s="219" t="n">
        <f aca="false">SUM(AG239)</f>
        <v>50000</v>
      </c>
      <c r="AH238" s="219" t="n">
        <f aca="false">SUM(AH239)</f>
        <v>8325</v>
      </c>
      <c r="AI238" s="219" t="n">
        <f aca="false">SUM(AI239)</f>
        <v>50000</v>
      </c>
      <c r="AJ238" s="219" t="n">
        <f aca="false">SUM(AJ239)</f>
        <v>0</v>
      </c>
      <c r="AK238" s="219" t="n">
        <f aca="false">SUM(AK239)</f>
        <v>50000</v>
      </c>
      <c r="AL238" s="219" t="n">
        <f aca="false">SUM(AL239)</f>
        <v>0</v>
      </c>
      <c r="AM238" s="219" t="n">
        <f aca="false">SUM(AM239)</f>
        <v>0</v>
      </c>
      <c r="AN238" s="219" t="n">
        <f aca="false">SUM(AN239)</f>
        <v>50000</v>
      </c>
      <c r="AO238" s="207" t="n">
        <f aca="false">SUM(AN238/$AN$2)</f>
        <v>6636.1404207313</v>
      </c>
      <c r="AP238" s="219" t="n">
        <f aca="false">SUM(AP239)</f>
        <v>100000</v>
      </c>
      <c r="AQ238" s="219" t="n">
        <f aca="false">SUM(AQ239)</f>
        <v>0</v>
      </c>
      <c r="AR238" s="207" t="n">
        <f aca="false">SUM(AP238/$AN$2)</f>
        <v>13272.2808414626</v>
      </c>
      <c r="AS238" s="207"/>
      <c r="AT238" s="207" t="n">
        <f aca="false">SUM(AT239)</f>
        <v>153.18</v>
      </c>
      <c r="AU238" s="207" t="n">
        <f aca="false">SUM(AU239)</f>
        <v>0</v>
      </c>
      <c r="AV238" s="207" t="n">
        <f aca="false">SUM(AV239)</f>
        <v>0</v>
      </c>
      <c r="AW238" s="207" t="n">
        <f aca="false">SUM(AR238+AU238-AV238)</f>
        <v>13272.2808414626</v>
      </c>
      <c r="AX238" s="215" t="n">
        <f aca="false">SUM(AX243)</f>
        <v>3559.43</v>
      </c>
      <c r="AY238" s="216" t="n">
        <f aca="false">SUM(AY243)</f>
        <v>0</v>
      </c>
      <c r="AZ238" s="216" t="n">
        <f aca="false">SUM(AZ243)</f>
        <v>8272.28</v>
      </c>
      <c r="BA238" s="287" t="n">
        <f aca="false">SUM(BA243)</f>
        <v>5000.0008414626</v>
      </c>
      <c r="BI238" s="3"/>
    </row>
    <row r="239" customFormat="false" ht="12.75" hidden="false" customHeight="false" outlineLevel="0" collapsed="false">
      <c r="A239" s="209"/>
      <c r="B239" s="205"/>
      <c r="C239" s="205"/>
      <c r="D239" s="205"/>
      <c r="E239" s="205"/>
      <c r="F239" s="205"/>
      <c r="G239" s="205"/>
      <c r="H239" s="205"/>
      <c r="I239" s="217" t="s">
        <v>357</v>
      </c>
      <c r="J239" s="218"/>
      <c r="K239" s="219" t="n">
        <f aca="false">SUM(K243)</f>
        <v>170587.68</v>
      </c>
      <c r="L239" s="219" t="n">
        <f aca="false">SUM(L243)</f>
        <v>30000</v>
      </c>
      <c r="M239" s="219" t="n">
        <f aca="false">SUM(M243)</f>
        <v>30000</v>
      </c>
      <c r="N239" s="219" t="n">
        <f aca="false">SUM(N243)</f>
        <v>15000</v>
      </c>
      <c r="O239" s="219" t="n">
        <f aca="false">SUM(O243)</f>
        <v>15000</v>
      </c>
      <c r="P239" s="219" t="n">
        <f aca="false">SUM(P243)</f>
        <v>13000</v>
      </c>
      <c r="Q239" s="219" t="n">
        <f aca="false">SUM(Q243)</f>
        <v>13000</v>
      </c>
      <c r="R239" s="219" t="n">
        <f aca="false">SUM(R243)</f>
        <v>0</v>
      </c>
      <c r="S239" s="219" t="n">
        <f aca="false">SUM(S243)</f>
        <v>13000</v>
      </c>
      <c r="T239" s="219" t="n">
        <f aca="false">SUM(T243)</f>
        <v>0</v>
      </c>
      <c r="U239" s="219" t="n">
        <f aca="false">SUM(U243)</f>
        <v>0</v>
      </c>
      <c r="V239" s="219" t="n">
        <f aca="false">SUM(V243)</f>
        <v>100</v>
      </c>
      <c r="W239" s="219" t="n">
        <f aca="false">SUM(W243)</f>
        <v>15000</v>
      </c>
      <c r="X239" s="219" t="n">
        <f aca="false">SUM(X243)</f>
        <v>50000</v>
      </c>
      <c r="Y239" s="219" t="n">
        <f aca="false">SUM(Y243)</f>
        <v>50000</v>
      </c>
      <c r="Z239" s="219" t="n">
        <f aca="false">SUM(Z243)</f>
        <v>50000</v>
      </c>
      <c r="AA239" s="219" t="n">
        <f aca="false">SUM(AA243)</f>
        <v>50000</v>
      </c>
      <c r="AB239" s="219" t="n">
        <f aca="false">SUM(AB243)</f>
        <v>7230.75</v>
      </c>
      <c r="AC239" s="219" t="n">
        <f aca="false">SUM(AC243)</f>
        <v>50000</v>
      </c>
      <c r="AD239" s="219" t="n">
        <f aca="false">SUM(AD243)</f>
        <v>50000</v>
      </c>
      <c r="AE239" s="219" t="n">
        <f aca="false">SUM(AE243)</f>
        <v>0</v>
      </c>
      <c r="AF239" s="219" t="n">
        <f aca="false">SUM(AF243)</f>
        <v>0</v>
      </c>
      <c r="AG239" s="219" t="n">
        <f aca="false">SUM(AG243)</f>
        <v>50000</v>
      </c>
      <c r="AH239" s="219" t="n">
        <f aca="false">SUM(AH243)</f>
        <v>8325</v>
      </c>
      <c r="AI239" s="219" t="n">
        <f aca="false">SUM(AI243)</f>
        <v>50000</v>
      </c>
      <c r="AJ239" s="219" t="n">
        <f aca="false">SUM(AJ243)</f>
        <v>0</v>
      </c>
      <c r="AK239" s="219" t="n">
        <f aca="false">SUM(AK243)</f>
        <v>50000</v>
      </c>
      <c r="AL239" s="219" t="n">
        <f aca="false">SUM(AL243)</f>
        <v>0</v>
      </c>
      <c r="AM239" s="219" t="n">
        <f aca="false">SUM(AM243)</f>
        <v>0</v>
      </c>
      <c r="AN239" s="219" t="n">
        <f aca="false">SUM(AN243)</f>
        <v>50000</v>
      </c>
      <c r="AO239" s="207" t="n">
        <f aca="false">SUM(AN239/$AN$2)</f>
        <v>6636.1404207313</v>
      </c>
      <c r="AP239" s="219" t="n">
        <f aca="false">SUM(AP243)</f>
        <v>100000</v>
      </c>
      <c r="AQ239" s="219" t="n">
        <f aca="false">SUM(AQ243)</f>
        <v>0</v>
      </c>
      <c r="AR239" s="207" t="n">
        <f aca="false">SUM(AP239/$AN$2)</f>
        <v>13272.2808414626</v>
      </c>
      <c r="AS239" s="207"/>
      <c r="AT239" s="207" t="n">
        <f aca="false">SUM(AT243)</f>
        <v>153.18</v>
      </c>
      <c r="AU239" s="207" t="n">
        <f aca="false">SUM(AU243)</f>
        <v>0</v>
      </c>
      <c r="AV239" s="207" t="n">
        <f aca="false">SUM(AV243)</f>
        <v>0</v>
      </c>
      <c r="AW239" s="207" t="n">
        <f aca="false">SUM(AR239+AU239-AV239)</f>
        <v>13272.2808414626</v>
      </c>
      <c r="AX239" s="215"/>
      <c r="AY239" s="180"/>
      <c r="AZ239" s="180"/>
      <c r="BA239" s="160" t="n">
        <v>5000</v>
      </c>
      <c r="BI239" s="3"/>
    </row>
    <row r="240" customFormat="false" ht="12.75" hidden="false" customHeight="false" outlineLevel="0" collapsed="false">
      <c r="A240" s="209"/>
      <c r="B240" s="205" t="s">
        <v>178</v>
      </c>
      <c r="C240" s="205"/>
      <c r="D240" s="205"/>
      <c r="E240" s="205"/>
      <c r="F240" s="205"/>
      <c r="G240" s="205"/>
      <c r="H240" s="205"/>
      <c r="I240" s="234" t="s">
        <v>159</v>
      </c>
      <c r="J240" s="218" t="s">
        <v>160</v>
      </c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19"/>
      <c r="AK240" s="219"/>
      <c r="AL240" s="219"/>
      <c r="AM240" s="219"/>
      <c r="AN240" s="219"/>
      <c r="AO240" s="207"/>
      <c r="AP240" s="219"/>
      <c r="AQ240" s="219"/>
      <c r="AR240" s="207"/>
      <c r="AS240" s="207"/>
      <c r="AT240" s="207"/>
      <c r="AU240" s="207"/>
      <c r="AV240" s="207"/>
      <c r="AW240" s="207" t="n">
        <v>985.66</v>
      </c>
      <c r="AX240" s="215"/>
      <c r="AY240" s="180" t="n">
        <v>0</v>
      </c>
      <c r="AZ240" s="180"/>
      <c r="BA240" s="160" t="n">
        <v>3828.38</v>
      </c>
      <c r="BI240" s="3"/>
    </row>
    <row r="241" customFormat="false" ht="12.75" hidden="false" customHeight="false" outlineLevel="0" collapsed="false">
      <c r="A241" s="209"/>
      <c r="B241" s="205" t="s">
        <v>178</v>
      </c>
      <c r="C241" s="205"/>
      <c r="D241" s="205"/>
      <c r="E241" s="205"/>
      <c r="F241" s="205"/>
      <c r="G241" s="205"/>
      <c r="H241" s="205"/>
      <c r="I241" s="234" t="s">
        <v>271</v>
      </c>
      <c r="J241" s="218" t="s">
        <v>37</v>
      </c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19"/>
      <c r="AK241" s="219"/>
      <c r="AL241" s="219"/>
      <c r="AM241" s="219"/>
      <c r="AN241" s="219"/>
      <c r="AO241" s="207"/>
      <c r="AP241" s="219"/>
      <c r="AQ241" s="219"/>
      <c r="AR241" s="207"/>
      <c r="AS241" s="207"/>
      <c r="AT241" s="207"/>
      <c r="AU241" s="207"/>
      <c r="AV241" s="207"/>
      <c r="AW241" s="207" t="n">
        <v>12286.62</v>
      </c>
      <c r="AX241" s="215"/>
      <c r="AY241" s="180" t="n">
        <v>0</v>
      </c>
      <c r="AZ241" s="180"/>
      <c r="BA241" s="160" t="n">
        <v>0</v>
      </c>
      <c r="BI241" s="3"/>
    </row>
    <row r="242" customFormat="false" ht="12.75" hidden="false" customHeight="false" outlineLevel="0" collapsed="false">
      <c r="A242" s="209"/>
      <c r="B242" s="205" t="s">
        <v>178</v>
      </c>
      <c r="C242" s="205"/>
      <c r="D242" s="205"/>
      <c r="E242" s="205"/>
      <c r="F242" s="205"/>
      <c r="G242" s="205"/>
      <c r="H242" s="205"/>
      <c r="I242" s="234" t="s">
        <v>179</v>
      </c>
      <c r="J242" s="218" t="s">
        <v>28</v>
      </c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19"/>
      <c r="AL242" s="219"/>
      <c r="AM242" s="219"/>
      <c r="AN242" s="219"/>
      <c r="AO242" s="207" t="n">
        <f aca="false">SUM(AN242/$AN$2)</f>
        <v>0</v>
      </c>
      <c r="AP242" s="219" t="n">
        <v>100000</v>
      </c>
      <c r="AQ242" s="219"/>
      <c r="AR242" s="207" t="n">
        <f aca="false">SUM(AP242/$AN$2)</f>
        <v>13272.2808414626</v>
      </c>
      <c r="AS242" s="207"/>
      <c r="AT242" s="207" t="n">
        <v>100000</v>
      </c>
      <c r="AU242" s="207" t="n">
        <v>100000</v>
      </c>
      <c r="AV242" s="207" t="n">
        <v>100000</v>
      </c>
      <c r="AW242" s="207" t="n">
        <f aca="false">SUM(AR242+AU242-AV242)</f>
        <v>13272.2808414626</v>
      </c>
      <c r="AX242" s="215"/>
      <c r="AY242" s="180"/>
      <c r="AZ242" s="180"/>
      <c r="BA242" s="160" t="n">
        <v>1171.62</v>
      </c>
      <c r="BI242" s="3"/>
    </row>
    <row r="243" customFormat="false" ht="12.75" hidden="false" customHeight="false" outlineLevel="0" collapsed="false">
      <c r="A243" s="214"/>
      <c r="B243" s="220"/>
      <c r="C243" s="220"/>
      <c r="D243" s="220"/>
      <c r="E243" s="220"/>
      <c r="F243" s="220"/>
      <c r="G243" s="220"/>
      <c r="H243" s="220"/>
      <c r="I243" s="206" t="n">
        <v>3</v>
      </c>
      <c r="J243" s="137" t="s">
        <v>71</v>
      </c>
      <c r="K243" s="207" t="n">
        <f aca="false">SUM(K244)</f>
        <v>170587.68</v>
      </c>
      <c r="L243" s="207" t="n">
        <f aca="false">SUM(L244)</f>
        <v>30000</v>
      </c>
      <c r="M243" s="207" t="n">
        <f aca="false">SUM(M244)</f>
        <v>30000</v>
      </c>
      <c r="N243" s="207" t="n">
        <f aca="false">SUM(N244)</f>
        <v>15000</v>
      </c>
      <c r="O243" s="207" t="n">
        <f aca="false">SUM(O244)</f>
        <v>15000</v>
      </c>
      <c r="P243" s="207" t="n">
        <f aca="false">SUM(P244)</f>
        <v>13000</v>
      </c>
      <c r="Q243" s="207" t="n">
        <f aca="false">SUM(Q244)</f>
        <v>13000</v>
      </c>
      <c r="R243" s="207" t="n">
        <f aca="false">SUM(R244)</f>
        <v>0</v>
      </c>
      <c r="S243" s="207" t="n">
        <f aca="false">SUM(S244)</f>
        <v>13000</v>
      </c>
      <c r="T243" s="207" t="n">
        <f aca="false">SUM(T244)</f>
        <v>0</v>
      </c>
      <c r="U243" s="207" t="n">
        <f aca="false">SUM(U244)</f>
        <v>0</v>
      </c>
      <c r="V243" s="207" t="n">
        <f aca="false">SUM(V244)</f>
        <v>100</v>
      </c>
      <c r="W243" s="207" t="n">
        <f aca="false">SUM(W244)</f>
        <v>15000</v>
      </c>
      <c r="X243" s="207" t="n">
        <f aca="false">SUM(X244)</f>
        <v>50000</v>
      </c>
      <c r="Y243" s="207" t="n">
        <f aca="false">SUM(Y244)</f>
        <v>50000</v>
      </c>
      <c r="Z243" s="207" t="n">
        <f aca="false">SUM(Z244)</f>
        <v>50000</v>
      </c>
      <c r="AA243" s="207" t="n">
        <f aca="false">SUM(AA244)</f>
        <v>50000</v>
      </c>
      <c r="AB243" s="207" t="n">
        <f aca="false">SUM(AB244)</f>
        <v>7230.75</v>
      </c>
      <c r="AC243" s="207" t="n">
        <f aca="false">SUM(AC244)</f>
        <v>50000</v>
      </c>
      <c r="AD243" s="207" t="n">
        <f aca="false">SUM(AD244)</f>
        <v>50000</v>
      </c>
      <c r="AE243" s="207" t="n">
        <f aca="false">SUM(AE244)</f>
        <v>0</v>
      </c>
      <c r="AF243" s="207" t="n">
        <f aca="false">SUM(AF244)</f>
        <v>0</v>
      </c>
      <c r="AG243" s="207" t="n">
        <f aca="false">SUM(AG244)</f>
        <v>50000</v>
      </c>
      <c r="AH243" s="207" t="n">
        <f aca="false">SUM(AH244)</f>
        <v>8325</v>
      </c>
      <c r="AI243" s="207" t="n">
        <f aca="false">SUM(AI244)</f>
        <v>50000</v>
      </c>
      <c r="AJ243" s="207" t="n">
        <f aca="false">SUM(AJ244)</f>
        <v>0</v>
      </c>
      <c r="AK243" s="207" t="n">
        <f aca="false">SUM(AK244)</f>
        <v>50000</v>
      </c>
      <c r="AL243" s="207" t="n">
        <f aca="false">SUM(AL244)</f>
        <v>0</v>
      </c>
      <c r="AM243" s="207" t="n">
        <f aca="false">SUM(AM244)</f>
        <v>0</v>
      </c>
      <c r="AN243" s="207" t="n">
        <f aca="false">SUM(AN244)</f>
        <v>50000</v>
      </c>
      <c r="AO243" s="207" t="n">
        <f aca="false">SUM(AN243/$AN$2)</f>
        <v>6636.1404207313</v>
      </c>
      <c r="AP243" s="207" t="n">
        <f aca="false">SUM(AP244)</f>
        <v>100000</v>
      </c>
      <c r="AQ243" s="207" t="n">
        <f aca="false">SUM(AQ244)</f>
        <v>0</v>
      </c>
      <c r="AR243" s="207" t="n">
        <f aca="false">SUM(AP243/$AN$2)</f>
        <v>13272.2808414626</v>
      </c>
      <c r="AS243" s="207"/>
      <c r="AT243" s="207" t="n">
        <f aca="false">SUM(AT244)</f>
        <v>153.18</v>
      </c>
      <c r="AU243" s="207" t="n">
        <f aca="false">SUM(AU244)</f>
        <v>0</v>
      </c>
      <c r="AV243" s="207" t="n">
        <f aca="false">SUM(AV244)</f>
        <v>0</v>
      </c>
      <c r="AW243" s="207" t="n">
        <f aca="false">SUM(AR243+AU243-AV243)</f>
        <v>13272.2808414626</v>
      </c>
      <c r="AX243" s="215" t="n">
        <f aca="false">SUM(AX244)</f>
        <v>3559.43</v>
      </c>
      <c r="AY243" s="216" t="n">
        <f aca="false">SUM(AY244)</f>
        <v>0</v>
      </c>
      <c r="AZ243" s="216" t="n">
        <f aca="false">SUM(AZ244)</f>
        <v>8272.28</v>
      </c>
      <c r="BA243" s="287" t="n">
        <f aca="false">SUM(BA244)</f>
        <v>5000.0008414626</v>
      </c>
      <c r="BI243" s="3"/>
    </row>
    <row r="244" customFormat="false" ht="12.75" hidden="false" customHeight="false" outlineLevel="0" collapsed="false">
      <c r="A244" s="214"/>
      <c r="B244" s="220" t="s">
        <v>358</v>
      </c>
      <c r="C244" s="220"/>
      <c r="D244" s="220"/>
      <c r="E244" s="220"/>
      <c r="F244" s="220"/>
      <c r="G244" s="220"/>
      <c r="H244" s="220"/>
      <c r="I244" s="206" t="n">
        <v>32</v>
      </c>
      <c r="J244" s="137" t="s">
        <v>73</v>
      </c>
      <c r="K244" s="207" t="n">
        <f aca="false">SUM(K245)</f>
        <v>170587.68</v>
      </c>
      <c r="L244" s="207" t="n">
        <f aca="false">SUM(L245)</f>
        <v>30000</v>
      </c>
      <c r="M244" s="207" t="n">
        <f aca="false">SUM(M245)</f>
        <v>30000</v>
      </c>
      <c r="N244" s="207" t="n">
        <f aca="false">SUM(N245)</f>
        <v>15000</v>
      </c>
      <c r="O244" s="207" t="n">
        <f aca="false">SUM(O245)</f>
        <v>15000</v>
      </c>
      <c r="P244" s="207" t="n">
        <f aca="false">SUM(P245)</f>
        <v>13000</v>
      </c>
      <c r="Q244" s="207" t="n">
        <f aca="false">SUM(Q245)</f>
        <v>13000</v>
      </c>
      <c r="R244" s="207" t="n">
        <f aca="false">SUM(R245)</f>
        <v>0</v>
      </c>
      <c r="S244" s="207" t="n">
        <f aca="false">SUM(S245)</f>
        <v>13000</v>
      </c>
      <c r="T244" s="207" t="n">
        <f aca="false">SUM(T245)</f>
        <v>0</v>
      </c>
      <c r="U244" s="207" t="n">
        <f aca="false">SUM(U245)</f>
        <v>0</v>
      </c>
      <c r="V244" s="207" t="n">
        <f aca="false">SUM(V245)</f>
        <v>100</v>
      </c>
      <c r="W244" s="207" t="n">
        <f aca="false">SUM(W245)</f>
        <v>15000</v>
      </c>
      <c r="X244" s="207" t="n">
        <f aca="false">SUM(X245)</f>
        <v>50000</v>
      </c>
      <c r="Y244" s="207" t="n">
        <f aca="false">SUM(Y245+Y247)</f>
        <v>50000</v>
      </c>
      <c r="Z244" s="207" t="n">
        <f aca="false">SUM(Z245+Z247)</f>
        <v>50000</v>
      </c>
      <c r="AA244" s="207" t="n">
        <f aca="false">SUM(AA245+AA247)</f>
        <v>50000</v>
      </c>
      <c r="AB244" s="207" t="n">
        <f aca="false">SUM(AB245+AB247)</f>
        <v>7230.75</v>
      </c>
      <c r="AC244" s="207" t="n">
        <f aca="false">SUM(AC245+AC247)</f>
        <v>50000</v>
      </c>
      <c r="AD244" s="207" t="n">
        <f aca="false">SUM(AD245+AD247)</f>
        <v>50000</v>
      </c>
      <c r="AE244" s="207" t="n">
        <f aca="false">SUM(AE245+AE247)</f>
        <v>0</v>
      </c>
      <c r="AF244" s="207" t="n">
        <f aca="false">SUM(AF245+AF247)</f>
        <v>0</v>
      </c>
      <c r="AG244" s="207" t="n">
        <f aca="false">SUM(AG245+AG247)</f>
        <v>50000</v>
      </c>
      <c r="AH244" s="207" t="n">
        <f aca="false">SUM(AH245+AH247)</f>
        <v>8325</v>
      </c>
      <c r="AI244" s="207" t="n">
        <f aca="false">SUM(AI245+AI247)</f>
        <v>50000</v>
      </c>
      <c r="AJ244" s="207" t="n">
        <f aca="false">SUM(AJ245+AJ247)</f>
        <v>0</v>
      </c>
      <c r="AK244" s="207" t="n">
        <f aca="false">SUM(AK245+AK247)</f>
        <v>50000</v>
      </c>
      <c r="AL244" s="207" t="n">
        <f aca="false">SUM(AL245+AL247)</f>
        <v>0</v>
      </c>
      <c r="AM244" s="207" t="n">
        <f aca="false">SUM(AM245+AM247)</f>
        <v>0</v>
      </c>
      <c r="AN244" s="207" t="n">
        <f aca="false">SUM(AN245+AN247)</f>
        <v>50000</v>
      </c>
      <c r="AO244" s="207" t="n">
        <f aca="false">SUM(AN244/$AN$2)</f>
        <v>6636.1404207313</v>
      </c>
      <c r="AP244" s="207" t="n">
        <f aca="false">SUM(AP245+AP247)</f>
        <v>100000</v>
      </c>
      <c r="AQ244" s="207"/>
      <c r="AR244" s="207" t="n">
        <f aca="false">SUM(AP244/$AN$2)</f>
        <v>13272.2808414626</v>
      </c>
      <c r="AS244" s="207"/>
      <c r="AT244" s="207" t="n">
        <f aca="false">SUM(AT245+AT247)</f>
        <v>153.18</v>
      </c>
      <c r="AU244" s="207" t="n">
        <f aca="false">SUM(AU245+AU247)</f>
        <v>0</v>
      </c>
      <c r="AV244" s="207" t="n">
        <f aca="false">SUM(AV245+AV247)</f>
        <v>0</v>
      </c>
      <c r="AW244" s="207" t="n">
        <f aca="false">SUM(AR244+AU244-AV244)</f>
        <v>13272.2808414626</v>
      </c>
      <c r="AX244" s="215" t="n">
        <f aca="false">SUM(AX247)</f>
        <v>3559.43</v>
      </c>
      <c r="AY244" s="216" t="n">
        <f aca="false">SUM(AY247)</f>
        <v>0</v>
      </c>
      <c r="AZ244" s="216" t="n">
        <f aca="false">SUM(AZ247)</f>
        <v>8272.28</v>
      </c>
      <c r="BA244" s="287" t="n">
        <f aca="false">SUM(BA247)</f>
        <v>5000.0008414626</v>
      </c>
      <c r="BI244" s="3"/>
    </row>
    <row r="245" customFormat="false" ht="12.75" hidden="true" customHeight="false" outlineLevel="0" collapsed="false">
      <c r="A245" s="209"/>
      <c r="B245" s="205"/>
      <c r="C245" s="205"/>
      <c r="D245" s="205"/>
      <c r="E245" s="205"/>
      <c r="F245" s="205"/>
      <c r="G245" s="205"/>
      <c r="H245" s="205"/>
      <c r="I245" s="217" t="n">
        <v>322</v>
      </c>
      <c r="J245" s="218" t="s">
        <v>359</v>
      </c>
      <c r="K245" s="219" t="n">
        <f aca="false">SUM(K248)</f>
        <v>170587.68</v>
      </c>
      <c r="L245" s="219" t="n">
        <f aca="false">SUM(L248)</f>
        <v>30000</v>
      </c>
      <c r="M245" s="219" t="n">
        <f aca="false">SUM(M248)</f>
        <v>30000</v>
      </c>
      <c r="N245" s="219" t="n">
        <f aca="false">SUM(N248)</f>
        <v>15000</v>
      </c>
      <c r="O245" s="219" t="n">
        <f aca="false">SUM(O248)</f>
        <v>15000</v>
      </c>
      <c r="P245" s="219" t="n">
        <f aca="false">SUM(P248)</f>
        <v>13000</v>
      </c>
      <c r="Q245" s="219" t="n">
        <f aca="false">SUM(Q248)</f>
        <v>13000</v>
      </c>
      <c r="R245" s="219" t="n">
        <f aca="false">SUM(R248)</f>
        <v>0</v>
      </c>
      <c r="S245" s="219" t="n">
        <f aca="false">SUM(S248)</f>
        <v>13000</v>
      </c>
      <c r="T245" s="219" t="n">
        <f aca="false">SUM(T248)</f>
        <v>0</v>
      </c>
      <c r="U245" s="219" t="n">
        <f aca="false">SUM(U248)</f>
        <v>0</v>
      </c>
      <c r="V245" s="219" t="n">
        <f aca="false">SUM(V248)</f>
        <v>100</v>
      </c>
      <c r="W245" s="219" t="n">
        <f aca="false">SUM(W248)</f>
        <v>15000</v>
      </c>
      <c r="X245" s="219" t="n">
        <f aca="false">SUM(X248)</f>
        <v>50000</v>
      </c>
      <c r="Y245" s="219" t="n">
        <f aca="false">SUM(Y246)</f>
        <v>0</v>
      </c>
      <c r="Z245" s="219" t="n">
        <f aca="false">SUM(Z246)</f>
        <v>0</v>
      </c>
      <c r="AA245" s="219" t="n">
        <v>0</v>
      </c>
      <c r="AB245" s="219" t="n">
        <f aca="false">SUM(AB246)</f>
        <v>3818.25</v>
      </c>
      <c r="AC245" s="219" t="n">
        <v>0</v>
      </c>
      <c r="AD245" s="219"/>
      <c r="AE245" s="219"/>
      <c r="AF245" s="219"/>
      <c r="AG245" s="221" t="n">
        <f aca="false">SUM(AC245+AE245-AF245)</f>
        <v>0</v>
      </c>
      <c r="AH245" s="219"/>
      <c r="AI245" s="219"/>
      <c r="AJ245" s="180"/>
      <c r="AK245" s="219"/>
      <c r="AL245" s="219"/>
      <c r="AM245" s="219"/>
      <c r="AN245" s="180" t="n">
        <f aca="false">SUM(AK245+AL245-AM245)</f>
        <v>0</v>
      </c>
      <c r="AO245" s="207" t="n">
        <f aca="false">SUM(AN245/$AN$2)</f>
        <v>0</v>
      </c>
      <c r="AP245" s="180"/>
      <c r="AQ245" s="180"/>
      <c r="AR245" s="207" t="n">
        <f aca="false">SUM(AP245/$AN$2)</f>
        <v>0</v>
      </c>
      <c r="AS245" s="207"/>
      <c r="AT245" s="207"/>
      <c r="AU245" s="207"/>
      <c r="AV245" s="207"/>
      <c r="AW245" s="207" t="n">
        <f aca="false">SUM(AR245+AU245-AV245)</f>
        <v>0</v>
      </c>
      <c r="AX245" s="215" t="n">
        <f aca="false">SUM(AX248)</f>
        <v>3559.43</v>
      </c>
      <c r="AY245" s="180" t="n">
        <v>0</v>
      </c>
      <c r="AZ245" s="180"/>
      <c r="BA245" s="160" t="n">
        <f aca="false">SUM(AW245+AY245-AZ245)</f>
        <v>0</v>
      </c>
      <c r="BI245" s="3"/>
    </row>
    <row r="246" customFormat="false" ht="12.75" hidden="true" customHeight="false" outlineLevel="0" collapsed="false">
      <c r="A246" s="209"/>
      <c r="B246" s="205"/>
      <c r="C246" s="205"/>
      <c r="D246" s="205"/>
      <c r="E246" s="205"/>
      <c r="F246" s="205"/>
      <c r="G246" s="205"/>
      <c r="H246" s="205"/>
      <c r="I246" s="217" t="n">
        <v>32241</v>
      </c>
      <c r="J246" s="218" t="s">
        <v>360</v>
      </c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07"/>
      <c r="W246" s="219"/>
      <c r="X246" s="219"/>
      <c r="Y246" s="219"/>
      <c r="Z246" s="219"/>
      <c r="AA246" s="219" t="n">
        <v>0</v>
      </c>
      <c r="AB246" s="219" t="n">
        <v>3818.25</v>
      </c>
      <c r="AC246" s="219" t="n">
        <v>0</v>
      </c>
      <c r="AD246" s="219"/>
      <c r="AE246" s="219"/>
      <c r="AF246" s="219"/>
      <c r="AG246" s="221" t="n">
        <f aca="false">SUM(AC246+AE246-AF246)</f>
        <v>0</v>
      </c>
      <c r="AH246" s="219"/>
      <c r="AI246" s="219"/>
      <c r="AJ246" s="180"/>
      <c r="AK246" s="219"/>
      <c r="AL246" s="219"/>
      <c r="AM246" s="219"/>
      <c r="AN246" s="180" t="n">
        <f aca="false">SUM(AK246+AL246-AM246)</f>
        <v>0</v>
      </c>
      <c r="AO246" s="207" t="n">
        <f aca="false">SUM(AN246/$AN$2)</f>
        <v>0</v>
      </c>
      <c r="AP246" s="180"/>
      <c r="AQ246" s="180"/>
      <c r="AR246" s="207" t="n">
        <f aca="false">SUM(AP246/$AN$2)</f>
        <v>0</v>
      </c>
      <c r="AS246" s="207"/>
      <c r="AT246" s="207"/>
      <c r="AU246" s="207"/>
      <c r="AV246" s="207"/>
      <c r="AW246" s="207" t="n">
        <f aca="false">SUM(AR246+AU246-AV246)</f>
        <v>0</v>
      </c>
      <c r="AX246" s="215" t="n">
        <f aca="false">SUM(AX249)</f>
        <v>76370.61</v>
      </c>
      <c r="AY246" s="180" t="n">
        <v>0</v>
      </c>
      <c r="AZ246" s="180"/>
      <c r="BA246" s="160" t="n">
        <f aca="false">SUM(AW246+AY246-AZ246)</f>
        <v>0</v>
      </c>
      <c r="BI246" s="3"/>
    </row>
    <row r="247" customFormat="false" ht="12.75" hidden="true" customHeight="false" outlineLevel="0" collapsed="false">
      <c r="A247" s="209"/>
      <c r="B247" s="205"/>
      <c r="C247" s="205"/>
      <c r="D247" s="205"/>
      <c r="E247" s="205"/>
      <c r="F247" s="205"/>
      <c r="G247" s="205"/>
      <c r="H247" s="205"/>
      <c r="I247" s="217" t="n">
        <v>323</v>
      </c>
      <c r="J247" s="218" t="s">
        <v>216</v>
      </c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07"/>
      <c r="W247" s="219"/>
      <c r="X247" s="219"/>
      <c r="Y247" s="219" t="n">
        <f aca="false">SUM(Y248)</f>
        <v>50000</v>
      </c>
      <c r="Z247" s="219" t="n">
        <f aca="false">SUM(Z248)</f>
        <v>50000</v>
      </c>
      <c r="AA247" s="219" t="n">
        <f aca="false">SUM(AA248)</f>
        <v>50000</v>
      </c>
      <c r="AB247" s="219" t="n">
        <f aca="false">SUM(AB248)</f>
        <v>3412.5</v>
      </c>
      <c r="AC247" s="219" t="n">
        <f aca="false">SUM(AC248)</f>
        <v>50000</v>
      </c>
      <c r="AD247" s="219" t="n">
        <f aca="false">SUM(AD248)</f>
        <v>50000</v>
      </c>
      <c r="AE247" s="219" t="n">
        <f aca="false">SUM(AE248)</f>
        <v>0</v>
      </c>
      <c r="AF247" s="219" t="n">
        <f aca="false">SUM(AF248)</f>
        <v>0</v>
      </c>
      <c r="AG247" s="219" t="n">
        <f aca="false">SUM(AG248)</f>
        <v>50000</v>
      </c>
      <c r="AH247" s="219" t="n">
        <f aca="false">SUM(AH248)</f>
        <v>8325</v>
      </c>
      <c r="AI247" s="219" t="n">
        <f aca="false">SUM(AI248)</f>
        <v>50000</v>
      </c>
      <c r="AJ247" s="219" t="n">
        <f aca="false">SUM(AJ248)</f>
        <v>0</v>
      </c>
      <c r="AK247" s="219" t="n">
        <f aca="false">SUM(AK248)</f>
        <v>50000</v>
      </c>
      <c r="AL247" s="219" t="n">
        <f aca="false">SUM(AL248)</f>
        <v>0</v>
      </c>
      <c r="AM247" s="219" t="n">
        <f aca="false">SUM(AM248)</f>
        <v>0</v>
      </c>
      <c r="AN247" s="219" t="n">
        <f aca="false">SUM(AN248)</f>
        <v>50000</v>
      </c>
      <c r="AO247" s="207" t="n">
        <f aca="false">SUM(AN247/$AN$2)</f>
        <v>6636.1404207313</v>
      </c>
      <c r="AP247" s="219" t="n">
        <f aca="false">SUM(AP248)</f>
        <v>100000</v>
      </c>
      <c r="AQ247" s="219"/>
      <c r="AR247" s="207" t="n">
        <f aca="false">SUM(AP247/$AN$2)</f>
        <v>13272.2808414626</v>
      </c>
      <c r="AS247" s="207"/>
      <c r="AT247" s="207" t="n">
        <f aca="false">SUM(AT248)</f>
        <v>153.18</v>
      </c>
      <c r="AU247" s="207" t="n">
        <f aca="false">SUM(AU248)</f>
        <v>0</v>
      </c>
      <c r="AV247" s="207" t="n">
        <f aca="false">SUM(AV248)</f>
        <v>0</v>
      </c>
      <c r="AW247" s="207" t="n">
        <f aca="false">SUM(AR247+AU247-AV247)</f>
        <v>13272.2808414626</v>
      </c>
      <c r="AX247" s="215" t="n">
        <f aca="false">SUM(AX248)</f>
        <v>3559.43</v>
      </c>
      <c r="AY247" s="216" t="n">
        <f aca="false">SUM(AY248)</f>
        <v>0</v>
      </c>
      <c r="AZ247" s="216" t="n">
        <f aca="false">SUM(AZ248)</f>
        <v>8272.28</v>
      </c>
      <c r="BA247" s="287" t="n">
        <f aca="false">SUM(BA248)</f>
        <v>5000.0008414626</v>
      </c>
      <c r="BI247" s="3"/>
    </row>
    <row r="248" customFormat="false" ht="12.75" hidden="true" customHeight="false" outlineLevel="0" collapsed="false">
      <c r="A248" s="209"/>
      <c r="B248" s="205"/>
      <c r="C248" s="205"/>
      <c r="D248" s="205"/>
      <c r="E248" s="205"/>
      <c r="F248" s="205"/>
      <c r="G248" s="205"/>
      <c r="H248" s="205"/>
      <c r="I248" s="217" t="n">
        <v>32329</v>
      </c>
      <c r="J248" s="218" t="s">
        <v>361</v>
      </c>
      <c r="K248" s="219" t="n">
        <v>170587.68</v>
      </c>
      <c r="L248" s="219" t="n">
        <v>30000</v>
      </c>
      <c r="M248" s="219" t="n">
        <v>30000</v>
      </c>
      <c r="N248" s="219" t="n">
        <v>15000</v>
      </c>
      <c r="O248" s="219" t="n">
        <v>15000</v>
      </c>
      <c r="P248" s="219" t="n">
        <v>13000</v>
      </c>
      <c r="Q248" s="219" t="n">
        <v>13000</v>
      </c>
      <c r="R248" s="219"/>
      <c r="S248" s="219" t="n">
        <v>13000</v>
      </c>
      <c r="T248" s="219"/>
      <c r="U248" s="219"/>
      <c r="V248" s="207" t="n">
        <f aca="false">S248/P248*100</f>
        <v>100</v>
      </c>
      <c r="W248" s="219" t="n">
        <v>15000</v>
      </c>
      <c r="X248" s="219" t="n">
        <v>50000</v>
      </c>
      <c r="Y248" s="219" t="n">
        <v>50000</v>
      </c>
      <c r="Z248" s="219" t="n">
        <v>50000</v>
      </c>
      <c r="AA248" s="219" t="n">
        <v>50000</v>
      </c>
      <c r="AB248" s="219" t="n">
        <v>3412.5</v>
      </c>
      <c r="AC248" s="219" t="n">
        <v>50000</v>
      </c>
      <c r="AD248" s="219" t="n">
        <v>50000</v>
      </c>
      <c r="AE248" s="219"/>
      <c r="AF248" s="219"/>
      <c r="AG248" s="221" t="n">
        <f aca="false">SUM(AD248+AE248-AF248)</f>
        <v>50000</v>
      </c>
      <c r="AH248" s="219" t="n">
        <v>8325</v>
      </c>
      <c r="AI248" s="219" t="n">
        <v>50000</v>
      </c>
      <c r="AJ248" s="180" t="n">
        <v>0</v>
      </c>
      <c r="AK248" s="219" t="n">
        <v>50000</v>
      </c>
      <c r="AL248" s="219"/>
      <c r="AM248" s="219"/>
      <c r="AN248" s="180" t="n">
        <f aca="false">SUM(AK248+AL248-AM248)</f>
        <v>50000</v>
      </c>
      <c r="AO248" s="207" t="n">
        <f aca="false">SUM(AN248/$AN$2)</f>
        <v>6636.1404207313</v>
      </c>
      <c r="AP248" s="180" t="n">
        <v>100000</v>
      </c>
      <c r="AQ248" s="180"/>
      <c r="AR248" s="207" t="n">
        <f aca="false">SUM(AP248/$AN$2)</f>
        <v>13272.2808414626</v>
      </c>
      <c r="AS248" s="207" t="n">
        <v>153.18</v>
      </c>
      <c r="AT248" s="207" t="n">
        <v>153.18</v>
      </c>
      <c r="AU248" s="207"/>
      <c r="AV248" s="207"/>
      <c r="AW248" s="207" t="n">
        <f aca="false">SUM(AR248+AU248-AV248)</f>
        <v>13272.2808414626</v>
      </c>
      <c r="AX248" s="215" t="n">
        <v>3559.43</v>
      </c>
      <c r="AY248" s="180"/>
      <c r="AZ248" s="180" t="n">
        <v>8272.28</v>
      </c>
      <c r="BA248" s="160" t="n">
        <f aca="false">SUM(AW248+AY248-AZ248)</f>
        <v>5000.0008414626</v>
      </c>
      <c r="BB248" s="3" t="n">
        <v>3828.38</v>
      </c>
      <c r="BD248" s="3" t="n">
        <v>1171.62</v>
      </c>
      <c r="BI248" s="3"/>
    </row>
    <row r="249" customFormat="false" ht="12.75" hidden="false" customHeight="false" outlineLevel="0" collapsed="false">
      <c r="A249" s="214" t="s">
        <v>362</v>
      </c>
      <c r="B249" s="220"/>
      <c r="C249" s="220"/>
      <c r="D249" s="220"/>
      <c r="E249" s="220"/>
      <c r="F249" s="220"/>
      <c r="G249" s="220"/>
      <c r="H249" s="220"/>
      <c r="I249" s="206" t="s">
        <v>363</v>
      </c>
      <c r="J249" s="137" t="s">
        <v>364</v>
      </c>
      <c r="K249" s="207" t="e">
        <f aca="false">SUM(K250+#REF!+#REF!+#REF!+#REF!)</f>
        <v>#REF!</v>
      </c>
      <c r="L249" s="207" t="e">
        <f aca="false">SUM(L250+#REF!+#REF!+#REF!+#REF!)</f>
        <v>#REF!</v>
      </c>
      <c r="M249" s="207" t="e">
        <f aca="false">SUM(M250+#REF!+#REF!+#REF!+#REF!)</f>
        <v>#REF!</v>
      </c>
      <c r="N249" s="207" t="n">
        <f aca="false">SUM(N250)</f>
        <v>400000</v>
      </c>
      <c r="O249" s="207" t="n">
        <f aca="false">SUM(O250)</f>
        <v>400000</v>
      </c>
      <c r="P249" s="207" t="n">
        <f aca="false">SUM(P250)</f>
        <v>500000</v>
      </c>
      <c r="Q249" s="207" t="n">
        <f aca="false">SUM(Q250)</f>
        <v>500000</v>
      </c>
      <c r="R249" s="207" t="n">
        <f aca="false">SUM(R250)</f>
        <v>0</v>
      </c>
      <c r="S249" s="207" t="n">
        <f aca="false">SUM(S250)</f>
        <v>500000</v>
      </c>
      <c r="T249" s="207" t="n">
        <f aca="false">SUM(T250)</f>
        <v>0</v>
      </c>
      <c r="U249" s="207" t="n">
        <f aca="false">SUM(U250)</f>
        <v>0</v>
      </c>
      <c r="V249" s="207" t="n">
        <f aca="false">SUM(V250)</f>
        <v>100</v>
      </c>
      <c r="W249" s="207" t="n">
        <f aca="false">SUM(W250)</f>
        <v>625000</v>
      </c>
      <c r="X249" s="207" t="n">
        <f aca="false">SUM(X250)</f>
        <v>200000</v>
      </c>
      <c r="Y249" s="207" t="n">
        <f aca="false">SUM(Y250+Y264)</f>
        <v>100000</v>
      </c>
      <c r="Z249" s="207" t="n">
        <f aca="false">SUM(Z250+Z264)</f>
        <v>500000</v>
      </c>
      <c r="AA249" s="207" t="n">
        <f aca="false">SUM(AA250+AA264)</f>
        <v>150000</v>
      </c>
      <c r="AB249" s="207" t="n">
        <f aca="false">SUM(AB250+AB264)</f>
        <v>0</v>
      </c>
      <c r="AC249" s="207" t="n">
        <f aca="false">SUM(AC250+AC264)</f>
        <v>250000</v>
      </c>
      <c r="AD249" s="207" t="n">
        <f aca="false">SUM(AD250+AD264)</f>
        <v>250000</v>
      </c>
      <c r="AE249" s="207" t="n">
        <f aca="false">SUM(AE250+AE264)</f>
        <v>0</v>
      </c>
      <c r="AF249" s="207" t="n">
        <f aca="false">SUM(AF250+AF264)</f>
        <v>0</v>
      </c>
      <c r="AG249" s="207" t="n">
        <f aca="false">SUM(AG250+AG264)</f>
        <v>250000</v>
      </c>
      <c r="AH249" s="207" t="n">
        <f aca="false">SUM(AH250+AH264)</f>
        <v>143600</v>
      </c>
      <c r="AI249" s="207" t="n">
        <f aca="false">SUM(AI250+AI264)</f>
        <v>350000</v>
      </c>
      <c r="AJ249" s="207" t="n">
        <f aca="false">SUM(AJ250+AJ264)</f>
        <v>19017.5</v>
      </c>
      <c r="AK249" s="207" t="n">
        <f aca="false">SUM(AK250+AK264)</f>
        <v>3770000</v>
      </c>
      <c r="AL249" s="207" t="n">
        <f aca="false">SUM(AL250+AL264)</f>
        <v>450000</v>
      </c>
      <c r="AM249" s="207" t="n">
        <f aca="false">SUM(AM250+AM264)</f>
        <v>0</v>
      </c>
      <c r="AN249" s="207" t="n">
        <f aca="false">SUM(AN250+AN264)</f>
        <v>4220000</v>
      </c>
      <c r="AO249" s="207" t="n">
        <f aca="false">SUM(AN249/$AN$2)</f>
        <v>560090.251509722</v>
      </c>
      <c r="AP249" s="207" t="n">
        <f aca="false">SUM(AP250+AP264)</f>
        <v>6670000</v>
      </c>
      <c r="AQ249" s="207" t="n">
        <f aca="false">SUM(AQ250+AQ264)</f>
        <v>0</v>
      </c>
      <c r="AR249" s="207" t="n">
        <f aca="false">SUM(AP249/$AN$2)</f>
        <v>885261.132125556</v>
      </c>
      <c r="AS249" s="207"/>
      <c r="AT249" s="207" t="n">
        <f aca="false">SUM(AT250+AT264)</f>
        <v>5900.5</v>
      </c>
      <c r="AU249" s="207" t="n">
        <f aca="false">SUM(AU250+AU264)</f>
        <v>66900.3</v>
      </c>
      <c r="AV249" s="207" t="n">
        <f aca="false">SUM(AV250+AV264)</f>
        <v>26544.56</v>
      </c>
      <c r="AW249" s="207" t="n">
        <f aca="false">SUM(AR249+AU249-AV249)</f>
        <v>925616.872125556</v>
      </c>
      <c r="AX249" s="215" t="n">
        <f aca="false">SUM(AX250+AX264)</f>
        <v>76370.61</v>
      </c>
      <c r="AY249" s="216" t="n">
        <f aca="false">SUM(AY250+AY264)</f>
        <v>0</v>
      </c>
      <c r="AZ249" s="216" t="n">
        <f aca="false">SUM(AZ250+AZ264)</f>
        <v>846671.31</v>
      </c>
      <c r="BA249" s="287" t="n">
        <f aca="false">SUM(BA250+BA264)</f>
        <v>78945.5621255558</v>
      </c>
      <c r="BI249" s="3"/>
    </row>
    <row r="250" customFormat="false" ht="12.75" hidden="false" customHeight="false" outlineLevel="0" collapsed="false">
      <c r="A250" s="209" t="s">
        <v>365</v>
      </c>
      <c r="B250" s="205"/>
      <c r="C250" s="205"/>
      <c r="D250" s="205"/>
      <c r="E250" s="205"/>
      <c r="F250" s="205"/>
      <c r="G250" s="205"/>
      <c r="H250" s="205"/>
      <c r="I250" s="217" t="s">
        <v>268</v>
      </c>
      <c r="J250" s="218" t="s">
        <v>366</v>
      </c>
      <c r="K250" s="219" t="e">
        <f aca="false">SUM(K255)</f>
        <v>#REF!</v>
      </c>
      <c r="L250" s="219" t="e">
        <f aca="false">SUM(L255)</f>
        <v>#REF!</v>
      </c>
      <c r="M250" s="219" t="e">
        <f aca="false">SUM(M255)</f>
        <v>#REF!</v>
      </c>
      <c r="N250" s="219" t="n">
        <f aca="false">SUM(N255)</f>
        <v>400000</v>
      </c>
      <c r="O250" s="219" t="n">
        <f aca="false">SUM(O255)</f>
        <v>400000</v>
      </c>
      <c r="P250" s="219" t="n">
        <f aca="false">SUM(P255)</f>
        <v>500000</v>
      </c>
      <c r="Q250" s="219" t="n">
        <f aca="false">SUM(Q255)</f>
        <v>500000</v>
      </c>
      <c r="R250" s="219" t="n">
        <f aca="false">SUM(R255)</f>
        <v>0</v>
      </c>
      <c r="S250" s="219" t="n">
        <f aca="false">SUM(S255)</f>
        <v>500000</v>
      </c>
      <c r="T250" s="219" t="n">
        <f aca="false">SUM(T255)</f>
        <v>0</v>
      </c>
      <c r="U250" s="219" t="n">
        <f aca="false">SUM(U255)</f>
        <v>0</v>
      </c>
      <c r="V250" s="219" t="n">
        <f aca="false">SUM(V255)</f>
        <v>100</v>
      </c>
      <c r="W250" s="219" t="n">
        <f aca="false">SUM(W255)</f>
        <v>625000</v>
      </c>
      <c r="X250" s="219" t="n">
        <f aca="false">SUM(X255)</f>
        <v>200000</v>
      </c>
      <c r="Y250" s="219" t="n">
        <f aca="false">SUM(Y255)</f>
        <v>50000</v>
      </c>
      <c r="Z250" s="219" t="n">
        <f aca="false">SUM(Z255)</f>
        <v>50000</v>
      </c>
      <c r="AA250" s="219" t="n">
        <f aca="false">SUM(AA255)</f>
        <v>50000</v>
      </c>
      <c r="AB250" s="219" t="n">
        <f aca="false">SUM(AB255)</f>
        <v>0</v>
      </c>
      <c r="AC250" s="219" t="n">
        <f aca="false">SUM(AC255)</f>
        <v>50000</v>
      </c>
      <c r="AD250" s="219" t="n">
        <f aca="false">SUM(AD255)</f>
        <v>50000</v>
      </c>
      <c r="AE250" s="219" t="n">
        <f aca="false">SUM(AE255)</f>
        <v>0</v>
      </c>
      <c r="AF250" s="219" t="n">
        <f aca="false">SUM(AF255)</f>
        <v>0</v>
      </c>
      <c r="AG250" s="219" t="n">
        <f aca="false">SUM(AG255)</f>
        <v>50000</v>
      </c>
      <c r="AH250" s="219" t="n">
        <f aca="false">SUM(AH255)</f>
        <v>0</v>
      </c>
      <c r="AI250" s="219" t="n">
        <f aca="false">SUM(AI255)</f>
        <v>200000</v>
      </c>
      <c r="AJ250" s="219" t="n">
        <f aca="false">SUM(AJ255)</f>
        <v>19017.5</v>
      </c>
      <c r="AK250" s="219" t="n">
        <f aca="false">SUM(AK255)</f>
        <v>3620000</v>
      </c>
      <c r="AL250" s="219" t="n">
        <f aca="false">SUM(AL255)</f>
        <v>400000</v>
      </c>
      <c r="AM250" s="219" t="n">
        <f aca="false">SUM(AM255)</f>
        <v>0</v>
      </c>
      <c r="AN250" s="219" t="n">
        <f aca="false">SUM(AN255)</f>
        <v>4020000</v>
      </c>
      <c r="AO250" s="207" t="n">
        <f aca="false">SUM(AN250/$AN$2)</f>
        <v>533545.689826797</v>
      </c>
      <c r="AP250" s="219" t="n">
        <f aca="false">SUM(AP255)</f>
        <v>6470000</v>
      </c>
      <c r="AQ250" s="219" t="n">
        <f aca="false">SUM(AQ255)</f>
        <v>0</v>
      </c>
      <c r="AR250" s="207" t="n">
        <f aca="false">SUM(AP250/$AN$2)</f>
        <v>858716.570442631</v>
      </c>
      <c r="AS250" s="207"/>
      <c r="AT250" s="207" t="n">
        <f aca="false">SUM(AT255)</f>
        <v>0</v>
      </c>
      <c r="AU250" s="207" t="n">
        <f aca="false">SUM(AU255)</f>
        <v>60999.3</v>
      </c>
      <c r="AV250" s="207" t="n">
        <f aca="false">SUM(AV255)</f>
        <v>26544.56</v>
      </c>
      <c r="AW250" s="207" t="n">
        <f aca="false">SUM(AR250+AU250-AV250)</f>
        <v>893171.310442631</v>
      </c>
      <c r="AX250" s="215" t="n">
        <f aca="false">SUM(AX255)</f>
        <v>46413.66</v>
      </c>
      <c r="AY250" s="216" t="n">
        <f aca="false">SUM(AY255)</f>
        <v>0</v>
      </c>
      <c r="AZ250" s="216" t="n">
        <f aca="false">SUM(AZ255)</f>
        <v>846671.31</v>
      </c>
      <c r="BA250" s="287" t="n">
        <f aca="false">SUM(BA255)</f>
        <v>46500.0004426306</v>
      </c>
      <c r="BI250" s="3"/>
    </row>
    <row r="251" customFormat="false" ht="12.75" hidden="false" customHeight="false" outlineLevel="0" collapsed="false">
      <c r="A251" s="209"/>
      <c r="B251" s="205"/>
      <c r="C251" s="205"/>
      <c r="D251" s="205"/>
      <c r="E251" s="205"/>
      <c r="F251" s="205"/>
      <c r="G251" s="205"/>
      <c r="H251" s="205"/>
      <c r="I251" s="217" t="s">
        <v>336</v>
      </c>
      <c r="J251" s="218"/>
      <c r="K251" s="219" t="e">
        <f aca="false">SUM(K255)</f>
        <v>#REF!</v>
      </c>
      <c r="L251" s="219" t="e">
        <f aca="false">SUM(L255)</f>
        <v>#REF!</v>
      </c>
      <c r="M251" s="219" t="e">
        <f aca="false">SUM(M255)</f>
        <v>#REF!</v>
      </c>
      <c r="N251" s="219" t="n">
        <f aca="false">SUM(N255)</f>
        <v>400000</v>
      </c>
      <c r="O251" s="219" t="n">
        <f aca="false">SUM(O255)</f>
        <v>400000</v>
      </c>
      <c r="P251" s="219" t="n">
        <f aca="false">SUM(P255)</f>
        <v>500000</v>
      </c>
      <c r="Q251" s="219" t="n">
        <f aca="false">SUM(Q255)</f>
        <v>500000</v>
      </c>
      <c r="R251" s="219" t="n">
        <f aca="false">SUM(R255)</f>
        <v>0</v>
      </c>
      <c r="S251" s="219" t="n">
        <f aca="false">SUM(S255)</f>
        <v>500000</v>
      </c>
      <c r="T251" s="219" t="n">
        <f aca="false">SUM(T255)</f>
        <v>0</v>
      </c>
      <c r="U251" s="219" t="n">
        <f aca="false">SUM(U255)</f>
        <v>0</v>
      </c>
      <c r="V251" s="219" t="n">
        <f aca="false">SUM(V255)</f>
        <v>100</v>
      </c>
      <c r="W251" s="219" t="n">
        <f aca="false">SUM(W255)</f>
        <v>625000</v>
      </c>
      <c r="X251" s="219" t="n">
        <f aca="false">SUM(X255)</f>
        <v>200000</v>
      </c>
      <c r="Y251" s="219" t="n">
        <f aca="false">SUM(Y255)</f>
        <v>50000</v>
      </c>
      <c r="Z251" s="219" t="n">
        <f aca="false">SUM(Z255)</f>
        <v>50000</v>
      </c>
      <c r="AA251" s="219" t="n">
        <f aca="false">SUM(AA255)</f>
        <v>50000</v>
      </c>
      <c r="AB251" s="219" t="n">
        <f aca="false">SUM(AB255)</f>
        <v>0</v>
      </c>
      <c r="AC251" s="219" t="n">
        <f aca="false">SUM(AC255)</f>
        <v>50000</v>
      </c>
      <c r="AD251" s="219" t="n">
        <f aca="false">SUM(AD255)</f>
        <v>50000</v>
      </c>
      <c r="AE251" s="219" t="n">
        <f aca="false">SUM(AE255)</f>
        <v>0</v>
      </c>
      <c r="AF251" s="219" t="n">
        <f aca="false">SUM(AF255)</f>
        <v>0</v>
      </c>
      <c r="AG251" s="219" t="n">
        <f aca="false">SUM(AG255)</f>
        <v>50000</v>
      </c>
      <c r="AH251" s="219" t="n">
        <f aca="false">SUM(AH255)</f>
        <v>0</v>
      </c>
      <c r="AI251" s="219" t="n">
        <f aca="false">SUM(AI255)</f>
        <v>200000</v>
      </c>
      <c r="AJ251" s="219" t="n">
        <f aca="false">SUM(AJ255)</f>
        <v>19017.5</v>
      </c>
      <c r="AK251" s="219" t="n">
        <f aca="false">SUM(AK255)</f>
        <v>3620000</v>
      </c>
      <c r="AL251" s="219" t="n">
        <f aca="false">SUM(AL255)</f>
        <v>400000</v>
      </c>
      <c r="AM251" s="219" t="n">
        <f aca="false">SUM(AM255)</f>
        <v>0</v>
      </c>
      <c r="AN251" s="219" t="n">
        <f aca="false">SUM(AN255)</f>
        <v>4020000</v>
      </c>
      <c r="AO251" s="207" t="n">
        <f aca="false">SUM(AN251/$AN$2)</f>
        <v>533545.689826797</v>
      </c>
      <c r="AP251" s="219" t="n">
        <f aca="false">SUM(AP255)</f>
        <v>6470000</v>
      </c>
      <c r="AQ251" s="219" t="n">
        <f aca="false">SUM(AQ255)</f>
        <v>0</v>
      </c>
      <c r="AR251" s="207" t="n">
        <f aca="false">SUM(AP251/$AN$2)</f>
        <v>858716.570442631</v>
      </c>
      <c r="AS251" s="207"/>
      <c r="AT251" s="207" t="n">
        <f aca="false">SUM(AT255)</f>
        <v>0</v>
      </c>
      <c r="AU251" s="207" t="n">
        <f aca="false">SUM(AU255)</f>
        <v>60999.3</v>
      </c>
      <c r="AV251" s="207" t="n">
        <f aca="false">SUM(AV255)</f>
        <v>26544.56</v>
      </c>
      <c r="AW251" s="207" t="n">
        <f aca="false">SUM(AR251+AU251-AV251)</f>
        <v>893171.310442631</v>
      </c>
      <c r="AX251" s="215"/>
      <c r="AY251" s="180"/>
      <c r="AZ251" s="180"/>
      <c r="BA251" s="160" t="n">
        <v>46500</v>
      </c>
      <c r="BI251" s="3"/>
    </row>
    <row r="252" customFormat="false" ht="12.75" hidden="false" customHeight="false" outlineLevel="0" collapsed="false">
      <c r="A252" s="209"/>
      <c r="B252" s="205" t="s">
        <v>178</v>
      </c>
      <c r="C252" s="205"/>
      <c r="D252" s="205"/>
      <c r="E252" s="205"/>
      <c r="F252" s="205"/>
      <c r="G252" s="205"/>
      <c r="H252" s="205"/>
      <c r="I252" s="234" t="s">
        <v>179</v>
      </c>
      <c r="J252" s="218" t="s">
        <v>28</v>
      </c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19"/>
      <c r="AK252" s="219"/>
      <c r="AL252" s="219"/>
      <c r="AM252" s="219"/>
      <c r="AN252" s="219"/>
      <c r="AO252" s="207" t="n">
        <f aca="false">SUM(AN252/$AN$2)</f>
        <v>0</v>
      </c>
      <c r="AP252" s="219" t="n">
        <v>250000</v>
      </c>
      <c r="AQ252" s="219"/>
      <c r="AR252" s="207" t="n">
        <f aca="false">SUM(AP252/$AN$2)</f>
        <v>33180.7021036565</v>
      </c>
      <c r="AS252" s="207"/>
      <c r="AT252" s="207" t="n">
        <v>250000</v>
      </c>
      <c r="AU252" s="207"/>
      <c r="AV252" s="207"/>
      <c r="AW252" s="207" t="n">
        <v>0</v>
      </c>
      <c r="AX252" s="215"/>
      <c r="AY252" s="180"/>
      <c r="AZ252" s="180"/>
      <c r="BA252" s="160" t="n">
        <v>45500</v>
      </c>
      <c r="BI252" s="3"/>
    </row>
    <row r="253" customFormat="false" ht="12.75" hidden="false" customHeight="false" outlineLevel="0" collapsed="false">
      <c r="A253" s="209"/>
      <c r="B253" s="205" t="s">
        <v>178</v>
      </c>
      <c r="C253" s="205"/>
      <c r="D253" s="205"/>
      <c r="E253" s="205"/>
      <c r="F253" s="205"/>
      <c r="G253" s="205"/>
      <c r="H253" s="205"/>
      <c r="I253" s="234" t="s">
        <v>180</v>
      </c>
      <c r="J253" s="218" t="s">
        <v>181</v>
      </c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07" t="n">
        <f aca="false">SUM(AN253/$AN$2)</f>
        <v>0</v>
      </c>
      <c r="AP253" s="219" t="n">
        <v>6200000</v>
      </c>
      <c r="AQ253" s="219"/>
      <c r="AR253" s="207" t="n">
        <f aca="false">SUM(AP253/$AN$2)</f>
        <v>822881.412170682</v>
      </c>
      <c r="AS253" s="207"/>
      <c r="AT253" s="207" t="n">
        <v>6200000</v>
      </c>
      <c r="AU253" s="207"/>
      <c r="AV253" s="207"/>
      <c r="AW253" s="207" t="n">
        <v>892939.91</v>
      </c>
      <c r="AX253" s="215"/>
      <c r="AY253" s="180"/>
      <c r="AZ253" s="180"/>
      <c r="BA253" s="160" t="n">
        <v>0</v>
      </c>
      <c r="BI253" s="3"/>
    </row>
    <row r="254" customFormat="false" ht="12.75" hidden="false" customHeight="false" outlineLevel="0" collapsed="false">
      <c r="A254" s="209"/>
      <c r="B254" s="205" t="s">
        <v>178</v>
      </c>
      <c r="C254" s="205"/>
      <c r="D254" s="205"/>
      <c r="E254" s="205"/>
      <c r="F254" s="205"/>
      <c r="G254" s="205"/>
      <c r="H254" s="205"/>
      <c r="I254" s="234" t="s">
        <v>182</v>
      </c>
      <c r="J254" s="218" t="s">
        <v>183</v>
      </c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19"/>
      <c r="AK254" s="219"/>
      <c r="AL254" s="219"/>
      <c r="AM254" s="219"/>
      <c r="AN254" s="219"/>
      <c r="AO254" s="207" t="n">
        <f aca="false">SUM(AN254/$AN$2)</f>
        <v>0</v>
      </c>
      <c r="AP254" s="219" t="n">
        <v>20000</v>
      </c>
      <c r="AQ254" s="219"/>
      <c r="AR254" s="207" t="n">
        <f aca="false">SUM(AP254/$AN$2)</f>
        <v>2654.45616829252</v>
      </c>
      <c r="AS254" s="207"/>
      <c r="AT254" s="207" t="n">
        <v>20000</v>
      </c>
      <c r="AU254" s="207"/>
      <c r="AV254" s="207"/>
      <c r="AW254" s="207" t="n">
        <v>231.4</v>
      </c>
      <c r="AX254" s="215"/>
      <c r="AY254" s="180"/>
      <c r="AZ254" s="180"/>
      <c r="BA254" s="160" t="n">
        <v>1000</v>
      </c>
      <c r="BI254" s="3"/>
    </row>
    <row r="255" customFormat="false" ht="12.75" hidden="false" customHeight="false" outlineLevel="0" collapsed="false">
      <c r="A255" s="214"/>
      <c r="B255" s="220"/>
      <c r="C255" s="220"/>
      <c r="D255" s="220"/>
      <c r="E255" s="220"/>
      <c r="F255" s="220"/>
      <c r="G255" s="220"/>
      <c r="H255" s="220"/>
      <c r="I255" s="206" t="n">
        <v>4</v>
      </c>
      <c r="J255" s="137" t="s">
        <v>78</v>
      </c>
      <c r="K255" s="207" t="e">
        <f aca="false">SUM(K256)</f>
        <v>#REF!</v>
      </c>
      <c r="L255" s="207" t="e">
        <f aca="false">SUM(L256)</f>
        <v>#REF!</v>
      </c>
      <c r="M255" s="207" t="e">
        <f aca="false">SUM(M256)</f>
        <v>#REF!</v>
      </c>
      <c r="N255" s="207" t="n">
        <f aca="false">SUM(N256)</f>
        <v>400000</v>
      </c>
      <c r="O255" s="207" t="n">
        <f aca="false">SUM(O256)</f>
        <v>400000</v>
      </c>
      <c r="P255" s="207" t="n">
        <f aca="false">SUM(P256)</f>
        <v>500000</v>
      </c>
      <c r="Q255" s="207" t="n">
        <f aca="false">SUM(Q256)</f>
        <v>500000</v>
      </c>
      <c r="R255" s="207" t="n">
        <f aca="false">SUM(R256)</f>
        <v>0</v>
      </c>
      <c r="S255" s="207" t="n">
        <f aca="false">SUM(S256)</f>
        <v>500000</v>
      </c>
      <c r="T255" s="207" t="n">
        <f aca="false">SUM(T256)</f>
        <v>0</v>
      </c>
      <c r="U255" s="207" t="n">
        <f aca="false">SUM(U256)</f>
        <v>0</v>
      </c>
      <c r="V255" s="207" t="n">
        <f aca="false">SUM(V256)</f>
        <v>100</v>
      </c>
      <c r="W255" s="207" t="n">
        <f aca="false">SUM(W256)</f>
        <v>625000</v>
      </c>
      <c r="X255" s="207" t="n">
        <f aca="false">SUM(X256)</f>
        <v>200000</v>
      </c>
      <c r="Y255" s="207" t="n">
        <f aca="false">SUM(Y256)</f>
        <v>50000</v>
      </c>
      <c r="Z255" s="207" t="n">
        <f aca="false">SUM(Z256)</f>
        <v>50000</v>
      </c>
      <c r="AA255" s="207" t="n">
        <f aca="false">SUM(AA256)</f>
        <v>50000</v>
      </c>
      <c r="AB255" s="207" t="n">
        <f aca="false">SUM(AB256)</f>
        <v>0</v>
      </c>
      <c r="AC255" s="207" t="n">
        <f aca="false">SUM(AC256)</f>
        <v>50000</v>
      </c>
      <c r="AD255" s="207" t="n">
        <f aca="false">SUM(AD256)</f>
        <v>50000</v>
      </c>
      <c r="AE255" s="207" t="n">
        <f aca="false">SUM(AE256)</f>
        <v>0</v>
      </c>
      <c r="AF255" s="207" t="n">
        <f aca="false">SUM(AF256)</f>
        <v>0</v>
      </c>
      <c r="AG255" s="207" t="n">
        <f aca="false">SUM(AG256)</f>
        <v>50000</v>
      </c>
      <c r="AH255" s="207" t="n">
        <f aca="false">SUM(AH256)</f>
        <v>0</v>
      </c>
      <c r="AI255" s="207" t="n">
        <f aca="false">SUM(AI256)</f>
        <v>200000</v>
      </c>
      <c r="AJ255" s="207" t="n">
        <f aca="false">SUM(AJ256)</f>
        <v>19017.5</v>
      </c>
      <c r="AK255" s="207" t="n">
        <f aca="false">SUM(AK256)</f>
        <v>3620000</v>
      </c>
      <c r="AL255" s="207" t="n">
        <f aca="false">SUM(AL256)</f>
        <v>400000</v>
      </c>
      <c r="AM255" s="207" t="n">
        <f aca="false">SUM(AM256)</f>
        <v>0</v>
      </c>
      <c r="AN255" s="207" t="n">
        <f aca="false">SUM(AN256)</f>
        <v>4020000</v>
      </c>
      <c r="AO255" s="207" t="n">
        <f aca="false">SUM(AN255/$AN$2)</f>
        <v>533545.689826797</v>
      </c>
      <c r="AP255" s="207" t="n">
        <f aca="false">SUM(AP256)</f>
        <v>6470000</v>
      </c>
      <c r="AQ255" s="207" t="n">
        <f aca="false">SUM(AQ256)</f>
        <v>0</v>
      </c>
      <c r="AR255" s="207" t="n">
        <f aca="false">SUM(AP255/$AN$2)</f>
        <v>858716.570442631</v>
      </c>
      <c r="AS255" s="207"/>
      <c r="AT255" s="207" t="n">
        <f aca="false">SUM(AT256)</f>
        <v>0</v>
      </c>
      <c r="AU255" s="207" t="n">
        <f aca="false">SUM(AU256)</f>
        <v>60999.3</v>
      </c>
      <c r="AV255" s="207" t="n">
        <f aca="false">SUM(AV256)</f>
        <v>26544.56</v>
      </c>
      <c r="AW255" s="207" t="n">
        <f aca="false">SUM(AR255+AU255-AV255)</f>
        <v>893171.310442631</v>
      </c>
      <c r="AX255" s="215" t="n">
        <f aca="false">SUM(AX256)</f>
        <v>46413.66</v>
      </c>
      <c r="AY255" s="216" t="n">
        <f aca="false">SUM(AY256)</f>
        <v>0</v>
      </c>
      <c r="AZ255" s="216" t="n">
        <f aca="false">SUM(AZ256)</f>
        <v>846671.31</v>
      </c>
      <c r="BA255" s="287" t="n">
        <f aca="false">SUM(BA256)</f>
        <v>46500.0004426306</v>
      </c>
      <c r="BB255" s="161"/>
      <c r="BI255" s="3"/>
    </row>
    <row r="256" customFormat="false" ht="26.25" hidden="false" customHeight="true" outlineLevel="0" collapsed="false">
      <c r="A256" s="214"/>
      <c r="B256" s="220" t="s">
        <v>367</v>
      </c>
      <c r="C256" s="220"/>
      <c r="D256" s="220"/>
      <c r="E256" s="220"/>
      <c r="F256" s="220"/>
      <c r="G256" s="220"/>
      <c r="H256" s="220"/>
      <c r="I256" s="206" t="n">
        <v>42</v>
      </c>
      <c r="J256" s="137" t="s">
        <v>350</v>
      </c>
      <c r="K256" s="207" t="e">
        <f aca="false">SUM(K257:K257)</f>
        <v>#REF!</v>
      </c>
      <c r="L256" s="207" t="e">
        <f aca="false">SUM(L257:L257)</f>
        <v>#REF!</v>
      </c>
      <c r="M256" s="207" t="e">
        <f aca="false">SUM(M257:M257)</f>
        <v>#REF!</v>
      </c>
      <c r="N256" s="207" t="n">
        <f aca="false">SUM(N257)</f>
        <v>400000</v>
      </c>
      <c r="O256" s="207" t="n">
        <f aca="false">SUM(O257)</f>
        <v>400000</v>
      </c>
      <c r="P256" s="207" t="n">
        <f aca="false">SUM(P257)</f>
        <v>500000</v>
      </c>
      <c r="Q256" s="207" t="n">
        <f aca="false">SUM(Q257)</f>
        <v>500000</v>
      </c>
      <c r="R256" s="207" t="n">
        <f aca="false">SUM(R257)</f>
        <v>0</v>
      </c>
      <c r="S256" s="207" t="n">
        <f aca="false">SUM(S257)</f>
        <v>500000</v>
      </c>
      <c r="T256" s="207" t="n">
        <f aca="false">SUM(T257)</f>
        <v>0</v>
      </c>
      <c r="U256" s="207" t="n">
        <f aca="false">SUM(U257)</f>
        <v>0</v>
      </c>
      <c r="V256" s="207" t="n">
        <f aca="false">SUM(V257)</f>
        <v>100</v>
      </c>
      <c r="W256" s="207" t="n">
        <f aca="false">SUM(W257)</f>
        <v>625000</v>
      </c>
      <c r="X256" s="207" t="n">
        <f aca="false">SUM(X257)</f>
        <v>200000</v>
      </c>
      <c r="Y256" s="207" t="n">
        <f aca="false">SUM(Y257)</f>
        <v>50000</v>
      </c>
      <c r="Z256" s="207" t="n">
        <f aca="false">SUM(Z257)</f>
        <v>50000</v>
      </c>
      <c r="AA256" s="207" t="n">
        <f aca="false">SUM(AA257)</f>
        <v>50000</v>
      </c>
      <c r="AB256" s="207" t="n">
        <f aca="false">SUM(AB257)</f>
        <v>0</v>
      </c>
      <c r="AC256" s="207" t="n">
        <f aca="false">SUM(AC257)</f>
        <v>50000</v>
      </c>
      <c r="AD256" s="207" t="n">
        <f aca="false">SUM(AD257)</f>
        <v>50000</v>
      </c>
      <c r="AE256" s="207" t="n">
        <f aca="false">SUM(AE257)</f>
        <v>0</v>
      </c>
      <c r="AF256" s="207" t="n">
        <f aca="false">SUM(AF257)</f>
        <v>0</v>
      </c>
      <c r="AG256" s="207" t="n">
        <f aca="false">SUM(AG257)</f>
        <v>50000</v>
      </c>
      <c r="AH256" s="207" t="n">
        <f aca="false">SUM(AH257)</f>
        <v>0</v>
      </c>
      <c r="AI256" s="207" t="n">
        <f aca="false">SUM(AI257)</f>
        <v>200000</v>
      </c>
      <c r="AJ256" s="207" t="n">
        <f aca="false">SUM(AJ257)</f>
        <v>19017.5</v>
      </c>
      <c r="AK256" s="207" t="n">
        <f aca="false">SUM(AK257)</f>
        <v>3620000</v>
      </c>
      <c r="AL256" s="207" t="n">
        <f aca="false">SUM(AL257)</f>
        <v>400000</v>
      </c>
      <c r="AM256" s="207" t="n">
        <f aca="false">SUM(AM257)</f>
        <v>0</v>
      </c>
      <c r="AN256" s="207" t="n">
        <f aca="false">SUM(AN257)</f>
        <v>4020000</v>
      </c>
      <c r="AO256" s="207" t="n">
        <f aca="false">SUM(AN256/$AN$2)</f>
        <v>533545.689826797</v>
      </c>
      <c r="AP256" s="207" t="n">
        <f aca="false">SUM(AP257)</f>
        <v>6470000</v>
      </c>
      <c r="AQ256" s="207"/>
      <c r="AR256" s="207" t="n">
        <f aca="false">SUM(AP256/$AN$2)</f>
        <v>858716.570442631</v>
      </c>
      <c r="AS256" s="207"/>
      <c r="AT256" s="207" t="n">
        <f aca="false">SUM(AT257)</f>
        <v>0</v>
      </c>
      <c r="AU256" s="207" t="n">
        <f aca="false">SUM(AU257)</f>
        <v>60999.3</v>
      </c>
      <c r="AV256" s="207" t="n">
        <f aca="false">SUM(AV257)</f>
        <v>26544.56</v>
      </c>
      <c r="AW256" s="207" t="n">
        <f aca="false">SUM(AR256+AU256-AV256)</f>
        <v>893171.310442631</v>
      </c>
      <c r="AX256" s="215" t="n">
        <f aca="false">SUM(AX257)</f>
        <v>46413.66</v>
      </c>
      <c r="AY256" s="216" t="n">
        <f aca="false">SUM(AY257)</f>
        <v>0</v>
      </c>
      <c r="AZ256" s="216" t="n">
        <f aca="false">SUM(AZ257)</f>
        <v>846671.31</v>
      </c>
      <c r="BA256" s="287" t="n">
        <f aca="false">SUM(BA257)</f>
        <v>46500.0004426306</v>
      </c>
      <c r="BI256" s="3"/>
    </row>
    <row r="257" customFormat="false" ht="12.75" hidden="true" customHeight="false" outlineLevel="0" collapsed="false">
      <c r="A257" s="209"/>
      <c r="B257" s="205"/>
      <c r="C257" s="205"/>
      <c r="D257" s="205"/>
      <c r="E257" s="205"/>
      <c r="F257" s="205"/>
      <c r="G257" s="205"/>
      <c r="H257" s="205"/>
      <c r="I257" s="217" t="n">
        <v>421</v>
      </c>
      <c r="J257" s="218" t="s">
        <v>351</v>
      </c>
      <c r="K257" s="219" t="e">
        <f aca="false">SUM(#REF!)</f>
        <v>#REF!</v>
      </c>
      <c r="L257" s="219" t="e">
        <f aca="false">SUM(#REF!)</f>
        <v>#REF!</v>
      </c>
      <c r="M257" s="219" t="e">
        <f aca="false">SUM(#REF!)</f>
        <v>#REF!</v>
      </c>
      <c r="N257" s="219" t="n">
        <f aca="false">SUM(N260:N260)</f>
        <v>400000</v>
      </c>
      <c r="O257" s="219" t="n">
        <f aca="false">SUM(O260:O260)</f>
        <v>400000</v>
      </c>
      <c r="P257" s="219" t="n">
        <f aca="false">SUM(P260:P260)</f>
        <v>500000</v>
      </c>
      <c r="Q257" s="219" t="n">
        <f aca="false">SUM(Q260:Q260)</f>
        <v>500000</v>
      </c>
      <c r="R257" s="219" t="n">
        <f aca="false">SUM(R260:R260)</f>
        <v>0</v>
      </c>
      <c r="S257" s="219" t="n">
        <f aca="false">SUM(S260:S260)</f>
        <v>500000</v>
      </c>
      <c r="T257" s="219" t="n">
        <f aca="false">SUM(T260:T260)</f>
        <v>0</v>
      </c>
      <c r="U257" s="219" t="n">
        <f aca="false">SUM(U260:U260)</f>
        <v>0</v>
      </c>
      <c r="V257" s="219" t="n">
        <f aca="false">SUM(V260:V260)</f>
        <v>100</v>
      </c>
      <c r="W257" s="219" t="n">
        <f aca="false">SUM(W260:W260)</f>
        <v>625000</v>
      </c>
      <c r="X257" s="219" t="n">
        <f aca="false">SUM(X260:X260)</f>
        <v>200000</v>
      </c>
      <c r="Y257" s="219" t="n">
        <f aca="false">SUM(Y260:Y260)</f>
        <v>50000</v>
      </c>
      <c r="Z257" s="219" t="n">
        <f aca="false">SUM(Z260:Z260)</f>
        <v>50000</v>
      </c>
      <c r="AA257" s="219" t="n">
        <f aca="false">SUM(AA260:AA260)</f>
        <v>50000</v>
      </c>
      <c r="AB257" s="219" t="n">
        <f aca="false">SUM(AB260:AB260)</f>
        <v>0</v>
      </c>
      <c r="AC257" s="219" t="n">
        <f aca="false">SUM(AC260:AC260)</f>
        <v>50000</v>
      </c>
      <c r="AD257" s="219" t="n">
        <f aca="false">SUM(AD260:AD260)</f>
        <v>50000</v>
      </c>
      <c r="AE257" s="219" t="n">
        <f aca="false">SUM(AE260:AE260)</f>
        <v>0</v>
      </c>
      <c r="AF257" s="219" t="n">
        <f aca="false">SUM(AF260:AF260)</f>
        <v>0</v>
      </c>
      <c r="AG257" s="219" t="n">
        <f aca="false">SUM(AG263+AG260)</f>
        <v>50000</v>
      </c>
      <c r="AH257" s="219" t="n">
        <f aca="false">SUM(AH263+AH260)</f>
        <v>0</v>
      </c>
      <c r="AI257" s="219" t="n">
        <f aca="false">SUM(AI263+AI260)</f>
        <v>200000</v>
      </c>
      <c r="AJ257" s="219" t="n">
        <f aca="false">SUM(AJ260:AJ263)</f>
        <v>19017.5</v>
      </c>
      <c r="AK257" s="219" t="n">
        <f aca="false">SUM(AK258:AK263)</f>
        <v>3620000</v>
      </c>
      <c r="AL257" s="219" t="n">
        <f aca="false">SUM(AL258:AL263)</f>
        <v>400000</v>
      </c>
      <c r="AM257" s="219" t="n">
        <f aca="false">SUM(AM258:AM263)</f>
        <v>0</v>
      </c>
      <c r="AN257" s="219" t="n">
        <f aca="false">SUM(AN258:AN263)</f>
        <v>4020000</v>
      </c>
      <c r="AO257" s="207" t="n">
        <f aca="false">SUM(AN257/$AN$2)</f>
        <v>533545.689826797</v>
      </c>
      <c r="AP257" s="219" t="n">
        <f aca="false">SUM(AP258:AP263)</f>
        <v>6470000</v>
      </c>
      <c r="AQ257" s="219"/>
      <c r="AR257" s="207" t="n">
        <f aca="false">SUM(AP257/$AN$2)</f>
        <v>858716.570442631</v>
      </c>
      <c r="AS257" s="207"/>
      <c r="AT257" s="207" t="n">
        <f aca="false">SUM(AT258:AT263)</f>
        <v>0</v>
      </c>
      <c r="AU257" s="207" t="n">
        <f aca="false">SUM(AU258:AU263)</f>
        <v>60999.3</v>
      </c>
      <c r="AV257" s="207" t="n">
        <f aca="false">SUM(AV258:AV263)</f>
        <v>26544.56</v>
      </c>
      <c r="AW257" s="207" t="n">
        <f aca="false">SUM(AR257+AU257-AV257)</f>
        <v>893171.310442631</v>
      </c>
      <c r="AX257" s="215" t="n">
        <f aca="false">SUM(AX258:AX263)</f>
        <v>46413.66</v>
      </c>
      <c r="AY257" s="216" t="n">
        <f aca="false">SUM(AY258:AY263)</f>
        <v>0</v>
      </c>
      <c r="AZ257" s="216" t="n">
        <f aca="false">SUM(AZ258:AZ263)</f>
        <v>846671.31</v>
      </c>
      <c r="BA257" s="287" t="n">
        <f aca="false">SUM(BA258:BA263)</f>
        <v>46500.0004426306</v>
      </c>
      <c r="BI257" s="3"/>
    </row>
    <row r="258" customFormat="false" ht="12.75" hidden="true" customHeight="false" outlineLevel="0" collapsed="false">
      <c r="A258" s="209"/>
      <c r="B258" s="205"/>
      <c r="C258" s="205"/>
      <c r="D258" s="205"/>
      <c r="E258" s="205"/>
      <c r="F258" s="205"/>
      <c r="G258" s="205"/>
      <c r="H258" s="205"/>
      <c r="I258" s="217" t="n">
        <v>42131</v>
      </c>
      <c r="J258" s="218" t="s">
        <v>368</v>
      </c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19"/>
      <c r="AK258" s="219"/>
      <c r="AL258" s="219" t="n">
        <v>400000</v>
      </c>
      <c r="AM258" s="219"/>
      <c r="AN258" s="219" t="n">
        <f aca="false">SUM(AK258+AL258-AM258)</f>
        <v>400000</v>
      </c>
      <c r="AO258" s="207" t="n">
        <f aca="false">SUM(AN258/$AN$2)</f>
        <v>53089.1233658504</v>
      </c>
      <c r="AP258" s="219" t="n">
        <v>250000</v>
      </c>
      <c r="AQ258" s="219"/>
      <c r="AR258" s="207" t="n">
        <f aca="false">SUM(AP258/$AN$2)</f>
        <v>33180.7021036565</v>
      </c>
      <c r="AS258" s="207"/>
      <c r="AT258" s="207"/>
      <c r="AU258" s="207" t="n">
        <v>20999.3</v>
      </c>
      <c r="AV258" s="207"/>
      <c r="AW258" s="207" t="n">
        <f aca="false">SUM(AR258+AU258-AV258)</f>
        <v>54180.0021036565</v>
      </c>
      <c r="AX258" s="215" t="n">
        <v>20977.65</v>
      </c>
      <c r="AY258" s="180" t="n">
        <v>0</v>
      </c>
      <c r="AZ258" s="180" t="n">
        <v>33180</v>
      </c>
      <c r="BA258" s="160" t="n">
        <f aca="false">SUM(AW258+AY258-AZ258)</f>
        <v>21000.0021036565</v>
      </c>
      <c r="BC258" s="3" t="n">
        <v>1000</v>
      </c>
      <c r="BD258" s="3" t="n">
        <v>20000</v>
      </c>
      <c r="BI258" s="3"/>
    </row>
    <row r="259" customFormat="false" ht="12.75" hidden="true" customHeight="false" outlineLevel="0" collapsed="false">
      <c r="A259" s="209"/>
      <c r="B259" s="205"/>
      <c r="C259" s="205"/>
      <c r="D259" s="205"/>
      <c r="E259" s="205"/>
      <c r="F259" s="205"/>
      <c r="G259" s="205"/>
      <c r="H259" s="205"/>
      <c r="I259" s="217" t="n">
        <v>42131</v>
      </c>
      <c r="J259" s="218" t="s">
        <v>369</v>
      </c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19"/>
      <c r="AK259" s="219"/>
      <c r="AL259" s="219"/>
      <c r="AM259" s="219"/>
      <c r="AN259" s="219"/>
      <c r="AO259" s="207"/>
      <c r="AP259" s="219"/>
      <c r="AQ259" s="219"/>
      <c r="AR259" s="207"/>
      <c r="AS259" s="207"/>
      <c r="AT259" s="207"/>
      <c r="AU259" s="207" t="n">
        <v>40000</v>
      </c>
      <c r="AV259" s="207"/>
      <c r="AW259" s="207" t="n">
        <f aca="false">SUM(AR259+AU259-AV259)</f>
        <v>40000</v>
      </c>
      <c r="AX259" s="215" t="n">
        <v>25436.01</v>
      </c>
      <c r="AY259" s="180"/>
      <c r="AZ259" s="180" t="n">
        <v>14500</v>
      </c>
      <c r="BA259" s="160" t="n">
        <f aca="false">SUM(AW259+AY259-AZ259)</f>
        <v>25500</v>
      </c>
      <c r="BD259" s="3" t="n">
        <v>25500</v>
      </c>
      <c r="BI259" s="3"/>
    </row>
    <row r="260" customFormat="false" ht="12.75" hidden="true" customHeight="false" outlineLevel="0" collapsed="false">
      <c r="A260" s="209"/>
      <c r="B260" s="205"/>
      <c r="C260" s="205"/>
      <c r="D260" s="205"/>
      <c r="E260" s="205"/>
      <c r="F260" s="205"/>
      <c r="G260" s="205"/>
      <c r="H260" s="205"/>
      <c r="I260" s="217" t="n">
        <v>42141</v>
      </c>
      <c r="J260" s="218" t="s">
        <v>370</v>
      </c>
      <c r="K260" s="219"/>
      <c r="L260" s="219"/>
      <c r="M260" s="219"/>
      <c r="N260" s="219" t="n">
        <v>400000</v>
      </c>
      <c r="O260" s="219" t="n">
        <v>400000</v>
      </c>
      <c r="P260" s="219" t="n">
        <v>500000</v>
      </c>
      <c r="Q260" s="219" t="n">
        <v>500000</v>
      </c>
      <c r="R260" s="219"/>
      <c r="S260" s="219" t="n">
        <v>500000</v>
      </c>
      <c r="T260" s="219"/>
      <c r="U260" s="219"/>
      <c r="V260" s="207" t="n">
        <f aca="false">S260/P260*100</f>
        <v>100</v>
      </c>
      <c r="W260" s="219" t="n">
        <v>625000</v>
      </c>
      <c r="X260" s="219" t="n">
        <v>200000</v>
      </c>
      <c r="Y260" s="219" t="n">
        <v>50000</v>
      </c>
      <c r="Z260" s="219" t="n">
        <v>50000</v>
      </c>
      <c r="AA260" s="219" t="n">
        <v>50000</v>
      </c>
      <c r="AB260" s="219"/>
      <c r="AC260" s="219" t="n">
        <v>50000</v>
      </c>
      <c r="AD260" s="219" t="n">
        <v>50000</v>
      </c>
      <c r="AE260" s="219"/>
      <c r="AF260" s="219"/>
      <c r="AG260" s="221" t="n">
        <f aca="false">SUM(AD260+AE260-AF260)</f>
        <v>50000</v>
      </c>
      <c r="AH260" s="219"/>
      <c r="AI260" s="219" t="n">
        <v>200000</v>
      </c>
      <c r="AJ260" s="180" t="n">
        <v>0</v>
      </c>
      <c r="AK260" s="219" t="n">
        <v>20000</v>
      </c>
      <c r="AL260" s="219"/>
      <c r="AM260" s="219"/>
      <c r="AN260" s="180" t="n">
        <f aca="false">SUM(AK260+AL260-AM260)</f>
        <v>20000</v>
      </c>
      <c r="AO260" s="207" t="n">
        <f aca="false">SUM(AN260/$AN$2)</f>
        <v>2654.45616829252</v>
      </c>
      <c r="AP260" s="180" t="n">
        <v>20000</v>
      </c>
      <c r="AQ260" s="180"/>
      <c r="AR260" s="207" t="n">
        <f aca="false">SUM(AP260/$AN$2)</f>
        <v>2654.45616829252</v>
      </c>
      <c r="AS260" s="207"/>
      <c r="AT260" s="207"/>
      <c r="AU260" s="207"/>
      <c r="AV260" s="207"/>
      <c r="AW260" s="207" t="n">
        <f aca="false">SUM(AR260+AU260-AV260)</f>
        <v>2654.45616829252</v>
      </c>
      <c r="AX260" s="215"/>
      <c r="AY260" s="180" t="n">
        <v>0</v>
      </c>
      <c r="AZ260" s="180" t="n">
        <v>2654.46</v>
      </c>
      <c r="BA260" s="160" t="n">
        <f aca="false">SUM(AW260+AY260-AZ260)</f>
        <v>-0.00383170747909389</v>
      </c>
      <c r="BI260" s="3"/>
    </row>
    <row r="261" customFormat="false" ht="12.75" hidden="true" customHeight="false" outlineLevel="0" collapsed="false">
      <c r="A261" s="209"/>
      <c r="B261" s="205"/>
      <c r="C261" s="205"/>
      <c r="D261" s="205"/>
      <c r="E261" s="205"/>
      <c r="F261" s="205"/>
      <c r="G261" s="205"/>
      <c r="H261" s="205"/>
      <c r="I261" s="217" t="n">
        <v>42142</v>
      </c>
      <c r="J261" s="218" t="s">
        <v>371</v>
      </c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07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19"/>
      <c r="AG261" s="221"/>
      <c r="AH261" s="219"/>
      <c r="AI261" s="219"/>
      <c r="AJ261" s="180"/>
      <c r="AK261" s="219" t="n">
        <v>600000</v>
      </c>
      <c r="AL261" s="219"/>
      <c r="AM261" s="219"/>
      <c r="AN261" s="180" t="n">
        <f aca="false">SUM(AK261+AL261-AM261)</f>
        <v>600000</v>
      </c>
      <c r="AO261" s="207" t="n">
        <f aca="false">SUM(AN261/$AN$2)</f>
        <v>79633.6850487756</v>
      </c>
      <c r="AP261" s="180" t="n">
        <v>200000</v>
      </c>
      <c r="AQ261" s="180"/>
      <c r="AR261" s="207" t="n">
        <f aca="false">SUM(AP261/$AN$2)</f>
        <v>26544.5616829252</v>
      </c>
      <c r="AS261" s="207"/>
      <c r="AT261" s="207"/>
      <c r="AU261" s="207"/>
      <c r="AV261" s="207" t="n">
        <v>26544.56</v>
      </c>
      <c r="AW261" s="207" t="n">
        <f aca="false">SUM(AR261+AU261-AV261)</f>
        <v>0.00168292520902469</v>
      </c>
      <c r="AX261" s="215"/>
      <c r="AY261" s="180" t="n">
        <v>0</v>
      </c>
      <c r="AZ261" s="180"/>
      <c r="BA261" s="160" t="n">
        <f aca="false">SUM(AW261+AY261-AZ261)</f>
        <v>0.00168292520902469</v>
      </c>
      <c r="BI261" s="3"/>
    </row>
    <row r="262" customFormat="false" ht="12.75" hidden="true" customHeight="false" outlineLevel="0" collapsed="false">
      <c r="A262" s="209"/>
      <c r="B262" s="205"/>
      <c r="C262" s="205"/>
      <c r="D262" s="205"/>
      <c r="E262" s="205"/>
      <c r="F262" s="205"/>
      <c r="G262" s="205"/>
      <c r="H262" s="205"/>
      <c r="I262" s="217" t="n">
        <v>42142</v>
      </c>
      <c r="J262" s="218" t="s">
        <v>372</v>
      </c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07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21"/>
      <c r="AH262" s="219"/>
      <c r="AI262" s="219"/>
      <c r="AJ262" s="180"/>
      <c r="AK262" s="219" t="n">
        <v>3000000</v>
      </c>
      <c r="AL262" s="219"/>
      <c r="AM262" s="219"/>
      <c r="AN262" s="180" t="n">
        <f aca="false">SUM(AK262+AL262-AM262)</f>
        <v>3000000</v>
      </c>
      <c r="AO262" s="207" t="n">
        <f aca="false">SUM(AN262/$AN$2)</f>
        <v>398168.425243878</v>
      </c>
      <c r="AP262" s="180" t="n">
        <v>6000000</v>
      </c>
      <c r="AQ262" s="180"/>
      <c r="AR262" s="207" t="n">
        <f aca="false">SUM(AP262/$AN$2)</f>
        <v>796336.850487756</v>
      </c>
      <c r="AS262" s="207"/>
      <c r="AT262" s="207"/>
      <c r="AU262" s="207"/>
      <c r="AV262" s="207"/>
      <c r="AW262" s="207" t="n">
        <f aca="false">SUM(AR262+AU262-AV262)</f>
        <v>796336.850487756</v>
      </c>
      <c r="AX262" s="215"/>
      <c r="AY262" s="180"/>
      <c r="AZ262" s="180" t="n">
        <v>796336.85</v>
      </c>
      <c r="BA262" s="160" t="n">
        <f aca="false">SUM(AW262+AY262-AZ262)</f>
        <v>0.000487756333313882</v>
      </c>
      <c r="BI262" s="3"/>
    </row>
    <row r="263" customFormat="false" ht="12.75" hidden="true" customHeight="false" outlineLevel="0" collapsed="false">
      <c r="A263" s="209"/>
      <c r="B263" s="205"/>
      <c r="C263" s="205"/>
      <c r="D263" s="205"/>
      <c r="E263" s="205"/>
      <c r="F263" s="205"/>
      <c r="G263" s="205"/>
      <c r="H263" s="205"/>
      <c r="I263" s="217" t="n">
        <v>42147</v>
      </c>
      <c r="J263" s="218" t="s">
        <v>373</v>
      </c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07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21"/>
      <c r="AH263" s="219"/>
      <c r="AI263" s="219"/>
      <c r="AJ263" s="180" t="n">
        <v>19017.5</v>
      </c>
      <c r="AK263" s="219" t="n">
        <v>0</v>
      </c>
      <c r="AL263" s="219"/>
      <c r="AM263" s="219"/>
      <c r="AN263" s="180" t="n">
        <f aca="false">SUM(AK263+AL263-AM263)</f>
        <v>0</v>
      </c>
      <c r="AO263" s="207" t="n">
        <f aca="false">SUM(AN263/$AN$2)</f>
        <v>0</v>
      </c>
      <c r="AP263" s="180"/>
      <c r="AQ263" s="180"/>
      <c r="AR263" s="207" t="n">
        <f aca="false">SUM(AP263/$AN$2)</f>
        <v>0</v>
      </c>
      <c r="AS263" s="207"/>
      <c r="AT263" s="207"/>
      <c r="AU263" s="207"/>
      <c r="AV263" s="207"/>
      <c r="AW263" s="207" t="n">
        <f aca="false">SUM(AR263+AU263-AV263)</f>
        <v>0</v>
      </c>
      <c r="AX263" s="215"/>
      <c r="AY263" s="180"/>
      <c r="AZ263" s="180"/>
      <c r="BA263" s="160" t="n">
        <f aca="false">SUM(AW263+AY263-AZ263)</f>
        <v>0</v>
      </c>
      <c r="BI263" s="3"/>
    </row>
    <row r="264" customFormat="false" ht="12.75" hidden="false" customHeight="false" outlineLevel="0" collapsed="false">
      <c r="A264" s="209" t="s">
        <v>374</v>
      </c>
      <c r="B264" s="205"/>
      <c r="C264" s="205"/>
      <c r="D264" s="205"/>
      <c r="E264" s="205"/>
      <c r="F264" s="205"/>
      <c r="G264" s="205"/>
      <c r="H264" s="205"/>
      <c r="I264" s="217" t="s">
        <v>268</v>
      </c>
      <c r="J264" s="218" t="s">
        <v>375</v>
      </c>
      <c r="K264" s="219" t="e">
        <f aca="false">SUM(K272)</f>
        <v>#REF!</v>
      </c>
      <c r="L264" s="219" t="e">
        <f aca="false">SUM(L272)</f>
        <v>#REF!</v>
      </c>
      <c r="M264" s="219" t="e">
        <f aca="false">SUM(M272)</f>
        <v>#REF!</v>
      </c>
      <c r="N264" s="219" t="n">
        <f aca="false">SUM(N272)</f>
        <v>400000</v>
      </c>
      <c r="O264" s="219" t="n">
        <f aca="false">SUM(O272)</f>
        <v>400000</v>
      </c>
      <c r="P264" s="219" t="n">
        <f aca="false">SUM(P272)</f>
        <v>500000</v>
      </c>
      <c r="Q264" s="219" t="n">
        <f aca="false">SUM(Q272)</f>
        <v>500000</v>
      </c>
      <c r="R264" s="219" t="n">
        <f aca="false">SUM(R272)</f>
        <v>0</v>
      </c>
      <c r="S264" s="219" t="n">
        <f aca="false">SUM(S272)</f>
        <v>500000</v>
      </c>
      <c r="T264" s="219" t="n">
        <f aca="false">SUM(T272)</f>
        <v>0</v>
      </c>
      <c r="U264" s="219" t="n">
        <f aca="false">SUM(U272)</f>
        <v>0</v>
      </c>
      <c r="V264" s="219" t="n">
        <f aca="false">SUM(V272)</f>
        <v>100</v>
      </c>
      <c r="W264" s="219" t="n">
        <f aca="false">SUM(W272)</f>
        <v>0</v>
      </c>
      <c r="X264" s="219" t="n">
        <f aca="false">SUM(X272)</f>
        <v>0</v>
      </c>
      <c r="Y264" s="219" t="n">
        <f aca="false">SUM(Y272)</f>
        <v>50000</v>
      </c>
      <c r="Z264" s="219" t="n">
        <f aca="false">SUM(Z272)</f>
        <v>450000</v>
      </c>
      <c r="AA264" s="219" t="n">
        <f aca="false">SUM(AA272)</f>
        <v>100000</v>
      </c>
      <c r="AB264" s="219" t="n">
        <f aca="false">SUM(AB272)</f>
        <v>0</v>
      </c>
      <c r="AC264" s="219" t="n">
        <f aca="false">SUM(AC272)</f>
        <v>200000</v>
      </c>
      <c r="AD264" s="219" t="n">
        <f aca="false">SUM(AD272)</f>
        <v>200000</v>
      </c>
      <c r="AE264" s="219" t="n">
        <f aca="false">SUM(AE272)</f>
        <v>0</v>
      </c>
      <c r="AF264" s="219" t="n">
        <f aca="false">SUM(AF272)</f>
        <v>0</v>
      </c>
      <c r="AG264" s="219" t="n">
        <f aca="false">SUM(AG272)</f>
        <v>200000</v>
      </c>
      <c r="AH264" s="219" t="n">
        <f aca="false">SUM(AH272)</f>
        <v>143600</v>
      </c>
      <c r="AI264" s="219" t="n">
        <f aca="false">SUM(AI272)</f>
        <v>150000</v>
      </c>
      <c r="AJ264" s="219" t="n">
        <f aca="false">SUM(AJ272)</f>
        <v>0</v>
      </c>
      <c r="AK264" s="219" t="n">
        <f aca="false">SUM(AK272)</f>
        <v>150000</v>
      </c>
      <c r="AL264" s="219" t="n">
        <f aca="false">SUM(AL272)</f>
        <v>50000</v>
      </c>
      <c r="AM264" s="219" t="n">
        <f aca="false">SUM(AM272)</f>
        <v>0</v>
      </c>
      <c r="AN264" s="219" t="n">
        <f aca="false">SUM(AN272)</f>
        <v>200000</v>
      </c>
      <c r="AO264" s="207" t="n">
        <f aca="false">SUM(AN264/$AN$2)</f>
        <v>26544.5616829252</v>
      </c>
      <c r="AP264" s="219" t="n">
        <f aca="false">SUM(AP272)</f>
        <v>200000</v>
      </c>
      <c r="AQ264" s="219" t="n">
        <f aca="false">SUM(AQ272)</f>
        <v>0</v>
      </c>
      <c r="AR264" s="207" t="n">
        <f aca="false">SUM(AP264/$AN$2)</f>
        <v>26544.5616829252</v>
      </c>
      <c r="AS264" s="207"/>
      <c r="AT264" s="207" t="n">
        <f aca="false">SUM(AT265)</f>
        <v>5900.5</v>
      </c>
      <c r="AU264" s="207" t="n">
        <f aca="false">SUM(AU265)</f>
        <v>5901</v>
      </c>
      <c r="AV264" s="207" t="n">
        <f aca="false">SUM(AV265)</f>
        <v>0</v>
      </c>
      <c r="AW264" s="207" t="n">
        <f aca="false">SUM(AR264+AU264-AV264)</f>
        <v>32445.5616829252</v>
      </c>
      <c r="AX264" s="215" t="n">
        <f aca="false">SUM(AX268+AX272)</f>
        <v>29956.95</v>
      </c>
      <c r="AY264" s="216" t="n">
        <f aca="false">SUM(AY268+AY272)</f>
        <v>0</v>
      </c>
      <c r="AZ264" s="216" t="n">
        <f aca="false">SUM(AZ268+AZ272)</f>
        <v>0</v>
      </c>
      <c r="BA264" s="287" t="n">
        <f aca="false">SUM(BA268+BA272)</f>
        <v>32445.5616829252</v>
      </c>
      <c r="BI264" s="3"/>
    </row>
    <row r="265" customFormat="false" ht="12.75" hidden="false" customHeight="false" outlineLevel="0" collapsed="false">
      <c r="A265" s="209"/>
      <c r="B265" s="205"/>
      <c r="C265" s="205"/>
      <c r="D265" s="205"/>
      <c r="E265" s="205"/>
      <c r="F265" s="205"/>
      <c r="G265" s="205"/>
      <c r="H265" s="205"/>
      <c r="I265" s="217" t="s">
        <v>336</v>
      </c>
      <c r="J265" s="218"/>
      <c r="K265" s="219" t="e">
        <f aca="false">SUM(K272)</f>
        <v>#REF!</v>
      </c>
      <c r="L265" s="219" t="e">
        <f aca="false">SUM(L272)</f>
        <v>#REF!</v>
      </c>
      <c r="M265" s="219" t="e">
        <f aca="false">SUM(M272)</f>
        <v>#REF!</v>
      </c>
      <c r="N265" s="219" t="n">
        <f aca="false">SUM(N272)</f>
        <v>400000</v>
      </c>
      <c r="O265" s="219" t="n">
        <f aca="false">SUM(O272)</f>
        <v>400000</v>
      </c>
      <c r="P265" s="219" t="n">
        <f aca="false">SUM(P272)</f>
        <v>500000</v>
      </c>
      <c r="Q265" s="219" t="n">
        <f aca="false">SUM(Q272)</f>
        <v>500000</v>
      </c>
      <c r="R265" s="219" t="n">
        <f aca="false">SUM(R272)</f>
        <v>0</v>
      </c>
      <c r="S265" s="219" t="n">
        <f aca="false">SUM(S272)</f>
        <v>500000</v>
      </c>
      <c r="T265" s="219" t="n">
        <f aca="false">SUM(T272)</f>
        <v>0</v>
      </c>
      <c r="U265" s="219" t="n">
        <f aca="false">SUM(U272)</f>
        <v>0</v>
      </c>
      <c r="V265" s="219" t="n">
        <f aca="false">SUM(V272)</f>
        <v>100</v>
      </c>
      <c r="W265" s="219" t="n">
        <f aca="false">SUM(W272)</f>
        <v>0</v>
      </c>
      <c r="X265" s="219" t="n">
        <f aca="false">SUM(X272)</f>
        <v>0</v>
      </c>
      <c r="Y265" s="219" t="n">
        <f aca="false">SUM(Y272)</f>
        <v>50000</v>
      </c>
      <c r="Z265" s="219" t="n">
        <f aca="false">SUM(Z272)</f>
        <v>450000</v>
      </c>
      <c r="AA265" s="219" t="n">
        <f aca="false">SUM(AA272)</f>
        <v>100000</v>
      </c>
      <c r="AB265" s="219" t="n">
        <f aca="false">SUM(AB272)</f>
        <v>0</v>
      </c>
      <c r="AC265" s="219" t="n">
        <f aca="false">SUM(AC272)</f>
        <v>200000</v>
      </c>
      <c r="AD265" s="219" t="n">
        <f aca="false">SUM(AD272)</f>
        <v>200000</v>
      </c>
      <c r="AE265" s="219" t="n">
        <f aca="false">SUM(AE272)</f>
        <v>0</v>
      </c>
      <c r="AF265" s="219" t="n">
        <f aca="false">SUM(AF272)</f>
        <v>0</v>
      </c>
      <c r="AG265" s="219" t="n">
        <f aca="false">SUM(AG272)</f>
        <v>200000</v>
      </c>
      <c r="AH265" s="219" t="n">
        <f aca="false">SUM(AH272)</f>
        <v>143600</v>
      </c>
      <c r="AI265" s="219" t="n">
        <f aca="false">SUM(AI272)</f>
        <v>150000</v>
      </c>
      <c r="AJ265" s="219" t="n">
        <f aca="false">SUM(AJ272)</f>
        <v>0</v>
      </c>
      <c r="AK265" s="219" t="n">
        <f aca="false">SUM(AK272)</f>
        <v>150000</v>
      </c>
      <c r="AL265" s="219" t="n">
        <f aca="false">SUM(AL272)</f>
        <v>50000</v>
      </c>
      <c r="AM265" s="219" t="n">
        <f aca="false">SUM(AM272)</f>
        <v>0</v>
      </c>
      <c r="AN265" s="219" t="n">
        <f aca="false">SUM(AN272)</f>
        <v>200000</v>
      </c>
      <c r="AO265" s="207" t="n">
        <f aca="false">SUM(AN265/$AN$2)</f>
        <v>26544.5616829252</v>
      </c>
      <c r="AP265" s="219" t="n">
        <f aca="false">SUM(AP272)</f>
        <v>200000</v>
      </c>
      <c r="AQ265" s="219" t="n">
        <f aca="false">SUM(AQ272)</f>
        <v>0</v>
      </c>
      <c r="AR265" s="207" t="n">
        <f aca="false">SUM(AP265/$AN$2)</f>
        <v>26544.5616829252</v>
      </c>
      <c r="AS265" s="207"/>
      <c r="AT265" s="207" t="n">
        <f aca="false">SUM(AT268+AT272)</f>
        <v>5900.5</v>
      </c>
      <c r="AU265" s="207" t="n">
        <f aca="false">SUM(AU268+AU272)</f>
        <v>5901</v>
      </c>
      <c r="AV265" s="207" t="n">
        <f aca="false">SUM(AV268+AV272)</f>
        <v>0</v>
      </c>
      <c r="AW265" s="207" t="n">
        <f aca="false">SUM(AR265+AU265-AV265)</f>
        <v>32445.5616829252</v>
      </c>
      <c r="AX265" s="215"/>
      <c r="AY265" s="180"/>
      <c r="AZ265" s="180"/>
      <c r="BA265" s="160" t="n">
        <f aca="false">SUM(AW265+AY265-AZ265)</f>
        <v>32445.5616829252</v>
      </c>
      <c r="BI265" s="3"/>
    </row>
    <row r="266" customFormat="false" ht="12.75" hidden="false" customHeight="false" outlineLevel="0" collapsed="false">
      <c r="A266" s="209"/>
      <c r="B266" s="205" t="s">
        <v>178</v>
      </c>
      <c r="C266" s="205"/>
      <c r="D266" s="205"/>
      <c r="E266" s="205"/>
      <c r="F266" s="205"/>
      <c r="G266" s="205"/>
      <c r="H266" s="205"/>
      <c r="I266" s="234" t="s">
        <v>182</v>
      </c>
      <c r="J266" s="218" t="s">
        <v>183</v>
      </c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19"/>
      <c r="AK266" s="219"/>
      <c r="AL266" s="219"/>
      <c r="AM266" s="219"/>
      <c r="AN266" s="219"/>
      <c r="AO266" s="207"/>
      <c r="AP266" s="219"/>
      <c r="AQ266" s="219"/>
      <c r="AR266" s="207"/>
      <c r="AS266" s="207"/>
      <c r="AT266" s="207"/>
      <c r="AU266" s="207"/>
      <c r="AV266" s="207"/>
      <c r="AW266" s="207" t="n">
        <v>5901</v>
      </c>
      <c r="AX266" s="215"/>
      <c r="AY266" s="180"/>
      <c r="AZ266" s="180"/>
      <c r="BA266" s="160" t="n">
        <v>5901</v>
      </c>
      <c r="BI266" s="3"/>
    </row>
    <row r="267" customFormat="false" ht="12.75" hidden="false" customHeight="false" outlineLevel="0" collapsed="false">
      <c r="A267" s="209"/>
      <c r="B267" s="205" t="s">
        <v>178</v>
      </c>
      <c r="C267" s="205"/>
      <c r="D267" s="205"/>
      <c r="E267" s="205"/>
      <c r="F267" s="205"/>
      <c r="G267" s="205"/>
      <c r="H267" s="205"/>
      <c r="I267" s="234" t="s">
        <v>180</v>
      </c>
      <c r="J267" s="218" t="s">
        <v>376</v>
      </c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19"/>
      <c r="AK267" s="219"/>
      <c r="AL267" s="219"/>
      <c r="AM267" s="219"/>
      <c r="AN267" s="219"/>
      <c r="AO267" s="207" t="n">
        <f aca="false">SUM(AN267/$AN$2)</f>
        <v>0</v>
      </c>
      <c r="AP267" s="219" t="n">
        <v>200000</v>
      </c>
      <c r="AQ267" s="219"/>
      <c r="AR267" s="207" t="n">
        <f aca="false">SUM(AP267/$AN$2)</f>
        <v>26544.5616829252</v>
      </c>
      <c r="AS267" s="207"/>
      <c r="AT267" s="207" t="n">
        <v>200000</v>
      </c>
      <c r="AU267" s="207"/>
      <c r="AV267" s="207"/>
      <c r="AW267" s="207" t="n">
        <f aca="false">SUM(AR267+AU267-AV267)</f>
        <v>26544.5616829252</v>
      </c>
      <c r="AX267" s="215"/>
      <c r="AY267" s="180"/>
      <c r="AZ267" s="180"/>
      <c r="BA267" s="160" t="n">
        <v>26544.056</v>
      </c>
      <c r="BI267" s="3"/>
    </row>
    <row r="268" customFormat="false" ht="12.75" hidden="false" customHeight="false" outlineLevel="0" collapsed="false">
      <c r="A268" s="209"/>
      <c r="B268" s="205"/>
      <c r="C268" s="205"/>
      <c r="D268" s="205"/>
      <c r="E268" s="205"/>
      <c r="F268" s="205"/>
      <c r="G268" s="205"/>
      <c r="H268" s="205"/>
      <c r="I268" s="206" t="n">
        <v>3</v>
      </c>
      <c r="J268" s="137" t="s">
        <v>71</v>
      </c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19"/>
      <c r="AF268" s="219"/>
      <c r="AG268" s="219"/>
      <c r="AH268" s="219"/>
      <c r="AI268" s="219"/>
      <c r="AJ268" s="219"/>
      <c r="AK268" s="219"/>
      <c r="AL268" s="219"/>
      <c r="AM268" s="219"/>
      <c r="AN268" s="219"/>
      <c r="AO268" s="207"/>
      <c r="AP268" s="219"/>
      <c r="AQ268" s="219"/>
      <c r="AR268" s="207"/>
      <c r="AS268" s="207"/>
      <c r="AT268" s="207" t="n">
        <f aca="false">SUM(AT269)</f>
        <v>5900.5</v>
      </c>
      <c r="AU268" s="207" t="n">
        <f aca="false">SUM(AU269)</f>
        <v>5901</v>
      </c>
      <c r="AV268" s="207" t="n">
        <f aca="false">SUM(AV269)</f>
        <v>0</v>
      </c>
      <c r="AW268" s="207" t="n">
        <f aca="false">SUM(AR268+AU268-AV268)</f>
        <v>5901</v>
      </c>
      <c r="AX268" s="215" t="n">
        <f aca="false">SUM(AX269)</f>
        <v>5900.5</v>
      </c>
      <c r="AY268" s="216" t="n">
        <f aca="false">SUM(AY269)</f>
        <v>0</v>
      </c>
      <c r="AZ268" s="216" t="n">
        <f aca="false">SUM(AZ269)</f>
        <v>0</v>
      </c>
      <c r="BA268" s="287" t="n">
        <f aca="false">SUM(BA269)</f>
        <v>5901</v>
      </c>
      <c r="BI268" s="3"/>
    </row>
    <row r="269" customFormat="false" ht="12.75" hidden="false" customHeight="false" outlineLevel="0" collapsed="false">
      <c r="A269" s="209"/>
      <c r="B269" s="205" t="s">
        <v>271</v>
      </c>
      <c r="C269" s="205"/>
      <c r="D269" s="205"/>
      <c r="E269" s="205"/>
      <c r="F269" s="205"/>
      <c r="G269" s="205"/>
      <c r="H269" s="205"/>
      <c r="I269" s="206" t="n">
        <v>32</v>
      </c>
      <c r="J269" s="137" t="s">
        <v>73</v>
      </c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19"/>
      <c r="AK269" s="219"/>
      <c r="AL269" s="219"/>
      <c r="AM269" s="219"/>
      <c r="AN269" s="219"/>
      <c r="AO269" s="207"/>
      <c r="AP269" s="219"/>
      <c r="AQ269" s="219"/>
      <c r="AR269" s="207"/>
      <c r="AS269" s="207"/>
      <c r="AT269" s="207" t="n">
        <f aca="false">SUM(AT270)</f>
        <v>5900.5</v>
      </c>
      <c r="AU269" s="207" t="n">
        <f aca="false">SUM(AU270)</f>
        <v>5901</v>
      </c>
      <c r="AV269" s="207" t="n">
        <f aca="false">SUM(AV270)</f>
        <v>0</v>
      </c>
      <c r="AW269" s="207" t="n">
        <f aca="false">SUM(AR269+AU269-AV269)</f>
        <v>5901</v>
      </c>
      <c r="AX269" s="215" t="n">
        <f aca="false">SUM(AX270)</f>
        <v>5900.5</v>
      </c>
      <c r="AY269" s="216" t="n">
        <f aca="false">SUM(AY270)</f>
        <v>0</v>
      </c>
      <c r="AZ269" s="216" t="n">
        <f aca="false">SUM(AZ270)</f>
        <v>0</v>
      </c>
      <c r="BA269" s="287" t="n">
        <f aca="false">SUM(BA270)</f>
        <v>5901</v>
      </c>
      <c r="BI269" s="3"/>
    </row>
    <row r="270" customFormat="false" ht="12.75" hidden="true" customHeight="false" outlineLevel="0" collapsed="false">
      <c r="A270" s="209"/>
      <c r="B270" s="205"/>
      <c r="C270" s="205"/>
      <c r="D270" s="205"/>
      <c r="E270" s="205"/>
      <c r="F270" s="205"/>
      <c r="G270" s="205"/>
      <c r="H270" s="205"/>
      <c r="I270" s="217" t="n">
        <v>327</v>
      </c>
      <c r="J270" s="218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19"/>
      <c r="AK270" s="219"/>
      <c r="AL270" s="219"/>
      <c r="AM270" s="219"/>
      <c r="AN270" s="219"/>
      <c r="AO270" s="207"/>
      <c r="AP270" s="219"/>
      <c r="AQ270" s="219"/>
      <c r="AR270" s="207"/>
      <c r="AS270" s="207"/>
      <c r="AT270" s="207" t="n">
        <f aca="false">SUM(AT271)</f>
        <v>5900.5</v>
      </c>
      <c r="AU270" s="207" t="n">
        <f aca="false">SUM(AU271)</f>
        <v>5901</v>
      </c>
      <c r="AV270" s="207" t="n">
        <f aca="false">SUM(AV271)</f>
        <v>0</v>
      </c>
      <c r="AW270" s="207" t="n">
        <f aca="false">SUM(AR270+AU270-AV270)</f>
        <v>5901</v>
      </c>
      <c r="AX270" s="215" t="n">
        <f aca="false">SUM(AX271)</f>
        <v>5900.5</v>
      </c>
      <c r="AY270" s="216" t="n">
        <f aca="false">SUM(AY271)</f>
        <v>0</v>
      </c>
      <c r="AZ270" s="216" t="n">
        <f aca="false">SUM(AZ271)</f>
        <v>0</v>
      </c>
      <c r="BA270" s="287" t="n">
        <f aca="false">SUM(BA271)</f>
        <v>5901</v>
      </c>
      <c r="BI270" s="3"/>
    </row>
    <row r="271" customFormat="false" ht="12.75" hidden="true" customHeight="false" outlineLevel="0" collapsed="false">
      <c r="A271" s="209"/>
      <c r="B271" s="205"/>
      <c r="C271" s="205"/>
      <c r="D271" s="205"/>
      <c r="E271" s="205"/>
      <c r="F271" s="205"/>
      <c r="G271" s="205"/>
      <c r="H271" s="205"/>
      <c r="I271" s="217" t="n">
        <v>32799</v>
      </c>
      <c r="J271" s="218" t="s">
        <v>377</v>
      </c>
      <c r="K271" s="219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19"/>
      <c r="AE271" s="219"/>
      <c r="AF271" s="219"/>
      <c r="AG271" s="219"/>
      <c r="AH271" s="219"/>
      <c r="AI271" s="219"/>
      <c r="AJ271" s="219"/>
      <c r="AK271" s="219"/>
      <c r="AL271" s="219"/>
      <c r="AM271" s="219"/>
      <c r="AN271" s="219"/>
      <c r="AO271" s="207"/>
      <c r="AP271" s="219"/>
      <c r="AQ271" s="219"/>
      <c r="AR271" s="207"/>
      <c r="AS271" s="207" t="n">
        <v>5900.5</v>
      </c>
      <c r="AT271" s="207" t="n">
        <v>5900.5</v>
      </c>
      <c r="AU271" s="207" t="n">
        <v>5901</v>
      </c>
      <c r="AV271" s="207"/>
      <c r="AW271" s="207" t="n">
        <f aca="false">SUM(AR271+AU271-AV271)</f>
        <v>5901</v>
      </c>
      <c r="AX271" s="215" t="n">
        <v>5900.5</v>
      </c>
      <c r="AY271" s="180" t="n">
        <v>0</v>
      </c>
      <c r="AZ271" s="180"/>
      <c r="BA271" s="160" t="n">
        <f aca="false">SUM(AW271+AY271-AZ271)</f>
        <v>5901</v>
      </c>
      <c r="BC271" s="3" t="n">
        <v>5901</v>
      </c>
      <c r="BI271" s="3"/>
    </row>
    <row r="272" customFormat="false" ht="12.75" hidden="false" customHeight="false" outlineLevel="0" collapsed="false">
      <c r="A272" s="214"/>
      <c r="B272" s="220"/>
      <c r="C272" s="220"/>
      <c r="D272" s="220"/>
      <c r="E272" s="220"/>
      <c r="F272" s="220"/>
      <c r="G272" s="220"/>
      <c r="H272" s="220"/>
      <c r="I272" s="206" t="n">
        <v>4</v>
      </c>
      <c r="J272" s="137" t="s">
        <v>78</v>
      </c>
      <c r="K272" s="207" t="e">
        <f aca="false">SUM(K273)</f>
        <v>#REF!</v>
      </c>
      <c r="L272" s="207" t="e">
        <f aca="false">SUM(L273)</f>
        <v>#REF!</v>
      </c>
      <c r="M272" s="207" t="e">
        <f aca="false">SUM(M273)</f>
        <v>#REF!</v>
      </c>
      <c r="N272" s="207" t="n">
        <f aca="false">SUM(N273)</f>
        <v>400000</v>
      </c>
      <c r="O272" s="207" t="n">
        <f aca="false">SUM(O273)</f>
        <v>400000</v>
      </c>
      <c r="P272" s="207" t="n">
        <f aca="false">SUM(P273)</f>
        <v>500000</v>
      </c>
      <c r="Q272" s="207" t="n">
        <f aca="false">SUM(Q273)</f>
        <v>500000</v>
      </c>
      <c r="R272" s="207" t="n">
        <f aca="false">SUM(R273)</f>
        <v>0</v>
      </c>
      <c r="S272" s="207" t="n">
        <f aca="false">SUM(S273)</f>
        <v>500000</v>
      </c>
      <c r="T272" s="207" t="n">
        <f aca="false">SUM(T273)</f>
        <v>0</v>
      </c>
      <c r="U272" s="207" t="n">
        <f aca="false">SUM(U273)</f>
        <v>0</v>
      </c>
      <c r="V272" s="207" t="n">
        <f aca="false">SUM(V273)</f>
        <v>100</v>
      </c>
      <c r="W272" s="207" t="n">
        <f aca="false">SUM(W273)</f>
        <v>0</v>
      </c>
      <c r="X272" s="207" t="n">
        <f aca="false">SUM(X273)</f>
        <v>0</v>
      </c>
      <c r="Y272" s="207" t="n">
        <f aca="false">SUM(Y273)</f>
        <v>50000</v>
      </c>
      <c r="Z272" s="207" t="n">
        <f aca="false">SUM(Z273)</f>
        <v>450000</v>
      </c>
      <c r="AA272" s="207" t="n">
        <f aca="false">SUM(AA273)</f>
        <v>100000</v>
      </c>
      <c r="AB272" s="207" t="n">
        <f aca="false">SUM(AB273)</f>
        <v>0</v>
      </c>
      <c r="AC272" s="207" t="n">
        <f aca="false">SUM(AC273)</f>
        <v>200000</v>
      </c>
      <c r="AD272" s="207" t="n">
        <f aca="false">SUM(AD273)</f>
        <v>200000</v>
      </c>
      <c r="AE272" s="207" t="n">
        <f aca="false">SUM(AE273)</f>
        <v>0</v>
      </c>
      <c r="AF272" s="207" t="n">
        <f aca="false">SUM(AF273)</f>
        <v>0</v>
      </c>
      <c r="AG272" s="207" t="n">
        <f aca="false">SUM(AG273)</f>
        <v>200000</v>
      </c>
      <c r="AH272" s="207" t="n">
        <f aca="false">SUM(AH273)</f>
        <v>143600</v>
      </c>
      <c r="AI272" s="207" t="n">
        <f aca="false">SUM(AI273)</f>
        <v>150000</v>
      </c>
      <c r="AJ272" s="207" t="n">
        <f aca="false">SUM(AJ273)</f>
        <v>0</v>
      </c>
      <c r="AK272" s="207" t="n">
        <f aca="false">SUM(AK273)</f>
        <v>150000</v>
      </c>
      <c r="AL272" s="207" t="n">
        <f aca="false">SUM(AL273)</f>
        <v>50000</v>
      </c>
      <c r="AM272" s="207" t="n">
        <f aca="false">SUM(AM273)</f>
        <v>0</v>
      </c>
      <c r="AN272" s="207" t="n">
        <f aca="false">SUM(AN273)</f>
        <v>200000</v>
      </c>
      <c r="AO272" s="207" t="n">
        <f aca="false">SUM(AN272/$AN$2)</f>
        <v>26544.5616829252</v>
      </c>
      <c r="AP272" s="207" t="n">
        <f aca="false">SUM(AP273)</f>
        <v>200000</v>
      </c>
      <c r="AQ272" s="207" t="n">
        <f aca="false">SUM(AQ273)</f>
        <v>0</v>
      </c>
      <c r="AR272" s="207" t="n">
        <f aca="false">SUM(AP272/$AN$2)</f>
        <v>26544.5616829252</v>
      </c>
      <c r="AS272" s="207"/>
      <c r="AT272" s="207" t="n">
        <f aca="false">SUM(AT273)</f>
        <v>0</v>
      </c>
      <c r="AU272" s="207" t="n">
        <f aca="false">SUM(AU273)</f>
        <v>0</v>
      </c>
      <c r="AV272" s="207" t="n">
        <f aca="false">SUM(AV273)</f>
        <v>0</v>
      </c>
      <c r="AW272" s="207" t="n">
        <f aca="false">SUM(AR272+AU272-AV272)</f>
        <v>26544.5616829252</v>
      </c>
      <c r="AX272" s="215" t="n">
        <f aca="false">SUM(AX273)</f>
        <v>24056.45</v>
      </c>
      <c r="AY272" s="216" t="n">
        <f aca="false">SUM(AY273)</f>
        <v>0</v>
      </c>
      <c r="AZ272" s="216" t="n">
        <f aca="false">SUM(AZ273)</f>
        <v>0</v>
      </c>
      <c r="BA272" s="287" t="n">
        <f aca="false">SUM(BA273)</f>
        <v>26544.5616829252</v>
      </c>
      <c r="BI272" s="3"/>
    </row>
    <row r="273" customFormat="false" ht="12.75" hidden="false" customHeight="false" outlineLevel="0" collapsed="false">
      <c r="A273" s="214"/>
      <c r="B273" s="220" t="s">
        <v>180</v>
      </c>
      <c r="C273" s="220"/>
      <c r="D273" s="220"/>
      <c r="E273" s="220"/>
      <c r="F273" s="220"/>
      <c r="G273" s="220"/>
      <c r="H273" s="220"/>
      <c r="I273" s="206" t="n">
        <v>42</v>
      </c>
      <c r="J273" s="137" t="s">
        <v>350</v>
      </c>
      <c r="K273" s="207" t="e">
        <f aca="false">SUM(K274:K274)</f>
        <v>#REF!</v>
      </c>
      <c r="L273" s="207" t="e">
        <f aca="false">SUM(L274:L274)</f>
        <v>#REF!</v>
      </c>
      <c r="M273" s="207" t="e">
        <f aca="false">SUM(M274:M274)</f>
        <v>#REF!</v>
      </c>
      <c r="N273" s="207" t="n">
        <f aca="false">SUM(N274)</f>
        <v>400000</v>
      </c>
      <c r="O273" s="207" t="n">
        <f aca="false">SUM(O274)</f>
        <v>400000</v>
      </c>
      <c r="P273" s="207" t="n">
        <f aca="false">SUM(P274)</f>
        <v>500000</v>
      </c>
      <c r="Q273" s="207" t="n">
        <f aca="false">SUM(Q274)</f>
        <v>500000</v>
      </c>
      <c r="R273" s="207" t="n">
        <f aca="false">SUM(R274)</f>
        <v>0</v>
      </c>
      <c r="S273" s="207" t="n">
        <f aca="false">SUM(S274)</f>
        <v>500000</v>
      </c>
      <c r="T273" s="207" t="n">
        <f aca="false">SUM(T274)</f>
        <v>0</v>
      </c>
      <c r="U273" s="207" t="n">
        <f aca="false">SUM(U274)</f>
        <v>0</v>
      </c>
      <c r="V273" s="207" t="n">
        <f aca="false">SUM(V274)</f>
        <v>100</v>
      </c>
      <c r="W273" s="207" t="n">
        <f aca="false">SUM(W274)</f>
        <v>0</v>
      </c>
      <c r="X273" s="207" t="n">
        <f aca="false">SUM(X274)</f>
        <v>0</v>
      </c>
      <c r="Y273" s="207" t="n">
        <f aca="false">SUM(Y274+Y276)</f>
        <v>50000</v>
      </c>
      <c r="Z273" s="207" t="n">
        <f aca="false">SUM(Z274+Z276)</f>
        <v>450000</v>
      </c>
      <c r="AA273" s="207" t="n">
        <f aca="false">SUM(AA274+AA276)</f>
        <v>100000</v>
      </c>
      <c r="AB273" s="207" t="n">
        <f aca="false">SUM(AB274+AB276)</f>
        <v>0</v>
      </c>
      <c r="AC273" s="207" t="n">
        <f aca="false">SUM(AC274+AC276)</f>
        <v>200000</v>
      </c>
      <c r="AD273" s="207" t="n">
        <f aca="false">SUM(AD274+AD276)</f>
        <v>200000</v>
      </c>
      <c r="AE273" s="207" t="n">
        <f aca="false">SUM(AE274+AE276)</f>
        <v>0</v>
      </c>
      <c r="AF273" s="207" t="n">
        <f aca="false">SUM(AF274+AF276)</f>
        <v>0</v>
      </c>
      <c r="AG273" s="207" t="n">
        <f aca="false">SUM(AG274+AG276)</f>
        <v>200000</v>
      </c>
      <c r="AH273" s="207" t="n">
        <f aca="false">SUM(AH274+AH276)</f>
        <v>143600</v>
      </c>
      <c r="AI273" s="207" t="n">
        <f aca="false">SUM(AI274+AI276)</f>
        <v>150000</v>
      </c>
      <c r="AJ273" s="207" t="n">
        <f aca="false">SUM(AJ274+AJ276)</f>
        <v>0</v>
      </c>
      <c r="AK273" s="207" t="n">
        <f aca="false">SUM(AK274+AK276)</f>
        <v>150000</v>
      </c>
      <c r="AL273" s="207" t="n">
        <f aca="false">SUM(AL274+AL276)</f>
        <v>50000</v>
      </c>
      <c r="AM273" s="207" t="n">
        <f aca="false">SUM(AM274+AM276)</f>
        <v>0</v>
      </c>
      <c r="AN273" s="207" t="n">
        <f aca="false">SUM(AN274+AN276)</f>
        <v>200000</v>
      </c>
      <c r="AO273" s="207" t="n">
        <f aca="false">SUM(AN273/$AN$2)</f>
        <v>26544.5616829252</v>
      </c>
      <c r="AP273" s="207" t="n">
        <f aca="false">SUM(AP274+AP276)</f>
        <v>200000</v>
      </c>
      <c r="AQ273" s="207"/>
      <c r="AR273" s="207" t="n">
        <f aca="false">SUM(AP273/$AN$2)</f>
        <v>26544.5616829252</v>
      </c>
      <c r="AS273" s="207"/>
      <c r="AT273" s="207" t="n">
        <f aca="false">SUM(AT274+AT276)</f>
        <v>0</v>
      </c>
      <c r="AU273" s="207" t="n">
        <f aca="false">SUM(AU274+AU276)</f>
        <v>0</v>
      </c>
      <c r="AV273" s="207" t="n">
        <f aca="false">SUM(AV274+AV276)</f>
        <v>0</v>
      </c>
      <c r="AW273" s="207" t="n">
        <f aca="false">SUM(AR273+AU273-AV273)</f>
        <v>26544.5616829252</v>
      </c>
      <c r="AX273" s="215" t="n">
        <f aca="false">SUM(AX274)</f>
        <v>24056.45</v>
      </c>
      <c r="AY273" s="216" t="n">
        <f aca="false">SUM(AY274)</f>
        <v>0</v>
      </c>
      <c r="AZ273" s="216" t="n">
        <f aca="false">SUM(AZ274)</f>
        <v>0</v>
      </c>
      <c r="BA273" s="287" t="n">
        <f aca="false">SUM(BA274)</f>
        <v>26544.5616829252</v>
      </c>
      <c r="BI273" s="3"/>
    </row>
    <row r="274" customFormat="false" ht="12.75" hidden="true" customHeight="false" outlineLevel="0" collapsed="false">
      <c r="A274" s="209"/>
      <c r="B274" s="205"/>
      <c r="C274" s="205"/>
      <c r="D274" s="205"/>
      <c r="E274" s="205"/>
      <c r="F274" s="205"/>
      <c r="G274" s="205"/>
      <c r="H274" s="205"/>
      <c r="I274" s="217" t="n">
        <v>422</v>
      </c>
      <c r="J274" s="218" t="s">
        <v>276</v>
      </c>
      <c r="K274" s="219" t="e">
        <f aca="false">SUM(#REF!)</f>
        <v>#REF!</v>
      </c>
      <c r="L274" s="219" t="e">
        <f aca="false">SUM(#REF!)</f>
        <v>#REF!</v>
      </c>
      <c r="M274" s="219" t="e">
        <f aca="false">SUM(#REF!)</f>
        <v>#REF!</v>
      </c>
      <c r="N274" s="219" t="n">
        <f aca="false">SUM(N275:N275)</f>
        <v>400000</v>
      </c>
      <c r="O274" s="219" t="n">
        <f aca="false">SUM(O275:O275)</f>
        <v>400000</v>
      </c>
      <c r="P274" s="219" t="n">
        <f aca="false">SUM(P275:P275)</f>
        <v>500000</v>
      </c>
      <c r="Q274" s="219" t="n">
        <f aca="false">SUM(Q275:Q275)</f>
        <v>500000</v>
      </c>
      <c r="R274" s="219" t="n">
        <f aca="false">SUM(R275:R275)</f>
        <v>0</v>
      </c>
      <c r="S274" s="219" t="n">
        <f aca="false">SUM(S275:S275)</f>
        <v>500000</v>
      </c>
      <c r="T274" s="219" t="n">
        <f aca="false">SUM(T275:T275)</f>
        <v>0</v>
      </c>
      <c r="U274" s="219" t="n">
        <f aca="false">SUM(U275:U275)</f>
        <v>0</v>
      </c>
      <c r="V274" s="219" t="n">
        <f aca="false">SUM(V275:V275)</f>
        <v>100</v>
      </c>
      <c r="W274" s="219" t="n">
        <f aca="false">SUM(W275:W275)</f>
        <v>0</v>
      </c>
      <c r="X274" s="219" t="n">
        <f aca="false">SUM(X275:X275)</f>
        <v>0</v>
      </c>
      <c r="Y274" s="219" t="n">
        <f aca="false">SUM(Y275:Y275)</f>
        <v>50000</v>
      </c>
      <c r="Z274" s="219" t="n">
        <f aca="false">SUM(Z275:Z275)</f>
        <v>50000</v>
      </c>
      <c r="AA274" s="219" t="n">
        <f aca="false">SUM(AA275:AA275)</f>
        <v>50000</v>
      </c>
      <c r="AB274" s="219" t="n">
        <f aca="false">SUM(AB275:AB275)</f>
        <v>0</v>
      </c>
      <c r="AC274" s="219" t="n">
        <f aca="false">SUM(AC275:AC275)</f>
        <v>50000</v>
      </c>
      <c r="AD274" s="219" t="n">
        <f aca="false">SUM(AD275:AD275)</f>
        <v>50000</v>
      </c>
      <c r="AE274" s="219" t="n">
        <f aca="false">SUM(AE275:AE275)</f>
        <v>0</v>
      </c>
      <c r="AF274" s="219" t="n">
        <f aca="false">SUM(AF275:AF275)</f>
        <v>0</v>
      </c>
      <c r="AG274" s="219" t="n">
        <f aca="false">SUM(AG275:AG275)</f>
        <v>50000</v>
      </c>
      <c r="AH274" s="219" t="n">
        <f aca="false">SUM(AH275:AH275)</f>
        <v>0</v>
      </c>
      <c r="AI274" s="219" t="n">
        <f aca="false">SUM(AI275:AI275)</f>
        <v>50000</v>
      </c>
      <c r="AJ274" s="219" t="n">
        <f aca="false">SUM(AJ275:AJ275)</f>
        <v>0</v>
      </c>
      <c r="AK274" s="219" t="n">
        <f aca="false">SUM(AK275:AK275)</f>
        <v>150000</v>
      </c>
      <c r="AL274" s="219" t="n">
        <f aca="false">SUM(AL275:AL275)</f>
        <v>50000</v>
      </c>
      <c r="AM274" s="219" t="n">
        <f aca="false">SUM(AM275:AM275)</f>
        <v>0</v>
      </c>
      <c r="AN274" s="219" t="n">
        <f aca="false">SUM(AN275:AN275)</f>
        <v>200000</v>
      </c>
      <c r="AO274" s="207" t="n">
        <f aca="false">SUM(AN274/$AN$2)</f>
        <v>26544.5616829252</v>
      </c>
      <c r="AP274" s="219" t="n">
        <f aca="false">SUM(AP275:AP275)</f>
        <v>200000</v>
      </c>
      <c r="AQ274" s="219"/>
      <c r="AR274" s="207" t="n">
        <f aca="false">SUM(AP274/$AN$2)</f>
        <v>26544.5616829252</v>
      </c>
      <c r="AS274" s="207"/>
      <c r="AT274" s="207" t="n">
        <f aca="false">SUM(AT275:AT275)</f>
        <v>0</v>
      </c>
      <c r="AU274" s="207" t="n">
        <f aca="false">SUM(AU275:AU275)</f>
        <v>0</v>
      </c>
      <c r="AV274" s="207" t="n">
        <f aca="false">SUM(AV275:AV275)</f>
        <v>0</v>
      </c>
      <c r="AW274" s="207" t="n">
        <f aca="false">SUM(AR274+AU274-AV274)</f>
        <v>26544.5616829252</v>
      </c>
      <c r="AX274" s="215" t="n">
        <f aca="false">SUM(AX275:AX277)</f>
        <v>24056.45</v>
      </c>
      <c r="AY274" s="180" t="n">
        <f aca="false">SUM(AY275)</f>
        <v>0</v>
      </c>
      <c r="AZ274" s="180"/>
      <c r="BA274" s="160" t="n">
        <f aca="false">SUM(AW274+AY274-AZ274)</f>
        <v>26544.5616829252</v>
      </c>
      <c r="BI274" s="3"/>
    </row>
    <row r="275" customFormat="false" ht="12.75" hidden="true" customHeight="false" outlineLevel="0" collapsed="false">
      <c r="A275" s="209"/>
      <c r="B275" s="205"/>
      <c r="C275" s="205"/>
      <c r="D275" s="205"/>
      <c r="E275" s="205"/>
      <c r="F275" s="205"/>
      <c r="G275" s="205"/>
      <c r="H275" s="205"/>
      <c r="I275" s="217" t="n">
        <v>42273</v>
      </c>
      <c r="J275" s="218" t="s">
        <v>378</v>
      </c>
      <c r="K275" s="219"/>
      <c r="L275" s="219"/>
      <c r="M275" s="219"/>
      <c r="N275" s="219" t="n">
        <v>400000</v>
      </c>
      <c r="O275" s="219" t="n">
        <v>400000</v>
      </c>
      <c r="P275" s="219" t="n">
        <v>500000</v>
      </c>
      <c r="Q275" s="219" t="n">
        <v>500000</v>
      </c>
      <c r="R275" s="219"/>
      <c r="S275" s="219" t="n">
        <v>500000</v>
      </c>
      <c r="T275" s="219"/>
      <c r="U275" s="219"/>
      <c r="V275" s="207" t="n">
        <f aca="false">S275/P275*100</f>
        <v>100</v>
      </c>
      <c r="W275" s="219"/>
      <c r="X275" s="219"/>
      <c r="Y275" s="219" t="n">
        <v>50000</v>
      </c>
      <c r="Z275" s="219" t="n">
        <v>50000</v>
      </c>
      <c r="AA275" s="219" t="n">
        <v>50000</v>
      </c>
      <c r="AB275" s="219"/>
      <c r="AC275" s="219" t="n">
        <v>50000</v>
      </c>
      <c r="AD275" s="219" t="n">
        <v>50000</v>
      </c>
      <c r="AE275" s="219"/>
      <c r="AF275" s="219"/>
      <c r="AG275" s="221" t="n">
        <f aca="false">SUM(AD275+AE275-AF275)</f>
        <v>50000</v>
      </c>
      <c r="AH275" s="219"/>
      <c r="AI275" s="219" t="n">
        <v>50000</v>
      </c>
      <c r="AJ275" s="180" t="n">
        <v>0</v>
      </c>
      <c r="AK275" s="219" t="n">
        <v>150000</v>
      </c>
      <c r="AL275" s="219" t="n">
        <v>50000</v>
      </c>
      <c r="AM275" s="219"/>
      <c r="AN275" s="180" t="n">
        <f aca="false">SUM(AK275+AL275-AM275)</f>
        <v>200000</v>
      </c>
      <c r="AO275" s="207" t="n">
        <f aca="false">SUM(AN275/$AN$2)</f>
        <v>26544.5616829252</v>
      </c>
      <c r="AP275" s="180" t="n">
        <v>200000</v>
      </c>
      <c r="AQ275" s="180"/>
      <c r="AR275" s="207" t="n">
        <f aca="false">SUM(AP275/$AN$2)</f>
        <v>26544.5616829252</v>
      </c>
      <c r="AS275" s="207"/>
      <c r="AT275" s="207"/>
      <c r="AU275" s="207"/>
      <c r="AV275" s="207"/>
      <c r="AW275" s="207" t="n">
        <f aca="false">SUM(AR275+AU275-AV275)</f>
        <v>26544.5616829252</v>
      </c>
      <c r="AX275" s="215" t="n">
        <v>24056.45</v>
      </c>
      <c r="AY275" s="180" t="n">
        <v>0</v>
      </c>
      <c r="AZ275" s="180"/>
      <c r="BA275" s="160" t="n">
        <f aca="false">SUM(AW275+AY275-AZ275)</f>
        <v>26544.5616829252</v>
      </c>
      <c r="BD275" s="3" t="n">
        <v>26544.56</v>
      </c>
      <c r="BI275" s="3"/>
    </row>
    <row r="276" customFormat="false" ht="15" hidden="true" customHeight="true" outlineLevel="0" collapsed="false">
      <c r="A276" s="209"/>
      <c r="B276" s="205"/>
      <c r="C276" s="205"/>
      <c r="D276" s="205"/>
      <c r="E276" s="205"/>
      <c r="F276" s="205"/>
      <c r="G276" s="205"/>
      <c r="H276" s="205"/>
      <c r="I276" s="217" t="n">
        <v>423</v>
      </c>
      <c r="J276" s="218" t="s">
        <v>379</v>
      </c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07"/>
      <c r="W276" s="219"/>
      <c r="X276" s="219"/>
      <c r="Y276" s="219" t="n">
        <f aca="false">SUM(Y277)</f>
        <v>0</v>
      </c>
      <c r="Z276" s="219" t="n">
        <f aca="false">SUM(Z277)</f>
        <v>400000</v>
      </c>
      <c r="AA276" s="219" t="n">
        <f aca="false">AA277</f>
        <v>50000</v>
      </c>
      <c r="AB276" s="219" t="n">
        <f aca="false">AB277</f>
        <v>0</v>
      </c>
      <c r="AC276" s="219" t="n">
        <f aca="false">AC277</f>
        <v>150000</v>
      </c>
      <c r="AD276" s="219" t="n">
        <f aca="false">AD277</f>
        <v>150000</v>
      </c>
      <c r="AE276" s="219" t="n">
        <f aca="false">AE277</f>
        <v>0</v>
      </c>
      <c r="AF276" s="219" t="n">
        <f aca="false">AF277</f>
        <v>0</v>
      </c>
      <c r="AG276" s="219" t="n">
        <f aca="false">AG277</f>
        <v>150000</v>
      </c>
      <c r="AH276" s="219" t="n">
        <f aca="false">AH277</f>
        <v>143600</v>
      </c>
      <c r="AI276" s="219" t="n">
        <f aca="false">AI277</f>
        <v>100000</v>
      </c>
      <c r="AJ276" s="219" t="n">
        <f aca="false">AJ277</f>
        <v>0</v>
      </c>
      <c r="AK276" s="219" t="n">
        <f aca="false">AK277</f>
        <v>0</v>
      </c>
      <c r="AL276" s="219"/>
      <c r="AM276" s="219"/>
      <c r="AN276" s="180" t="n">
        <f aca="false">SUM(AK276+AL276-AM276)</f>
        <v>0</v>
      </c>
      <c r="AO276" s="207" t="n">
        <f aca="false">SUM(AN276/$AN$2)</f>
        <v>0</v>
      </c>
      <c r="AP276" s="180"/>
      <c r="AQ276" s="180"/>
      <c r="AR276" s="207" t="n">
        <f aca="false">SUM(AP276/$AN$2)</f>
        <v>0</v>
      </c>
      <c r="AS276" s="207"/>
      <c r="AT276" s="207"/>
      <c r="AU276" s="207"/>
      <c r="AV276" s="207"/>
      <c r="AW276" s="207" t="n">
        <f aca="false">SUM(AR276+AU276-AV276)</f>
        <v>0</v>
      </c>
      <c r="AX276" s="215"/>
      <c r="AY276" s="180" t="n">
        <f aca="false">SUM(AY277)</f>
        <v>0</v>
      </c>
      <c r="AZ276" s="180"/>
      <c r="BA276" s="160" t="n">
        <f aca="false">SUM(AW276+AY276-AZ276)</f>
        <v>0</v>
      </c>
      <c r="BI276" s="3"/>
    </row>
    <row r="277" customFormat="false" ht="12.75" hidden="true" customHeight="false" outlineLevel="0" collapsed="false">
      <c r="A277" s="209"/>
      <c r="B277" s="205"/>
      <c r="C277" s="205"/>
      <c r="D277" s="205"/>
      <c r="E277" s="205"/>
      <c r="F277" s="205"/>
      <c r="G277" s="205"/>
      <c r="H277" s="205"/>
      <c r="I277" s="217" t="n">
        <v>42315</v>
      </c>
      <c r="J277" s="218" t="s">
        <v>379</v>
      </c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07"/>
      <c r="W277" s="219"/>
      <c r="X277" s="219"/>
      <c r="Y277" s="219" t="n">
        <v>0</v>
      </c>
      <c r="Z277" s="219" t="n">
        <v>400000</v>
      </c>
      <c r="AA277" s="219" t="n">
        <v>50000</v>
      </c>
      <c r="AB277" s="219"/>
      <c r="AC277" s="219" t="n">
        <v>150000</v>
      </c>
      <c r="AD277" s="219" t="n">
        <v>150000</v>
      </c>
      <c r="AE277" s="219"/>
      <c r="AF277" s="219"/>
      <c r="AG277" s="221" t="n">
        <f aca="false">SUM(AD277+AE277-AF277)</f>
        <v>150000</v>
      </c>
      <c r="AH277" s="219" t="n">
        <v>143600</v>
      </c>
      <c r="AI277" s="219" t="n">
        <v>100000</v>
      </c>
      <c r="AJ277" s="180" t="n">
        <v>0</v>
      </c>
      <c r="AK277" s="219" t="n">
        <v>0</v>
      </c>
      <c r="AL277" s="219"/>
      <c r="AM277" s="219"/>
      <c r="AN277" s="180" t="n">
        <f aca="false">SUM(AK277+AL277-AM277)</f>
        <v>0</v>
      </c>
      <c r="AO277" s="207" t="n">
        <f aca="false">SUM(AN277/$AN$2)</f>
        <v>0</v>
      </c>
      <c r="AP277" s="180"/>
      <c r="AQ277" s="180"/>
      <c r="AR277" s="207" t="n">
        <f aca="false">SUM(AP277/$AN$2)</f>
        <v>0</v>
      </c>
      <c r="AS277" s="207"/>
      <c r="AT277" s="207"/>
      <c r="AU277" s="207"/>
      <c r="AV277" s="207"/>
      <c r="AW277" s="207" t="n">
        <f aca="false">SUM(AR277+AU277-AV277)</f>
        <v>0</v>
      </c>
      <c r="AX277" s="215"/>
      <c r="AY277" s="180"/>
      <c r="AZ277" s="180"/>
      <c r="BA277" s="160" t="n">
        <f aca="false">SUM(AW277+AY277-AZ277)</f>
        <v>0</v>
      </c>
      <c r="BI277" s="3"/>
    </row>
    <row r="278" customFormat="false" ht="12.75" hidden="false" customHeight="false" outlineLevel="0" collapsed="false">
      <c r="A278" s="214" t="s">
        <v>380</v>
      </c>
      <c r="B278" s="241"/>
      <c r="C278" s="241"/>
      <c r="D278" s="241"/>
      <c r="E278" s="241"/>
      <c r="F278" s="241"/>
      <c r="G278" s="241"/>
      <c r="H278" s="241"/>
      <c r="I278" s="211" t="s">
        <v>381</v>
      </c>
      <c r="J278" s="212" t="s">
        <v>382</v>
      </c>
      <c r="K278" s="213" t="e">
        <f aca="false">SUM(K279+K290+K379+K305)</f>
        <v>#REF!</v>
      </c>
      <c r="L278" s="213" t="e">
        <f aca="false">SUM(L279+L290+L379+L305)</f>
        <v>#REF!</v>
      </c>
      <c r="M278" s="213" t="e">
        <f aca="false">SUM(M279+M290+M379+M305)</f>
        <v>#REF!</v>
      </c>
      <c r="N278" s="213" t="n">
        <f aca="false">SUM(N279+N379+N305+N290)</f>
        <v>88000</v>
      </c>
      <c r="O278" s="213" t="n">
        <f aca="false">SUM(O279+O379+O305+O290)</f>
        <v>88000</v>
      </c>
      <c r="P278" s="213" t="n">
        <f aca="false">SUM(P279+P379+P305+P290+P299)</f>
        <v>508000</v>
      </c>
      <c r="Q278" s="213" t="n">
        <f aca="false">SUM(Q279+Q379+Q305+Q290+Q299)</f>
        <v>508000</v>
      </c>
      <c r="R278" s="213" t="n">
        <f aca="false">SUM(R279+R379+R305+R290)</f>
        <v>39709.34</v>
      </c>
      <c r="S278" s="213" t="n">
        <f aca="false">SUM(S279+S379+S305+S290)</f>
        <v>98000</v>
      </c>
      <c r="T278" s="213" t="n">
        <f aca="false">SUM(T279+T379+T305+T290)</f>
        <v>35615.2</v>
      </c>
      <c r="U278" s="213" t="n">
        <f aca="false">SUM(U279+U379+U305+U290)</f>
        <v>0</v>
      </c>
      <c r="V278" s="213" t="n">
        <f aca="false">SUM(V279+V379+V305+V290)</f>
        <v>610</v>
      </c>
      <c r="W278" s="213" t="n">
        <f aca="false">SUM(W279+W379+W305+W290)</f>
        <v>88000</v>
      </c>
      <c r="X278" s="213" t="n">
        <f aca="false">SUM(X279+X379+X305+X290)</f>
        <v>118000</v>
      </c>
      <c r="Y278" s="213" t="n">
        <f aca="false">SUM(Y279+Y379+Y305+Y290)</f>
        <v>113000</v>
      </c>
      <c r="Z278" s="213" t="n">
        <f aca="false">SUM(Z279+Z379+Z305+Z290)</f>
        <v>128000</v>
      </c>
      <c r="AA278" s="213" t="n">
        <f aca="false">SUM(AA279+AA379+AA305+AA290)</f>
        <v>137000</v>
      </c>
      <c r="AB278" s="213" t="n">
        <f aca="false">SUM(AB279+AB379+AB305+AB290)</f>
        <v>57395.38</v>
      </c>
      <c r="AC278" s="213" t="n">
        <f aca="false">SUM(AC279+AC379+AC305+AC290)</f>
        <v>437000</v>
      </c>
      <c r="AD278" s="213" t="n">
        <f aca="false">SUM(AD279+AD379+AD305+AD290)</f>
        <v>427000</v>
      </c>
      <c r="AE278" s="213" t="n">
        <f aca="false">SUM(AE279+AE379+AE305+AE290)</f>
        <v>0</v>
      </c>
      <c r="AF278" s="213" t="n">
        <f aca="false">SUM(AF279+AF379+AF305+AF290)</f>
        <v>0</v>
      </c>
      <c r="AG278" s="213" t="n">
        <f aca="false">SUM(AG279+AG379+AG305+AG290)</f>
        <v>427000</v>
      </c>
      <c r="AH278" s="213" t="n">
        <f aca="false">SUM(AH279+AH379+AH305+AH290)</f>
        <v>218703.98</v>
      </c>
      <c r="AI278" s="213" t="n">
        <f aca="false">SUM(AI279+AI379+AI305+AI290)</f>
        <v>730000</v>
      </c>
      <c r="AJ278" s="213" t="n">
        <f aca="false">SUM(AJ279+AJ379+AJ305+AJ290)</f>
        <v>86900.66</v>
      </c>
      <c r="AK278" s="213" t="n">
        <f aca="false">SUM(AK279+AK379+AK305+AK290)</f>
        <v>852000</v>
      </c>
      <c r="AL278" s="213" t="n">
        <f aca="false">SUM(AL279+AL379+AL305+AL290)</f>
        <v>10000</v>
      </c>
      <c r="AM278" s="213" t="n">
        <f aca="false">SUM(AM279+AM379+AM305+AM290)</f>
        <v>150000</v>
      </c>
      <c r="AN278" s="213" t="n">
        <f aca="false">SUM(AN279+AN290+AN299+AN305)</f>
        <v>307000</v>
      </c>
      <c r="AO278" s="213" t="n">
        <f aca="false">SUM(AO279+AO290+AO299+AO305)</f>
        <v>40745.9021832902</v>
      </c>
      <c r="AP278" s="213" t="n">
        <f aca="false">SUM(AP279+AP290+AP299+AP305)</f>
        <v>271000</v>
      </c>
      <c r="AQ278" s="213" t="n">
        <f aca="false">SUM(AQ279+AQ290+AQ299+AQ305)</f>
        <v>0</v>
      </c>
      <c r="AR278" s="213" t="n">
        <f aca="false">SUM(AR279+AR290+AR299+AR305)</f>
        <v>35967.8810803637</v>
      </c>
      <c r="AS278" s="213" t="n">
        <f aca="false">SUM(AS279+AS290+AS299+AS305)</f>
        <v>0</v>
      </c>
      <c r="AT278" s="213" t="n">
        <f aca="false">SUM(AT279+AT290+AT299+AT305)</f>
        <v>12461.14</v>
      </c>
      <c r="AU278" s="213" t="n">
        <f aca="false">SUM(AU279+AU290+AU299+AU305)</f>
        <v>0</v>
      </c>
      <c r="AV278" s="213" t="n">
        <f aca="false">SUM(AV279+AV290+AV299+AV305)</f>
        <v>0</v>
      </c>
      <c r="AW278" s="213" t="n">
        <f aca="false">SUM(AW279+AW290+AW299+AW305)</f>
        <v>35967.8810803637</v>
      </c>
      <c r="AX278" s="226" t="n">
        <f aca="false">SUM(AX279+AX290+AX299+AX305)</f>
        <v>35036</v>
      </c>
      <c r="AY278" s="213" t="n">
        <f aca="false">SUM(AY279+AY290+AY299+AY305)</f>
        <v>6563.86</v>
      </c>
      <c r="AZ278" s="213" t="n">
        <f aca="false">SUM(AZ279+AZ290+AZ299+AZ305)</f>
        <v>2830.89</v>
      </c>
      <c r="BA278" s="291" t="n">
        <f aca="false">SUM(BA279+BA290+BA299+BA305)</f>
        <v>39700.8510803637</v>
      </c>
      <c r="BI278" s="3"/>
    </row>
    <row r="279" customFormat="false" ht="12.75" hidden="false" customHeight="false" outlineLevel="0" collapsed="false">
      <c r="A279" s="204" t="s">
        <v>383</v>
      </c>
      <c r="B279" s="205"/>
      <c r="C279" s="205"/>
      <c r="D279" s="205"/>
      <c r="E279" s="205"/>
      <c r="F279" s="205"/>
      <c r="G279" s="205"/>
      <c r="H279" s="205"/>
      <c r="I279" s="206" t="s">
        <v>155</v>
      </c>
      <c r="J279" s="137" t="s">
        <v>384</v>
      </c>
      <c r="K279" s="207" t="n">
        <f aca="false">SUM(K280)</f>
        <v>71746.5</v>
      </c>
      <c r="L279" s="207" t="n">
        <f aca="false">SUM(L280)</f>
        <v>180000</v>
      </c>
      <c r="M279" s="207" t="n">
        <f aca="false">SUM(M280)</f>
        <v>180000</v>
      </c>
      <c r="N279" s="207" t="n">
        <f aca="false">SUM(N280)</f>
        <v>61000</v>
      </c>
      <c r="O279" s="207" t="n">
        <f aca="false">SUM(O280)</f>
        <v>61000</v>
      </c>
      <c r="P279" s="207" t="n">
        <f aca="false">SUM(P280)</f>
        <v>70000</v>
      </c>
      <c r="Q279" s="207" t="n">
        <f aca="false">SUM(Q280)</f>
        <v>70000</v>
      </c>
      <c r="R279" s="207" t="n">
        <f aca="false">SUM(R280)</f>
        <v>21923.2</v>
      </c>
      <c r="S279" s="207" t="n">
        <f aca="false">SUM(S280)</f>
        <v>60000</v>
      </c>
      <c r="T279" s="207" t="n">
        <f aca="false">SUM(T280)</f>
        <v>16193.2</v>
      </c>
      <c r="U279" s="207" t="n">
        <f aca="false">SUM(U280)</f>
        <v>0</v>
      </c>
      <c r="V279" s="207" t="n">
        <f aca="false">SUM(V280)</f>
        <v>210</v>
      </c>
      <c r="W279" s="207" t="n">
        <f aca="false">SUM(W280)</f>
        <v>50000</v>
      </c>
      <c r="X279" s="207" t="n">
        <f aca="false">SUM(X280)</f>
        <v>50000</v>
      </c>
      <c r="Y279" s="207" t="n">
        <f aca="false">SUM(Y280)</f>
        <v>50000</v>
      </c>
      <c r="Z279" s="207" t="n">
        <f aca="false">SUM(Z280)</f>
        <v>65000</v>
      </c>
      <c r="AA279" s="207" t="n">
        <f aca="false">SUM(AA280)</f>
        <v>50000</v>
      </c>
      <c r="AB279" s="207" t="n">
        <f aca="false">SUM(AB280)</f>
        <v>23896.8</v>
      </c>
      <c r="AC279" s="207" t="n">
        <f aca="false">SUM(AC280)</f>
        <v>70000</v>
      </c>
      <c r="AD279" s="207" t="n">
        <f aca="false">SUM(AD280)</f>
        <v>70000</v>
      </c>
      <c r="AE279" s="207" t="n">
        <f aca="false">SUM(AE280)</f>
        <v>0</v>
      </c>
      <c r="AF279" s="207" t="n">
        <f aca="false">SUM(AF280)</f>
        <v>0</v>
      </c>
      <c r="AG279" s="207" t="n">
        <f aca="false">SUM(AG280)</f>
        <v>70000</v>
      </c>
      <c r="AH279" s="207" t="n">
        <f aca="false">SUM(AH280)</f>
        <v>46387.46</v>
      </c>
      <c r="AI279" s="207" t="n">
        <f aca="false">SUM(AI280)</f>
        <v>120000</v>
      </c>
      <c r="AJ279" s="207" t="n">
        <f aca="false">SUM(AJ280)</f>
        <v>63901.96</v>
      </c>
      <c r="AK279" s="207" t="n">
        <f aca="false">SUM(AK280)</f>
        <v>242000</v>
      </c>
      <c r="AL279" s="207" t="n">
        <f aca="false">SUM(AL280)</f>
        <v>10000</v>
      </c>
      <c r="AM279" s="207" t="n">
        <f aca="false">SUM(AM280)</f>
        <v>0</v>
      </c>
      <c r="AN279" s="207" t="n">
        <f aca="false">SUM(AN280)</f>
        <v>252000</v>
      </c>
      <c r="AO279" s="207" t="n">
        <f aca="false">SUM(AN279/$AN$2)</f>
        <v>33446.1477204858</v>
      </c>
      <c r="AP279" s="207" t="n">
        <f aca="false">SUM(AP280)</f>
        <v>227000</v>
      </c>
      <c r="AQ279" s="207" t="n">
        <f aca="false">SUM(AQ280)</f>
        <v>0</v>
      </c>
      <c r="AR279" s="207" t="n">
        <f aca="false">SUM(AP279/$AN$2)</f>
        <v>30128.0775101201</v>
      </c>
      <c r="AS279" s="207"/>
      <c r="AT279" s="207" t="n">
        <f aca="false">SUM(AT280)</f>
        <v>12461.14</v>
      </c>
      <c r="AU279" s="207" t="n">
        <f aca="false">SUM(AU280)</f>
        <v>0</v>
      </c>
      <c r="AV279" s="207" t="n">
        <f aca="false">SUM(AV280)</f>
        <v>0</v>
      </c>
      <c r="AW279" s="207" t="n">
        <f aca="false">SUM(AR279+AU279-AV279)</f>
        <v>30128.0775101201</v>
      </c>
      <c r="AX279" s="215" t="n">
        <f aca="false">SUM(AX282)</f>
        <v>32358.77</v>
      </c>
      <c r="AY279" s="216" t="n">
        <f aca="false">SUM(AY282)</f>
        <v>6563.86</v>
      </c>
      <c r="AZ279" s="216" t="n">
        <f aca="false">SUM(AZ282)</f>
        <v>2300</v>
      </c>
      <c r="BA279" s="287" t="n">
        <f aca="false">SUM(BA282)</f>
        <v>34391.9375101201</v>
      </c>
      <c r="BI279" s="3"/>
    </row>
    <row r="280" customFormat="false" ht="12.75" hidden="false" customHeight="false" outlineLevel="0" collapsed="false">
      <c r="A280" s="204"/>
      <c r="B280" s="205"/>
      <c r="C280" s="205"/>
      <c r="D280" s="205"/>
      <c r="E280" s="205"/>
      <c r="F280" s="205"/>
      <c r="G280" s="205"/>
      <c r="H280" s="205"/>
      <c r="I280" s="211" t="s">
        <v>385</v>
      </c>
      <c r="J280" s="212"/>
      <c r="K280" s="213" t="n">
        <f aca="false">SUM(K282)</f>
        <v>71746.5</v>
      </c>
      <c r="L280" s="213" t="n">
        <f aca="false">SUM(L282)</f>
        <v>180000</v>
      </c>
      <c r="M280" s="213" t="n">
        <f aca="false">SUM(M282)</f>
        <v>180000</v>
      </c>
      <c r="N280" s="213" t="n">
        <f aca="false">SUM(N282)</f>
        <v>61000</v>
      </c>
      <c r="O280" s="213" t="n">
        <f aca="false">SUM(O282)</f>
        <v>61000</v>
      </c>
      <c r="P280" s="213" t="n">
        <f aca="false">SUM(P282)</f>
        <v>70000</v>
      </c>
      <c r="Q280" s="213" t="n">
        <f aca="false">SUM(Q282)</f>
        <v>70000</v>
      </c>
      <c r="R280" s="213" t="n">
        <f aca="false">SUM(R282)</f>
        <v>21923.2</v>
      </c>
      <c r="S280" s="213" t="n">
        <f aca="false">SUM(S282)</f>
        <v>60000</v>
      </c>
      <c r="T280" s="213" t="n">
        <f aca="false">SUM(T282)</f>
        <v>16193.2</v>
      </c>
      <c r="U280" s="213" t="n">
        <f aca="false">SUM(U282)</f>
        <v>0</v>
      </c>
      <c r="V280" s="213" t="n">
        <f aca="false">SUM(V282)</f>
        <v>210</v>
      </c>
      <c r="W280" s="213" t="n">
        <f aca="false">SUM(W282)</f>
        <v>50000</v>
      </c>
      <c r="X280" s="213" t="n">
        <f aca="false">SUM(X282)</f>
        <v>50000</v>
      </c>
      <c r="Y280" s="213" t="n">
        <f aca="false">SUM(Y282)</f>
        <v>50000</v>
      </c>
      <c r="Z280" s="213" t="n">
        <f aca="false">SUM(Z282)</f>
        <v>65000</v>
      </c>
      <c r="AA280" s="213" t="n">
        <f aca="false">SUM(AA282)</f>
        <v>50000</v>
      </c>
      <c r="AB280" s="213" t="n">
        <f aca="false">SUM(AB282)</f>
        <v>23896.8</v>
      </c>
      <c r="AC280" s="213" t="n">
        <f aca="false">SUM(AC282)</f>
        <v>70000</v>
      </c>
      <c r="AD280" s="213" t="n">
        <f aca="false">SUM(AD282)</f>
        <v>70000</v>
      </c>
      <c r="AE280" s="213" t="n">
        <f aca="false">SUM(AE282)</f>
        <v>0</v>
      </c>
      <c r="AF280" s="213" t="n">
        <f aca="false">SUM(AF282)</f>
        <v>0</v>
      </c>
      <c r="AG280" s="213" t="n">
        <f aca="false">SUM(AG282)</f>
        <v>70000</v>
      </c>
      <c r="AH280" s="213" t="n">
        <f aca="false">SUM(AH282)</f>
        <v>46387.46</v>
      </c>
      <c r="AI280" s="213" t="n">
        <f aca="false">SUM(AI282)</f>
        <v>120000</v>
      </c>
      <c r="AJ280" s="213" t="n">
        <f aca="false">SUM(AJ282)</f>
        <v>63901.96</v>
      </c>
      <c r="AK280" s="213" t="n">
        <f aca="false">SUM(AK282)</f>
        <v>242000</v>
      </c>
      <c r="AL280" s="213" t="n">
        <f aca="false">SUM(AL282)</f>
        <v>10000</v>
      </c>
      <c r="AM280" s="213" t="n">
        <f aca="false">SUM(AM282)</f>
        <v>0</v>
      </c>
      <c r="AN280" s="213" t="n">
        <f aca="false">SUM(AN282)</f>
        <v>252000</v>
      </c>
      <c r="AO280" s="207" t="n">
        <f aca="false">SUM(AN280/$AN$2)</f>
        <v>33446.1477204858</v>
      </c>
      <c r="AP280" s="213" t="n">
        <f aca="false">SUM(AP282)</f>
        <v>227000</v>
      </c>
      <c r="AQ280" s="213" t="n">
        <f aca="false">SUM(AQ282)</f>
        <v>0</v>
      </c>
      <c r="AR280" s="207" t="n">
        <f aca="false">SUM(AP280/$AN$2)</f>
        <v>30128.0775101201</v>
      </c>
      <c r="AS280" s="207"/>
      <c r="AT280" s="207" t="n">
        <f aca="false">SUM(AT282)</f>
        <v>12461.14</v>
      </c>
      <c r="AU280" s="207" t="n">
        <f aca="false">SUM(AU282)</f>
        <v>0</v>
      </c>
      <c r="AV280" s="207" t="n">
        <f aca="false">SUM(AV282)</f>
        <v>0</v>
      </c>
      <c r="AW280" s="207" t="n">
        <f aca="false">SUM(AR280+AU280-AV280)</f>
        <v>30128.0775101201</v>
      </c>
      <c r="AX280" s="215"/>
      <c r="AY280" s="180"/>
      <c r="AZ280" s="180"/>
      <c r="BA280" s="160" t="n">
        <v>34391.94</v>
      </c>
      <c r="BI280" s="3"/>
    </row>
    <row r="281" customFormat="false" ht="12.75" hidden="false" customHeight="false" outlineLevel="0" collapsed="false">
      <c r="A281" s="204"/>
      <c r="B281" s="205" t="s">
        <v>158</v>
      </c>
      <c r="C281" s="205"/>
      <c r="D281" s="205"/>
      <c r="E281" s="205"/>
      <c r="F281" s="205"/>
      <c r="G281" s="205"/>
      <c r="H281" s="205"/>
      <c r="I281" s="217" t="s">
        <v>159</v>
      </c>
      <c r="J281" s="218" t="s">
        <v>160</v>
      </c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13"/>
      <c r="AC281" s="213"/>
      <c r="AD281" s="213"/>
      <c r="AE281" s="213"/>
      <c r="AF281" s="213"/>
      <c r="AG281" s="213"/>
      <c r="AH281" s="213"/>
      <c r="AI281" s="213"/>
      <c r="AJ281" s="213"/>
      <c r="AK281" s="213"/>
      <c r="AL281" s="213"/>
      <c r="AM281" s="213"/>
      <c r="AN281" s="213"/>
      <c r="AO281" s="207" t="n">
        <f aca="false">SUM(AN281/$AN$2)</f>
        <v>0</v>
      </c>
      <c r="AP281" s="213" t="n">
        <v>227000</v>
      </c>
      <c r="AQ281" s="213"/>
      <c r="AR281" s="207" t="n">
        <f aca="false">SUM(AP281/$AN$2)</f>
        <v>30128.0775101201</v>
      </c>
      <c r="AS281" s="207" t="n">
        <f aca="false">SUM(AQ281/$AN$2)</f>
        <v>0</v>
      </c>
      <c r="AT281" s="207" t="n">
        <f aca="false">SUM(AR281/$AN$2)</f>
        <v>3998.68305927668</v>
      </c>
      <c r="AU281" s="207" t="n">
        <f aca="false">SUM(AS281/$AN$2)</f>
        <v>0</v>
      </c>
      <c r="AV281" s="207"/>
      <c r="AW281" s="207" t="n">
        <v>30128.08</v>
      </c>
      <c r="AX281" s="215"/>
      <c r="AY281" s="180"/>
      <c r="AZ281" s="180"/>
      <c r="BA281" s="160" t="n">
        <v>34391.94</v>
      </c>
      <c r="BI281" s="3"/>
    </row>
    <row r="282" customFormat="false" ht="12.75" hidden="false" customHeight="false" outlineLevel="0" collapsed="false">
      <c r="A282" s="214"/>
      <c r="B282" s="220"/>
      <c r="C282" s="220"/>
      <c r="D282" s="220"/>
      <c r="E282" s="220"/>
      <c r="F282" s="220"/>
      <c r="G282" s="220"/>
      <c r="H282" s="220"/>
      <c r="I282" s="206" t="n">
        <v>3</v>
      </c>
      <c r="J282" s="137" t="s">
        <v>71</v>
      </c>
      <c r="K282" s="207" t="n">
        <f aca="false">SUM(K283)</f>
        <v>71746.5</v>
      </c>
      <c r="L282" s="207" t="n">
        <f aca="false">SUM(L283)</f>
        <v>180000</v>
      </c>
      <c r="M282" s="207" t="n">
        <f aca="false">SUM(M283)</f>
        <v>180000</v>
      </c>
      <c r="N282" s="207" t="n">
        <f aca="false">SUM(N283)</f>
        <v>61000</v>
      </c>
      <c r="O282" s="207" t="n">
        <f aca="false">SUM(O283)</f>
        <v>61000</v>
      </c>
      <c r="P282" s="207" t="n">
        <f aca="false">SUM(P283)</f>
        <v>70000</v>
      </c>
      <c r="Q282" s="207" t="n">
        <f aca="false">SUM(Q283)</f>
        <v>70000</v>
      </c>
      <c r="R282" s="207" t="n">
        <f aca="false">SUM(R283)</f>
        <v>21923.2</v>
      </c>
      <c r="S282" s="207" t="n">
        <f aca="false">SUM(S283)</f>
        <v>60000</v>
      </c>
      <c r="T282" s="207" t="n">
        <f aca="false">SUM(T283)</f>
        <v>16193.2</v>
      </c>
      <c r="U282" s="207" t="n">
        <f aca="false">SUM(U283)</f>
        <v>0</v>
      </c>
      <c r="V282" s="207" t="n">
        <f aca="false">SUM(V283)</f>
        <v>210</v>
      </c>
      <c r="W282" s="207" t="n">
        <f aca="false">SUM(W283)</f>
        <v>50000</v>
      </c>
      <c r="X282" s="207" t="n">
        <f aca="false">SUM(X283)</f>
        <v>50000</v>
      </c>
      <c r="Y282" s="207" t="n">
        <f aca="false">SUM(Y283)</f>
        <v>50000</v>
      </c>
      <c r="Z282" s="207" t="n">
        <f aca="false">SUM(Z283)</f>
        <v>65000</v>
      </c>
      <c r="AA282" s="207" t="n">
        <f aca="false">SUM(AA283)</f>
        <v>50000</v>
      </c>
      <c r="AB282" s="207" t="n">
        <f aca="false">SUM(AB283)</f>
        <v>23896.8</v>
      </c>
      <c r="AC282" s="207" t="n">
        <f aca="false">SUM(AC283)</f>
        <v>70000</v>
      </c>
      <c r="AD282" s="207" t="n">
        <f aca="false">SUM(AD283)</f>
        <v>70000</v>
      </c>
      <c r="AE282" s="207" t="n">
        <f aca="false">SUM(AE283)</f>
        <v>0</v>
      </c>
      <c r="AF282" s="207" t="n">
        <f aca="false">SUM(AF283)</f>
        <v>0</v>
      </c>
      <c r="AG282" s="207" t="n">
        <f aca="false">SUM(AG283)</f>
        <v>70000</v>
      </c>
      <c r="AH282" s="207" t="n">
        <f aca="false">SUM(AH283)</f>
        <v>46387.46</v>
      </c>
      <c r="AI282" s="207" t="n">
        <f aca="false">SUM(AI283)</f>
        <v>120000</v>
      </c>
      <c r="AJ282" s="207" t="n">
        <f aca="false">SUM(AJ283)</f>
        <v>63901.96</v>
      </c>
      <c r="AK282" s="207" t="n">
        <f aca="false">SUM(AK283)</f>
        <v>242000</v>
      </c>
      <c r="AL282" s="207" t="n">
        <f aca="false">SUM(AL283)</f>
        <v>10000</v>
      </c>
      <c r="AM282" s="207" t="n">
        <f aca="false">SUM(AM283)</f>
        <v>0</v>
      </c>
      <c r="AN282" s="207" t="n">
        <f aca="false">SUM(AN283)</f>
        <v>252000</v>
      </c>
      <c r="AO282" s="207" t="n">
        <f aca="false">SUM(AN282/$AN$2)</f>
        <v>33446.1477204858</v>
      </c>
      <c r="AP282" s="207" t="n">
        <f aca="false">SUM(AP283)</f>
        <v>227000</v>
      </c>
      <c r="AQ282" s="207" t="n">
        <f aca="false">SUM(AQ283)</f>
        <v>0</v>
      </c>
      <c r="AR282" s="207" t="n">
        <f aca="false">SUM(AP282/$AN$2)</f>
        <v>30128.0775101201</v>
      </c>
      <c r="AS282" s="207"/>
      <c r="AT282" s="207" t="n">
        <f aca="false">SUM(AT283)</f>
        <v>12461.14</v>
      </c>
      <c r="AU282" s="207" t="n">
        <f aca="false">SUM(AU283)</f>
        <v>0</v>
      </c>
      <c r="AV282" s="207" t="n">
        <f aca="false">SUM(AV283)</f>
        <v>0</v>
      </c>
      <c r="AW282" s="207" t="n">
        <f aca="false">SUM(AR282+AU282-AV282)</f>
        <v>30128.0775101201</v>
      </c>
      <c r="AX282" s="215" t="n">
        <f aca="false">SUM(AX283)</f>
        <v>32358.77</v>
      </c>
      <c r="AY282" s="216" t="n">
        <f aca="false">SUM(AY283)</f>
        <v>6563.86</v>
      </c>
      <c r="AZ282" s="216" t="n">
        <f aca="false">SUM(AZ283)</f>
        <v>2300</v>
      </c>
      <c r="BA282" s="287" t="n">
        <f aca="false">SUM(BA283)</f>
        <v>34391.9375101201</v>
      </c>
      <c r="BI282" s="3"/>
    </row>
    <row r="283" customFormat="false" ht="12.75" hidden="false" customHeight="false" outlineLevel="0" collapsed="false">
      <c r="A283" s="214"/>
      <c r="B283" s="220" t="s">
        <v>159</v>
      </c>
      <c r="C283" s="220"/>
      <c r="D283" s="220"/>
      <c r="E283" s="220"/>
      <c r="F283" s="220"/>
      <c r="G283" s="220"/>
      <c r="H283" s="220"/>
      <c r="I283" s="206" t="n">
        <v>37</v>
      </c>
      <c r="J283" s="137" t="s">
        <v>316</v>
      </c>
      <c r="K283" s="207" t="n">
        <f aca="false">SUM(K284)</f>
        <v>71746.5</v>
      </c>
      <c r="L283" s="207" t="n">
        <f aca="false">SUM(L284)</f>
        <v>180000</v>
      </c>
      <c r="M283" s="207" t="n">
        <f aca="false">SUM(M284)</f>
        <v>180000</v>
      </c>
      <c r="N283" s="207" t="n">
        <f aca="false">SUM(N284)</f>
        <v>61000</v>
      </c>
      <c r="O283" s="207" t="n">
        <f aca="false">SUM(O284)</f>
        <v>61000</v>
      </c>
      <c r="P283" s="207" t="n">
        <f aca="false">SUM(P284)</f>
        <v>70000</v>
      </c>
      <c r="Q283" s="207" t="n">
        <f aca="false">SUM(Q284)</f>
        <v>70000</v>
      </c>
      <c r="R283" s="207" t="n">
        <f aca="false">SUM(R284)</f>
        <v>21923.2</v>
      </c>
      <c r="S283" s="207" t="n">
        <f aca="false">SUM(S284)</f>
        <v>60000</v>
      </c>
      <c r="T283" s="207" t="n">
        <f aca="false">SUM(T284)</f>
        <v>16193.2</v>
      </c>
      <c r="U283" s="207" t="n">
        <f aca="false">SUM(U284)</f>
        <v>0</v>
      </c>
      <c r="V283" s="207" t="n">
        <f aca="false">SUM(V284)</f>
        <v>210</v>
      </c>
      <c r="W283" s="207" t="n">
        <f aca="false">SUM(W284)</f>
        <v>50000</v>
      </c>
      <c r="X283" s="207" t="n">
        <f aca="false">SUM(X284)</f>
        <v>50000</v>
      </c>
      <c r="Y283" s="207" t="n">
        <f aca="false">SUM(Y284)</f>
        <v>50000</v>
      </c>
      <c r="Z283" s="207" t="n">
        <f aca="false">SUM(Z284)</f>
        <v>65000</v>
      </c>
      <c r="AA283" s="207" t="n">
        <f aca="false">SUM(AA284)</f>
        <v>50000</v>
      </c>
      <c r="AB283" s="207" t="n">
        <f aca="false">SUM(AB284)</f>
        <v>23896.8</v>
      </c>
      <c r="AC283" s="207" t="n">
        <f aca="false">SUM(AC284)</f>
        <v>70000</v>
      </c>
      <c r="AD283" s="207" t="n">
        <f aca="false">SUM(AD284)</f>
        <v>70000</v>
      </c>
      <c r="AE283" s="207" t="n">
        <f aca="false">SUM(AE284)</f>
        <v>0</v>
      </c>
      <c r="AF283" s="207" t="n">
        <f aca="false">SUM(AF284)</f>
        <v>0</v>
      </c>
      <c r="AG283" s="207" t="n">
        <f aca="false">SUM(AG284)</f>
        <v>70000</v>
      </c>
      <c r="AH283" s="207" t="n">
        <f aca="false">SUM(AH284)</f>
        <v>46387.46</v>
      </c>
      <c r="AI283" s="207" t="n">
        <f aca="false">SUM(AI284)</f>
        <v>120000</v>
      </c>
      <c r="AJ283" s="207" t="n">
        <f aca="false">SUM(AJ284)</f>
        <v>63901.96</v>
      </c>
      <c r="AK283" s="207" t="n">
        <f aca="false">SUM(AK284)</f>
        <v>242000</v>
      </c>
      <c r="AL283" s="207" t="n">
        <f aca="false">SUM(AL284)</f>
        <v>10000</v>
      </c>
      <c r="AM283" s="207" t="n">
        <f aca="false">SUM(AM284)</f>
        <v>0</v>
      </c>
      <c r="AN283" s="207" t="n">
        <f aca="false">SUM(AN284)</f>
        <v>252000</v>
      </c>
      <c r="AO283" s="207" t="n">
        <f aca="false">SUM(AN283/$AN$2)</f>
        <v>33446.1477204858</v>
      </c>
      <c r="AP283" s="207" t="n">
        <f aca="false">SUM(AP284)</f>
        <v>227000</v>
      </c>
      <c r="AQ283" s="207"/>
      <c r="AR283" s="207" t="n">
        <f aca="false">SUM(AP283/$AN$2)</f>
        <v>30128.0775101201</v>
      </c>
      <c r="AS283" s="207"/>
      <c r="AT283" s="207" t="n">
        <f aca="false">SUM(AT284)</f>
        <v>12461.14</v>
      </c>
      <c r="AU283" s="207" t="n">
        <f aca="false">SUM(AU284)</f>
        <v>0</v>
      </c>
      <c r="AV283" s="207" t="n">
        <f aca="false">SUM(AV284)</f>
        <v>0</v>
      </c>
      <c r="AW283" s="207" t="n">
        <f aca="false">SUM(AR283+AU283-AV283)</f>
        <v>30128.0775101201</v>
      </c>
      <c r="AX283" s="215" t="n">
        <f aca="false">SUM(AX284)</f>
        <v>32358.77</v>
      </c>
      <c r="AY283" s="216" t="n">
        <f aca="false">SUM(AY284)</f>
        <v>6563.86</v>
      </c>
      <c r="AZ283" s="216" t="n">
        <f aca="false">SUM(AZ284)</f>
        <v>2300</v>
      </c>
      <c r="BA283" s="287" t="n">
        <f aca="false">SUM(BA284)</f>
        <v>34391.9375101201</v>
      </c>
      <c r="BI283" s="3"/>
    </row>
    <row r="284" customFormat="false" ht="13.5" hidden="true" customHeight="true" outlineLevel="0" collapsed="false">
      <c r="A284" s="209"/>
      <c r="B284" s="205"/>
      <c r="C284" s="205"/>
      <c r="D284" s="205"/>
      <c r="E284" s="205"/>
      <c r="F284" s="205"/>
      <c r="G284" s="205"/>
      <c r="H284" s="205"/>
      <c r="I284" s="217" t="n">
        <v>372</v>
      </c>
      <c r="J284" s="218" t="s">
        <v>386</v>
      </c>
      <c r="K284" s="219" t="n">
        <f aca="false">SUM(K285)</f>
        <v>71746.5</v>
      </c>
      <c r="L284" s="219" t="n">
        <f aca="false">SUM(L285)</f>
        <v>180000</v>
      </c>
      <c r="M284" s="219" t="n">
        <f aca="false">SUM(M285)</f>
        <v>180000</v>
      </c>
      <c r="N284" s="219" t="n">
        <f aca="false">SUM(N285:N286)</f>
        <v>61000</v>
      </c>
      <c r="O284" s="219" t="n">
        <f aca="false">SUM(O285:O286)</f>
        <v>61000</v>
      </c>
      <c r="P284" s="219" t="n">
        <f aca="false">SUM(P285:P286)</f>
        <v>70000</v>
      </c>
      <c r="Q284" s="219" t="n">
        <f aca="false">SUM(Q285:Q286)</f>
        <v>70000</v>
      </c>
      <c r="R284" s="219" t="n">
        <f aca="false">SUM(R285:R286)</f>
        <v>21923.2</v>
      </c>
      <c r="S284" s="219" t="n">
        <f aca="false">SUM(S285:S286)</f>
        <v>60000</v>
      </c>
      <c r="T284" s="219" t="n">
        <f aca="false">SUM(T285:T286)</f>
        <v>16193.2</v>
      </c>
      <c r="U284" s="219" t="n">
        <f aca="false">SUM(U285:U286)</f>
        <v>0</v>
      </c>
      <c r="V284" s="219" t="n">
        <f aca="false">SUM(V285:V286)</f>
        <v>210</v>
      </c>
      <c r="W284" s="219" t="n">
        <f aca="false">SUM(W285:W286)</f>
        <v>50000</v>
      </c>
      <c r="X284" s="219" t="n">
        <f aca="false">SUM(X285:X289)</f>
        <v>50000</v>
      </c>
      <c r="Y284" s="219" t="n">
        <f aca="false">SUM(Y285:Y289)</f>
        <v>50000</v>
      </c>
      <c r="Z284" s="219" t="n">
        <f aca="false">SUM(Z285:Z289)</f>
        <v>65000</v>
      </c>
      <c r="AA284" s="219" t="n">
        <f aca="false">SUM(AA285:AA289)</f>
        <v>50000</v>
      </c>
      <c r="AB284" s="219" t="n">
        <f aca="false">SUM(AB285:AB289)</f>
        <v>23896.8</v>
      </c>
      <c r="AC284" s="219" t="n">
        <f aca="false">SUM(AC285:AC289)</f>
        <v>70000</v>
      </c>
      <c r="AD284" s="219" t="n">
        <f aca="false">SUM(AD285:AD289)</f>
        <v>70000</v>
      </c>
      <c r="AE284" s="219" t="n">
        <f aca="false">SUM(AE285:AE289)</f>
        <v>0</v>
      </c>
      <c r="AF284" s="219" t="n">
        <f aca="false">SUM(AF285:AF289)</f>
        <v>0</v>
      </c>
      <c r="AG284" s="219" t="n">
        <f aca="false">SUM(AG285:AG289)</f>
        <v>70000</v>
      </c>
      <c r="AH284" s="219" t="n">
        <f aca="false">SUM(AH285:AH289)</f>
        <v>46387.46</v>
      </c>
      <c r="AI284" s="219" t="n">
        <f aca="false">SUM(AI285:AI289)</f>
        <v>120000</v>
      </c>
      <c r="AJ284" s="219" t="n">
        <f aca="false">SUM(AJ285:AJ289)</f>
        <v>63901.96</v>
      </c>
      <c r="AK284" s="219" t="n">
        <f aca="false">SUM(AK285:AK289)</f>
        <v>242000</v>
      </c>
      <c r="AL284" s="219" t="n">
        <f aca="false">SUM(AL285:AL289)</f>
        <v>10000</v>
      </c>
      <c r="AM284" s="219" t="n">
        <f aca="false">SUM(AM285:AM289)</f>
        <v>0</v>
      </c>
      <c r="AN284" s="219" t="n">
        <f aca="false">SUM(AN285:AN289)</f>
        <v>252000</v>
      </c>
      <c r="AO284" s="207" t="n">
        <f aca="false">SUM(AN284/$AN$2)</f>
        <v>33446.1477204858</v>
      </c>
      <c r="AP284" s="219" t="n">
        <f aca="false">SUM(AP285:AP289)</f>
        <v>227000</v>
      </c>
      <c r="AQ284" s="219"/>
      <c r="AR284" s="207" t="n">
        <f aca="false">SUM(AP284/$AN$2)</f>
        <v>30128.0775101201</v>
      </c>
      <c r="AS284" s="207"/>
      <c r="AT284" s="207" t="n">
        <f aca="false">SUM(AT285:AT289)</f>
        <v>12461.14</v>
      </c>
      <c r="AU284" s="207" t="n">
        <f aca="false">SUM(AU285:AU289)</f>
        <v>0</v>
      </c>
      <c r="AV284" s="207" t="n">
        <f aca="false">SUM(AV285:AV289)</f>
        <v>0</v>
      </c>
      <c r="AW284" s="207" t="n">
        <f aca="false">SUM(AR284+AU284-AV284)</f>
        <v>30128.0775101201</v>
      </c>
      <c r="AX284" s="215" t="n">
        <f aca="false">SUM(AX285:AX289)</f>
        <v>32358.77</v>
      </c>
      <c r="AY284" s="216" t="n">
        <f aca="false">SUM(AY285:AY289)</f>
        <v>6563.86</v>
      </c>
      <c r="AZ284" s="216" t="n">
        <f aca="false">SUM(AZ285:AZ289)</f>
        <v>2300</v>
      </c>
      <c r="BA284" s="287" t="n">
        <f aca="false">SUM(BA285:BA289)</f>
        <v>34391.9375101201</v>
      </c>
      <c r="BI284" s="3"/>
    </row>
    <row r="285" customFormat="false" ht="12.75" hidden="true" customHeight="false" outlineLevel="0" collapsed="false">
      <c r="A285" s="209"/>
      <c r="B285" s="205"/>
      <c r="C285" s="205"/>
      <c r="D285" s="205"/>
      <c r="E285" s="205"/>
      <c r="F285" s="205"/>
      <c r="G285" s="205"/>
      <c r="H285" s="205"/>
      <c r="I285" s="217" t="n">
        <v>37211</v>
      </c>
      <c r="J285" s="218" t="s">
        <v>387</v>
      </c>
      <c r="K285" s="219" t="n">
        <v>71746.5</v>
      </c>
      <c r="L285" s="219" t="n">
        <v>180000</v>
      </c>
      <c r="M285" s="219" t="n">
        <v>180000</v>
      </c>
      <c r="N285" s="219" t="n">
        <v>44000</v>
      </c>
      <c r="O285" s="219" t="n">
        <v>44000</v>
      </c>
      <c r="P285" s="219" t="n">
        <v>50000</v>
      </c>
      <c r="Q285" s="219" t="n">
        <v>50000</v>
      </c>
      <c r="R285" s="219" t="n">
        <v>8923.2</v>
      </c>
      <c r="S285" s="219" t="n">
        <v>30000</v>
      </c>
      <c r="T285" s="219" t="n">
        <v>7893.2</v>
      </c>
      <c r="U285" s="219"/>
      <c r="V285" s="207" t="n">
        <f aca="false">S285/P285*100</f>
        <v>60</v>
      </c>
      <c r="W285" s="219" t="n">
        <v>25000</v>
      </c>
      <c r="X285" s="219" t="n">
        <v>20000</v>
      </c>
      <c r="Y285" s="219" t="n">
        <v>20000</v>
      </c>
      <c r="Z285" s="219" t="n">
        <v>20000</v>
      </c>
      <c r="AA285" s="219" t="n">
        <v>20000</v>
      </c>
      <c r="AB285" s="219" t="n">
        <v>5896.8</v>
      </c>
      <c r="AC285" s="219" t="n">
        <v>20000</v>
      </c>
      <c r="AD285" s="219" t="n">
        <v>20000</v>
      </c>
      <c r="AE285" s="219"/>
      <c r="AF285" s="219"/>
      <c r="AG285" s="221" t="n">
        <f aca="false">SUM(AD285+AE285-AF285)</f>
        <v>20000</v>
      </c>
      <c r="AH285" s="219" t="n">
        <v>9287.46</v>
      </c>
      <c r="AI285" s="219" t="n">
        <v>20000</v>
      </c>
      <c r="AJ285" s="180" t="n">
        <v>10601.96</v>
      </c>
      <c r="AK285" s="219" t="n">
        <v>20000</v>
      </c>
      <c r="AL285" s="219"/>
      <c r="AM285" s="219"/>
      <c r="AN285" s="180" t="n">
        <f aca="false">SUM(AK285+AL285-AM285)</f>
        <v>20000</v>
      </c>
      <c r="AO285" s="207" t="n">
        <f aca="false">SUM(AN285/$AN$2)</f>
        <v>2654.45616829252</v>
      </c>
      <c r="AP285" s="180" t="n">
        <v>20000</v>
      </c>
      <c r="AQ285" s="180"/>
      <c r="AR285" s="207" t="n">
        <f aca="false">SUM(AP285/$AN$2)</f>
        <v>2654.45616829252</v>
      </c>
      <c r="AS285" s="207" t="n">
        <v>666.76</v>
      </c>
      <c r="AT285" s="207" t="n">
        <v>666.76</v>
      </c>
      <c r="AU285" s="207"/>
      <c r="AV285" s="207"/>
      <c r="AW285" s="207" t="n">
        <f aca="false">SUM(AR285+AU285-AV285)</f>
        <v>2654.45616829252</v>
      </c>
      <c r="AX285" s="215" t="n">
        <v>178.67</v>
      </c>
      <c r="AY285" s="180"/>
      <c r="AZ285" s="180" t="n">
        <v>2300</v>
      </c>
      <c r="BA285" s="160" t="n">
        <f aca="false">SUM(AW285+AY285-AZ285)</f>
        <v>354.456168292521</v>
      </c>
      <c r="BB285" s="3" t="n">
        <v>354.46</v>
      </c>
      <c r="BI285" s="3"/>
    </row>
    <row r="286" customFormat="false" ht="12.75" hidden="true" customHeight="false" outlineLevel="0" collapsed="false">
      <c r="A286" s="209"/>
      <c r="B286" s="205"/>
      <c r="C286" s="205"/>
      <c r="D286" s="205"/>
      <c r="E286" s="205"/>
      <c r="F286" s="205"/>
      <c r="G286" s="205"/>
      <c r="H286" s="205"/>
      <c r="I286" s="217" t="n">
        <v>37211</v>
      </c>
      <c r="J286" s="218" t="s">
        <v>388</v>
      </c>
      <c r="K286" s="219"/>
      <c r="L286" s="219"/>
      <c r="M286" s="219"/>
      <c r="N286" s="219" t="n">
        <v>17000</v>
      </c>
      <c r="O286" s="219" t="n">
        <v>17000</v>
      </c>
      <c r="P286" s="219" t="n">
        <v>20000</v>
      </c>
      <c r="Q286" s="219" t="n">
        <v>20000</v>
      </c>
      <c r="R286" s="219" t="n">
        <v>13000</v>
      </c>
      <c r="S286" s="219" t="n">
        <v>30000</v>
      </c>
      <c r="T286" s="219" t="n">
        <v>8300</v>
      </c>
      <c r="U286" s="219"/>
      <c r="V286" s="207" t="n">
        <f aca="false">S286/P286*100</f>
        <v>150</v>
      </c>
      <c r="W286" s="219" t="n">
        <v>25000</v>
      </c>
      <c r="X286" s="219" t="n">
        <v>30000</v>
      </c>
      <c r="Y286" s="219" t="n">
        <v>30000</v>
      </c>
      <c r="Z286" s="219" t="n">
        <v>45000</v>
      </c>
      <c r="AA286" s="219" t="n">
        <v>30000</v>
      </c>
      <c r="AB286" s="219" t="n">
        <v>18000</v>
      </c>
      <c r="AC286" s="219" t="n">
        <v>50000</v>
      </c>
      <c r="AD286" s="219" t="n">
        <v>50000</v>
      </c>
      <c r="AE286" s="219"/>
      <c r="AF286" s="219"/>
      <c r="AG286" s="221" t="n">
        <f aca="false">SUM(AD286+AE286-AF286)</f>
        <v>50000</v>
      </c>
      <c r="AH286" s="219" t="n">
        <v>37100</v>
      </c>
      <c r="AI286" s="219" t="n">
        <v>70000</v>
      </c>
      <c r="AJ286" s="180" t="n">
        <v>27300</v>
      </c>
      <c r="AK286" s="219" t="n">
        <v>70000</v>
      </c>
      <c r="AL286" s="219" t="n">
        <v>10000</v>
      </c>
      <c r="AM286" s="219"/>
      <c r="AN286" s="180" t="n">
        <f aca="false">SUM(AK286+AL286-AM286)</f>
        <v>80000</v>
      </c>
      <c r="AO286" s="207" t="n">
        <f aca="false">SUM(AN286/$AN$2)</f>
        <v>10617.8246731701</v>
      </c>
      <c r="AP286" s="180" t="n">
        <v>50000</v>
      </c>
      <c r="AQ286" s="180"/>
      <c r="AR286" s="207" t="n">
        <f aca="false">SUM(AP286/$AN$2)</f>
        <v>6636.1404207313</v>
      </c>
      <c r="AS286" s="207" t="n">
        <v>5570</v>
      </c>
      <c r="AT286" s="207" t="n">
        <v>5570</v>
      </c>
      <c r="AU286" s="207"/>
      <c r="AV286" s="207"/>
      <c r="AW286" s="207" t="n">
        <f aca="false">SUM(AR286+AU286-AV286)</f>
        <v>6636.1404207313</v>
      </c>
      <c r="AX286" s="215" t="n">
        <v>8100</v>
      </c>
      <c r="AY286" s="180" t="n">
        <v>1563.86</v>
      </c>
      <c r="AZ286" s="180"/>
      <c r="BA286" s="160" t="n">
        <f aca="false">SUM(AW286+AY286-AZ286)</f>
        <v>8200.0004207313</v>
      </c>
      <c r="BB286" s="3" t="n">
        <v>8200</v>
      </c>
      <c r="BI286" s="3"/>
    </row>
    <row r="287" customFormat="false" ht="12.75" hidden="true" customHeight="false" outlineLevel="0" collapsed="false">
      <c r="A287" s="209"/>
      <c r="B287" s="205"/>
      <c r="C287" s="205"/>
      <c r="D287" s="205"/>
      <c r="E287" s="205"/>
      <c r="F287" s="205"/>
      <c r="G287" s="205"/>
      <c r="H287" s="205"/>
      <c r="I287" s="217" t="n">
        <v>37211</v>
      </c>
      <c r="J287" s="218" t="s">
        <v>389</v>
      </c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07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21"/>
      <c r="AH287" s="219"/>
      <c r="AI287" s="219"/>
      <c r="AJ287" s="180"/>
      <c r="AK287" s="219" t="n">
        <v>70000</v>
      </c>
      <c r="AL287" s="219"/>
      <c r="AM287" s="219"/>
      <c r="AN287" s="180" t="n">
        <f aca="false">SUM(AK287+AL287-AM287)</f>
        <v>70000</v>
      </c>
      <c r="AO287" s="207" t="n">
        <f aca="false">SUM(AN287/$AN$2)</f>
        <v>9290.59658902382</v>
      </c>
      <c r="AP287" s="180" t="n">
        <v>70000</v>
      </c>
      <c r="AQ287" s="180"/>
      <c r="AR287" s="207" t="n">
        <f aca="false">SUM(AP287/$AN$2)</f>
        <v>9290.59658902382</v>
      </c>
      <c r="AS287" s="207"/>
      <c r="AT287" s="207"/>
      <c r="AU287" s="207"/>
      <c r="AV287" s="207"/>
      <c r="AW287" s="207" t="n">
        <f aca="false">SUM(AR287+AU287-AV287)</f>
        <v>9290.59658902382</v>
      </c>
      <c r="AX287" s="215" t="n">
        <v>12430</v>
      </c>
      <c r="AY287" s="180" t="n">
        <v>3500</v>
      </c>
      <c r="AZ287" s="180"/>
      <c r="BA287" s="160" t="n">
        <f aca="false">SUM(AW287+AY287-AZ287)</f>
        <v>12790.5965890238</v>
      </c>
      <c r="BB287" s="3" t="n">
        <v>12790.6</v>
      </c>
      <c r="BI287" s="3"/>
    </row>
    <row r="288" customFormat="false" ht="12.75" hidden="true" customHeight="false" outlineLevel="0" collapsed="false">
      <c r="A288" s="209"/>
      <c r="B288" s="205"/>
      <c r="C288" s="205"/>
      <c r="D288" s="205"/>
      <c r="E288" s="205"/>
      <c r="F288" s="205"/>
      <c r="G288" s="205"/>
      <c r="H288" s="205"/>
      <c r="I288" s="217" t="n">
        <v>37221</v>
      </c>
      <c r="J288" s="218" t="s">
        <v>390</v>
      </c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07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221"/>
      <c r="AH288" s="219"/>
      <c r="AI288" s="219" t="n">
        <v>30000</v>
      </c>
      <c r="AJ288" s="180" t="n">
        <v>0</v>
      </c>
      <c r="AK288" s="219" t="n">
        <v>30000</v>
      </c>
      <c r="AL288" s="219"/>
      <c r="AM288" s="219"/>
      <c r="AN288" s="180" t="n">
        <f aca="false">SUM(AK288+AL288-AM288)</f>
        <v>30000</v>
      </c>
      <c r="AO288" s="207" t="n">
        <f aca="false">SUM(AN288/$AN$2)</f>
        <v>3981.68425243878</v>
      </c>
      <c r="AP288" s="180" t="n">
        <v>15000</v>
      </c>
      <c r="AQ288" s="180"/>
      <c r="AR288" s="207" t="n">
        <f aca="false">SUM(AP288/$AN$2)</f>
        <v>1990.84212621939</v>
      </c>
      <c r="AS288" s="207"/>
      <c r="AT288" s="207"/>
      <c r="AU288" s="207"/>
      <c r="AV288" s="207"/>
      <c r="AW288" s="207" t="n">
        <f aca="false">SUM(AR288+AU288-AV288)</f>
        <v>1990.84212621939</v>
      </c>
      <c r="AX288" s="215" t="n">
        <v>1000</v>
      </c>
      <c r="AY288" s="180"/>
      <c r="AZ288" s="180"/>
      <c r="BA288" s="160" t="n">
        <f aca="false">SUM(AW288+AY288-AZ288)</f>
        <v>1990.84212621939</v>
      </c>
      <c r="BB288" s="3" t="n">
        <v>1990.84</v>
      </c>
      <c r="BI288" s="3"/>
    </row>
    <row r="289" customFormat="false" ht="12.75" hidden="true" customHeight="false" outlineLevel="0" collapsed="false">
      <c r="A289" s="209"/>
      <c r="B289" s="205"/>
      <c r="C289" s="205"/>
      <c r="D289" s="205"/>
      <c r="E289" s="205"/>
      <c r="F289" s="205"/>
      <c r="G289" s="205"/>
      <c r="H289" s="205"/>
      <c r="I289" s="217" t="n">
        <v>37221</v>
      </c>
      <c r="J289" s="218" t="s">
        <v>391</v>
      </c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07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21"/>
      <c r="AH289" s="219"/>
      <c r="AI289" s="219"/>
      <c r="AJ289" s="180" t="n">
        <v>26000</v>
      </c>
      <c r="AK289" s="219" t="n">
        <v>52000</v>
      </c>
      <c r="AL289" s="219"/>
      <c r="AM289" s="219"/>
      <c r="AN289" s="180" t="n">
        <f aca="false">SUM(AK289+AL289-AM289)</f>
        <v>52000</v>
      </c>
      <c r="AO289" s="207" t="n">
        <f aca="false">SUM(AN289/$AN$2)</f>
        <v>6901.58603756055</v>
      </c>
      <c r="AP289" s="180" t="n">
        <v>72000</v>
      </c>
      <c r="AQ289" s="180"/>
      <c r="AR289" s="207" t="n">
        <f aca="false">SUM(AP289/$AN$2)</f>
        <v>9556.04220585308</v>
      </c>
      <c r="AS289" s="207" t="n">
        <v>6224.38</v>
      </c>
      <c r="AT289" s="207" t="n">
        <v>6224.38</v>
      </c>
      <c r="AU289" s="207"/>
      <c r="AV289" s="207"/>
      <c r="AW289" s="207" t="n">
        <f aca="false">SUM(AR289+AU289-AV289)</f>
        <v>9556.04220585308</v>
      </c>
      <c r="AX289" s="215" t="n">
        <v>10650.1</v>
      </c>
      <c r="AY289" s="180" t="n">
        <v>1500</v>
      </c>
      <c r="AZ289" s="180"/>
      <c r="BA289" s="160" t="n">
        <f aca="false">SUM(AW289+AY289-AZ289)</f>
        <v>11056.0422058531</v>
      </c>
      <c r="BB289" s="3" t="n">
        <v>11056.04</v>
      </c>
      <c r="BI289" s="3"/>
    </row>
    <row r="290" customFormat="false" ht="12.75" hidden="false" customHeight="false" outlineLevel="0" collapsed="false">
      <c r="A290" s="209" t="s">
        <v>392</v>
      </c>
      <c r="B290" s="205"/>
      <c r="C290" s="205"/>
      <c r="D290" s="205"/>
      <c r="E290" s="205"/>
      <c r="F290" s="205"/>
      <c r="G290" s="205"/>
      <c r="H290" s="205"/>
      <c r="I290" s="217" t="s">
        <v>155</v>
      </c>
      <c r="J290" s="218" t="s">
        <v>393</v>
      </c>
      <c r="K290" s="219" t="e">
        <f aca="false">SUM(#REF!)</f>
        <v>#REF!</v>
      </c>
      <c r="L290" s="219" t="e">
        <f aca="false">SUM(#REF!)</f>
        <v>#REF!</v>
      </c>
      <c r="M290" s="219" t="e">
        <f aca="false">SUM(#REF!)</f>
        <v>#REF!</v>
      </c>
      <c r="N290" s="207" t="n">
        <f aca="false">SUM(N291)</f>
        <v>16000</v>
      </c>
      <c r="O290" s="207" t="n">
        <f aca="false">SUM(O291)</f>
        <v>16000</v>
      </c>
      <c r="P290" s="207" t="n">
        <f aca="false">SUM(P291)</f>
        <v>25000</v>
      </c>
      <c r="Q290" s="207" t="n">
        <f aca="false">SUM(Q291)</f>
        <v>25000</v>
      </c>
      <c r="R290" s="207" t="n">
        <f aca="false">SUM(R291)</f>
        <v>16786.14</v>
      </c>
      <c r="S290" s="207" t="n">
        <f aca="false">SUM(S291)</f>
        <v>25000</v>
      </c>
      <c r="T290" s="207" t="n">
        <f aca="false">SUM(T291)</f>
        <v>16422</v>
      </c>
      <c r="U290" s="207" t="n">
        <f aca="false">SUM(U291)</f>
        <v>0</v>
      </c>
      <c r="V290" s="207" t="n">
        <f aca="false">SUM(V291)</f>
        <v>200</v>
      </c>
      <c r="W290" s="207" t="n">
        <f aca="false">SUM(W291)</f>
        <v>25000</v>
      </c>
      <c r="X290" s="207" t="n">
        <f aca="false">SUM(X291)</f>
        <v>25000</v>
      </c>
      <c r="Y290" s="207" t="n">
        <f aca="false">SUM(Y291)</f>
        <v>30000</v>
      </c>
      <c r="Z290" s="207" t="n">
        <f aca="false">SUM(Z291)</f>
        <v>30000</v>
      </c>
      <c r="AA290" s="207" t="n">
        <f aca="false">SUM(AA291)</f>
        <v>30000</v>
      </c>
      <c r="AB290" s="207" t="n">
        <f aca="false">SUM(AB291)</f>
        <v>15498.58</v>
      </c>
      <c r="AC290" s="207" t="n">
        <f aca="false">SUM(AC291)</f>
        <v>30000</v>
      </c>
      <c r="AD290" s="207" t="n">
        <f aca="false">SUM(AD291)</f>
        <v>45000</v>
      </c>
      <c r="AE290" s="207" t="n">
        <f aca="false">SUM(AE291)</f>
        <v>0</v>
      </c>
      <c r="AF290" s="207" t="n">
        <f aca="false">SUM(AF291)</f>
        <v>0</v>
      </c>
      <c r="AG290" s="207" t="n">
        <f aca="false">SUM(AG291)</f>
        <v>45000</v>
      </c>
      <c r="AH290" s="207" t="n">
        <f aca="false">SUM(AH291)</f>
        <v>28479.63</v>
      </c>
      <c r="AI290" s="207" t="n">
        <f aca="false">SUM(AI291)</f>
        <v>45000</v>
      </c>
      <c r="AJ290" s="207" t="n">
        <f aca="false">SUM(AJ291)</f>
        <v>12998.7</v>
      </c>
      <c r="AK290" s="207" t="n">
        <f aca="false">SUM(AK291)</f>
        <v>45000</v>
      </c>
      <c r="AL290" s="207" t="n">
        <f aca="false">SUM(AL291)</f>
        <v>0</v>
      </c>
      <c r="AM290" s="207" t="n">
        <f aca="false">SUM(AM291)</f>
        <v>0</v>
      </c>
      <c r="AN290" s="207" t="n">
        <f aca="false">SUM(AN291)</f>
        <v>45000</v>
      </c>
      <c r="AO290" s="207" t="n">
        <f aca="false">SUM(AN290/$AN$2)</f>
        <v>5972.52637865817</v>
      </c>
      <c r="AP290" s="207" t="n">
        <f aca="false">SUM(AP291)</f>
        <v>34000</v>
      </c>
      <c r="AQ290" s="207" t="n">
        <f aca="false">SUM(AQ291)</f>
        <v>0</v>
      </c>
      <c r="AR290" s="207" t="n">
        <f aca="false">SUM(AP290/$AN$2)</f>
        <v>4512.57548609729</v>
      </c>
      <c r="AS290" s="207"/>
      <c r="AT290" s="207" t="n">
        <f aca="false">SUM(AT291)</f>
        <v>0</v>
      </c>
      <c r="AU290" s="207" t="n">
        <f aca="false">SUM(AU291)</f>
        <v>0</v>
      </c>
      <c r="AV290" s="207" t="n">
        <f aca="false">SUM(AV291)</f>
        <v>0</v>
      </c>
      <c r="AW290" s="207" t="n">
        <f aca="false">SUM(AR290+AU290-AV290)</f>
        <v>4512.57548609729</v>
      </c>
      <c r="AX290" s="215" t="n">
        <f aca="false">SUM(AX293)</f>
        <v>1350</v>
      </c>
      <c r="AY290" s="216" t="n">
        <f aca="false">SUM(AY293)</f>
        <v>0</v>
      </c>
      <c r="AZ290" s="216" t="n">
        <f aca="false">SUM(AZ293)</f>
        <v>530.89</v>
      </c>
      <c r="BA290" s="287" t="n">
        <f aca="false">SUM(BA293)</f>
        <v>3981.68548609729</v>
      </c>
      <c r="BI290" s="3"/>
    </row>
    <row r="291" customFormat="false" ht="12.75" hidden="false" customHeight="false" outlineLevel="0" collapsed="false">
      <c r="A291" s="204"/>
      <c r="B291" s="205"/>
      <c r="C291" s="205"/>
      <c r="D291" s="205"/>
      <c r="E291" s="205"/>
      <c r="F291" s="205"/>
      <c r="G291" s="205"/>
      <c r="H291" s="205"/>
      <c r="I291" s="211" t="s">
        <v>385</v>
      </c>
      <c r="J291" s="212"/>
      <c r="K291" s="213" t="e">
        <f aca="false">SUM(#REF!)</f>
        <v>#REF!</v>
      </c>
      <c r="L291" s="213" t="e">
        <f aca="false">SUM(#REF!)</f>
        <v>#REF!</v>
      </c>
      <c r="M291" s="213" t="e">
        <f aca="false">SUM(#REF!)</f>
        <v>#REF!</v>
      </c>
      <c r="N291" s="213" t="n">
        <f aca="false">SUM(N293)</f>
        <v>16000</v>
      </c>
      <c r="O291" s="213" t="n">
        <f aca="false">SUM(O293)</f>
        <v>16000</v>
      </c>
      <c r="P291" s="213" t="n">
        <f aca="false">SUM(P293)</f>
        <v>25000</v>
      </c>
      <c r="Q291" s="213" t="n">
        <f aca="false">SUM(Q293)</f>
        <v>25000</v>
      </c>
      <c r="R291" s="213" t="n">
        <f aca="false">SUM(R293)</f>
        <v>16786.14</v>
      </c>
      <c r="S291" s="213" t="n">
        <f aca="false">SUM(S293)</f>
        <v>25000</v>
      </c>
      <c r="T291" s="213" t="n">
        <f aca="false">SUM(T293)</f>
        <v>16422</v>
      </c>
      <c r="U291" s="213" t="n">
        <f aca="false">SUM(U293)</f>
        <v>0</v>
      </c>
      <c r="V291" s="213" t="n">
        <f aca="false">SUM(V293)</f>
        <v>200</v>
      </c>
      <c r="W291" s="213" t="n">
        <f aca="false">SUM(W293)</f>
        <v>25000</v>
      </c>
      <c r="X291" s="213" t="n">
        <f aca="false">SUM(X293)</f>
        <v>25000</v>
      </c>
      <c r="Y291" s="213" t="n">
        <f aca="false">SUM(Y293)</f>
        <v>30000</v>
      </c>
      <c r="Z291" s="213" t="n">
        <f aca="false">SUM(Z293)</f>
        <v>30000</v>
      </c>
      <c r="AA291" s="213" t="n">
        <f aca="false">SUM(AA293)</f>
        <v>30000</v>
      </c>
      <c r="AB291" s="213" t="n">
        <f aca="false">SUM(AB293)</f>
        <v>15498.58</v>
      </c>
      <c r="AC291" s="213" t="n">
        <f aca="false">SUM(AC293)</f>
        <v>30000</v>
      </c>
      <c r="AD291" s="213" t="n">
        <f aca="false">SUM(AD293)</f>
        <v>45000</v>
      </c>
      <c r="AE291" s="213" t="n">
        <f aca="false">SUM(AE293)</f>
        <v>0</v>
      </c>
      <c r="AF291" s="213" t="n">
        <f aca="false">SUM(AF293)</f>
        <v>0</v>
      </c>
      <c r="AG291" s="213" t="n">
        <f aca="false">SUM(AG293)</f>
        <v>45000</v>
      </c>
      <c r="AH291" s="213" t="n">
        <f aca="false">SUM(AH293)</f>
        <v>28479.63</v>
      </c>
      <c r="AI291" s="213" t="n">
        <f aca="false">SUM(AI293)</f>
        <v>45000</v>
      </c>
      <c r="AJ291" s="213" t="n">
        <f aca="false">SUM(AJ293)</f>
        <v>12998.7</v>
      </c>
      <c r="AK291" s="213" t="n">
        <f aca="false">SUM(AK293)</f>
        <v>45000</v>
      </c>
      <c r="AL291" s="213" t="n">
        <f aca="false">SUM(AL293)</f>
        <v>0</v>
      </c>
      <c r="AM291" s="213" t="n">
        <f aca="false">SUM(AM293)</f>
        <v>0</v>
      </c>
      <c r="AN291" s="213" t="n">
        <f aca="false">SUM(AN293)</f>
        <v>45000</v>
      </c>
      <c r="AO291" s="207" t="n">
        <f aca="false">SUM(AN291/$AN$2)</f>
        <v>5972.52637865817</v>
      </c>
      <c r="AP291" s="213" t="n">
        <f aca="false">SUM(AP293)</f>
        <v>34000</v>
      </c>
      <c r="AQ291" s="213" t="n">
        <f aca="false">SUM(AQ293)</f>
        <v>0</v>
      </c>
      <c r="AR291" s="207" t="n">
        <f aca="false">SUM(AP291/$AN$2)</f>
        <v>4512.57548609729</v>
      </c>
      <c r="AS291" s="207"/>
      <c r="AT291" s="207" t="n">
        <f aca="false">SUM(AT293)</f>
        <v>0</v>
      </c>
      <c r="AU291" s="207" t="n">
        <f aca="false">SUM(AU293)</f>
        <v>0</v>
      </c>
      <c r="AV291" s="207" t="n">
        <f aca="false">SUM(AV293)</f>
        <v>0</v>
      </c>
      <c r="AW291" s="207" t="n">
        <f aca="false">SUM(AR291+AU291-AV291)</f>
        <v>4512.57548609729</v>
      </c>
      <c r="AX291" s="215"/>
      <c r="AY291" s="180"/>
      <c r="AZ291" s="180"/>
      <c r="BA291" s="160" t="n">
        <v>3981.69</v>
      </c>
      <c r="BI291" s="3"/>
    </row>
    <row r="292" customFormat="false" ht="12.75" hidden="false" customHeight="false" outlineLevel="0" collapsed="false">
      <c r="A292" s="204"/>
      <c r="B292" s="205" t="s">
        <v>158</v>
      </c>
      <c r="C292" s="205"/>
      <c r="D292" s="205"/>
      <c r="E292" s="205"/>
      <c r="F292" s="205"/>
      <c r="G292" s="205"/>
      <c r="H292" s="205"/>
      <c r="I292" s="217" t="s">
        <v>159</v>
      </c>
      <c r="J292" s="218" t="s">
        <v>160</v>
      </c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07" t="n">
        <f aca="false">SUM(AN292/$AN$2)</f>
        <v>0</v>
      </c>
      <c r="AP292" s="213" t="n">
        <v>34000</v>
      </c>
      <c r="AQ292" s="213"/>
      <c r="AR292" s="207" t="n">
        <f aca="false">SUM(AP292/$AN$2)</f>
        <v>4512.57548609729</v>
      </c>
      <c r="AS292" s="207"/>
      <c r="AT292" s="207" t="n">
        <v>34000</v>
      </c>
      <c r="AU292" s="207"/>
      <c r="AV292" s="207"/>
      <c r="AW292" s="207" t="n">
        <f aca="false">SUM(AR292+AU292-AV292)</f>
        <v>4512.57548609729</v>
      </c>
      <c r="AX292" s="215"/>
      <c r="AY292" s="180"/>
      <c r="AZ292" s="180"/>
      <c r="BA292" s="160" t="n">
        <v>3981.69</v>
      </c>
      <c r="BI292" s="3"/>
    </row>
    <row r="293" customFormat="false" ht="12.75" hidden="false" customHeight="false" outlineLevel="0" collapsed="false">
      <c r="A293" s="242"/>
      <c r="B293" s="220"/>
      <c r="C293" s="220"/>
      <c r="D293" s="220"/>
      <c r="E293" s="220"/>
      <c r="F293" s="220"/>
      <c r="G293" s="220"/>
      <c r="H293" s="220"/>
      <c r="I293" s="206" t="n">
        <v>3</v>
      </c>
      <c r="J293" s="137" t="s">
        <v>71</v>
      </c>
      <c r="K293" s="213"/>
      <c r="L293" s="213"/>
      <c r="M293" s="213"/>
      <c r="N293" s="213" t="n">
        <f aca="false">SUM(N294+N302)</f>
        <v>16000</v>
      </c>
      <c r="O293" s="213" t="n">
        <f aca="false">SUM(O294+O302)</f>
        <v>16000</v>
      </c>
      <c r="P293" s="213" t="n">
        <f aca="false">SUM(P294)</f>
        <v>25000</v>
      </c>
      <c r="Q293" s="213" t="n">
        <f aca="false">SUM(Q294)</f>
        <v>25000</v>
      </c>
      <c r="R293" s="213" t="n">
        <f aca="false">SUM(R294+R302)</f>
        <v>16786.14</v>
      </c>
      <c r="S293" s="213" t="n">
        <f aca="false">SUM(S294+S302)</f>
        <v>25000</v>
      </c>
      <c r="T293" s="213" t="n">
        <f aca="false">SUM(T294+T302)</f>
        <v>16422</v>
      </c>
      <c r="U293" s="213" t="n">
        <f aca="false">SUM(U294+U302)</f>
        <v>0</v>
      </c>
      <c r="V293" s="213" t="n">
        <f aca="false">SUM(V294+V302)</f>
        <v>200</v>
      </c>
      <c r="W293" s="213" t="n">
        <f aca="false">SUM(W294+W302)</f>
        <v>25000</v>
      </c>
      <c r="X293" s="213" t="n">
        <f aca="false">SUM(X294+X302)</f>
        <v>25000</v>
      </c>
      <c r="Y293" s="213" t="n">
        <f aca="false">SUM(Y294+Y302)</f>
        <v>30000</v>
      </c>
      <c r="Z293" s="213" t="n">
        <f aca="false">SUM(Z294+Z302)</f>
        <v>30000</v>
      </c>
      <c r="AA293" s="213" t="n">
        <f aca="false">SUM(AA294+AA302)</f>
        <v>30000</v>
      </c>
      <c r="AB293" s="213" t="n">
        <f aca="false">SUM(AB294+AB302)</f>
        <v>15498.58</v>
      </c>
      <c r="AC293" s="213" t="n">
        <f aca="false">SUM(AC294+AC302)</f>
        <v>30000</v>
      </c>
      <c r="AD293" s="213" t="n">
        <f aca="false">SUM(AD294+AD302)</f>
        <v>45000</v>
      </c>
      <c r="AE293" s="213" t="n">
        <f aca="false">SUM(AE294+AE302)</f>
        <v>0</v>
      </c>
      <c r="AF293" s="213" t="n">
        <f aca="false">SUM(AF294+AF302)</f>
        <v>0</v>
      </c>
      <c r="AG293" s="213" t="n">
        <f aca="false">SUM(AG294+AG302)</f>
        <v>45000</v>
      </c>
      <c r="AH293" s="213" t="n">
        <f aca="false">SUM(AH294+AH302)</f>
        <v>28479.63</v>
      </c>
      <c r="AI293" s="213" t="n">
        <f aca="false">SUM(AI294+AI302)</f>
        <v>45000</v>
      </c>
      <c r="AJ293" s="213" t="n">
        <f aca="false">SUM(AJ294+AJ302)</f>
        <v>12998.7</v>
      </c>
      <c r="AK293" s="213" t="n">
        <f aca="false">SUM(AK294+AK302)</f>
        <v>45000</v>
      </c>
      <c r="AL293" s="213" t="n">
        <f aca="false">SUM(AL294+AL302)</f>
        <v>0</v>
      </c>
      <c r="AM293" s="213" t="n">
        <f aca="false">SUM(AM294+AM302)</f>
        <v>0</v>
      </c>
      <c r="AN293" s="213" t="n">
        <f aca="false">SUM(AN294+AN302)</f>
        <v>45000</v>
      </c>
      <c r="AO293" s="207" t="n">
        <f aca="false">SUM(AN293/$AN$2)</f>
        <v>5972.52637865817</v>
      </c>
      <c r="AP293" s="213" t="n">
        <f aca="false">SUM(AP294+AP302)</f>
        <v>34000</v>
      </c>
      <c r="AQ293" s="213" t="n">
        <f aca="false">SUM(AQ294+AQ302)</f>
        <v>0</v>
      </c>
      <c r="AR293" s="207" t="n">
        <f aca="false">SUM(AP293/$AN$2)</f>
        <v>4512.57548609729</v>
      </c>
      <c r="AS293" s="207"/>
      <c r="AT293" s="207" t="n">
        <f aca="false">SUM(AT294+AT302)</f>
        <v>0</v>
      </c>
      <c r="AU293" s="207" t="n">
        <f aca="false">SUM(AU294+AU302)</f>
        <v>0</v>
      </c>
      <c r="AV293" s="207" t="n">
        <f aca="false">SUM(AV294+AV302)</f>
        <v>0</v>
      </c>
      <c r="AW293" s="207" t="n">
        <f aca="false">SUM(AR293+AU293-AV293)</f>
        <v>4512.57548609729</v>
      </c>
      <c r="AX293" s="215" t="n">
        <f aca="false">SUM(AX294)</f>
        <v>1350</v>
      </c>
      <c r="AY293" s="216" t="n">
        <f aca="false">SUM(AY294)</f>
        <v>0</v>
      </c>
      <c r="AZ293" s="216" t="n">
        <f aca="false">SUM(AZ294)</f>
        <v>530.89</v>
      </c>
      <c r="BA293" s="287" t="n">
        <f aca="false">SUM(BA294)</f>
        <v>3981.68548609729</v>
      </c>
      <c r="BI293" s="3"/>
    </row>
    <row r="294" customFormat="false" ht="12.75" hidden="false" customHeight="false" outlineLevel="0" collapsed="false">
      <c r="A294" s="214"/>
      <c r="B294" s="220" t="s">
        <v>159</v>
      </c>
      <c r="C294" s="220"/>
      <c r="D294" s="220"/>
      <c r="E294" s="220"/>
      <c r="F294" s="220"/>
      <c r="G294" s="220"/>
      <c r="H294" s="220"/>
      <c r="I294" s="206" t="n">
        <v>37</v>
      </c>
      <c r="J294" s="137" t="s">
        <v>316</v>
      </c>
      <c r="K294" s="207" t="n">
        <f aca="false">SUM(K295)</f>
        <v>25650</v>
      </c>
      <c r="L294" s="207" t="n">
        <f aca="false">SUM(L295)</f>
        <v>40000</v>
      </c>
      <c r="M294" s="207" t="n">
        <f aca="false">SUM(M295)</f>
        <v>40000</v>
      </c>
      <c r="N294" s="207" t="n">
        <f aca="false">SUM(N295)</f>
        <v>16000</v>
      </c>
      <c r="O294" s="207" t="n">
        <f aca="false">SUM(O295)</f>
        <v>16000</v>
      </c>
      <c r="P294" s="207" t="n">
        <f aca="false">SUM(P295)</f>
        <v>25000</v>
      </c>
      <c r="Q294" s="207" t="n">
        <f aca="false">SUM(Q295)</f>
        <v>25000</v>
      </c>
      <c r="R294" s="207" t="n">
        <f aca="false">SUM(R295)</f>
        <v>14665.8</v>
      </c>
      <c r="S294" s="207" t="n">
        <f aca="false">SUM(S295)</f>
        <v>25000</v>
      </c>
      <c r="T294" s="207" t="n">
        <f aca="false">SUM(T295)</f>
        <v>16422</v>
      </c>
      <c r="U294" s="207" t="n">
        <f aca="false">SUM(U295)</f>
        <v>0</v>
      </c>
      <c r="V294" s="207" t="n">
        <f aca="false">SUM(V295)</f>
        <v>200</v>
      </c>
      <c r="W294" s="207" t="n">
        <f aca="false">SUM(W295)</f>
        <v>25000</v>
      </c>
      <c r="X294" s="207" t="n">
        <f aca="false">SUM(X295)</f>
        <v>25000</v>
      </c>
      <c r="Y294" s="207" t="n">
        <f aca="false">SUM(Y295)</f>
        <v>30000</v>
      </c>
      <c r="Z294" s="207" t="n">
        <f aca="false">SUM(Z295)</f>
        <v>30000</v>
      </c>
      <c r="AA294" s="207" t="n">
        <f aca="false">SUM(AA295)</f>
        <v>30000</v>
      </c>
      <c r="AB294" s="207" t="n">
        <f aca="false">SUM(AB295)</f>
        <v>15498.58</v>
      </c>
      <c r="AC294" s="207" t="n">
        <f aca="false">SUM(AC295)</f>
        <v>30000</v>
      </c>
      <c r="AD294" s="207" t="n">
        <f aca="false">SUM(AD295)</f>
        <v>45000</v>
      </c>
      <c r="AE294" s="207" t="n">
        <f aca="false">SUM(AE295)</f>
        <v>0</v>
      </c>
      <c r="AF294" s="207" t="n">
        <f aca="false">SUM(AF295)</f>
        <v>0</v>
      </c>
      <c r="AG294" s="207" t="n">
        <f aca="false">SUM(AG295)</f>
        <v>45000</v>
      </c>
      <c r="AH294" s="207" t="n">
        <f aca="false">SUM(AH295)</f>
        <v>28479.63</v>
      </c>
      <c r="AI294" s="207" t="n">
        <f aca="false">SUM(AI295)</f>
        <v>45000</v>
      </c>
      <c r="AJ294" s="207" t="n">
        <f aca="false">SUM(AJ295)</f>
        <v>12998.7</v>
      </c>
      <c r="AK294" s="207" t="n">
        <f aca="false">SUM(AK295)</f>
        <v>45000</v>
      </c>
      <c r="AL294" s="207" t="n">
        <f aca="false">SUM(AL295)</f>
        <v>0</v>
      </c>
      <c r="AM294" s="207" t="n">
        <f aca="false">SUM(AM295)</f>
        <v>0</v>
      </c>
      <c r="AN294" s="207" t="n">
        <f aca="false">SUM(AN295)</f>
        <v>45000</v>
      </c>
      <c r="AO294" s="207" t="n">
        <f aca="false">SUM(AN294/$AN$2)</f>
        <v>5972.52637865817</v>
      </c>
      <c r="AP294" s="207" t="n">
        <f aca="false">SUM(AP295)</f>
        <v>34000</v>
      </c>
      <c r="AQ294" s="207"/>
      <c r="AR294" s="207" t="n">
        <f aca="false">SUM(AP294/$AN$2)</f>
        <v>4512.57548609729</v>
      </c>
      <c r="AS294" s="207"/>
      <c r="AT294" s="207" t="n">
        <f aca="false">SUM(AT295)</f>
        <v>0</v>
      </c>
      <c r="AU294" s="207" t="n">
        <f aca="false">SUM(AU295)</f>
        <v>0</v>
      </c>
      <c r="AV294" s="207" t="n">
        <f aca="false">SUM(AV295)</f>
        <v>0</v>
      </c>
      <c r="AW294" s="207" t="n">
        <f aca="false">SUM(AR294+AU294-AV294)</f>
        <v>4512.57548609729</v>
      </c>
      <c r="AX294" s="215" t="n">
        <f aca="false">SUM(AX295)</f>
        <v>1350</v>
      </c>
      <c r="AY294" s="216" t="n">
        <f aca="false">SUM(AY295)</f>
        <v>0</v>
      </c>
      <c r="AZ294" s="216" t="n">
        <f aca="false">SUM(AZ295)</f>
        <v>530.89</v>
      </c>
      <c r="BA294" s="287" t="n">
        <f aca="false">SUM(BA295)</f>
        <v>3981.68548609729</v>
      </c>
      <c r="BI294" s="3"/>
    </row>
    <row r="295" customFormat="false" ht="12.75" hidden="true" customHeight="false" outlineLevel="0" collapsed="false">
      <c r="A295" s="209"/>
      <c r="B295" s="205"/>
      <c r="C295" s="205"/>
      <c r="D295" s="205"/>
      <c r="E295" s="205"/>
      <c r="F295" s="205"/>
      <c r="G295" s="205"/>
      <c r="H295" s="205"/>
      <c r="I295" s="217" t="n">
        <v>372</v>
      </c>
      <c r="J295" s="218" t="s">
        <v>386</v>
      </c>
      <c r="K295" s="219" t="n">
        <f aca="false">SUM(K296)</f>
        <v>25650</v>
      </c>
      <c r="L295" s="219" t="n">
        <f aca="false">SUM(L296)</f>
        <v>40000</v>
      </c>
      <c r="M295" s="219" t="n">
        <f aca="false">SUM(M296)</f>
        <v>40000</v>
      </c>
      <c r="N295" s="219" t="n">
        <f aca="false">SUM(N296:N298)</f>
        <v>16000</v>
      </c>
      <c r="O295" s="219" t="n">
        <f aca="false">SUM(O296:O298)</f>
        <v>16000</v>
      </c>
      <c r="P295" s="219" t="n">
        <f aca="false">SUM(P296:P298)</f>
        <v>25000</v>
      </c>
      <c r="Q295" s="219" t="n">
        <f aca="false">SUM(Q296:Q298)</f>
        <v>25000</v>
      </c>
      <c r="R295" s="219" t="n">
        <f aca="false">SUM(R296:R298)</f>
        <v>14665.8</v>
      </c>
      <c r="S295" s="219" t="n">
        <f aca="false">SUM(S296:S298)</f>
        <v>25000</v>
      </c>
      <c r="T295" s="219" t="n">
        <f aca="false">SUM(T296:T298)</f>
        <v>16422</v>
      </c>
      <c r="U295" s="219" t="n">
        <f aca="false">SUM(U296:U298)</f>
        <v>0</v>
      </c>
      <c r="V295" s="219" t="n">
        <f aca="false">SUM(V296:V298)</f>
        <v>200</v>
      </c>
      <c r="W295" s="219" t="n">
        <f aca="false">SUM(W296:W298)</f>
        <v>25000</v>
      </c>
      <c r="X295" s="219" t="n">
        <f aca="false">SUM(X296:X298)</f>
        <v>25000</v>
      </c>
      <c r="Y295" s="219" t="n">
        <f aca="false">SUM(Y296:Y298)</f>
        <v>30000</v>
      </c>
      <c r="Z295" s="219" t="n">
        <f aca="false">SUM(Z296:Z298)</f>
        <v>30000</v>
      </c>
      <c r="AA295" s="219" t="n">
        <f aca="false">SUM(AA296:AA298)</f>
        <v>30000</v>
      </c>
      <c r="AB295" s="219" t="n">
        <f aca="false">SUM(AB296:AB298)</f>
        <v>15498.58</v>
      </c>
      <c r="AC295" s="219" t="n">
        <f aca="false">SUM(AC296:AC298)</f>
        <v>30000</v>
      </c>
      <c r="AD295" s="219" t="n">
        <f aca="false">SUM(AD296:AD298)</f>
        <v>45000</v>
      </c>
      <c r="AE295" s="219" t="n">
        <f aca="false">SUM(AE296:AE298)</f>
        <v>0</v>
      </c>
      <c r="AF295" s="219" t="n">
        <f aca="false">SUM(AF296:AF298)</f>
        <v>0</v>
      </c>
      <c r="AG295" s="219" t="n">
        <f aca="false">SUM(AG296:AG298)</f>
        <v>45000</v>
      </c>
      <c r="AH295" s="219" t="n">
        <f aca="false">SUM(AH296:AH298)</f>
        <v>28479.63</v>
      </c>
      <c r="AI295" s="219" t="n">
        <f aca="false">SUM(AI296:AI298)</f>
        <v>45000</v>
      </c>
      <c r="AJ295" s="219" t="n">
        <f aca="false">SUM(AJ296:AJ298)</f>
        <v>12998.7</v>
      </c>
      <c r="AK295" s="219" t="n">
        <f aca="false">SUM(AK296:AK298)</f>
        <v>45000</v>
      </c>
      <c r="AL295" s="219" t="n">
        <f aca="false">SUM(AL296:AL298)</f>
        <v>0</v>
      </c>
      <c r="AM295" s="219" t="n">
        <f aca="false">SUM(AM296:AM298)</f>
        <v>0</v>
      </c>
      <c r="AN295" s="219" t="n">
        <f aca="false">SUM(AN296:AN298)</f>
        <v>45000</v>
      </c>
      <c r="AO295" s="207" t="n">
        <f aca="false">SUM(AN295/$AN$2)</f>
        <v>5972.52637865817</v>
      </c>
      <c r="AP295" s="219" t="n">
        <f aca="false">SUM(AP296:AP298)</f>
        <v>34000</v>
      </c>
      <c r="AQ295" s="219"/>
      <c r="AR295" s="207" t="n">
        <f aca="false">SUM(AP295/$AN$2)</f>
        <v>4512.57548609729</v>
      </c>
      <c r="AS295" s="207"/>
      <c r="AT295" s="207" t="n">
        <f aca="false">SUM(AT296:AT298)</f>
        <v>0</v>
      </c>
      <c r="AU295" s="207" t="n">
        <f aca="false">SUM(AU296:AU298)</f>
        <v>0</v>
      </c>
      <c r="AV295" s="207" t="n">
        <f aca="false">SUM(AV296:AV298)</f>
        <v>0</v>
      </c>
      <c r="AW295" s="207" t="n">
        <f aca="false">SUM(AR295+AU295-AV295)</f>
        <v>4512.57548609729</v>
      </c>
      <c r="AX295" s="215" t="n">
        <f aca="false">SUM(AX296:AX298)</f>
        <v>1350</v>
      </c>
      <c r="AY295" s="216" t="n">
        <f aca="false">SUM(AY296:AY298)</f>
        <v>0</v>
      </c>
      <c r="AZ295" s="216" t="n">
        <f aca="false">SUM(AZ296:AZ298)</f>
        <v>530.89</v>
      </c>
      <c r="BA295" s="287" t="n">
        <f aca="false">SUM(BA296:BA298)</f>
        <v>3981.68548609729</v>
      </c>
      <c r="BI295" s="3"/>
    </row>
    <row r="296" customFormat="false" ht="12.75" hidden="true" customHeight="false" outlineLevel="0" collapsed="false">
      <c r="A296" s="209"/>
      <c r="B296" s="205"/>
      <c r="C296" s="205"/>
      <c r="D296" s="205"/>
      <c r="E296" s="205"/>
      <c r="F296" s="205"/>
      <c r="G296" s="205"/>
      <c r="H296" s="205"/>
      <c r="I296" s="217" t="n">
        <v>37211</v>
      </c>
      <c r="J296" s="218" t="s">
        <v>394</v>
      </c>
      <c r="K296" s="219" t="n">
        <v>25650</v>
      </c>
      <c r="L296" s="219" t="n">
        <v>40000</v>
      </c>
      <c r="M296" s="219" t="n">
        <v>40000</v>
      </c>
      <c r="N296" s="219" t="n">
        <v>6000</v>
      </c>
      <c r="O296" s="219" t="n">
        <v>6000</v>
      </c>
      <c r="P296" s="219" t="n">
        <v>10000</v>
      </c>
      <c r="Q296" s="219" t="n">
        <v>10000</v>
      </c>
      <c r="R296" s="219" t="n">
        <v>4289</v>
      </c>
      <c r="S296" s="219" t="n">
        <v>10000</v>
      </c>
      <c r="T296" s="219" t="n">
        <v>2847</v>
      </c>
      <c r="U296" s="219"/>
      <c r="V296" s="207" t="n">
        <f aca="false">S296/P296*100</f>
        <v>100</v>
      </c>
      <c r="W296" s="219" t="n">
        <v>10000</v>
      </c>
      <c r="X296" s="219" t="n">
        <v>10000</v>
      </c>
      <c r="Y296" s="219" t="n">
        <v>15000</v>
      </c>
      <c r="Z296" s="219" t="n">
        <v>10000</v>
      </c>
      <c r="AA296" s="219" t="n">
        <v>15000</v>
      </c>
      <c r="AB296" s="219"/>
      <c r="AC296" s="219" t="n">
        <v>15000</v>
      </c>
      <c r="AD296" s="219" t="n">
        <v>15000</v>
      </c>
      <c r="AE296" s="219"/>
      <c r="AF296" s="219"/>
      <c r="AG296" s="221" t="n">
        <f aca="false">SUM(AD296+AE296-AF296)</f>
        <v>15000</v>
      </c>
      <c r="AH296" s="219" t="n">
        <v>14980.98</v>
      </c>
      <c r="AI296" s="219" t="n">
        <v>15000</v>
      </c>
      <c r="AJ296" s="180" t="n">
        <v>0</v>
      </c>
      <c r="AK296" s="219" t="n">
        <v>15000</v>
      </c>
      <c r="AL296" s="219"/>
      <c r="AM296" s="219"/>
      <c r="AN296" s="180" t="n">
        <f aca="false">SUM(AK296+AL296-AM296)</f>
        <v>15000</v>
      </c>
      <c r="AO296" s="207" t="n">
        <f aca="false">SUM(AN296/$AN$2)</f>
        <v>1990.84212621939</v>
      </c>
      <c r="AP296" s="180" t="n">
        <v>15000</v>
      </c>
      <c r="AQ296" s="180"/>
      <c r="AR296" s="207" t="n">
        <f aca="false">SUM(AP296/$AN$2)</f>
        <v>1990.84212621939</v>
      </c>
      <c r="AS296" s="207"/>
      <c r="AT296" s="207"/>
      <c r="AU296" s="207"/>
      <c r="AV296" s="207"/>
      <c r="AW296" s="207" t="n">
        <f aca="false">SUM(AR296+AU296-AV296)</f>
        <v>1990.84212621939</v>
      </c>
      <c r="AX296" s="215" t="n">
        <v>1350</v>
      </c>
      <c r="AY296" s="180"/>
      <c r="AZ296" s="180"/>
      <c r="BA296" s="160" t="n">
        <f aca="false">SUM(AW296+AY296-AZ296)</f>
        <v>1990.84212621939</v>
      </c>
      <c r="BB296" s="3" t="n">
        <v>1990.84</v>
      </c>
      <c r="BI296" s="3"/>
    </row>
    <row r="297" customFormat="false" ht="12.75" hidden="true" customHeight="false" outlineLevel="0" collapsed="false">
      <c r="A297" s="209"/>
      <c r="B297" s="205"/>
      <c r="C297" s="205"/>
      <c r="D297" s="205"/>
      <c r="E297" s="205"/>
      <c r="F297" s="205"/>
      <c r="G297" s="205"/>
      <c r="H297" s="205"/>
      <c r="I297" s="217" t="n">
        <v>37211</v>
      </c>
      <c r="J297" s="218" t="s">
        <v>395</v>
      </c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07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21"/>
      <c r="AH297" s="219"/>
      <c r="AI297" s="219"/>
      <c r="AJ297" s="180"/>
      <c r="AK297" s="219"/>
      <c r="AL297" s="219"/>
      <c r="AM297" s="219"/>
      <c r="AN297" s="180"/>
      <c r="AO297" s="207" t="n">
        <f aca="false">SUM(AN297/$AN$2)</f>
        <v>0</v>
      </c>
      <c r="AP297" s="180" t="n">
        <v>4000</v>
      </c>
      <c r="AQ297" s="180"/>
      <c r="AR297" s="207" t="n">
        <f aca="false">SUM(AP297/$AN$2)</f>
        <v>530.891233658504</v>
      </c>
      <c r="AS297" s="207"/>
      <c r="AT297" s="207"/>
      <c r="AU297" s="207"/>
      <c r="AV297" s="207"/>
      <c r="AW297" s="207" t="n">
        <f aca="false">SUM(AR297+AU297-AV297)</f>
        <v>530.891233658504</v>
      </c>
      <c r="AX297" s="215"/>
      <c r="AY297" s="180"/>
      <c r="AZ297" s="180" t="n">
        <v>530.89</v>
      </c>
      <c r="BA297" s="160" t="n">
        <f aca="false">SUM(AW297+AY297-AZ297)</f>
        <v>0.00123365850424761</v>
      </c>
      <c r="BI297" s="3"/>
    </row>
    <row r="298" customFormat="false" ht="12.75" hidden="true" customHeight="false" outlineLevel="0" collapsed="false">
      <c r="A298" s="209"/>
      <c r="B298" s="205"/>
      <c r="C298" s="205"/>
      <c r="D298" s="205"/>
      <c r="E298" s="205"/>
      <c r="F298" s="205"/>
      <c r="G298" s="205"/>
      <c r="H298" s="205"/>
      <c r="I298" s="217" t="n">
        <v>37211</v>
      </c>
      <c r="J298" s="218" t="s">
        <v>396</v>
      </c>
      <c r="K298" s="219"/>
      <c r="L298" s="219"/>
      <c r="M298" s="219"/>
      <c r="N298" s="219" t="n">
        <v>10000</v>
      </c>
      <c r="O298" s="219" t="n">
        <v>10000</v>
      </c>
      <c r="P298" s="219" t="n">
        <v>15000</v>
      </c>
      <c r="Q298" s="219" t="n">
        <v>15000</v>
      </c>
      <c r="R298" s="219" t="n">
        <v>10376.8</v>
      </c>
      <c r="S298" s="219" t="n">
        <v>15000</v>
      </c>
      <c r="T298" s="219" t="n">
        <v>13575</v>
      </c>
      <c r="U298" s="219"/>
      <c r="V298" s="207" t="n">
        <f aca="false">S298/P298*100</f>
        <v>100</v>
      </c>
      <c r="W298" s="219" t="n">
        <v>15000</v>
      </c>
      <c r="X298" s="219" t="n">
        <v>15000</v>
      </c>
      <c r="Y298" s="219" t="n">
        <v>15000</v>
      </c>
      <c r="Z298" s="219" t="n">
        <v>20000</v>
      </c>
      <c r="AA298" s="219" t="n">
        <v>15000</v>
      </c>
      <c r="AB298" s="219" t="n">
        <v>15498.58</v>
      </c>
      <c r="AC298" s="219" t="n">
        <v>15000</v>
      </c>
      <c r="AD298" s="219" t="n">
        <v>30000</v>
      </c>
      <c r="AE298" s="219"/>
      <c r="AF298" s="219"/>
      <c r="AG298" s="221" t="n">
        <f aca="false">SUM(AD298+AE298-AF298)</f>
        <v>30000</v>
      </c>
      <c r="AH298" s="219" t="n">
        <v>13498.65</v>
      </c>
      <c r="AI298" s="219" t="n">
        <v>30000</v>
      </c>
      <c r="AJ298" s="180" t="n">
        <v>12998.7</v>
      </c>
      <c r="AK298" s="219" t="n">
        <v>30000</v>
      </c>
      <c r="AL298" s="219"/>
      <c r="AM298" s="219"/>
      <c r="AN298" s="180" t="n">
        <f aca="false">SUM(AK298+AL298-AM298)</f>
        <v>30000</v>
      </c>
      <c r="AO298" s="207" t="n">
        <f aca="false">SUM(AN298/$AN$2)</f>
        <v>3981.68425243878</v>
      </c>
      <c r="AP298" s="180" t="n">
        <v>15000</v>
      </c>
      <c r="AQ298" s="180"/>
      <c r="AR298" s="207" t="n">
        <f aca="false">SUM(AP298/$AN$2)</f>
        <v>1990.84212621939</v>
      </c>
      <c r="AS298" s="207"/>
      <c r="AT298" s="207"/>
      <c r="AU298" s="207"/>
      <c r="AV298" s="207"/>
      <c r="AW298" s="207" t="n">
        <f aca="false">SUM(AR298+AU298-AV298)</f>
        <v>1990.84212621939</v>
      </c>
      <c r="AX298" s="215"/>
      <c r="AY298" s="180"/>
      <c r="AZ298" s="180"/>
      <c r="BA298" s="160" t="n">
        <f aca="false">SUM(AW298+AY298-AZ298)</f>
        <v>1990.84212621939</v>
      </c>
      <c r="BB298" s="3" t="n">
        <v>1990.84</v>
      </c>
      <c r="BI298" s="3"/>
    </row>
    <row r="299" customFormat="false" ht="12.75" hidden="false" customHeight="false" outlineLevel="0" collapsed="false">
      <c r="A299" s="204" t="s">
        <v>397</v>
      </c>
      <c r="B299" s="205"/>
      <c r="C299" s="205"/>
      <c r="D299" s="205"/>
      <c r="E299" s="205"/>
      <c r="F299" s="205"/>
      <c r="G299" s="205"/>
      <c r="H299" s="205"/>
      <c r="I299" s="218" t="s">
        <v>398</v>
      </c>
      <c r="J299" s="205"/>
      <c r="K299" s="205"/>
      <c r="L299" s="205"/>
      <c r="M299" s="205"/>
      <c r="N299" s="205"/>
      <c r="O299" s="205"/>
      <c r="P299" s="243" t="n">
        <f aca="false">SUM(P300)</f>
        <v>400000</v>
      </c>
      <c r="Q299" s="243" t="n">
        <f aca="false">SUM(Q300)</f>
        <v>400000</v>
      </c>
      <c r="R299" s="243" t="n">
        <f aca="false">SUM(R300)</f>
        <v>2120.34</v>
      </c>
      <c r="S299" s="243" t="n">
        <f aca="false">SUM(S300)</f>
        <v>0</v>
      </c>
      <c r="T299" s="243" t="n">
        <f aca="false">SUM(T300)</f>
        <v>0</v>
      </c>
      <c r="U299" s="243" t="n">
        <f aca="false">SUM(U300)</f>
        <v>0</v>
      </c>
      <c r="V299" s="243" t="n">
        <f aca="false">SUM(V300)</f>
        <v>0</v>
      </c>
      <c r="W299" s="243"/>
      <c r="X299" s="219"/>
      <c r="Y299" s="219"/>
      <c r="Z299" s="219"/>
      <c r="AA299" s="219" t="n">
        <v>0</v>
      </c>
      <c r="AB299" s="219"/>
      <c r="AC299" s="219" t="n">
        <v>0</v>
      </c>
      <c r="AD299" s="219"/>
      <c r="AE299" s="219"/>
      <c r="AF299" s="219"/>
      <c r="AG299" s="221" t="n">
        <f aca="false">SUM(AC299+AE299-AF299)</f>
        <v>0</v>
      </c>
      <c r="AH299" s="219"/>
      <c r="AI299" s="219"/>
      <c r="AJ299" s="180"/>
      <c r="AK299" s="219"/>
      <c r="AL299" s="219"/>
      <c r="AM299" s="219"/>
      <c r="AN299" s="180" t="n">
        <f aca="false">SUM(AK299+AL299-AM299)</f>
        <v>0</v>
      </c>
      <c r="AO299" s="207" t="n">
        <f aca="false">SUM(AN299/$AN$2)</f>
        <v>0</v>
      </c>
      <c r="AP299" s="180"/>
      <c r="AQ299" s="180"/>
      <c r="AR299" s="207" t="n">
        <f aca="false">SUM(AP299/$AN$2)</f>
        <v>0</v>
      </c>
      <c r="AS299" s="207"/>
      <c r="AT299" s="207"/>
      <c r="AU299" s="207"/>
      <c r="AV299" s="207"/>
      <c r="AW299" s="207" t="n">
        <f aca="false">SUM(AR299+AU299-AV299)</f>
        <v>0</v>
      </c>
      <c r="AX299" s="215"/>
      <c r="AY299" s="180"/>
      <c r="AZ299" s="180"/>
      <c r="BA299" s="160" t="n">
        <f aca="false">SUM(AW299+AY299-AZ299)</f>
        <v>0</v>
      </c>
      <c r="BI299" s="3"/>
    </row>
    <row r="300" customFormat="false" ht="12.75" hidden="false" customHeight="false" outlineLevel="0" collapsed="false">
      <c r="A300" s="204"/>
      <c r="B300" s="205"/>
      <c r="C300" s="205"/>
      <c r="D300" s="205"/>
      <c r="E300" s="205"/>
      <c r="F300" s="205"/>
      <c r="G300" s="205"/>
      <c r="H300" s="205"/>
      <c r="I300" s="218" t="s">
        <v>399</v>
      </c>
      <c r="J300" s="205"/>
      <c r="K300" s="205"/>
      <c r="L300" s="205"/>
      <c r="M300" s="205"/>
      <c r="N300" s="205"/>
      <c r="O300" s="205"/>
      <c r="P300" s="243" t="n">
        <f aca="false">SUM(P301)</f>
        <v>400000</v>
      </c>
      <c r="Q300" s="243" t="n">
        <f aca="false">SUM(Q301)</f>
        <v>400000</v>
      </c>
      <c r="R300" s="243" t="n">
        <f aca="false">SUM(R301)</f>
        <v>2120.34</v>
      </c>
      <c r="S300" s="243" t="n">
        <f aca="false">SUM(S301)</f>
        <v>0</v>
      </c>
      <c r="T300" s="243" t="n">
        <f aca="false">SUM(T301)</f>
        <v>0</v>
      </c>
      <c r="U300" s="243" t="n">
        <f aca="false">SUM(U301)</f>
        <v>0</v>
      </c>
      <c r="V300" s="243" t="n">
        <f aca="false">SUM(V301)</f>
        <v>0</v>
      </c>
      <c r="W300" s="243"/>
      <c r="X300" s="219"/>
      <c r="Y300" s="219"/>
      <c r="Z300" s="219"/>
      <c r="AA300" s="219" t="n">
        <v>0</v>
      </c>
      <c r="AB300" s="219"/>
      <c r="AC300" s="219" t="n">
        <v>0</v>
      </c>
      <c r="AD300" s="219"/>
      <c r="AE300" s="219"/>
      <c r="AF300" s="219"/>
      <c r="AG300" s="221" t="n">
        <f aca="false">SUM(AC300+AE300-AF300)</f>
        <v>0</v>
      </c>
      <c r="AH300" s="219"/>
      <c r="AI300" s="219"/>
      <c r="AJ300" s="180"/>
      <c r="AK300" s="219"/>
      <c r="AL300" s="219"/>
      <c r="AM300" s="219"/>
      <c r="AN300" s="180" t="n">
        <f aca="false">SUM(AK300+AL300-AM300)</f>
        <v>0</v>
      </c>
      <c r="AO300" s="207" t="n">
        <f aca="false">SUM(AN300/$AN$2)</f>
        <v>0</v>
      </c>
      <c r="AP300" s="180"/>
      <c r="AQ300" s="180"/>
      <c r="AR300" s="207" t="n">
        <f aca="false">SUM(AP300/$AN$2)</f>
        <v>0</v>
      </c>
      <c r="AS300" s="207"/>
      <c r="AT300" s="207"/>
      <c r="AU300" s="207"/>
      <c r="AV300" s="207"/>
      <c r="AW300" s="207" t="n">
        <f aca="false">SUM(AR300+AU300-AV300)</f>
        <v>0</v>
      </c>
      <c r="AX300" s="215"/>
      <c r="AY300" s="180"/>
      <c r="AZ300" s="180"/>
      <c r="BA300" s="160" t="n">
        <f aca="false">SUM(AW300+AY300-AZ300)</f>
        <v>0</v>
      </c>
      <c r="BI300" s="3"/>
    </row>
    <row r="301" customFormat="false" ht="12.75" hidden="false" customHeight="false" outlineLevel="0" collapsed="false">
      <c r="A301" s="214"/>
      <c r="B301" s="220"/>
      <c r="C301" s="220"/>
      <c r="D301" s="220"/>
      <c r="E301" s="220"/>
      <c r="F301" s="220"/>
      <c r="G301" s="220"/>
      <c r="H301" s="220"/>
      <c r="I301" s="206" t="n">
        <v>3</v>
      </c>
      <c r="J301" s="137" t="s">
        <v>71</v>
      </c>
      <c r="K301" s="207"/>
      <c r="L301" s="207"/>
      <c r="M301" s="207"/>
      <c r="N301" s="207"/>
      <c r="O301" s="207"/>
      <c r="P301" s="207" t="n">
        <f aca="false">SUM(P302)</f>
        <v>400000</v>
      </c>
      <c r="Q301" s="207" t="n">
        <f aca="false">SUM(Q302)</f>
        <v>400000</v>
      </c>
      <c r="R301" s="207" t="n">
        <f aca="false">SUM(R302)</f>
        <v>2120.34</v>
      </c>
      <c r="S301" s="207" t="n">
        <f aca="false">SUM(S302)</f>
        <v>0</v>
      </c>
      <c r="T301" s="207" t="n">
        <f aca="false">SUM(T302)</f>
        <v>0</v>
      </c>
      <c r="U301" s="207" t="n">
        <f aca="false">SUM(U302)</f>
        <v>0</v>
      </c>
      <c r="V301" s="207" t="n">
        <f aca="false">S301/P301*100</f>
        <v>0</v>
      </c>
      <c r="W301" s="207"/>
      <c r="X301" s="207"/>
      <c r="Y301" s="207"/>
      <c r="Z301" s="207"/>
      <c r="AA301" s="207" t="n">
        <v>0</v>
      </c>
      <c r="AB301" s="207"/>
      <c r="AC301" s="207" t="n">
        <v>0</v>
      </c>
      <c r="AD301" s="207"/>
      <c r="AE301" s="207"/>
      <c r="AF301" s="207"/>
      <c r="AG301" s="221" t="n">
        <f aca="false">SUM(AC301+AE301-AF301)</f>
        <v>0</v>
      </c>
      <c r="AH301" s="219"/>
      <c r="AI301" s="219"/>
      <c r="AJ301" s="180"/>
      <c r="AK301" s="219"/>
      <c r="AL301" s="219"/>
      <c r="AM301" s="219"/>
      <c r="AN301" s="180" t="n">
        <f aca="false">SUM(AK301+AL301-AM301)</f>
        <v>0</v>
      </c>
      <c r="AO301" s="207" t="n">
        <f aca="false">SUM(AN301/$AN$2)</f>
        <v>0</v>
      </c>
      <c r="AP301" s="180"/>
      <c r="AQ301" s="180"/>
      <c r="AR301" s="207" t="n">
        <f aca="false">SUM(AP301/$AN$2)</f>
        <v>0</v>
      </c>
      <c r="AS301" s="207"/>
      <c r="AT301" s="207"/>
      <c r="AU301" s="207"/>
      <c r="AV301" s="207"/>
      <c r="AW301" s="207" t="n">
        <f aca="false">SUM(AR301+AU301-AV301)</f>
        <v>0</v>
      </c>
      <c r="AX301" s="215"/>
      <c r="AY301" s="180"/>
      <c r="AZ301" s="180"/>
      <c r="BA301" s="160" t="n">
        <f aca="false">SUM(AW301+AY301-AZ301)</f>
        <v>0</v>
      </c>
      <c r="BI301" s="3"/>
    </row>
    <row r="302" customFormat="false" ht="12.75" hidden="false" customHeight="false" outlineLevel="0" collapsed="false">
      <c r="A302" s="214"/>
      <c r="B302" s="220"/>
      <c r="C302" s="220"/>
      <c r="D302" s="220"/>
      <c r="E302" s="220"/>
      <c r="F302" s="220"/>
      <c r="G302" s="220"/>
      <c r="H302" s="220"/>
      <c r="I302" s="206" t="n">
        <v>38</v>
      </c>
      <c r="J302" s="137" t="s">
        <v>77</v>
      </c>
      <c r="K302" s="207"/>
      <c r="L302" s="207"/>
      <c r="M302" s="207"/>
      <c r="N302" s="207"/>
      <c r="O302" s="207"/>
      <c r="P302" s="207" t="n">
        <f aca="false">SUM(P304)</f>
        <v>400000</v>
      </c>
      <c r="Q302" s="207" t="n">
        <f aca="false">SUM(Q304)</f>
        <v>400000</v>
      </c>
      <c r="R302" s="207" t="n">
        <f aca="false">SUM(R304)</f>
        <v>2120.34</v>
      </c>
      <c r="S302" s="207" t="n">
        <f aca="false">SUM(S304)</f>
        <v>0</v>
      </c>
      <c r="T302" s="207" t="n">
        <f aca="false">SUM(T304)</f>
        <v>0</v>
      </c>
      <c r="U302" s="207" t="n">
        <v>0</v>
      </c>
      <c r="V302" s="207" t="n">
        <f aca="false">S302/P302*100</f>
        <v>0</v>
      </c>
      <c r="W302" s="207"/>
      <c r="X302" s="207"/>
      <c r="Y302" s="207"/>
      <c r="Z302" s="207"/>
      <c r="AA302" s="207" t="n">
        <v>0</v>
      </c>
      <c r="AB302" s="207"/>
      <c r="AC302" s="207" t="n">
        <v>0</v>
      </c>
      <c r="AD302" s="207"/>
      <c r="AE302" s="207"/>
      <c r="AF302" s="207"/>
      <c r="AG302" s="221" t="n">
        <f aca="false">SUM(AC302+AE302-AF302)</f>
        <v>0</v>
      </c>
      <c r="AH302" s="219"/>
      <c r="AI302" s="219"/>
      <c r="AJ302" s="180"/>
      <c r="AK302" s="219"/>
      <c r="AL302" s="219"/>
      <c r="AM302" s="219"/>
      <c r="AN302" s="180" t="n">
        <f aca="false">SUM(AK302+AL302-AM302)</f>
        <v>0</v>
      </c>
      <c r="AO302" s="207" t="n">
        <f aca="false">SUM(AN302/$AN$2)</f>
        <v>0</v>
      </c>
      <c r="AP302" s="180"/>
      <c r="AQ302" s="180"/>
      <c r="AR302" s="207" t="n">
        <f aca="false">SUM(AP302/$AN$2)</f>
        <v>0</v>
      </c>
      <c r="AS302" s="207"/>
      <c r="AT302" s="207"/>
      <c r="AU302" s="207"/>
      <c r="AV302" s="207"/>
      <c r="AW302" s="207" t="n">
        <f aca="false">SUM(AR302+AU302-AV302)</f>
        <v>0</v>
      </c>
      <c r="AX302" s="215"/>
      <c r="AY302" s="180"/>
      <c r="AZ302" s="180"/>
      <c r="BA302" s="160" t="n">
        <f aca="false">SUM(AW302+AY302-AZ302)</f>
        <v>0</v>
      </c>
      <c r="BI302" s="3"/>
    </row>
    <row r="303" customFormat="false" ht="12.75" hidden="true" customHeight="false" outlineLevel="0" collapsed="false">
      <c r="A303" s="209"/>
      <c r="B303" s="205"/>
      <c r="C303" s="205"/>
      <c r="D303" s="205"/>
      <c r="E303" s="205"/>
      <c r="F303" s="205"/>
      <c r="G303" s="205"/>
      <c r="H303" s="205"/>
      <c r="I303" s="217" t="n">
        <v>382</v>
      </c>
      <c r="J303" s="218" t="s">
        <v>400</v>
      </c>
      <c r="K303" s="219"/>
      <c r="L303" s="219"/>
      <c r="M303" s="219"/>
      <c r="N303" s="219"/>
      <c r="O303" s="219"/>
      <c r="P303" s="219" t="n">
        <f aca="false">SUM(P304)</f>
        <v>400000</v>
      </c>
      <c r="Q303" s="219" t="n">
        <f aca="false">SUM(Q304)</f>
        <v>400000</v>
      </c>
      <c r="R303" s="219" t="n">
        <f aca="false">SUM(R304)</f>
        <v>2120.34</v>
      </c>
      <c r="S303" s="219" t="n">
        <f aca="false">SUM(S304)</f>
        <v>0</v>
      </c>
      <c r="T303" s="219" t="n">
        <f aca="false">SUM(T304)</f>
        <v>0</v>
      </c>
      <c r="U303" s="219"/>
      <c r="V303" s="207" t="n">
        <f aca="false">S303/P303*100</f>
        <v>0</v>
      </c>
      <c r="W303" s="219"/>
      <c r="X303" s="219"/>
      <c r="Y303" s="219"/>
      <c r="Z303" s="219"/>
      <c r="AA303" s="219" t="n">
        <v>0</v>
      </c>
      <c r="AB303" s="219"/>
      <c r="AC303" s="219" t="n">
        <v>0</v>
      </c>
      <c r="AD303" s="219"/>
      <c r="AE303" s="219"/>
      <c r="AF303" s="219"/>
      <c r="AG303" s="221" t="n">
        <f aca="false">SUM(AC303+AE303-AF303)</f>
        <v>0</v>
      </c>
      <c r="AH303" s="219"/>
      <c r="AI303" s="219"/>
      <c r="AJ303" s="180"/>
      <c r="AK303" s="219"/>
      <c r="AL303" s="219"/>
      <c r="AM303" s="219"/>
      <c r="AN303" s="180" t="n">
        <f aca="false">SUM(AK303+AL303-AM303)</f>
        <v>0</v>
      </c>
      <c r="AO303" s="207" t="n">
        <f aca="false">SUM(AN303/$AN$2)</f>
        <v>0</v>
      </c>
      <c r="AP303" s="180"/>
      <c r="AQ303" s="180"/>
      <c r="AR303" s="207" t="n">
        <f aca="false">SUM(AP303/$AN$2)</f>
        <v>0</v>
      </c>
      <c r="AS303" s="207"/>
      <c r="AT303" s="207"/>
      <c r="AU303" s="207"/>
      <c r="AV303" s="207"/>
      <c r="AW303" s="207" t="n">
        <f aca="false">SUM(AR303+AU303-AV303)</f>
        <v>0</v>
      </c>
      <c r="AX303" s="215"/>
      <c r="AY303" s="180"/>
      <c r="AZ303" s="180"/>
      <c r="BA303" s="160" t="n">
        <f aca="false">SUM(AW303+AY303-AZ303)</f>
        <v>0</v>
      </c>
      <c r="BI303" s="3"/>
    </row>
    <row r="304" customFormat="false" ht="12.75" hidden="true" customHeight="false" outlineLevel="0" collapsed="false">
      <c r="A304" s="209"/>
      <c r="B304" s="205"/>
      <c r="C304" s="205"/>
      <c r="D304" s="205"/>
      <c r="E304" s="205"/>
      <c r="F304" s="205"/>
      <c r="G304" s="205"/>
      <c r="H304" s="205"/>
      <c r="I304" s="217" t="n">
        <v>38221</v>
      </c>
      <c r="J304" s="218" t="s">
        <v>401</v>
      </c>
      <c r="K304" s="219"/>
      <c r="L304" s="219"/>
      <c r="M304" s="219"/>
      <c r="N304" s="219"/>
      <c r="O304" s="219"/>
      <c r="P304" s="219" t="n">
        <v>400000</v>
      </c>
      <c r="Q304" s="219" t="n">
        <v>400000</v>
      </c>
      <c r="R304" s="219" t="n">
        <v>2120.34</v>
      </c>
      <c r="S304" s="219"/>
      <c r="T304" s="219"/>
      <c r="U304" s="219"/>
      <c r="V304" s="207" t="n">
        <f aca="false">S304/P304*100</f>
        <v>0</v>
      </c>
      <c r="W304" s="219"/>
      <c r="X304" s="219"/>
      <c r="Y304" s="219"/>
      <c r="Z304" s="219"/>
      <c r="AA304" s="219" t="n">
        <v>0</v>
      </c>
      <c r="AB304" s="219"/>
      <c r="AC304" s="219" t="n">
        <v>0</v>
      </c>
      <c r="AD304" s="219"/>
      <c r="AE304" s="219"/>
      <c r="AF304" s="219"/>
      <c r="AG304" s="221" t="n">
        <f aca="false">SUM(AC304+AE304-AF304)</f>
        <v>0</v>
      </c>
      <c r="AH304" s="219"/>
      <c r="AI304" s="219"/>
      <c r="AJ304" s="180"/>
      <c r="AK304" s="219"/>
      <c r="AL304" s="219"/>
      <c r="AM304" s="219"/>
      <c r="AN304" s="180" t="n">
        <f aca="false">SUM(AK304+AL304-AM304)</f>
        <v>0</v>
      </c>
      <c r="AO304" s="207" t="n">
        <f aca="false">SUM(AN304/$AN$2)</f>
        <v>0</v>
      </c>
      <c r="AP304" s="180"/>
      <c r="AQ304" s="180"/>
      <c r="AR304" s="207" t="n">
        <f aca="false">SUM(AP304/$AN$2)</f>
        <v>0</v>
      </c>
      <c r="AS304" s="207"/>
      <c r="AT304" s="207"/>
      <c r="AU304" s="207"/>
      <c r="AV304" s="207"/>
      <c r="AW304" s="207" t="n">
        <f aca="false">SUM(AR304+AU304-AV304)</f>
        <v>0</v>
      </c>
      <c r="AX304" s="215"/>
      <c r="AY304" s="180"/>
      <c r="AZ304" s="180"/>
      <c r="BA304" s="160" t="n">
        <f aca="false">SUM(AW304+AY304-AZ304)</f>
        <v>0</v>
      </c>
      <c r="BI304" s="3"/>
    </row>
    <row r="305" customFormat="false" ht="12.75" hidden="false" customHeight="false" outlineLevel="0" collapsed="false">
      <c r="A305" s="209" t="s">
        <v>402</v>
      </c>
      <c r="B305" s="205"/>
      <c r="C305" s="205"/>
      <c r="D305" s="205"/>
      <c r="E305" s="205"/>
      <c r="F305" s="205"/>
      <c r="G305" s="205"/>
      <c r="H305" s="205"/>
      <c r="I305" s="217" t="s">
        <v>155</v>
      </c>
      <c r="J305" s="218" t="s">
        <v>403</v>
      </c>
      <c r="K305" s="219" t="n">
        <f aca="false">SUM(K306)</f>
        <v>10000</v>
      </c>
      <c r="L305" s="219" t="n">
        <f aca="false">SUM(L306)</f>
        <v>20000</v>
      </c>
      <c r="M305" s="219" t="n">
        <f aca="false">SUM(M306)</f>
        <v>20000</v>
      </c>
      <c r="N305" s="219" t="n">
        <f aca="false">SUM(N306)</f>
        <v>3000</v>
      </c>
      <c r="O305" s="219" t="n">
        <f aca="false">SUM(O306)</f>
        <v>3000</v>
      </c>
      <c r="P305" s="219" t="n">
        <f aca="false">SUM(P306)</f>
        <v>3000</v>
      </c>
      <c r="Q305" s="219" t="n">
        <f aca="false">SUM(Q306)</f>
        <v>3000</v>
      </c>
      <c r="R305" s="219" t="n">
        <f aca="false">SUM(R306)</f>
        <v>0</v>
      </c>
      <c r="S305" s="219" t="n">
        <f aca="false">SUM(S306)</f>
        <v>3000</v>
      </c>
      <c r="T305" s="219" t="n">
        <f aca="false">SUM(T306)</f>
        <v>0</v>
      </c>
      <c r="U305" s="219" t="n">
        <f aca="false">SUM(U306)</f>
        <v>0</v>
      </c>
      <c r="V305" s="219" t="n">
        <f aca="false">SUM(V306)</f>
        <v>100</v>
      </c>
      <c r="W305" s="219" t="n">
        <f aca="false">SUM(W306)</f>
        <v>3000</v>
      </c>
      <c r="X305" s="219" t="n">
        <f aca="false">SUM(X306)</f>
        <v>3000</v>
      </c>
      <c r="Y305" s="219" t="n">
        <f aca="false">SUM(Y306)</f>
        <v>3000</v>
      </c>
      <c r="Z305" s="219" t="n">
        <f aca="false">SUM(Z306)</f>
        <v>3000</v>
      </c>
      <c r="AA305" s="219" t="n">
        <f aca="false">SUM(AA306)</f>
        <v>22000</v>
      </c>
      <c r="AB305" s="219" t="n">
        <f aca="false">SUM(AB306)</f>
        <v>0</v>
      </c>
      <c r="AC305" s="219" t="n">
        <f aca="false">SUM(AC306)</f>
        <v>22000</v>
      </c>
      <c r="AD305" s="219" t="n">
        <f aca="false">SUM(AD306)</f>
        <v>22000</v>
      </c>
      <c r="AE305" s="219" t="n">
        <f aca="false">SUM(AE306)</f>
        <v>0</v>
      </c>
      <c r="AF305" s="219" t="n">
        <f aca="false">SUM(AF306)</f>
        <v>0</v>
      </c>
      <c r="AG305" s="219" t="n">
        <f aca="false">SUM(AG306)</f>
        <v>22000</v>
      </c>
      <c r="AH305" s="219" t="n">
        <f aca="false">SUM(AH306)</f>
        <v>10836.89</v>
      </c>
      <c r="AI305" s="219" t="n">
        <f aca="false">SUM(AI306)</f>
        <v>10000</v>
      </c>
      <c r="AJ305" s="219" t="n">
        <f aca="false">SUM(AJ306)</f>
        <v>10000</v>
      </c>
      <c r="AK305" s="219" t="n">
        <f aca="false">SUM(AK306)</f>
        <v>10000</v>
      </c>
      <c r="AL305" s="219" t="n">
        <f aca="false">SUM(AL306)</f>
        <v>0</v>
      </c>
      <c r="AM305" s="219" t="n">
        <f aca="false">SUM(AM306)</f>
        <v>0</v>
      </c>
      <c r="AN305" s="219" t="n">
        <f aca="false">SUM(AN306)</f>
        <v>10000</v>
      </c>
      <c r="AO305" s="207" t="n">
        <f aca="false">SUM(AN305/$AN$2)</f>
        <v>1327.22808414626</v>
      </c>
      <c r="AP305" s="219" t="n">
        <f aca="false">SUM(AP306)</f>
        <v>10000</v>
      </c>
      <c r="AQ305" s="219" t="n">
        <f aca="false">SUM(AQ306)</f>
        <v>0</v>
      </c>
      <c r="AR305" s="207" t="n">
        <f aca="false">SUM(AP305/$AN$2)</f>
        <v>1327.22808414626</v>
      </c>
      <c r="AS305" s="207"/>
      <c r="AT305" s="207" t="n">
        <f aca="false">SUM(AT306)</f>
        <v>0</v>
      </c>
      <c r="AU305" s="207" t="n">
        <f aca="false">SUM(AU306)</f>
        <v>0</v>
      </c>
      <c r="AV305" s="207" t="n">
        <f aca="false">SUM(AV306)</f>
        <v>0</v>
      </c>
      <c r="AW305" s="207" t="n">
        <f aca="false">SUM(AR305+AU305-AV305)</f>
        <v>1327.22808414626</v>
      </c>
      <c r="AX305" s="215" t="n">
        <f aca="false">SUM(AX309)</f>
        <v>1327.23</v>
      </c>
      <c r="AY305" s="216" t="n">
        <f aca="false">SUM(AY309)</f>
        <v>0</v>
      </c>
      <c r="AZ305" s="216" t="n">
        <f aca="false">SUM(AZ309)</f>
        <v>0</v>
      </c>
      <c r="BA305" s="287" t="n">
        <f aca="false">SUM(BA309)</f>
        <v>1327.22808414626</v>
      </c>
      <c r="BI305" s="3"/>
    </row>
    <row r="306" customFormat="false" ht="12.75" hidden="false" customHeight="false" outlineLevel="0" collapsed="false">
      <c r="A306" s="209"/>
      <c r="B306" s="205"/>
      <c r="C306" s="205"/>
      <c r="D306" s="205"/>
      <c r="E306" s="205"/>
      <c r="F306" s="205"/>
      <c r="G306" s="205"/>
      <c r="H306" s="205"/>
      <c r="I306" s="217" t="s">
        <v>385</v>
      </c>
      <c r="J306" s="218"/>
      <c r="K306" s="219" t="n">
        <f aca="false">SUM(K309)</f>
        <v>10000</v>
      </c>
      <c r="L306" s="219" t="n">
        <f aca="false">SUM(L309)</f>
        <v>20000</v>
      </c>
      <c r="M306" s="219" t="n">
        <f aca="false">SUM(M309)</f>
        <v>20000</v>
      </c>
      <c r="N306" s="219" t="n">
        <f aca="false">SUM(N309)</f>
        <v>3000</v>
      </c>
      <c r="O306" s="219" t="n">
        <f aca="false">SUM(O309)</f>
        <v>3000</v>
      </c>
      <c r="P306" s="219" t="n">
        <f aca="false">SUM(P309)</f>
        <v>3000</v>
      </c>
      <c r="Q306" s="219" t="n">
        <f aca="false">SUM(Q309)</f>
        <v>3000</v>
      </c>
      <c r="R306" s="219" t="n">
        <f aca="false">SUM(R309)</f>
        <v>0</v>
      </c>
      <c r="S306" s="219" t="n">
        <f aca="false">SUM(S309)</f>
        <v>3000</v>
      </c>
      <c r="T306" s="219" t="n">
        <f aca="false">SUM(T309)</f>
        <v>0</v>
      </c>
      <c r="U306" s="219" t="n">
        <f aca="false">SUM(U309)</f>
        <v>0</v>
      </c>
      <c r="V306" s="219" t="n">
        <f aca="false">SUM(V309)</f>
        <v>100</v>
      </c>
      <c r="W306" s="219" t="n">
        <f aca="false">SUM(W309)</f>
        <v>3000</v>
      </c>
      <c r="X306" s="219" t="n">
        <f aca="false">SUM(X309)</f>
        <v>3000</v>
      </c>
      <c r="Y306" s="219" t="n">
        <f aca="false">SUM(Y309)</f>
        <v>3000</v>
      </c>
      <c r="Z306" s="219" t="n">
        <f aca="false">SUM(Z309)</f>
        <v>3000</v>
      </c>
      <c r="AA306" s="219" t="n">
        <f aca="false">SUM(AA309)</f>
        <v>22000</v>
      </c>
      <c r="AB306" s="219" t="n">
        <f aca="false">SUM(AB309)</f>
        <v>0</v>
      </c>
      <c r="AC306" s="219" t="n">
        <f aca="false">SUM(AC309)</f>
        <v>22000</v>
      </c>
      <c r="AD306" s="219" t="n">
        <f aca="false">SUM(AD309)</f>
        <v>22000</v>
      </c>
      <c r="AE306" s="219" t="n">
        <f aca="false">SUM(AE309)</f>
        <v>0</v>
      </c>
      <c r="AF306" s="219" t="n">
        <f aca="false">SUM(AF309)</f>
        <v>0</v>
      </c>
      <c r="AG306" s="219" t="n">
        <f aca="false">SUM(AG309)</f>
        <v>22000</v>
      </c>
      <c r="AH306" s="219" t="n">
        <f aca="false">SUM(AH309)</f>
        <v>10836.89</v>
      </c>
      <c r="AI306" s="219" t="n">
        <f aca="false">SUM(AI309)</f>
        <v>10000</v>
      </c>
      <c r="AJ306" s="219" t="n">
        <f aca="false">SUM(AJ309)</f>
        <v>10000</v>
      </c>
      <c r="AK306" s="219" t="n">
        <f aca="false">SUM(AK309)</f>
        <v>10000</v>
      </c>
      <c r="AL306" s="219" t="n">
        <f aca="false">SUM(AL309)</f>
        <v>0</v>
      </c>
      <c r="AM306" s="219" t="n">
        <f aca="false">SUM(AM309)</f>
        <v>0</v>
      </c>
      <c r="AN306" s="219" t="n">
        <f aca="false">SUM(AN309)</f>
        <v>10000</v>
      </c>
      <c r="AO306" s="207" t="n">
        <f aca="false">SUM(AN306/$AN$2)</f>
        <v>1327.22808414626</v>
      </c>
      <c r="AP306" s="219" t="n">
        <f aca="false">SUM(AP309)</f>
        <v>10000</v>
      </c>
      <c r="AQ306" s="219" t="n">
        <f aca="false">SUM(AQ309)</f>
        <v>0</v>
      </c>
      <c r="AR306" s="207" t="n">
        <f aca="false">SUM(AP306/$AN$2)</f>
        <v>1327.22808414626</v>
      </c>
      <c r="AS306" s="207"/>
      <c r="AT306" s="207" t="n">
        <f aca="false">SUM(AT309)</f>
        <v>0</v>
      </c>
      <c r="AU306" s="207" t="n">
        <f aca="false">SUM(AU309)</f>
        <v>0</v>
      </c>
      <c r="AV306" s="207" t="n">
        <f aca="false">SUM(AV309)</f>
        <v>0</v>
      </c>
      <c r="AW306" s="207" t="n">
        <f aca="false">SUM(AR306+AU306-AV306)</f>
        <v>1327.22808414626</v>
      </c>
      <c r="AX306" s="215"/>
      <c r="AY306" s="180"/>
      <c r="AZ306" s="180"/>
      <c r="BA306" s="160" t="n">
        <v>1327.23</v>
      </c>
      <c r="BI306" s="3"/>
    </row>
    <row r="307" customFormat="false" ht="12.75" hidden="false" customHeight="false" outlineLevel="0" collapsed="false">
      <c r="A307" s="209"/>
      <c r="B307" s="205" t="s">
        <v>158</v>
      </c>
      <c r="C307" s="205"/>
      <c r="D307" s="205"/>
      <c r="E307" s="205"/>
      <c r="F307" s="205"/>
      <c r="G307" s="205"/>
      <c r="H307" s="205"/>
      <c r="I307" s="217" t="s">
        <v>159</v>
      </c>
      <c r="J307" s="218" t="s">
        <v>160</v>
      </c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19"/>
      <c r="AJ307" s="219"/>
      <c r="AK307" s="219"/>
      <c r="AL307" s="219"/>
      <c r="AM307" s="219"/>
      <c r="AN307" s="219"/>
      <c r="AO307" s="207" t="n">
        <f aca="false">SUM(AN307/$AN$2)</f>
        <v>0</v>
      </c>
      <c r="AP307" s="219" t="n">
        <v>10000</v>
      </c>
      <c r="AQ307" s="219"/>
      <c r="AR307" s="207" t="n">
        <f aca="false">SUM(AP307/$AN$2)</f>
        <v>1327.22808414626</v>
      </c>
      <c r="AS307" s="207"/>
      <c r="AT307" s="207" t="n">
        <v>10000</v>
      </c>
      <c r="AU307" s="207"/>
      <c r="AV307" s="207"/>
      <c r="AW307" s="207" t="n">
        <f aca="false">SUM(AR307+AU307-AV307)</f>
        <v>1327.22808414626</v>
      </c>
      <c r="AX307" s="215"/>
      <c r="AY307" s="180"/>
      <c r="AZ307" s="180"/>
      <c r="BA307" s="160" t="n">
        <v>5.6</v>
      </c>
      <c r="BI307" s="3"/>
    </row>
    <row r="308" customFormat="false" ht="12.75" hidden="false" customHeight="false" outlineLevel="0" collapsed="false">
      <c r="A308" s="209"/>
      <c r="B308" s="205"/>
      <c r="C308" s="205"/>
      <c r="D308" s="205"/>
      <c r="E308" s="205"/>
      <c r="F308" s="205"/>
      <c r="G308" s="205"/>
      <c r="H308" s="205"/>
      <c r="I308" s="234" t="s">
        <v>271</v>
      </c>
      <c r="J308" s="218" t="s">
        <v>37</v>
      </c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  <c r="AD308" s="219"/>
      <c r="AE308" s="219"/>
      <c r="AF308" s="219"/>
      <c r="AG308" s="219"/>
      <c r="AH308" s="219"/>
      <c r="AI308" s="219"/>
      <c r="AJ308" s="219"/>
      <c r="AK308" s="219"/>
      <c r="AL308" s="219"/>
      <c r="AM308" s="219"/>
      <c r="AN308" s="219"/>
      <c r="AO308" s="207"/>
      <c r="AP308" s="219"/>
      <c r="AQ308" s="219"/>
      <c r="AR308" s="207"/>
      <c r="AS308" s="207"/>
      <c r="AT308" s="207"/>
      <c r="AU308" s="207"/>
      <c r="AV308" s="207"/>
      <c r="AW308" s="207"/>
      <c r="AX308" s="215"/>
      <c r="AY308" s="180"/>
      <c r="AZ308" s="180"/>
      <c r="BA308" s="160" t="n">
        <v>1321.63</v>
      </c>
      <c r="BI308" s="3"/>
    </row>
    <row r="309" customFormat="false" ht="12.75" hidden="false" customHeight="false" outlineLevel="0" collapsed="false">
      <c r="A309" s="214"/>
      <c r="B309" s="220"/>
      <c r="C309" s="220"/>
      <c r="D309" s="220"/>
      <c r="E309" s="220"/>
      <c r="F309" s="220"/>
      <c r="G309" s="220"/>
      <c r="H309" s="220"/>
      <c r="I309" s="206" t="n">
        <v>3</v>
      </c>
      <c r="J309" s="137" t="s">
        <v>71</v>
      </c>
      <c r="K309" s="207" t="n">
        <f aca="false">SUM(K310)</f>
        <v>10000</v>
      </c>
      <c r="L309" s="207" t="n">
        <f aca="false">SUM(L310)</f>
        <v>20000</v>
      </c>
      <c r="M309" s="207" t="n">
        <f aca="false">SUM(M310)</f>
        <v>20000</v>
      </c>
      <c r="N309" s="207" t="n">
        <f aca="false">SUM(N310)</f>
        <v>3000</v>
      </c>
      <c r="O309" s="207" t="n">
        <f aca="false">SUM(O310)</f>
        <v>3000</v>
      </c>
      <c r="P309" s="207" t="n">
        <f aca="false">SUM(P310)</f>
        <v>3000</v>
      </c>
      <c r="Q309" s="207" t="n">
        <f aca="false">SUM(Q310)</f>
        <v>3000</v>
      </c>
      <c r="R309" s="207" t="n">
        <f aca="false">SUM(R310)</f>
        <v>0</v>
      </c>
      <c r="S309" s="207" t="n">
        <f aca="false">SUM(S310)</f>
        <v>3000</v>
      </c>
      <c r="T309" s="207" t="n">
        <f aca="false">SUM(T310)</f>
        <v>0</v>
      </c>
      <c r="U309" s="207" t="n">
        <f aca="false">SUM(U310)</f>
        <v>0</v>
      </c>
      <c r="V309" s="207" t="n">
        <f aca="false">SUM(V310)</f>
        <v>100</v>
      </c>
      <c r="W309" s="207" t="n">
        <f aca="false">SUM(W310)</f>
        <v>3000</v>
      </c>
      <c r="X309" s="207" t="n">
        <f aca="false">SUM(X310)</f>
        <v>3000</v>
      </c>
      <c r="Y309" s="207" t="n">
        <f aca="false">SUM(Y310)</f>
        <v>3000</v>
      </c>
      <c r="Z309" s="207" t="n">
        <f aca="false">SUM(Z310)</f>
        <v>3000</v>
      </c>
      <c r="AA309" s="207" t="n">
        <f aca="false">SUM(AA310)</f>
        <v>22000</v>
      </c>
      <c r="AB309" s="207" t="n">
        <f aca="false">SUM(AB310)</f>
        <v>0</v>
      </c>
      <c r="AC309" s="207" t="n">
        <f aca="false">SUM(AC310)</f>
        <v>22000</v>
      </c>
      <c r="AD309" s="207" t="n">
        <f aca="false">SUM(AD310)</f>
        <v>22000</v>
      </c>
      <c r="AE309" s="207" t="n">
        <f aca="false">SUM(AE310)</f>
        <v>0</v>
      </c>
      <c r="AF309" s="207" t="n">
        <f aca="false">SUM(AF310)</f>
        <v>0</v>
      </c>
      <c r="AG309" s="207" t="n">
        <f aca="false">SUM(AG310)</f>
        <v>22000</v>
      </c>
      <c r="AH309" s="207" t="n">
        <f aca="false">SUM(AH310)</f>
        <v>10836.89</v>
      </c>
      <c r="AI309" s="207" t="n">
        <f aca="false">SUM(AI310)</f>
        <v>10000</v>
      </c>
      <c r="AJ309" s="207" t="n">
        <f aca="false">SUM(AJ310)</f>
        <v>10000</v>
      </c>
      <c r="AK309" s="207" t="n">
        <f aca="false">SUM(AK310)</f>
        <v>10000</v>
      </c>
      <c r="AL309" s="207" t="n">
        <f aca="false">SUM(AL310)</f>
        <v>0</v>
      </c>
      <c r="AM309" s="207" t="n">
        <f aca="false">SUM(AM310)</f>
        <v>0</v>
      </c>
      <c r="AN309" s="207" t="n">
        <f aca="false">SUM(AN310)</f>
        <v>10000</v>
      </c>
      <c r="AO309" s="207" t="n">
        <f aca="false">SUM(AN309/$AN$2)</f>
        <v>1327.22808414626</v>
      </c>
      <c r="AP309" s="207" t="n">
        <f aca="false">SUM(AP310)</f>
        <v>10000</v>
      </c>
      <c r="AQ309" s="207" t="n">
        <f aca="false">SUM(AQ310)</f>
        <v>0</v>
      </c>
      <c r="AR309" s="207" t="n">
        <f aca="false">SUM(AP309/$AN$2)</f>
        <v>1327.22808414626</v>
      </c>
      <c r="AS309" s="207"/>
      <c r="AT309" s="207" t="n">
        <f aca="false">SUM(AT310)</f>
        <v>0</v>
      </c>
      <c r="AU309" s="207" t="n">
        <f aca="false">SUM(AU310)</f>
        <v>0</v>
      </c>
      <c r="AV309" s="207" t="n">
        <f aca="false">SUM(AV310)</f>
        <v>0</v>
      </c>
      <c r="AW309" s="207" t="n">
        <f aca="false">SUM(AR309+AU309-AV309)</f>
        <v>1327.22808414626</v>
      </c>
      <c r="AX309" s="215" t="n">
        <f aca="false">SUM(AX310)</f>
        <v>1327.23</v>
      </c>
      <c r="AY309" s="216" t="n">
        <f aca="false">SUM(AY310)</f>
        <v>0</v>
      </c>
      <c r="AZ309" s="216" t="n">
        <f aca="false">SUM(AZ310)</f>
        <v>0</v>
      </c>
      <c r="BA309" s="287" t="n">
        <f aca="false">SUM(BA310)</f>
        <v>1327.22808414626</v>
      </c>
      <c r="BI309" s="3"/>
    </row>
    <row r="310" customFormat="false" ht="12.75" hidden="false" customHeight="false" outlineLevel="0" collapsed="false">
      <c r="A310" s="214"/>
      <c r="B310" s="220" t="s">
        <v>159</v>
      </c>
      <c r="C310" s="220"/>
      <c r="D310" s="220"/>
      <c r="E310" s="220"/>
      <c r="F310" s="220"/>
      <c r="G310" s="220"/>
      <c r="H310" s="220"/>
      <c r="I310" s="206" t="n">
        <v>38</v>
      </c>
      <c r="J310" s="137" t="s">
        <v>77</v>
      </c>
      <c r="K310" s="207" t="n">
        <f aca="false">SUM(K312)</f>
        <v>10000</v>
      </c>
      <c r="L310" s="207" t="n">
        <f aca="false">SUM(L312)</f>
        <v>20000</v>
      </c>
      <c r="M310" s="207" t="n">
        <f aca="false">SUM(M312)</f>
        <v>20000</v>
      </c>
      <c r="N310" s="207" t="n">
        <f aca="false">SUM(N312)</f>
        <v>3000</v>
      </c>
      <c r="O310" s="207" t="n">
        <f aca="false">SUM(O312)</f>
        <v>3000</v>
      </c>
      <c r="P310" s="207" t="n">
        <f aca="false">SUM(P312)</f>
        <v>3000</v>
      </c>
      <c r="Q310" s="207" t="n">
        <f aca="false">SUM(Q312)</f>
        <v>3000</v>
      </c>
      <c r="R310" s="207" t="n">
        <f aca="false">SUM(R312)</f>
        <v>0</v>
      </c>
      <c r="S310" s="207" t="n">
        <f aca="false">SUM(S312)</f>
        <v>3000</v>
      </c>
      <c r="T310" s="207" t="n">
        <f aca="false">SUM(T312)</f>
        <v>0</v>
      </c>
      <c r="U310" s="207" t="n">
        <f aca="false">SUM(U312)</f>
        <v>0</v>
      </c>
      <c r="V310" s="207" t="n">
        <f aca="false">SUM(V312)</f>
        <v>100</v>
      </c>
      <c r="W310" s="207" t="n">
        <f aca="false">SUM(W312)</f>
        <v>3000</v>
      </c>
      <c r="X310" s="207" t="n">
        <f aca="false">SUM(X312)</f>
        <v>3000</v>
      </c>
      <c r="Y310" s="207" t="n">
        <f aca="false">SUM(Y312)</f>
        <v>3000</v>
      </c>
      <c r="Z310" s="207" t="n">
        <f aca="false">SUM(Z312)</f>
        <v>3000</v>
      </c>
      <c r="AA310" s="207" t="n">
        <f aca="false">SUM(AA312)</f>
        <v>22000</v>
      </c>
      <c r="AB310" s="207" t="n">
        <f aca="false">SUM(AB312)</f>
        <v>0</v>
      </c>
      <c r="AC310" s="207" t="n">
        <f aca="false">SUM(AC312)</f>
        <v>22000</v>
      </c>
      <c r="AD310" s="207" t="n">
        <f aca="false">SUM(AD312)</f>
        <v>22000</v>
      </c>
      <c r="AE310" s="207" t="n">
        <f aca="false">SUM(AE312)</f>
        <v>0</v>
      </c>
      <c r="AF310" s="207" t="n">
        <f aca="false">SUM(AF312)</f>
        <v>0</v>
      </c>
      <c r="AG310" s="207" t="n">
        <f aca="false">SUM(AG312)</f>
        <v>22000</v>
      </c>
      <c r="AH310" s="207" t="n">
        <f aca="false">SUM(AH312)</f>
        <v>10836.89</v>
      </c>
      <c r="AI310" s="207" t="n">
        <f aca="false">SUM(AI312)</f>
        <v>10000</v>
      </c>
      <c r="AJ310" s="207" t="n">
        <f aca="false">SUM(AJ312)</f>
        <v>10000</v>
      </c>
      <c r="AK310" s="207" t="n">
        <f aca="false">SUM(AK312)</f>
        <v>10000</v>
      </c>
      <c r="AL310" s="207" t="n">
        <f aca="false">SUM(AL312)</f>
        <v>0</v>
      </c>
      <c r="AM310" s="207" t="n">
        <f aca="false">SUM(AM312)</f>
        <v>0</v>
      </c>
      <c r="AN310" s="207" t="n">
        <f aca="false">SUM(AN312)</f>
        <v>10000</v>
      </c>
      <c r="AO310" s="207" t="n">
        <f aca="false">SUM(AN310/$AN$2)</f>
        <v>1327.22808414626</v>
      </c>
      <c r="AP310" s="207" t="n">
        <f aca="false">SUM(AP312)</f>
        <v>10000</v>
      </c>
      <c r="AQ310" s="207"/>
      <c r="AR310" s="207" t="n">
        <f aca="false">SUM(AP310/$AN$2)</f>
        <v>1327.22808414626</v>
      </c>
      <c r="AS310" s="207"/>
      <c r="AT310" s="207" t="n">
        <f aca="false">SUM(AT312)</f>
        <v>0</v>
      </c>
      <c r="AU310" s="207" t="n">
        <f aca="false">SUM(AU312)</f>
        <v>0</v>
      </c>
      <c r="AV310" s="207" t="n">
        <f aca="false">SUM(AV312)</f>
        <v>0</v>
      </c>
      <c r="AW310" s="207" t="n">
        <f aca="false">SUM(AR310+AU310-AV310)</f>
        <v>1327.22808414626</v>
      </c>
      <c r="AX310" s="215" t="n">
        <f aca="false">SUM(AX311)</f>
        <v>1327.23</v>
      </c>
      <c r="AY310" s="216" t="n">
        <f aca="false">SUM(AY311)</f>
        <v>0</v>
      </c>
      <c r="AZ310" s="216" t="n">
        <f aca="false">SUM(AZ311)</f>
        <v>0</v>
      </c>
      <c r="BA310" s="287" t="n">
        <f aca="false">SUM(BA311)</f>
        <v>1327.22808414626</v>
      </c>
      <c r="BI310" s="3"/>
    </row>
    <row r="311" customFormat="false" ht="12.75" hidden="true" customHeight="false" outlineLevel="0" collapsed="false">
      <c r="A311" s="209"/>
      <c r="B311" s="205"/>
      <c r="C311" s="205"/>
      <c r="D311" s="205"/>
      <c r="E311" s="205"/>
      <c r="F311" s="205"/>
      <c r="G311" s="205"/>
      <c r="H311" s="205"/>
      <c r="I311" s="217" t="n">
        <v>381</v>
      </c>
      <c r="J311" s="218" t="s">
        <v>169</v>
      </c>
      <c r="K311" s="219" t="n">
        <f aca="false">SUM(K312)</f>
        <v>10000</v>
      </c>
      <c r="L311" s="219" t="n">
        <f aca="false">SUM(L312)</f>
        <v>20000</v>
      </c>
      <c r="M311" s="219" t="n">
        <f aca="false">SUM(M312)</f>
        <v>20000</v>
      </c>
      <c r="N311" s="219" t="n">
        <f aca="false">SUM(N312)</f>
        <v>3000</v>
      </c>
      <c r="O311" s="219" t="n">
        <f aca="false">SUM(O312)</f>
        <v>3000</v>
      </c>
      <c r="P311" s="219" t="n">
        <f aca="false">SUM(P312)</f>
        <v>3000</v>
      </c>
      <c r="Q311" s="219" t="n">
        <f aca="false">SUM(Q312)</f>
        <v>3000</v>
      </c>
      <c r="R311" s="219" t="n">
        <f aca="false">SUM(R312)</f>
        <v>0</v>
      </c>
      <c r="S311" s="219" t="n">
        <f aca="false">SUM(S312)</f>
        <v>3000</v>
      </c>
      <c r="T311" s="219" t="n">
        <f aca="false">SUM(T312)</f>
        <v>0</v>
      </c>
      <c r="U311" s="219" t="n">
        <f aca="false">SUM(U312)</f>
        <v>0</v>
      </c>
      <c r="V311" s="219" t="n">
        <f aca="false">SUM(V312)</f>
        <v>100</v>
      </c>
      <c r="W311" s="219" t="n">
        <f aca="false">SUM(W312)</f>
        <v>3000</v>
      </c>
      <c r="X311" s="219" t="n">
        <f aca="false">SUM(X312)</f>
        <v>3000</v>
      </c>
      <c r="Y311" s="219" t="n">
        <f aca="false">SUM(Y312)</f>
        <v>3000</v>
      </c>
      <c r="Z311" s="219" t="n">
        <f aca="false">SUM(Z312)</f>
        <v>3000</v>
      </c>
      <c r="AA311" s="219" t="n">
        <f aca="false">SUM(AA312)</f>
        <v>22000</v>
      </c>
      <c r="AB311" s="219" t="n">
        <f aca="false">SUM(AB312)</f>
        <v>0</v>
      </c>
      <c r="AC311" s="219" t="n">
        <f aca="false">SUM(AC312)</f>
        <v>22000</v>
      </c>
      <c r="AD311" s="219" t="n">
        <f aca="false">SUM(AD312)</f>
        <v>22000</v>
      </c>
      <c r="AE311" s="219" t="n">
        <f aca="false">SUM(AE312)</f>
        <v>0</v>
      </c>
      <c r="AF311" s="219" t="n">
        <f aca="false">SUM(AF312)</f>
        <v>0</v>
      </c>
      <c r="AG311" s="219" t="n">
        <f aca="false">SUM(AG312)</f>
        <v>22000</v>
      </c>
      <c r="AH311" s="219" t="n">
        <f aca="false">SUM(AH312)</f>
        <v>10836.89</v>
      </c>
      <c r="AI311" s="219" t="n">
        <f aca="false">SUM(AI312)</f>
        <v>10000</v>
      </c>
      <c r="AJ311" s="219" t="n">
        <f aca="false">SUM(AJ312)</f>
        <v>10000</v>
      </c>
      <c r="AK311" s="219" t="n">
        <f aca="false">SUM(AK312)</f>
        <v>10000</v>
      </c>
      <c r="AL311" s="219" t="n">
        <f aca="false">SUM(AL312)</f>
        <v>0</v>
      </c>
      <c r="AM311" s="219" t="n">
        <f aca="false">SUM(AM312)</f>
        <v>0</v>
      </c>
      <c r="AN311" s="219" t="n">
        <f aca="false">SUM(AN312)</f>
        <v>10000</v>
      </c>
      <c r="AO311" s="207" t="n">
        <f aca="false">SUM(AN311/$AN$2)</f>
        <v>1327.22808414626</v>
      </c>
      <c r="AP311" s="219" t="n">
        <f aca="false">SUM(AP312)</f>
        <v>10000</v>
      </c>
      <c r="AQ311" s="219"/>
      <c r="AR311" s="207" t="n">
        <f aca="false">SUM(AP311/$AN$2)</f>
        <v>1327.22808414626</v>
      </c>
      <c r="AS311" s="207"/>
      <c r="AT311" s="207" t="n">
        <f aca="false">SUM(AT312)</f>
        <v>0</v>
      </c>
      <c r="AU311" s="207" t="n">
        <f aca="false">SUM(AU312)</f>
        <v>0</v>
      </c>
      <c r="AV311" s="207" t="n">
        <f aca="false">SUM(AV312)</f>
        <v>0</v>
      </c>
      <c r="AW311" s="207" t="n">
        <f aca="false">SUM(AR311+AU311-AV311)</f>
        <v>1327.22808414626</v>
      </c>
      <c r="AX311" s="215" t="n">
        <f aca="false">SUM(AX312)</f>
        <v>1327.23</v>
      </c>
      <c r="AY311" s="216" t="n">
        <f aca="false">SUM(AY312)</f>
        <v>0</v>
      </c>
      <c r="AZ311" s="216" t="n">
        <f aca="false">SUM(AZ312)</f>
        <v>0</v>
      </c>
      <c r="BA311" s="287" t="n">
        <f aca="false">SUM(BA312)</f>
        <v>1327.22808414626</v>
      </c>
      <c r="BI311" s="3"/>
    </row>
    <row r="312" customFormat="false" ht="12.75" hidden="true" customHeight="false" outlineLevel="0" collapsed="false">
      <c r="A312" s="209"/>
      <c r="B312" s="205"/>
      <c r="C312" s="205"/>
      <c r="D312" s="205"/>
      <c r="E312" s="205"/>
      <c r="F312" s="205"/>
      <c r="G312" s="205"/>
      <c r="H312" s="205"/>
      <c r="I312" s="217" t="n">
        <v>38111</v>
      </c>
      <c r="J312" s="218" t="s">
        <v>404</v>
      </c>
      <c r="K312" s="219" t="n">
        <v>10000</v>
      </c>
      <c r="L312" s="219" t="n">
        <v>20000</v>
      </c>
      <c r="M312" s="219" t="n">
        <v>20000</v>
      </c>
      <c r="N312" s="219" t="n">
        <v>3000</v>
      </c>
      <c r="O312" s="219" t="n">
        <v>3000</v>
      </c>
      <c r="P312" s="219" t="n">
        <v>3000</v>
      </c>
      <c r="Q312" s="219" t="n">
        <v>3000</v>
      </c>
      <c r="R312" s="219"/>
      <c r="S312" s="219" t="n">
        <v>3000</v>
      </c>
      <c r="T312" s="219"/>
      <c r="U312" s="219"/>
      <c r="V312" s="207" t="n">
        <f aca="false">S312/P312*100</f>
        <v>100</v>
      </c>
      <c r="W312" s="219" t="n">
        <v>3000</v>
      </c>
      <c r="X312" s="219" t="n">
        <v>3000</v>
      </c>
      <c r="Y312" s="219" t="n">
        <v>3000</v>
      </c>
      <c r="Z312" s="219" t="n">
        <v>3000</v>
      </c>
      <c r="AA312" s="219" t="n">
        <v>22000</v>
      </c>
      <c r="AB312" s="219"/>
      <c r="AC312" s="219" t="n">
        <v>22000</v>
      </c>
      <c r="AD312" s="219" t="n">
        <v>22000</v>
      </c>
      <c r="AE312" s="219"/>
      <c r="AF312" s="219"/>
      <c r="AG312" s="221" t="n">
        <f aca="false">SUM(AD312+AE312-AF312)</f>
        <v>22000</v>
      </c>
      <c r="AH312" s="219" t="n">
        <v>10836.89</v>
      </c>
      <c r="AI312" s="219" t="n">
        <v>10000</v>
      </c>
      <c r="AJ312" s="180" t="n">
        <v>10000</v>
      </c>
      <c r="AK312" s="219" t="n">
        <v>10000</v>
      </c>
      <c r="AL312" s="219"/>
      <c r="AM312" s="219"/>
      <c r="AN312" s="180" t="n">
        <f aca="false">SUM(AK312+AL312-AM312)</f>
        <v>10000</v>
      </c>
      <c r="AO312" s="207" t="n">
        <f aca="false">SUM(AN312/$AN$2)</f>
        <v>1327.22808414626</v>
      </c>
      <c r="AP312" s="180" t="n">
        <v>10000</v>
      </c>
      <c r="AQ312" s="180"/>
      <c r="AR312" s="207" t="n">
        <f aca="false">SUM(AP312/$AN$2)</f>
        <v>1327.22808414626</v>
      </c>
      <c r="AS312" s="207"/>
      <c r="AT312" s="207"/>
      <c r="AU312" s="207"/>
      <c r="AV312" s="207"/>
      <c r="AW312" s="207" t="n">
        <f aca="false">SUM(AR312+AU312-AV312)</f>
        <v>1327.22808414626</v>
      </c>
      <c r="AX312" s="215" t="n">
        <v>1327.23</v>
      </c>
      <c r="AY312" s="180"/>
      <c r="AZ312" s="180"/>
      <c r="BA312" s="160" t="n">
        <f aca="false">SUM(AW312+AY312-AZ312)</f>
        <v>1327.22808414626</v>
      </c>
      <c r="BB312" s="3" t="n">
        <v>5.6</v>
      </c>
      <c r="BG312" s="3" t="n">
        <v>1321.63</v>
      </c>
      <c r="BI312" s="3"/>
    </row>
    <row r="313" customFormat="false" ht="12.75" hidden="false" customHeight="false" outlineLevel="0" collapsed="false">
      <c r="A313" s="214" t="s">
        <v>405</v>
      </c>
      <c r="B313" s="241"/>
      <c r="C313" s="241"/>
      <c r="D313" s="241"/>
      <c r="E313" s="241"/>
      <c r="F313" s="241"/>
      <c r="G313" s="241"/>
      <c r="H313" s="241"/>
      <c r="I313" s="211" t="s">
        <v>406</v>
      </c>
      <c r="J313" s="212" t="s">
        <v>407</v>
      </c>
      <c r="K313" s="213" t="e">
        <f aca="false">SUM(#REF!+K314+K326+K333+K340+K347+#REF!)</f>
        <v>#REF!</v>
      </c>
      <c r="L313" s="213" t="e">
        <f aca="false">SUM(#REF!+L314+L326+L333+L340+L347+#REF!)</f>
        <v>#REF!</v>
      </c>
      <c r="M313" s="213" t="e">
        <f aca="false">SUM(#REF!+M314+M326+M333+M340+M347+#REF!)</f>
        <v>#REF!</v>
      </c>
      <c r="N313" s="213" t="n">
        <f aca="false">SUM(N314+N326+N333+N340+N347)</f>
        <v>54000</v>
      </c>
      <c r="O313" s="213" t="n">
        <f aca="false">SUM(O314+O326+O333+O340+O347)</f>
        <v>54000</v>
      </c>
      <c r="P313" s="213" t="n">
        <f aca="false">SUM(P314+P326+P333+P340+P347)</f>
        <v>95000</v>
      </c>
      <c r="Q313" s="213" t="n">
        <f aca="false">SUM(Q314+Q326+Q333+Q340+Q347)</f>
        <v>95000</v>
      </c>
      <c r="R313" s="213" t="n">
        <f aca="false">SUM(R314+R326+R333+R340+R347)</f>
        <v>72200</v>
      </c>
      <c r="S313" s="213" t="n">
        <f aca="false">SUM(S314+S326+S333+S340+S347)</f>
        <v>110000</v>
      </c>
      <c r="T313" s="213" t="n">
        <f aca="false">SUM(T314+T326+T333+T340+T347)</f>
        <v>57200</v>
      </c>
      <c r="U313" s="213" t="n">
        <f aca="false">SUM(U314+U326+U333+U340+U347)</f>
        <v>0</v>
      </c>
      <c r="V313" s="213" t="e">
        <f aca="false">SUM(V314+V326+V333+V340+V347)</f>
        <v>#DIV/0!</v>
      </c>
      <c r="W313" s="213" t="n">
        <f aca="false">SUM(W314+W326+W333+W340+W347)</f>
        <v>135000</v>
      </c>
      <c r="X313" s="213" t="n">
        <f aca="false">SUM(X314+X326+X333+X340+X347)</f>
        <v>255000</v>
      </c>
      <c r="Y313" s="213" t="n">
        <f aca="false">SUM(Y314+Y326+Y333+Y340+Y347)</f>
        <v>245000</v>
      </c>
      <c r="Z313" s="213" t="n">
        <f aca="false">SUM(Z314+Z326+Z333+Z340+Z347)</f>
        <v>345000</v>
      </c>
      <c r="AA313" s="213" t="n">
        <f aca="false">SUM(AA314+AA326+AA333+AA340+AA347)</f>
        <v>329000</v>
      </c>
      <c r="AB313" s="213" t="n">
        <f aca="false">SUM(AB314+AB326+AB333+AB340+AB347)</f>
        <v>113000</v>
      </c>
      <c r="AC313" s="213" t="n">
        <f aca="false">SUM(AC314+AC326+AC333+AC340+AC347)</f>
        <v>439000</v>
      </c>
      <c r="AD313" s="213" t="n">
        <f aca="false">SUM(AD314+AD326+AD333+AD340+AD347)</f>
        <v>544000</v>
      </c>
      <c r="AE313" s="213" t="n">
        <f aca="false">SUM(AE314+AE326+AE333+AE340+AE347)</f>
        <v>0</v>
      </c>
      <c r="AF313" s="213" t="n">
        <f aca="false">SUM(AF314+AF326+AF333+AF340+AF347)</f>
        <v>0</v>
      </c>
      <c r="AG313" s="213" t="n">
        <f aca="false">SUM(AG314+AG326+AG333+AG340+AG347)</f>
        <v>556000</v>
      </c>
      <c r="AH313" s="213" t="n">
        <f aca="false">SUM(AH314+AH326+AH333+AH340+AH347)</f>
        <v>395155</v>
      </c>
      <c r="AI313" s="213" t="n">
        <f aca="false">SUM(AI314+AI326+AI333+AI340+AI347)</f>
        <v>462000</v>
      </c>
      <c r="AJ313" s="213" t="n">
        <f aca="false">SUM(AJ314+AJ326+AJ333+AJ340+AJ347)</f>
        <v>162500</v>
      </c>
      <c r="AK313" s="213" t="n">
        <f aca="false">SUM(AK314+AK326+AK333+AK340+AK347)</f>
        <v>588000</v>
      </c>
      <c r="AL313" s="213" t="n">
        <f aca="false">SUM(AL314+AL326+AL333+AL340+AL347)</f>
        <v>47000</v>
      </c>
      <c r="AM313" s="213" t="n">
        <f aca="false">SUM(AM314+AM326+AM333+AM340+AM347)</f>
        <v>0</v>
      </c>
      <c r="AN313" s="213" t="n">
        <f aca="false">SUM(AN314+AN326+AN333+AN340+AN347)</f>
        <v>635000</v>
      </c>
      <c r="AO313" s="207" t="n">
        <f aca="false">SUM(AN313/$AN$2)</f>
        <v>84278.9833432876</v>
      </c>
      <c r="AP313" s="213" t="n">
        <f aca="false">SUM(AP314+AP326+AP333+AP340+AP347)</f>
        <v>551000</v>
      </c>
      <c r="AQ313" s="213" t="n">
        <f aca="false">SUM(AQ314+AQ326+AQ333+AQ340+AQ347)</f>
        <v>0</v>
      </c>
      <c r="AR313" s="207" t="n">
        <f aca="false">SUM(AP313/$AN$2)</f>
        <v>73130.267436459</v>
      </c>
      <c r="AS313" s="207"/>
      <c r="AT313" s="207" t="n">
        <f aca="false">SUM(AT314+AT326+AT333+AT340+AT347)</f>
        <v>18608.38</v>
      </c>
      <c r="AU313" s="207" t="n">
        <f aca="false">SUM(AU314+AU326+AU333+AU340+AU347)</f>
        <v>0</v>
      </c>
      <c r="AV313" s="207" t="n">
        <f aca="false">SUM(AV314+AV326+AV333+AV340+AV347)</f>
        <v>0</v>
      </c>
      <c r="AW313" s="207" t="n">
        <f aca="false">SUM(AR313+AU313-AV313)</f>
        <v>73130.267436459</v>
      </c>
      <c r="AX313" s="215" t="n">
        <f aca="false">SUM(AX314+AX326+AX333+AX340+AX347)</f>
        <v>48063.17</v>
      </c>
      <c r="AY313" s="216" t="n">
        <f aca="false">SUM(AY314+AY326+AY333+AY340+AY347)</f>
        <v>2000</v>
      </c>
      <c r="AZ313" s="216" t="n">
        <f aca="false">SUM(AZ314+AZ326+AZ333+AZ340+AZ347)</f>
        <v>19226.49</v>
      </c>
      <c r="BA313" s="287" t="n">
        <f aca="false">SUM(BA314+BA326+BA333+BA340+BA347)</f>
        <v>55903.777436459</v>
      </c>
      <c r="BI313" s="3"/>
    </row>
    <row r="314" customFormat="false" ht="12.75" hidden="false" customHeight="false" outlineLevel="0" collapsed="false">
      <c r="A314" s="204" t="s">
        <v>408</v>
      </c>
      <c r="B314" s="205"/>
      <c r="C314" s="205"/>
      <c r="D314" s="205"/>
      <c r="E314" s="205"/>
      <c r="F314" s="205"/>
      <c r="G314" s="205"/>
      <c r="H314" s="205"/>
      <c r="I314" s="211" t="s">
        <v>155</v>
      </c>
      <c r="J314" s="212" t="s">
        <v>409</v>
      </c>
      <c r="K314" s="213" t="n">
        <f aca="false">SUM(K315)</f>
        <v>36000</v>
      </c>
      <c r="L314" s="213" t="n">
        <f aca="false">SUM(L315)</f>
        <v>20000</v>
      </c>
      <c r="M314" s="213" t="n">
        <f aca="false">SUM(M315)</f>
        <v>20000</v>
      </c>
      <c r="N314" s="213" t="n">
        <f aca="false">SUM(N315)</f>
        <v>13000</v>
      </c>
      <c r="O314" s="213" t="n">
        <f aca="false">SUM(O315)</f>
        <v>13000</v>
      </c>
      <c r="P314" s="213" t="n">
        <f aca="false">SUM(P315)</f>
        <v>25000</v>
      </c>
      <c r="Q314" s="213" t="n">
        <f aca="false">SUM(Q315)</f>
        <v>25000</v>
      </c>
      <c r="R314" s="213" t="n">
        <f aca="false">SUM(R315)</f>
        <v>20000</v>
      </c>
      <c r="S314" s="213" t="n">
        <f aca="false">SUM(S315)</f>
        <v>25000</v>
      </c>
      <c r="T314" s="213" t="n">
        <f aca="false">SUM(T315)</f>
        <v>13500</v>
      </c>
      <c r="U314" s="213" t="n">
        <f aca="false">SUM(U315)</f>
        <v>0</v>
      </c>
      <c r="V314" s="213" t="n">
        <f aca="false">SUM(V315)</f>
        <v>200</v>
      </c>
      <c r="W314" s="213" t="n">
        <f aca="false">SUM(W315)</f>
        <v>45000</v>
      </c>
      <c r="X314" s="213" t="n">
        <f aca="false">SUM(X315)</f>
        <v>45000</v>
      </c>
      <c r="Y314" s="213" t="n">
        <f aca="false">SUM(Y315)</f>
        <v>45000</v>
      </c>
      <c r="Z314" s="213" t="n">
        <f aca="false">SUM(Z315)</f>
        <v>65000</v>
      </c>
      <c r="AA314" s="213" t="n">
        <f aca="false">SUM(AA315)</f>
        <v>55000</v>
      </c>
      <c r="AB314" s="213" t="n">
        <f aca="false">SUM(AB315)</f>
        <v>9500</v>
      </c>
      <c r="AC314" s="213" t="n">
        <f aca="false">SUM(AC315)</f>
        <v>115000</v>
      </c>
      <c r="AD314" s="213" t="n">
        <f aca="false">SUM(AD315)</f>
        <v>220000</v>
      </c>
      <c r="AE314" s="213" t="n">
        <f aca="false">SUM(AE315)</f>
        <v>0</v>
      </c>
      <c r="AF314" s="213" t="n">
        <f aca="false">SUM(AF315)</f>
        <v>0</v>
      </c>
      <c r="AG314" s="213" t="n">
        <f aca="false">SUM(AG315)</f>
        <v>220000</v>
      </c>
      <c r="AH314" s="213" t="n">
        <f aca="false">SUM(AH315)</f>
        <v>211155</v>
      </c>
      <c r="AI314" s="213" t="n">
        <f aca="false">SUM(AI315)</f>
        <v>135000</v>
      </c>
      <c r="AJ314" s="213" t="n">
        <f aca="false">SUM(AJ315)</f>
        <v>12500</v>
      </c>
      <c r="AK314" s="213" t="n">
        <f aca="false">SUM(AK315)</f>
        <v>200000</v>
      </c>
      <c r="AL314" s="213" t="n">
        <f aca="false">SUM(AL315)</f>
        <v>0</v>
      </c>
      <c r="AM314" s="213" t="n">
        <f aca="false">SUM(AM315)</f>
        <v>0</v>
      </c>
      <c r="AN314" s="213" t="n">
        <f aca="false">SUM(AN315)</f>
        <v>200000</v>
      </c>
      <c r="AO314" s="207" t="n">
        <f aca="false">SUM(AN314/$AN$2)</f>
        <v>26544.5616829252</v>
      </c>
      <c r="AP314" s="213" t="n">
        <f aca="false">SUM(AP315)</f>
        <v>175000</v>
      </c>
      <c r="AQ314" s="213" t="n">
        <f aca="false">SUM(AQ315)</f>
        <v>0</v>
      </c>
      <c r="AR314" s="207" t="n">
        <f aca="false">SUM(AP314/$AN$2)</f>
        <v>23226.4914725596</v>
      </c>
      <c r="AS314" s="207"/>
      <c r="AT314" s="207" t="n">
        <f aca="false">SUM(AT315)</f>
        <v>0</v>
      </c>
      <c r="AU314" s="207" t="n">
        <f aca="false">SUM(AU315)</f>
        <v>0</v>
      </c>
      <c r="AV314" s="207" t="n">
        <f aca="false">SUM(AV315)</f>
        <v>0</v>
      </c>
      <c r="AW314" s="207" t="n">
        <f aca="false">SUM(AR314+AU314-AV314)</f>
        <v>23226.4914725596</v>
      </c>
      <c r="AX314" s="215" t="n">
        <f aca="false">SUM(AX319)</f>
        <v>4000</v>
      </c>
      <c r="AY314" s="216" t="n">
        <f aca="false">SUM(AY319)</f>
        <v>0</v>
      </c>
      <c r="AZ314" s="216" t="n">
        <f aca="false">SUM(AZ319)</f>
        <v>19226.49</v>
      </c>
      <c r="BA314" s="287" t="n">
        <f aca="false">SUM(BA319)</f>
        <v>4000.00147255956</v>
      </c>
      <c r="BI314" s="3"/>
    </row>
    <row r="315" customFormat="false" ht="12.75" hidden="false" customHeight="false" outlineLevel="0" collapsed="false">
      <c r="A315" s="204"/>
      <c r="B315" s="205"/>
      <c r="C315" s="205"/>
      <c r="D315" s="205"/>
      <c r="E315" s="205"/>
      <c r="F315" s="205"/>
      <c r="G315" s="205"/>
      <c r="H315" s="205"/>
      <c r="I315" s="211" t="s">
        <v>410</v>
      </c>
      <c r="J315" s="212"/>
      <c r="K315" s="213" t="n">
        <f aca="false">SUM(K319)</f>
        <v>36000</v>
      </c>
      <c r="L315" s="213" t="n">
        <f aca="false">SUM(L319)</f>
        <v>20000</v>
      </c>
      <c r="M315" s="213" t="n">
        <f aca="false">SUM(M319)</f>
        <v>20000</v>
      </c>
      <c r="N315" s="213" t="n">
        <f aca="false">SUM(N319)</f>
        <v>13000</v>
      </c>
      <c r="O315" s="213" t="n">
        <f aca="false">SUM(O319)</f>
        <v>13000</v>
      </c>
      <c r="P315" s="213" t="n">
        <f aca="false">SUM(P319)</f>
        <v>25000</v>
      </c>
      <c r="Q315" s="213" t="n">
        <f aca="false">SUM(Q319)</f>
        <v>25000</v>
      </c>
      <c r="R315" s="213" t="n">
        <f aca="false">SUM(R319)</f>
        <v>20000</v>
      </c>
      <c r="S315" s="213" t="n">
        <f aca="false">SUM(S319)</f>
        <v>25000</v>
      </c>
      <c r="T315" s="213" t="n">
        <f aca="false">SUM(T319)</f>
        <v>13500</v>
      </c>
      <c r="U315" s="213" t="n">
        <f aca="false">SUM(U319)</f>
        <v>0</v>
      </c>
      <c r="V315" s="213" t="n">
        <f aca="false">SUM(V319)</f>
        <v>200</v>
      </c>
      <c r="W315" s="213" t="n">
        <f aca="false">SUM(W319)</f>
        <v>45000</v>
      </c>
      <c r="X315" s="213" t="n">
        <f aca="false">SUM(X319)</f>
        <v>45000</v>
      </c>
      <c r="Y315" s="213" t="n">
        <f aca="false">SUM(Y319)</f>
        <v>45000</v>
      </c>
      <c r="Z315" s="213" t="n">
        <f aca="false">SUM(Z319)</f>
        <v>65000</v>
      </c>
      <c r="AA315" s="213" t="n">
        <f aca="false">SUM(AA319)</f>
        <v>55000</v>
      </c>
      <c r="AB315" s="213" t="n">
        <f aca="false">SUM(AB319)</f>
        <v>9500</v>
      </c>
      <c r="AC315" s="213" t="n">
        <f aca="false">SUM(AC319)</f>
        <v>115000</v>
      </c>
      <c r="AD315" s="213" t="n">
        <f aca="false">SUM(AD319)</f>
        <v>220000</v>
      </c>
      <c r="AE315" s="213" t="n">
        <f aca="false">SUM(AE319)</f>
        <v>0</v>
      </c>
      <c r="AF315" s="213" t="n">
        <f aca="false">SUM(AF319)</f>
        <v>0</v>
      </c>
      <c r="AG315" s="213" t="n">
        <f aca="false">SUM(AG319)</f>
        <v>220000</v>
      </c>
      <c r="AH315" s="213" t="n">
        <f aca="false">SUM(AH319)</f>
        <v>211155</v>
      </c>
      <c r="AI315" s="213" t="n">
        <f aca="false">SUM(AI319)</f>
        <v>135000</v>
      </c>
      <c r="AJ315" s="213" t="n">
        <f aca="false">SUM(AJ319)</f>
        <v>12500</v>
      </c>
      <c r="AK315" s="213" t="n">
        <f aca="false">SUM(AK319)</f>
        <v>200000</v>
      </c>
      <c r="AL315" s="213" t="n">
        <f aca="false">SUM(AL319)</f>
        <v>0</v>
      </c>
      <c r="AM315" s="213" t="n">
        <f aca="false">SUM(AM319)</f>
        <v>0</v>
      </c>
      <c r="AN315" s="213" t="n">
        <f aca="false">SUM(AN319)</f>
        <v>200000</v>
      </c>
      <c r="AO315" s="207" t="n">
        <f aca="false">SUM(AN315/$AN$2)</f>
        <v>26544.5616829252</v>
      </c>
      <c r="AP315" s="213" t="n">
        <f aca="false">SUM(AP319)</f>
        <v>175000</v>
      </c>
      <c r="AQ315" s="213" t="n">
        <f aca="false">SUM(AQ319)</f>
        <v>0</v>
      </c>
      <c r="AR315" s="207" t="n">
        <f aca="false">SUM(AP315/$AN$2)</f>
        <v>23226.4914725596</v>
      </c>
      <c r="AS315" s="207"/>
      <c r="AT315" s="207" t="n">
        <f aca="false">SUM(AT319)</f>
        <v>0</v>
      </c>
      <c r="AU315" s="207" t="n">
        <f aca="false">SUM(AU319)</f>
        <v>0</v>
      </c>
      <c r="AV315" s="207" t="n">
        <f aca="false">SUM(AV319)</f>
        <v>0</v>
      </c>
      <c r="AW315" s="207" t="n">
        <f aca="false">SUM(AR315+AU315-AV315)</f>
        <v>23226.4914725596</v>
      </c>
      <c r="AX315" s="215"/>
      <c r="AY315" s="180" t="n">
        <f aca="false">SUM(AY316:AY318)</f>
        <v>0</v>
      </c>
      <c r="AZ315" s="180" t="n">
        <f aca="false">SUM(AZ316:AZ318)</f>
        <v>0</v>
      </c>
      <c r="BA315" s="160" t="n">
        <v>4000</v>
      </c>
      <c r="BI315" s="3"/>
    </row>
    <row r="316" customFormat="false" ht="12.75" hidden="false" customHeight="false" outlineLevel="0" collapsed="false">
      <c r="A316" s="204"/>
      <c r="B316" s="205" t="s">
        <v>158</v>
      </c>
      <c r="C316" s="205"/>
      <c r="D316" s="205"/>
      <c r="E316" s="205"/>
      <c r="F316" s="205"/>
      <c r="G316" s="205"/>
      <c r="H316" s="205"/>
      <c r="I316" s="217" t="s">
        <v>159</v>
      </c>
      <c r="J316" s="218" t="s">
        <v>160</v>
      </c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3"/>
      <c r="Z316" s="213"/>
      <c r="AA316" s="213"/>
      <c r="AB316" s="213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07"/>
      <c r="AP316" s="213"/>
      <c r="AQ316" s="213"/>
      <c r="AR316" s="207"/>
      <c r="AS316" s="207"/>
      <c r="AT316" s="207"/>
      <c r="AU316" s="207"/>
      <c r="AV316" s="207"/>
      <c r="AW316" s="207"/>
      <c r="AX316" s="215"/>
      <c r="AY316" s="180"/>
      <c r="AZ316" s="180"/>
      <c r="BA316" s="160" t="n">
        <v>4000</v>
      </c>
      <c r="BI316" s="3"/>
    </row>
    <row r="317" customFormat="false" ht="12.75" hidden="false" customHeight="false" outlineLevel="0" collapsed="false">
      <c r="A317" s="204"/>
      <c r="B317" s="205" t="s">
        <v>178</v>
      </c>
      <c r="C317" s="205"/>
      <c r="D317" s="205"/>
      <c r="E317" s="205"/>
      <c r="F317" s="205"/>
      <c r="G317" s="205"/>
      <c r="H317" s="205"/>
      <c r="I317" s="234" t="s">
        <v>179</v>
      </c>
      <c r="J317" s="218" t="s">
        <v>28</v>
      </c>
      <c r="K317" s="213"/>
      <c r="L317" s="213"/>
      <c r="M317" s="213"/>
      <c r="N317" s="213"/>
      <c r="O317" s="213"/>
      <c r="P317" s="213"/>
      <c r="Q317" s="213"/>
      <c r="R317" s="213"/>
      <c r="S317" s="213"/>
      <c r="T317" s="213"/>
      <c r="U317" s="213"/>
      <c r="V317" s="213"/>
      <c r="W317" s="213"/>
      <c r="X317" s="213"/>
      <c r="Y317" s="213"/>
      <c r="Z317" s="213"/>
      <c r="AA317" s="213"/>
      <c r="AB317" s="213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07" t="n">
        <f aca="false">SUM(AN317/$AN$2)</f>
        <v>0</v>
      </c>
      <c r="AP317" s="213" t="n">
        <v>25000</v>
      </c>
      <c r="AQ317" s="213"/>
      <c r="AR317" s="207" t="n">
        <f aca="false">SUM(AP317/$AN$2)</f>
        <v>3318.07021036565</v>
      </c>
      <c r="AS317" s="207"/>
      <c r="AT317" s="207" t="n">
        <v>25000</v>
      </c>
      <c r="AU317" s="207"/>
      <c r="AV317" s="207"/>
      <c r="AW317" s="207" t="n">
        <f aca="false">SUM(AR317+AU317-AV317)</f>
        <v>3318.07021036565</v>
      </c>
      <c r="AX317" s="215"/>
      <c r="AY317" s="180"/>
      <c r="AZ317" s="180"/>
      <c r="BA317" s="160" t="n">
        <v>0</v>
      </c>
      <c r="BI317" s="3"/>
    </row>
    <row r="318" customFormat="false" ht="12.75" hidden="false" customHeight="false" outlineLevel="0" collapsed="false">
      <c r="A318" s="204"/>
      <c r="B318" s="205" t="s">
        <v>178</v>
      </c>
      <c r="C318" s="205"/>
      <c r="D318" s="205"/>
      <c r="E318" s="205"/>
      <c r="F318" s="205"/>
      <c r="G318" s="205"/>
      <c r="H318" s="205"/>
      <c r="I318" s="217" t="s">
        <v>184</v>
      </c>
      <c r="J318" s="218" t="s">
        <v>185</v>
      </c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  <c r="Z318" s="213"/>
      <c r="AA318" s="213"/>
      <c r="AB318" s="213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07" t="n">
        <f aca="false">SUM(AN318/$AN$2)</f>
        <v>0</v>
      </c>
      <c r="AP318" s="213" t="n">
        <v>150000</v>
      </c>
      <c r="AQ318" s="213"/>
      <c r="AR318" s="207" t="n">
        <f aca="false">SUM(AP318/$AN$2)</f>
        <v>19908.4212621939</v>
      </c>
      <c r="AS318" s="207"/>
      <c r="AT318" s="207" t="n">
        <v>150000</v>
      </c>
      <c r="AU318" s="207"/>
      <c r="AV318" s="207"/>
      <c r="AW318" s="207" t="n">
        <f aca="false">SUM(AR318+AU318-AV318)</f>
        <v>19908.4212621939</v>
      </c>
      <c r="AX318" s="215"/>
      <c r="AY318" s="180"/>
      <c r="AZ318" s="180"/>
      <c r="BA318" s="160" t="n">
        <v>0</v>
      </c>
      <c r="BI318" s="3"/>
    </row>
    <row r="319" customFormat="false" ht="12.75" hidden="false" customHeight="false" outlineLevel="0" collapsed="false">
      <c r="A319" s="242"/>
      <c r="B319" s="220"/>
      <c r="C319" s="220"/>
      <c r="D319" s="220"/>
      <c r="E319" s="220"/>
      <c r="F319" s="220"/>
      <c r="G319" s="220"/>
      <c r="H319" s="220"/>
      <c r="I319" s="206" t="n">
        <v>3</v>
      </c>
      <c r="J319" s="137" t="s">
        <v>71</v>
      </c>
      <c r="K319" s="213" t="n">
        <f aca="false">SUM(K320)</f>
        <v>36000</v>
      </c>
      <c r="L319" s="213" t="n">
        <f aca="false">SUM(L320)</f>
        <v>20000</v>
      </c>
      <c r="M319" s="213" t="n">
        <f aca="false">SUM(M320)</f>
        <v>20000</v>
      </c>
      <c r="N319" s="213" t="n">
        <f aca="false">SUM(N320)</f>
        <v>13000</v>
      </c>
      <c r="O319" s="213" t="n">
        <f aca="false">SUM(O320)</f>
        <v>13000</v>
      </c>
      <c r="P319" s="213" t="n">
        <f aca="false">SUM(P320)</f>
        <v>25000</v>
      </c>
      <c r="Q319" s="213" t="n">
        <f aca="false">SUM(Q320)</f>
        <v>25000</v>
      </c>
      <c r="R319" s="213" t="n">
        <f aca="false">SUM(R320)</f>
        <v>20000</v>
      </c>
      <c r="S319" s="213" t="n">
        <f aca="false">SUM(S320)</f>
        <v>25000</v>
      </c>
      <c r="T319" s="213" t="n">
        <f aca="false">SUM(T320)</f>
        <v>13500</v>
      </c>
      <c r="U319" s="213" t="n">
        <f aca="false">SUM(U320)</f>
        <v>0</v>
      </c>
      <c r="V319" s="213" t="n">
        <f aca="false">SUM(V320)</f>
        <v>200</v>
      </c>
      <c r="W319" s="213" t="n">
        <f aca="false">SUM(W320)</f>
        <v>45000</v>
      </c>
      <c r="X319" s="213" t="n">
        <f aca="false">SUM(X320)</f>
        <v>45000</v>
      </c>
      <c r="Y319" s="213" t="n">
        <f aca="false">SUM(Y320)</f>
        <v>45000</v>
      </c>
      <c r="Z319" s="213" t="n">
        <f aca="false">SUM(Z320)</f>
        <v>65000</v>
      </c>
      <c r="AA319" s="213" t="n">
        <f aca="false">SUM(AA320)</f>
        <v>55000</v>
      </c>
      <c r="AB319" s="213" t="n">
        <f aca="false">SUM(AB320)</f>
        <v>9500</v>
      </c>
      <c r="AC319" s="213" t="n">
        <f aca="false">SUM(AC320)</f>
        <v>115000</v>
      </c>
      <c r="AD319" s="213" t="n">
        <f aca="false">SUM(AD320)</f>
        <v>220000</v>
      </c>
      <c r="AE319" s="213" t="n">
        <f aca="false">SUM(AE320)</f>
        <v>0</v>
      </c>
      <c r="AF319" s="213" t="n">
        <f aca="false">SUM(AF320)</f>
        <v>0</v>
      </c>
      <c r="AG319" s="213" t="n">
        <f aca="false">SUM(AG320)</f>
        <v>220000</v>
      </c>
      <c r="AH319" s="213" t="n">
        <f aca="false">SUM(AH320)</f>
        <v>211155</v>
      </c>
      <c r="AI319" s="213" t="n">
        <f aca="false">SUM(AI320)</f>
        <v>135000</v>
      </c>
      <c r="AJ319" s="213" t="n">
        <f aca="false">SUM(AJ320)</f>
        <v>12500</v>
      </c>
      <c r="AK319" s="213" t="n">
        <f aca="false">SUM(AK320)</f>
        <v>200000</v>
      </c>
      <c r="AL319" s="213" t="n">
        <f aca="false">SUM(AL320)</f>
        <v>0</v>
      </c>
      <c r="AM319" s="213" t="n">
        <f aca="false">SUM(AM320)</f>
        <v>0</v>
      </c>
      <c r="AN319" s="213" t="n">
        <f aca="false">SUM(AN320)</f>
        <v>200000</v>
      </c>
      <c r="AO319" s="207" t="n">
        <f aca="false">SUM(AN319/$AN$2)</f>
        <v>26544.5616829252</v>
      </c>
      <c r="AP319" s="213" t="n">
        <f aca="false">SUM(AP320)</f>
        <v>175000</v>
      </c>
      <c r="AQ319" s="213" t="n">
        <f aca="false">SUM(AQ320)</f>
        <v>0</v>
      </c>
      <c r="AR319" s="207" t="n">
        <f aca="false">SUM(AP319/$AN$2)</f>
        <v>23226.4914725596</v>
      </c>
      <c r="AS319" s="207"/>
      <c r="AT319" s="207" t="n">
        <f aca="false">SUM(AT320)</f>
        <v>0</v>
      </c>
      <c r="AU319" s="207" t="n">
        <f aca="false">SUM(AU320)</f>
        <v>0</v>
      </c>
      <c r="AV319" s="207" t="n">
        <f aca="false">SUM(AV320)</f>
        <v>0</v>
      </c>
      <c r="AW319" s="207" t="n">
        <f aca="false">SUM(AR319+AU319-AV319)</f>
        <v>23226.4914725596</v>
      </c>
      <c r="AX319" s="215" t="n">
        <f aca="false">SUM(AX320)</f>
        <v>4000</v>
      </c>
      <c r="AY319" s="216" t="n">
        <f aca="false">SUM(AY320)</f>
        <v>0</v>
      </c>
      <c r="AZ319" s="216" t="n">
        <f aca="false">SUM(AZ320)</f>
        <v>19226.49</v>
      </c>
      <c r="BA319" s="287" t="n">
        <f aca="false">SUM(BA320)</f>
        <v>4000.00147255956</v>
      </c>
      <c r="BI319" s="3"/>
    </row>
    <row r="320" customFormat="false" ht="12.75" hidden="false" customHeight="false" outlineLevel="0" collapsed="false">
      <c r="A320" s="242"/>
      <c r="B320" s="220" t="s">
        <v>411</v>
      </c>
      <c r="C320" s="220"/>
      <c r="D320" s="220"/>
      <c r="E320" s="220"/>
      <c r="F320" s="220"/>
      <c r="G320" s="220"/>
      <c r="H320" s="220"/>
      <c r="I320" s="206" t="n">
        <v>38</v>
      </c>
      <c r="J320" s="137" t="s">
        <v>77</v>
      </c>
      <c r="K320" s="213" t="n">
        <f aca="false">SUM(K321)</f>
        <v>36000</v>
      </c>
      <c r="L320" s="213" t="n">
        <f aca="false">SUM(L321)</f>
        <v>20000</v>
      </c>
      <c r="M320" s="213" t="n">
        <f aca="false">SUM(M321)</f>
        <v>20000</v>
      </c>
      <c r="N320" s="213" t="n">
        <f aca="false">SUM(N321+N324)</f>
        <v>13000</v>
      </c>
      <c r="O320" s="213" t="n">
        <f aca="false">SUM(O321+O324)</f>
        <v>13000</v>
      </c>
      <c r="P320" s="213" t="n">
        <f aca="false">SUM(P321+P324)</f>
        <v>25000</v>
      </c>
      <c r="Q320" s="213" t="n">
        <f aca="false">SUM(Q321+Q324)</f>
        <v>25000</v>
      </c>
      <c r="R320" s="213" t="n">
        <f aca="false">SUM(R321+R324)</f>
        <v>20000</v>
      </c>
      <c r="S320" s="213" t="n">
        <f aca="false">SUM(S321+S324)</f>
        <v>25000</v>
      </c>
      <c r="T320" s="213" t="n">
        <f aca="false">SUM(T321+T324)</f>
        <v>13500</v>
      </c>
      <c r="U320" s="213" t="n">
        <f aca="false">SUM(U321+U324)</f>
        <v>0</v>
      </c>
      <c r="V320" s="213" t="n">
        <f aca="false">SUM(V321+V324)</f>
        <v>200</v>
      </c>
      <c r="W320" s="213" t="n">
        <f aca="false">SUM(W321+W324)</f>
        <v>45000</v>
      </c>
      <c r="X320" s="213" t="n">
        <f aca="false">SUM(X321+X324)</f>
        <v>45000</v>
      </c>
      <c r="Y320" s="213" t="n">
        <f aca="false">SUM(Y321+Y324)</f>
        <v>45000</v>
      </c>
      <c r="Z320" s="213" t="n">
        <f aca="false">SUM(Z321+Z324)</f>
        <v>65000</v>
      </c>
      <c r="AA320" s="213" t="n">
        <f aca="false">SUM(AA321+AA324)</f>
        <v>55000</v>
      </c>
      <c r="AB320" s="213" t="n">
        <f aca="false">SUM(AB321+AB324)</f>
        <v>9500</v>
      </c>
      <c r="AC320" s="213" t="n">
        <f aca="false">SUM(AC321+AC324)</f>
        <v>115000</v>
      </c>
      <c r="AD320" s="213" t="n">
        <f aca="false">SUM(AD321+AD324)</f>
        <v>220000</v>
      </c>
      <c r="AE320" s="213" t="n">
        <f aca="false">SUM(AE321+AE324)</f>
        <v>0</v>
      </c>
      <c r="AF320" s="213" t="n">
        <f aca="false">SUM(AF321+AF324)</f>
        <v>0</v>
      </c>
      <c r="AG320" s="213" t="n">
        <f aca="false">SUM(AG321+AG324)</f>
        <v>220000</v>
      </c>
      <c r="AH320" s="213" t="n">
        <f aca="false">SUM(AH321+AH324)</f>
        <v>211155</v>
      </c>
      <c r="AI320" s="213" t="n">
        <f aca="false">SUM(AI321+AI324)</f>
        <v>135000</v>
      </c>
      <c r="AJ320" s="213" t="n">
        <f aca="false">SUM(AJ321+AJ324)</f>
        <v>12500</v>
      </c>
      <c r="AK320" s="213" t="n">
        <f aca="false">SUM(AK321+AK324)</f>
        <v>200000</v>
      </c>
      <c r="AL320" s="213" t="n">
        <f aca="false">SUM(AL321+AL324)</f>
        <v>0</v>
      </c>
      <c r="AM320" s="213" t="n">
        <f aca="false">SUM(AM321+AM324)</f>
        <v>0</v>
      </c>
      <c r="AN320" s="213" t="n">
        <f aca="false">SUM(AN321+AN324)</f>
        <v>200000</v>
      </c>
      <c r="AO320" s="207" t="n">
        <f aca="false">SUM(AN320/$AN$2)</f>
        <v>26544.5616829252</v>
      </c>
      <c r="AP320" s="213" t="n">
        <f aca="false">SUM(AP321+AP324)</f>
        <v>175000</v>
      </c>
      <c r="AQ320" s="213"/>
      <c r="AR320" s="207" t="n">
        <f aca="false">SUM(AP320/$AN$2)</f>
        <v>23226.4914725596</v>
      </c>
      <c r="AS320" s="207"/>
      <c r="AT320" s="207" t="n">
        <f aca="false">SUM(AT321+AT324)</f>
        <v>0</v>
      </c>
      <c r="AU320" s="207" t="n">
        <f aca="false">SUM(AU321+AU324)</f>
        <v>0</v>
      </c>
      <c r="AV320" s="207" t="n">
        <f aca="false">SUM(AV321+AV324)</f>
        <v>0</v>
      </c>
      <c r="AW320" s="207" t="n">
        <f aca="false">SUM(AR320+AU320-AV320)</f>
        <v>23226.4914725596</v>
      </c>
      <c r="AX320" s="215" t="n">
        <f aca="false">SUM(AX321+AX324)</f>
        <v>4000</v>
      </c>
      <c r="AY320" s="216" t="n">
        <f aca="false">SUM(AY321+AY324)</f>
        <v>0</v>
      </c>
      <c r="AZ320" s="216" t="n">
        <f aca="false">SUM(AZ321+AZ324)</f>
        <v>19226.49</v>
      </c>
      <c r="BA320" s="287" t="n">
        <f aca="false">SUM(BA321+BA324)</f>
        <v>4000.00147255956</v>
      </c>
      <c r="BI320" s="3"/>
    </row>
    <row r="321" customFormat="false" ht="12.75" hidden="true" customHeight="false" outlineLevel="0" collapsed="false">
      <c r="A321" s="204"/>
      <c r="B321" s="205"/>
      <c r="C321" s="205"/>
      <c r="D321" s="205"/>
      <c r="E321" s="205"/>
      <c r="F321" s="205"/>
      <c r="G321" s="205"/>
      <c r="H321" s="205"/>
      <c r="I321" s="217" t="n">
        <v>381</v>
      </c>
      <c r="J321" s="218" t="s">
        <v>169</v>
      </c>
      <c r="K321" s="213" t="n">
        <f aca="false">SUM(K322)</f>
        <v>36000</v>
      </c>
      <c r="L321" s="213" t="n">
        <f aca="false">SUM(L322)</f>
        <v>20000</v>
      </c>
      <c r="M321" s="213" t="n">
        <f aca="false">SUM(M322)</f>
        <v>20000</v>
      </c>
      <c r="N321" s="221" t="n">
        <f aca="false">SUM(N322)</f>
        <v>3000</v>
      </c>
      <c r="O321" s="221" t="n">
        <f aca="false">SUM(O322)</f>
        <v>3000</v>
      </c>
      <c r="P321" s="221" t="n">
        <f aca="false">SUM(P322)</f>
        <v>5000</v>
      </c>
      <c r="Q321" s="221" t="n">
        <f aca="false">SUM(Q322)</f>
        <v>5000</v>
      </c>
      <c r="R321" s="221" t="n">
        <f aca="false">SUM(R322)</f>
        <v>20000</v>
      </c>
      <c r="S321" s="221" t="n">
        <f aca="false">SUM(S322)</f>
        <v>5000</v>
      </c>
      <c r="T321" s="221" t="n">
        <f aca="false">SUM(T322)</f>
        <v>0</v>
      </c>
      <c r="U321" s="221" t="n">
        <f aca="false">SUM(U322)</f>
        <v>0</v>
      </c>
      <c r="V321" s="221" t="n">
        <f aca="false">SUM(V322)</f>
        <v>100</v>
      </c>
      <c r="W321" s="221" t="n">
        <f aca="false">SUM(W322)</f>
        <v>5000</v>
      </c>
      <c r="X321" s="221" t="n">
        <f aca="false">SUM(X322)</f>
        <v>25000</v>
      </c>
      <c r="Y321" s="221" t="n">
        <f aca="false">SUM(Y322)</f>
        <v>25000</v>
      </c>
      <c r="Z321" s="221" t="n">
        <f aca="false">SUM(Z322)</f>
        <v>15000</v>
      </c>
      <c r="AA321" s="221" t="n">
        <f aca="false">SUM(AA322:AA323)</f>
        <v>30000</v>
      </c>
      <c r="AB321" s="221" t="n">
        <f aca="false">SUM(AB322:AB323)</f>
        <v>9500</v>
      </c>
      <c r="AC321" s="221" t="n">
        <f aca="false">SUM(AC322:AC323)</f>
        <v>30000</v>
      </c>
      <c r="AD321" s="221" t="n">
        <f aca="false">SUM(AD322:AD323)</f>
        <v>35000</v>
      </c>
      <c r="AE321" s="221" t="n">
        <f aca="false">SUM(AE322:AE323)</f>
        <v>0</v>
      </c>
      <c r="AF321" s="221" t="n">
        <f aca="false">SUM(AF322:AF323)</f>
        <v>0</v>
      </c>
      <c r="AG321" s="221" t="n">
        <f aca="false">SUM(AG322:AG323)</f>
        <v>35000</v>
      </c>
      <c r="AH321" s="221" t="n">
        <f aca="false">SUM(AH322:AH323)</f>
        <v>31500</v>
      </c>
      <c r="AI321" s="221" t="n">
        <f aca="false">SUM(AI322:AI323)</f>
        <v>35000</v>
      </c>
      <c r="AJ321" s="221" t="n">
        <f aca="false">SUM(AJ322:AJ323)</f>
        <v>12500</v>
      </c>
      <c r="AK321" s="221" t="n">
        <f aca="false">SUM(AK322:AK323)</f>
        <v>35000</v>
      </c>
      <c r="AL321" s="221" t="n">
        <f aca="false">SUM(AL322:AL323)</f>
        <v>0</v>
      </c>
      <c r="AM321" s="221" t="n">
        <f aca="false">SUM(AM322:AM323)</f>
        <v>0</v>
      </c>
      <c r="AN321" s="221" t="n">
        <f aca="false">SUM(AN322:AN323)</f>
        <v>35000</v>
      </c>
      <c r="AO321" s="207" t="n">
        <f aca="false">SUM(AN321/$AN$2)</f>
        <v>4645.29829451191</v>
      </c>
      <c r="AP321" s="221" t="n">
        <f aca="false">SUM(AP322:AP323)</f>
        <v>25000</v>
      </c>
      <c r="AQ321" s="221"/>
      <c r="AR321" s="207" t="n">
        <f aca="false">SUM(AP321/$AN$2)</f>
        <v>3318.07021036565</v>
      </c>
      <c r="AS321" s="207"/>
      <c r="AT321" s="207" t="n">
        <f aca="false">SUM(AT322:AT323)</f>
        <v>0</v>
      </c>
      <c r="AU321" s="207" t="n">
        <f aca="false">SUM(AU322:AU323)</f>
        <v>0</v>
      </c>
      <c r="AV321" s="207" t="n">
        <f aca="false">SUM(AV322:AV323)</f>
        <v>0</v>
      </c>
      <c r="AW321" s="207" t="n">
        <f aca="false">SUM(AR321+AU321-AV321)</f>
        <v>3318.07021036565</v>
      </c>
      <c r="AX321" s="215" t="n">
        <f aca="false">SUM(AX322+AX323)</f>
        <v>0</v>
      </c>
      <c r="AY321" s="216" t="n">
        <f aca="false">SUM(AY322+AY323)</f>
        <v>0</v>
      </c>
      <c r="AZ321" s="216" t="n">
        <f aca="false">SUM(AZ322+AZ323)</f>
        <v>3318.07</v>
      </c>
      <c r="BA321" s="287" t="n">
        <f aca="false">SUM(BA322+BA323)</f>
        <v>0.000210365651128086</v>
      </c>
      <c r="BI321" s="3"/>
    </row>
    <row r="322" customFormat="false" ht="12.75" hidden="true" customHeight="false" outlineLevel="0" collapsed="false">
      <c r="A322" s="204"/>
      <c r="B322" s="205"/>
      <c r="C322" s="205"/>
      <c r="D322" s="205"/>
      <c r="E322" s="205"/>
      <c r="F322" s="205"/>
      <c r="G322" s="205"/>
      <c r="H322" s="205"/>
      <c r="I322" s="217" t="n">
        <v>38113</v>
      </c>
      <c r="J322" s="218" t="s">
        <v>412</v>
      </c>
      <c r="K322" s="219" t="n">
        <v>36000</v>
      </c>
      <c r="L322" s="219" t="n">
        <v>20000</v>
      </c>
      <c r="M322" s="219" t="n">
        <v>20000</v>
      </c>
      <c r="N322" s="219" t="n">
        <v>3000</v>
      </c>
      <c r="O322" s="219" t="n">
        <v>3000</v>
      </c>
      <c r="P322" s="219" t="n">
        <v>5000</v>
      </c>
      <c r="Q322" s="219" t="n">
        <v>5000</v>
      </c>
      <c r="R322" s="219" t="n">
        <v>20000</v>
      </c>
      <c r="S322" s="219" t="n">
        <v>5000</v>
      </c>
      <c r="T322" s="219" t="n">
        <v>0</v>
      </c>
      <c r="U322" s="219"/>
      <c r="V322" s="207" t="n">
        <f aca="false">S322/P322*100</f>
        <v>100</v>
      </c>
      <c r="W322" s="219" t="n">
        <v>5000</v>
      </c>
      <c r="X322" s="219" t="n">
        <v>25000</v>
      </c>
      <c r="Y322" s="219" t="n">
        <v>25000</v>
      </c>
      <c r="Z322" s="219" t="n">
        <v>15000</v>
      </c>
      <c r="AA322" s="219" t="n">
        <v>26000</v>
      </c>
      <c r="AB322" s="219" t="n">
        <v>9500</v>
      </c>
      <c r="AC322" s="219" t="n">
        <v>26000</v>
      </c>
      <c r="AD322" s="219" t="n">
        <v>30000</v>
      </c>
      <c r="AE322" s="219"/>
      <c r="AF322" s="219"/>
      <c r="AG322" s="221" t="n">
        <f aca="false">SUM(AD322+AE322-AF322)</f>
        <v>30000</v>
      </c>
      <c r="AH322" s="219" t="n">
        <v>30000</v>
      </c>
      <c r="AI322" s="219" t="n">
        <v>30000</v>
      </c>
      <c r="AJ322" s="180" t="n">
        <v>12500</v>
      </c>
      <c r="AK322" s="219" t="n">
        <v>30000</v>
      </c>
      <c r="AL322" s="219"/>
      <c r="AM322" s="219"/>
      <c r="AN322" s="180" t="n">
        <f aca="false">SUM(AK322+AL322-AM322)</f>
        <v>30000</v>
      </c>
      <c r="AO322" s="207" t="n">
        <f aca="false">SUM(AN322/$AN$2)</f>
        <v>3981.68425243878</v>
      </c>
      <c r="AP322" s="180" t="n">
        <v>20000</v>
      </c>
      <c r="AQ322" s="180"/>
      <c r="AR322" s="207" t="n">
        <f aca="false">SUM(AP322/$AN$2)</f>
        <v>2654.45616829252</v>
      </c>
      <c r="AS322" s="207"/>
      <c r="AT322" s="207"/>
      <c r="AU322" s="207"/>
      <c r="AV322" s="207"/>
      <c r="AW322" s="207" t="n">
        <f aca="false">SUM(AR322+AU322-AV322)</f>
        <v>2654.45616829252</v>
      </c>
      <c r="AX322" s="215"/>
      <c r="AY322" s="180"/>
      <c r="AZ322" s="180" t="n">
        <v>2654.46</v>
      </c>
      <c r="BA322" s="160" t="n">
        <f aca="false">SUM(AW322+AY322-AZ322)</f>
        <v>-0.00383170747909389</v>
      </c>
      <c r="BI322" s="3"/>
    </row>
    <row r="323" customFormat="false" ht="12.75" hidden="true" customHeight="false" outlineLevel="0" collapsed="false">
      <c r="A323" s="204"/>
      <c r="B323" s="205"/>
      <c r="C323" s="205"/>
      <c r="D323" s="205"/>
      <c r="E323" s="205"/>
      <c r="F323" s="205"/>
      <c r="G323" s="205"/>
      <c r="H323" s="205"/>
      <c r="I323" s="217" t="n">
        <v>38113</v>
      </c>
      <c r="J323" s="218" t="s">
        <v>413</v>
      </c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07"/>
      <c r="W323" s="219"/>
      <c r="X323" s="219"/>
      <c r="Y323" s="219"/>
      <c r="Z323" s="219"/>
      <c r="AA323" s="219" t="n">
        <v>4000</v>
      </c>
      <c r="AB323" s="219"/>
      <c r="AC323" s="219" t="n">
        <v>4000</v>
      </c>
      <c r="AD323" s="219" t="n">
        <v>5000</v>
      </c>
      <c r="AE323" s="219"/>
      <c r="AF323" s="219"/>
      <c r="AG323" s="221" t="n">
        <f aca="false">SUM(AD323+AE323-AF323)</f>
        <v>5000</v>
      </c>
      <c r="AH323" s="219" t="n">
        <v>1500</v>
      </c>
      <c r="AI323" s="219" t="n">
        <v>5000</v>
      </c>
      <c r="AJ323" s="180" t="n">
        <v>0</v>
      </c>
      <c r="AK323" s="219" t="n">
        <v>5000</v>
      </c>
      <c r="AL323" s="219"/>
      <c r="AM323" s="219"/>
      <c r="AN323" s="180" t="n">
        <f aca="false">SUM(AK323+AL323-AM323)</f>
        <v>5000</v>
      </c>
      <c r="AO323" s="207" t="n">
        <f aca="false">SUM(AN323/$AN$2)</f>
        <v>663.61404207313</v>
      </c>
      <c r="AP323" s="180" t="n">
        <v>5000</v>
      </c>
      <c r="AQ323" s="180"/>
      <c r="AR323" s="207" t="n">
        <f aca="false">SUM(AP323/$AN$2)</f>
        <v>663.61404207313</v>
      </c>
      <c r="AS323" s="207"/>
      <c r="AT323" s="207"/>
      <c r="AU323" s="207"/>
      <c r="AV323" s="207"/>
      <c r="AW323" s="207" t="n">
        <f aca="false">SUM(AR323+AU323-AV323)</f>
        <v>663.61404207313</v>
      </c>
      <c r="AX323" s="215"/>
      <c r="AY323" s="180"/>
      <c r="AZ323" s="180" t="n">
        <v>663.61</v>
      </c>
      <c r="BA323" s="160" t="n">
        <f aca="false">SUM(AW323+AY323-AZ323)</f>
        <v>0.00404207313022198</v>
      </c>
      <c r="BI323" s="3"/>
    </row>
    <row r="324" customFormat="false" ht="12.75" hidden="true" customHeight="false" outlineLevel="0" collapsed="false">
      <c r="A324" s="204"/>
      <c r="B324" s="205"/>
      <c r="C324" s="205"/>
      <c r="D324" s="205"/>
      <c r="E324" s="205"/>
      <c r="F324" s="205"/>
      <c r="G324" s="205"/>
      <c r="H324" s="205"/>
      <c r="I324" s="217" t="n">
        <v>382</v>
      </c>
      <c r="J324" s="218" t="s">
        <v>400</v>
      </c>
      <c r="K324" s="219"/>
      <c r="L324" s="219"/>
      <c r="M324" s="219"/>
      <c r="N324" s="219" t="n">
        <f aca="false">SUM(N325)</f>
        <v>10000</v>
      </c>
      <c r="O324" s="219" t="n">
        <f aca="false">SUM(O325)</f>
        <v>10000</v>
      </c>
      <c r="P324" s="219" t="n">
        <f aca="false">SUM(P325)</f>
        <v>20000</v>
      </c>
      <c r="Q324" s="219" t="n">
        <f aca="false">SUM(Q325)</f>
        <v>20000</v>
      </c>
      <c r="R324" s="219" t="n">
        <f aca="false">SUM(R325)</f>
        <v>0</v>
      </c>
      <c r="S324" s="219" t="n">
        <f aca="false">SUM(S325)</f>
        <v>20000</v>
      </c>
      <c r="T324" s="219" t="n">
        <f aca="false">SUM(T325)</f>
        <v>13500</v>
      </c>
      <c r="U324" s="219" t="n">
        <f aca="false">SUM(U325)</f>
        <v>0</v>
      </c>
      <c r="V324" s="219" t="n">
        <f aca="false">SUM(V325)</f>
        <v>100</v>
      </c>
      <c r="W324" s="219" t="n">
        <f aca="false">SUM(W325)</f>
        <v>40000</v>
      </c>
      <c r="X324" s="219" t="n">
        <f aca="false">SUM(X325)</f>
        <v>20000</v>
      </c>
      <c r="Y324" s="219" t="n">
        <f aca="false">SUM(Y325)</f>
        <v>20000</v>
      </c>
      <c r="Z324" s="219" t="n">
        <f aca="false">SUM(Z325)</f>
        <v>50000</v>
      </c>
      <c r="AA324" s="219" t="n">
        <f aca="false">SUM(AA325)</f>
        <v>25000</v>
      </c>
      <c r="AB324" s="219" t="n">
        <f aca="false">SUM(AB325)</f>
        <v>0</v>
      </c>
      <c r="AC324" s="219" t="n">
        <f aca="false">SUM(AC325)</f>
        <v>85000</v>
      </c>
      <c r="AD324" s="219" t="n">
        <f aca="false">SUM(AD325)</f>
        <v>185000</v>
      </c>
      <c r="AE324" s="219" t="n">
        <f aca="false">SUM(AE325)</f>
        <v>0</v>
      </c>
      <c r="AF324" s="219" t="n">
        <f aca="false">SUM(AF325)</f>
        <v>0</v>
      </c>
      <c r="AG324" s="219" t="n">
        <f aca="false">SUM(AG325)</f>
        <v>185000</v>
      </c>
      <c r="AH324" s="219" t="n">
        <f aca="false">SUM(AH325)</f>
        <v>179655</v>
      </c>
      <c r="AI324" s="219" t="n">
        <f aca="false">SUM(AI325)</f>
        <v>100000</v>
      </c>
      <c r="AJ324" s="219" t="n">
        <f aca="false">SUM(AJ325)</f>
        <v>0</v>
      </c>
      <c r="AK324" s="219" t="n">
        <f aca="false">SUM(AK325)</f>
        <v>165000</v>
      </c>
      <c r="AL324" s="219" t="n">
        <f aca="false">SUM(AL325)</f>
        <v>0</v>
      </c>
      <c r="AM324" s="219" t="n">
        <f aca="false">SUM(AM325)</f>
        <v>0</v>
      </c>
      <c r="AN324" s="219" t="n">
        <f aca="false">SUM(AN325)</f>
        <v>165000</v>
      </c>
      <c r="AO324" s="207" t="n">
        <f aca="false">SUM(AN324/$AN$2)</f>
        <v>21899.2633884133</v>
      </c>
      <c r="AP324" s="219" t="n">
        <f aca="false">SUM(AP325)</f>
        <v>150000</v>
      </c>
      <c r="AQ324" s="219"/>
      <c r="AR324" s="207" t="n">
        <f aca="false">SUM(AP324/$AN$2)</f>
        <v>19908.4212621939</v>
      </c>
      <c r="AS324" s="207"/>
      <c r="AT324" s="207"/>
      <c r="AU324" s="207"/>
      <c r="AV324" s="207"/>
      <c r="AW324" s="207" t="n">
        <f aca="false">SUM(AR324+AU324-AV324)</f>
        <v>19908.4212621939</v>
      </c>
      <c r="AX324" s="215" t="n">
        <f aca="false">SUM(AX325)</f>
        <v>4000</v>
      </c>
      <c r="AY324" s="180" t="n">
        <f aca="false">SUM(AY325)</f>
        <v>0</v>
      </c>
      <c r="AZ324" s="180" t="n">
        <v>15908.42</v>
      </c>
      <c r="BA324" s="160" t="n">
        <f aca="false">SUM(AW324+AY324-AZ324)</f>
        <v>4000.00126219391</v>
      </c>
      <c r="BI324" s="3"/>
    </row>
    <row r="325" customFormat="false" ht="12.75" hidden="true" customHeight="false" outlineLevel="0" collapsed="false">
      <c r="A325" s="204"/>
      <c r="B325" s="205"/>
      <c r="C325" s="205"/>
      <c r="D325" s="205"/>
      <c r="E325" s="205"/>
      <c r="F325" s="205"/>
      <c r="G325" s="205"/>
      <c r="H325" s="205"/>
      <c r="I325" s="217" t="n">
        <v>38212</v>
      </c>
      <c r="J325" s="218" t="s">
        <v>414</v>
      </c>
      <c r="K325" s="219"/>
      <c r="L325" s="219"/>
      <c r="M325" s="219"/>
      <c r="N325" s="219" t="n">
        <v>10000</v>
      </c>
      <c r="O325" s="219" t="n">
        <v>10000</v>
      </c>
      <c r="P325" s="219" t="n">
        <v>20000</v>
      </c>
      <c r="Q325" s="219" t="n">
        <v>20000</v>
      </c>
      <c r="R325" s="219"/>
      <c r="S325" s="219" t="n">
        <v>20000</v>
      </c>
      <c r="T325" s="219" t="n">
        <v>13500</v>
      </c>
      <c r="U325" s="219"/>
      <c r="V325" s="207" t="n">
        <f aca="false">S325/P325*100</f>
        <v>100</v>
      </c>
      <c r="W325" s="207" t="n">
        <v>40000</v>
      </c>
      <c r="X325" s="219" t="n">
        <v>20000</v>
      </c>
      <c r="Y325" s="219" t="n">
        <v>20000</v>
      </c>
      <c r="Z325" s="219" t="n">
        <v>50000</v>
      </c>
      <c r="AA325" s="219" t="n">
        <v>25000</v>
      </c>
      <c r="AB325" s="219"/>
      <c r="AC325" s="219" t="n">
        <v>85000</v>
      </c>
      <c r="AD325" s="219" t="n">
        <v>185000</v>
      </c>
      <c r="AE325" s="219"/>
      <c r="AF325" s="219"/>
      <c r="AG325" s="221" t="n">
        <f aca="false">SUM(AD325+AE325-AF325)</f>
        <v>185000</v>
      </c>
      <c r="AH325" s="219" t="n">
        <v>179655</v>
      </c>
      <c r="AI325" s="219" t="n">
        <v>100000</v>
      </c>
      <c r="AJ325" s="180" t="n">
        <v>0</v>
      </c>
      <c r="AK325" s="219" t="n">
        <v>165000</v>
      </c>
      <c r="AL325" s="219"/>
      <c r="AM325" s="219"/>
      <c r="AN325" s="180" t="n">
        <f aca="false">SUM(AK325+AL325-AM325)</f>
        <v>165000</v>
      </c>
      <c r="AO325" s="207" t="n">
        <f aca="false">SUM(AN325/$AN$2)</f>
        <v>21899.2633884133</v>
      </c>
      <c r="AP325" s="180" t="n">
        <v>150000</v>
      </c>
      <c r="AQ325" s="180"/>
      <c r="AR325" s="207" t="n">
        <f aca="false">SUM(AP325/$AN$2)</f>
        <v>19908.4212621939</v>
      </c>
      <c r="AS325" s="207"/>
      <c r="AT325" s="207"/>
      <c r="AU325" s="207"/>
      <c r="AV325" s="207"/>
      <c r="AW325" s="207" t="n">
        <f aca="false">SUM(AR325+AU325-AV325)</f>
        <v>19908.4212621939</v>
      </c>
      <c r="AX325" s="215" t="n">
        <v>4000</v>
      </c>
      <c r="AY325" s="180"/>
      <c r="AZ325" s="180" t="n">
        <v>15908.42</v>
      </c>
      <c r="BA325" s="160" t="n">
        <f aca="false">SUM(AW325+AY325-AZ325)</f>
        <v>4000.00126219391</v>
      </c>
      <c r="BB325" s="3" t="n">
        <v>4000</v>
      </c>
      <c r="BI325" s="3"/>
    </row>
    <row r="326" customFormat="false" ht="12.75" hidden="false" customHeight="false" outlineLevel="0" collapsed="false">
      <c r="A326" s="204" t="s">
        <v>415</v>
      </c>
      <c r="B326" s="205"/>
      <c r="C326" s="205"/>
      <c r="D326" s="205"/>
      <c r="E326" s="205"/>
      <c r="F326" s="205"/>
      <c r="G326" s="205"/>
      <c r="H326" s="205"/>
      <c r="I326" s="217" t="s">
        <v>155</v>
      </c>
      <c r="J326" s="218" t="s">
        <v>416</v>
      </c>
      <c r="K326" s="213" t="n">
        <f aca="false">SUM(K327)</f>
        <v>26000</v>
      </c>
      <c r="L326" s="213" t="n">
        <f aca="false">SUM(L327)</f>
        <v>95000</v>
      </c>
      <c r="M326" s="213" t="n">
        <f aca="false">SUM(M327)</f>
        <v>95000</v>
      </c>
      <c r="N326" s="213" t="n">
        <f aca="false">SUM(N327)</f>
        <v>5000</v>
      </c>
      <c r="O326" s="213" t="n">
        <f aca="false">SUM(O327)</f>
        <v>5000</v>
      </c>
      <c r="P326" s="213" t="n">
        <f aca="false">SUM(P327)</f>
        <v>15000</v>
      </c>
      <c r="Q326" s="213" t="n">
        <f aca="false">SUM(Q327)</f>
        <v>15000</v>
      </c>
      <c r="R326" s="213" t="n">
        <f aca="false">SUM(R327)</f>
        <v>0</v>
      </c>
      <c r="S326" s="213" t="n">
        <f aca="false">SUM(S327)</f>
        <v>15000</v>
      </c>
      <c r="T326" s="213" t="n">
        <f aca="false">SUM(T327)</f>
        <v>0</v>
      </c>
      <c r="U326" s="213" t="n">
        <f aca="false">SUM(U327)</f>
        <v>0</v>
      </c>
      <c r="V326" s="213" t="n">
        <f aca="false">SUM(V327)</f>
        <v>100</v>
      </c>
      <c r="W326" s="213" t="n">
        <f aca="false">SUM(W327)</f>
        <v>15000</v>
      </c>
      <c r="X326" s="213" t="n">
        <f aca="false">SUM(X327)</f>
        <v>40000</v>
      </c>
      <c r="Y326" s="213" t="n">
        <f aca="false">SUM(Y327)</f>
        <v>40000</v>
      </c>
      <c r="Z326" s="213" t="n">
        <f aca="false">SUM(Z327)</f>
        <v>40000</v>
      </c>
      <c r="AA326" s="213" t="n">
        <f aca="false">SUM(AA327)</f>
        <v>40000</v>
      </c>
      <c r="AB326" s="213" t="n">
        <f aca="false">SUM(AB327)</f>
        <v>20000</v>
      </c>
      <c r="AC326" s="213" t="n">
        <f aca="false">SUM(AC327)</f>
        <v>40000</v>
      </c>
      <c r="AD326" s="213" t="n">
        <f aca="false">SUM(AD327)</f>
        <v>40000</v>
      </c>
      <c r="AE326" s="213" t="n">
        <f aca="false">SUM(AE327)</f>
        <v>0</v>
      </c>
      <c r="AF326" s="213" t="n">
        <f aca="false">SUM(AF327)</f>
        <v>0</v>
      </c>
      <c r="AG326" s="213" t="n">
        <f aca="false">SUM(AG327)</f>
        <v>40000</v>
      </c>
      <c r="AH326" s="213" t="n">
        <f aca="false">SUM(AH327)</f>
        <v>0</v>
      </c>
      <c r="AI326" s="213" t="n">
        <f aca="false">SUM(AI327)</f>
        <v>40000</v>
      </c>
      <c r="AJ326" s="213" t="n">
        <f aca="false">SUM(AJ327)</f>
        <v>27500</v>
      </c>
      <c r="AK326" s="213" t="n">
        <f aca="false">SUM(AK327)</f>
        <v>40000</v>
      </c>
      <c r="AL326" s="213" t="n">
        <f aca="false">SUM(AL327)</f>
        <v>0</v>
      </c>
      <c r="AM326" s="213" t="n">
        <f aca="false">SUM(AM327)</f>
        <v>0</v>
      </c>
      <c r="AN326" s="213" t="n">
        <f aca="false">SUM(AN327)</f>
        <v>40000</v>
      </c>
      <c r="AO326" s="207" t="n">
        <f aca="false">SUM(AN326/$AN$2)</f>
        <v>5308.91233658504</v>
      </c>
      <c r="AP326" s="213" t="n">
        <f aca="false">SUM(AP327)</f>
        <v>40000</v>
      </c>
      <c r="AQ326" s="213" t="n">
        <f aca="false">SUM(AQ327)</f>
        <v>0</v>
      </c>
      <c r="AR326" s="207" t="n">
        <f aca="false">SUM(AP326/$AN$2)</f>
        <v>5308.91233658504</v>
      </c>
      <c r="AS326" s="207"/>
      <c r="AT326" s="207" t="n">
        <f aca="false">SUM(AT327)</f>
        <v>2654</v>
      </c>
      <c r="AU326" s="207" t="n">
        <f aca="false">SUM(AU327)</f>
        <v>0</v>
      </c>
      <c r="AV326" s="207" t="n">
        <f aca="false">SUM(AV327)</f>
        <v>0</v>
      </c>
      <c r="AW326" s="207" t="n">
        <f aca="false">SUM(AR326+AU326-AV326)</f>
        <v>5308.91233658504</v>
      </c>
      <c r="AX326" s="215" t="n">
        <f aca="false">SUM(AX329)</f>
        <v>3981</v>
      </c>
      <c r="AY326" s="216" t="n">
        <f aca="false">SUM(AY329)</f>
        <v>0</v>
      </c>
      <c r="AZ326" s="216" t="n">
        <f aca="false">SUM(AZ329)</f>
        <v>0</v>
      </c>
      <c r="BA326" s="287" t="n">
        <f aca="false">SUM(BA329)</f>
        <v>5308.91233658504</v>
      </c>
      <c r="BI326" s="3"/>
    </row>
    <row r="327" customFormat="false" ht="12.75" hidden="false" customHeight="false" outlineLevel="0" collapsed="false">
      <c r="A327" s="204"/>
      <c r="B327" s="205"/>
      <c r="C327" s="205"/>
      <c r="D327" s="205"/>
      <c r="E327" s="205"/>
      <c r="F327" s="205"/>
      <c r="G327" s="205"/>
      <c r="H327" s="205"/>
      <c r="I327" s="217" t="s">
        <v>417</v>
      </c>
      <c r="J327" s="218"/>
      <c r="K327" s="213" t="n">
        <f aca="false">SUM(K329)</f>
        <v>26000</v>
      </c>
      <c r="L327" s="213" t="n">
        <f aca="false">SUM(L329)</f>
        <v>95000</v>
      </c>
      <c r="M327" s="213" t="n">
        <f aca="false">SUM(M329)</f>
        <v>95000</v>
      </c>
      <c r="N327" s="213" t="n">
        <f aca="false">SUM(N329)</f>
        <v>5000</v>
      </c>
      <c r="O327" s="213" t="n">
        <f aca="false">SUM(O329)</f>
        <v>5000</v>
      </c>
      <c r="P327" s="213" t="n">
        <f aca="false">SUM(P329)</f>
        <v>15000</v>
      </c>
      <c r="Q327" s="213" t="n">
        <f aca="false">SUM(Q329)</f>
        <v>15000</v>
      </c>
      <c r="R327" s="213" t="n">
        <f aca="false">SUM(R329)</f>
        <v>0</v>
      </c>
      <c r="S327" s="213" t="n">
        <f aca="false">SUM(S329)</f>
        <v>15000</v>
      </c>
      <c r="T327" s="213" t="n">
        <f aca="false">SUM(T329)</f>
        <v>0</v>
      </c>
      <c r="U327" s="213" t="n">
        <f aca="false">SUM(U329)</f>
        <v>0</v>
      </c>
      <c r="V327" s="213" t="n">
        <f aca="false">SUM(V329)</f>
        <v>100</v>
      </c>
      <c r="W327" s="213" t="n">
        <f aca="false">SUM(W329)</f>
        <v>15000</v>
      </c>
      <c r="X327" s="213" t="n">
        <f aca="false">SUM(X329)</f>
        <v>40000</v>
      </c>
      <c r="Y327" s="213" t="n">
        <f aca="false">SUM(Y329)</f>
        <v>40000</v>
      </c>
      <c r="Z327" s="213" t="n">
        <f aca="false">SUM(Z329)</f>
        <v>40000</v>
      </c>
      <c r="AA327" s="213" t="n">
        <f aca="false">SUM(AA329)</f>
        <v>40000</v>
      </c>
      <c r="AB327" s="213" t="n">
        <f aca="false">SUM(AB329)</f>
        <v>20000</v>
      </c>
      <c r="AC327" s="213" t="n">
        <f aca="false">SUM(AC329)</f>
        <v>40000</v>
      </c>
      <c r="AD327" s="213" t="n">
        <f aca="false">SUM(AD329)</f>
        <v>40000</v>
      </c>
      <c r="AE327" s="213" t="n">
        <f aca="false">SUM(AE329)</f>
        <v>0</v>
      </c>
      <c r="AF327" s="213" t="n">
        <f aca="false">SUM(AF329)</f>
        <v>0</v>
      </c>
      <c r="AG327" s="213" t="n">
        <f aca="false">SUM(AG329)</f>
        <v>40000</v>
      </c>
      <c r="AH327" s="213" t="n">
        <f aca="false">SUM(AH329)</f>
        <v>0</v>
      </c>
      <c r="AI327" s="213" t="n">
        <f aca="false">SUM(AI329)</f>
        <v>40000</v>
      </c>
      <c r="AJ327" s="213" t="n">
        <f aca="false">SUM(AJ329)</f>
        <v>27500</v>
      </c>
      <c r="AK327" s="213" t="n">
        <f aca="false">SUM(AK329)</f>
        <v>40000</v>
      </c>
      <c r="AL327" s="213" t="n">
        <f aca="false">SUM(AL329)</f>
        <v>0</v>
      </c>
      <c r="AM327" s="213" t="n">
        <f aca="false">SUM(AM329)</f>
        <v>0</v>
      </c>
      <c r="AN327" s="213" t="n">
        <f aca="false">SUM(AN329)</f>
        <v>40000</v>
      </c>
      <c r="AO327" s="207" t="n">
        <f aca="false">SUM(AN327/$AN$2)</f>
        <v>5308.91233658504</v>
      </c>
      <c r="AP327" s="213" t="n">
        <f aca="false">SUM(AP329)</f>
        <v>40000</v>
      </c>
      <c r="AQ327" s="213" t="n">
        <f aca="false">SUM(AQ329)</f>
        <v>0</v>
      </c>
      <c r="AR327" s="207" t="n">
        <f aca="false">SUM(AP327/$AN$2)</f>
        <v>5308.91233658504</v>
      </c>
      <c r="AS327" s="207"/>
      <c r="AT327" s="207" t="n">
        <f aca="false">SUM(AT329)</f>
        <v>2654</v>
      </c>
      <c r="AU327" s="207" t="n">
        <f aca="false">SUM(AU329)</f>
        <v>0</v>
      </c>
      <c r="AV327" s="207" t="n">
        <f aca="false">SUM(AV329)</f>
        <v>0</v>
      </c>
      <c r="AW327" s="207" t="n">
        <f aca="false">SUM(AR327+AU327-AV327)</f>
        <v>5308.91233658504</v>
      </c>
      <c r="AX327" s="215"/>
      <c r="AY327" s="180"/>
      <c r="AZ327" s="180"/>
      <c r="BA327" s="160" t="n">
        <f aca="false">SUM(AW327+AY327-AZ327)</f>
        <v>5308.91233658504</v>
      </c>
      <c r="BI327" s="3"/>
    </row>
    <row r="328" customFormat="false" ht="12.75" hidden="false" customHeight="false" outlineLevel="0" collapsed="false">
      <c r="A328" s="204"/>
      <c r="B328" s="205" t="s">
        <v>178</v>
      </c>
      <c r="C328" s="205"/>
      <c r="D328" s="205"/>
      <c r="E328" s="205"/>
      <c r="F328" s="205"/>
      <c r="G328" s="205"/>
      <c r="H328" s="205"/>
      <c r="I328" s="234" t="s">
        <v>179</v>
      </c>
      <c r="J328" s="218" t="s">
        <v>28</v>
      </c>
      <c r="K328" s="213"/>
      <c r="L328" s="213"/>
      <c r="M328" s="213"/>
      <c r="N328" s="213"/>
      <c r="O328" s="213"/>
      <c r="P328" s="213"/>
      <c r="Q328" s="213"/>
      <c r="R328" s="213"/>
      <c r="S328" s="213"/>
      <c r="T328" s="213"/>
      <c r="U328" s="213"/>
      <c r="V328" s="213"/>
      <c r="W328" s="213"/>
      <c r="X328" s="213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07" t="n">
        <f aca="false">SUM(AN328/$AN$2)</f>
        <v>0</v>
      </c>
      <c r="AP328" s="213" t="n">
        <v>40000</v>
      </c>
      <c r="AQ328" s="213"/>
      <c r="AR328" s="207" t="n">
        <f aca="false">SUM(AP328/$AN$2)</f>
        <v>5308.91233658504</v>
      </c>
      <c r="AS328" s="207"/>
      <c r="AT328" s="207" t="n">
        <v>40000</v>
      </c>
      <c r="AU328" s="207"/>
      <c r="AV328" s="207"/>
      <c r="AW328" s="207" t="n">
        <f aca="false">SUM(AR328+AU328-AV328)</f>
        <v>5308.91233658504</v>
      </c>
      <c r="AX328" s="215"/>
      <c r="AY328" s="180"/>
      <c r="AZ328" s="180"/>
      <c r="BA328" s="160" t="n">
        <v>5308.91</v>
      </c>
      <c r="BI328" s="3"/>
    </row>
    <row r="329" customFormat="false" ht="12.75" hidden="false" customHeight="false" outlineLevel="0" collapsed="false">
      <c r="A329" s="242"/>
      <c r="B329" s="220"/>
      <c r="C329" s="220"/>
      <c r="D329" s="220"/>
      <c r="E329" s="220"/>
      <c r="F329" s="220"/>
      <c r="G329" s="220"/>
      <c r="H329" s="220"/>
      <c r="I329" s="206" t="n">
        <v>3</v>
      </c>
      <c r="J329" s="137" t="s">
        <v>71</v>
      </c>
      <c r="K329" s="213" t="n">
        <f aca="false">SUM(K330)</f>
        <v>26000</v>
      </c>
      <c r="L329" s="213" t="n">
        <f aca="false">SUM(L330)</f>
        <v>95000</v>
      </c>
      <c r="M329" s="213" t="n">
        <f aca="false">SUM(M330)</f>
        <v>95000</v>
      </c>
      <c r="N329" s="213" t="n">
        <f aca="false">SUM(N330)</f>
        <v>5000</v>
      </c>
      <c r="O329" s="213" t="n">
        <f aca="false">SUM(O330)</f>
        <v>5000</v>
      </c>
      <c r="P329" s="213" t="n">
        <f aca="false">SUM(P330)</f>
        <v>15000</v>
      </c>
      <c r="Q329" s="213" t="n">
        <f aca="false">SUM(Q330)</f>
        <v>15000</v>
      </c>
      <c r="R329" s="213" t="n">
        <f aca="false">SUM(R330)</f>
        <v>0</v>
      </c>
      <c r="S329" s="213" t="n">
        <f aca="false">SUM(S330)</f>
        <v>15000</v>
      </c>
      <c r="T329" s="213" t="n">
        <f aca="false">SUM(T330)</f>
        <v>0</v>
      </c>
      <c r="U329" s="213" t="n">
        <f aca="false">SUM(U330)</f>
        <v>0</v>
      </c>
      <c r="V329" s="213" t="n">
        <f aca="false">SUM(V330)</f>
        <v>100</v>
      </c>
      <c r="W329" s="213" t="n">
        <f aca="false">SUM(W330)</f>
        <v>15000</v>
      </c>
      <c r="X329" s="213" t="n">
        <f aca="false">SUM(X330)</f>
        <v>40000</v>
      </c>
      <c r="Y329" s="213" t="n">
        <f aca="false">SUM(Y330)</f>
        <v>40000</v>
      </c>
      <c r="Z329" s="213" t="n">
        <f aca="false">SUM(Z330)</f>
        <v>40000</v>
      </c>
      <c r="AA329" s="213" t="n">
        <f aca="false">SUM(AA330)</f>
        <v>40000</v>
      </c>
      <c r="AB329" s="213" t="n">
        <f aca="false">SUM(AB330)</f>
        <v>20000</v>
      </c>
      <c r="AC329" s="213" t="n">
        <f aca="false">SUM(AC330)</f>
        <v>40000</v>
      </c>
      <c r="AD329" s="213" t="n">
        <f aca="false">SUM(AD330)</f>
        <v>40000</v>
      </c>
      <c r="AE329" s="213" t="n">
        <f aca="false">SUM(AE330)</f>
        <v>0</v>
      </c>
      <c r="AF329" s="213" t="n">
        <f aca="false">SUM(AF330)</f>
        <v>0</v>
      </c>
      <c r="AG329" s="213" t="n">
        <f aca="false">SUM(AG330)</f>
        <v>40000</v>
      </c>
      <c r="AH329" s="213" t="n">
        <f aca="false">SUM(AH330)</f>
        <v>0</v>
      </c>
      <c r="AI329" s="213" t="n">
        <f aca="false">SUM(AI330)</f>
        <v>40000</v>
      </c>
      <c r="AJ329" s="213" t="n">
        <f aca="false">SUM(AJ330)</f>
        <v>27500</v>
      </c>
      <c r="AK329" s="213" t="n">
        <f aca="false">SUM(AK330)</f>
        <v>40000</v>
      </c>
      <c r="AL329" s="213" t="n">
        <f aca="false">SUM(AL330)</f>
        <v>0</v>
      </c>
      <c r="AM329" s="213" t="n">
        <f aca="false">SUM(AM330)</f>
        <v>0</v>
      </c>
      <c r="AN329" s="213" t="n">
        <f aca="false">SUM(AN330)</f>
        <v>40000</v>
      </c>
      <c r="AO329" s="207" t="n">
        <f aca="false">SUM(AN329/$AN$2)</f>
        <v>5308.91233658504</v>
      </c>
      <c r="AP329" s="213" t="n">
        <f aca="false">SUM(AP330)</f>
        <v>40000</v>
      </c>
      <c r="AQ329" s="213" t="n">
        <f aca="false">SUM(AQ330)</f>
        <v>0</v>
      </c>
      <c r="AR329" s="207" t="n">
        <f aca="false">SUM(AP329/$AN$2)</f>
        <v>5308.91233658504</v>
      </c>
      <c r="AS329" s="207"/>
      <c r="AT329" s="207" t="n">
        <f aca="false">SUM(AT330)</f>
        <v>2654</v>
      </c>
      <c r="AU329" s="207" t="n">
        <f aca="false">SUM(AU330)</f>
        <v>0</v>
      </c>
      <c r="AV329" s="207" t="n">
        <f aca="false">SUM(AV330)</f>
        <v>0</v>
      </c>
      <c r="AW329" s="207" t="n">
        <f aca="false">SUM(AR329+AU329-AV329)</f>
        <v>5308.91233658504</v>
      </c>
      <c r="AX329" s="215" t="n">
        <f aca="false">SUM(AX330)</f>
        <v>3981</v>
      </c>
      <c r="AY329" s="180" t="n">
        <f aca="false">SUM(AY330)</f>
        <v>0</v>
      </c>
      <c r="AZ329" s="180" t="n">
        <f aca="false">SUM(AZ330)</f>
        <v>0</v>
      </c>
      <c r="BA329" s="160" t="n">
        <f aca="false">SUM(AW329+AY329-AZ329)</f>
        <v>5308.91233658504</v>
      </c>
      <c r="BI329" s="3"/>
    </row>
    <row r="330" customFormat="false" ht="12.75" hidden="false" customHeight="false" outlineLevel="0" collapsed="false">
      <c r="A330" s="242"/>
      <c r="B330" s="220" t="s">
        <v>179</v>
      </c>
      <c r="C330" s="220"/>
      <c r="D330" s="220"/>
      <c r="E330" s="220"/>
      <c r="F330" s="220"/>
      <c r="G330" s="220"/>
      <c r="H330" s="220"/>
      <c r="I330" s="206" t="n">
        <v>38</v>
      </c>
      <c r="J330" s="137" t="s">
        <v>77</v>
      </c>
      <c r="K330" s="213" t="n">
        <f aca="false">SUM(K331)</f>
        <v>26000</v>
      </c>
      <c r="L330" s="213" t="n">
        <f aca="false">SUM(L331)</f>
        <v>95000</v>
      </c>
      <c r="M330" s="213" t="n">
        <f aca="false">SUM(M331)</f>
        <v>95000</v>
      </c>
      <c r="N330" s="213" t="n">
        <f aca="false">SUM(N331)</f>
        <v>5000</v>
      </c>
      <c r="O330" s="213" t="n">
        <f aca="false">SUM(O331)</f>
        <v>5000</v>
      </c>
      <c r="P330" s="213" t="n">
        <f aca="false">SUM(P331)</f>
        <v>15000</v>
      </c>
      <c r="Q330" s="213" t="n">
        <f aca="false">SUM(Q331)</f>
        <v>15000</v>
      </c>
      <c r="R330" s="213" t="n">
        <f aca="false">SUM(R331)</f>
        <v>0</v>
      </c>
      <c r="S330" s="213" t="n">
        <f aca="false">SUM(S331)</f>
        <v>15000</v>
      </c>
      <c r="T330" s="213" t="n">
        <f aca="false">SUM(T331)</f>
        <v>0</v>
      </c>
      <c r="U330" s="213" t="n">
        <f aca="false">SUM(U331)</f>
        <v>0</v>
      </c>
      <c r="V330" s="213" t="n">
        <f aca="false">SUM(V331)</f>
        <v>100</v>
      </c>
      <c r="W330" s="213" t="n">
        <f aca="false">SUM(W331)</f>
        <v>15000</v>
      </c>
      <c r="X330" s="213" t="n">
        <f aca="false">SUM(X331)</f>
        <v>40000</v>
      </c>
      <c r="Y330" s="213" t="n">
        <f aca="false">SUM(Y331)</f>
        <v>40000</v>
      </c>
      <c r="Z330" s="213" t="n">
        <f aca="false">SUM(Z331)</f>
        <v>40000</v>
      </c>
      <c r="AA330" s="213" t="n">
        <f aca="false">SUM(AA331)</f>
        <v>40000</v>
      </c>
      <c r="AB330" s="213" t="n">
        <f aca="false">SUM(AB331)</f>
        <v>20000</v>
      </c>
      <c r="AC330" s="213" t="n">
        <f aca="false">SUM(AC331)</f>
        <v>40000</v>
      </c>
      <c r="AD330" s="213" t="n">
        <f aca="false">SUM(AD331)</f>
        <v>40000</v>
      </c>
      <c r="AE330" s="213" t="n">
        <f aca="false">SUM(AE331)</f>
        <v>0</v>
      </c>
      <c r="AF330" s="213" t="n">
        <f aca="false">SUM(AF331)</f>
        <v>0</v>
      </c>
      <c r="AG330" s="213" t="n">
        <f aca="false">SUM(AG331)</f>
        <v>40000</v>
      </c>
      <c r="AH330" s="213" t="n">
        <f aca="false">SUM(AH331)</f>
        <v>0</v>
      </c>
      <c r="AI330" s="213" t="n">
        <f aca="false">SUM(AI331)</f>
        <v>40000</v>
      </c>
      <c r="AJ330" s="213" t="n">
        <f aca="false">SUM(AJ331)</f>
        <v>27500</v>
      </c>
      <c r="AK330" s="213" t="n">
        <f aca="false">SUM(AK331)</f>
        <v>40000</v>
      </c>
      <c r="AL330" s="213" t="n">
        <f aca="false">SUM(AL331)</f>
        <v>0</v>
      </c>
      <c r="AM330" s="213" t="n">
        <f aca="false">SUM(AM331)</f>
        <v>0</v>
      </c>
      <c r="AN330" s="213" t="n">
        <f aca="false">SUM(AN331)</f>
        <v>40000</v>
      </c>
      <c r="AO330" s="207" t="n">
        <f aca="false">SUM(AN330/$AN$2)</f>
        <v>5308.91233658504</v>
      </c>
      <c r="AP330" s="213" t="n">
        <f aca="false">SUM(AP331)</f>
        <v>40000</v>
      </c>
      <c r="AQ330" s="213"/>
      <c r="AR330" s="207" t="n">
        <f aca="false">SUM(AP330/$AN$2)</f>
        <v>5308.91233658504</v>
      </c>
      <c r="AS330" s="207"/>
      <c r="AT330" s="207" t="n">
        <f aca="false">SUM(AT331)</f>
        <v>2654</v>
      </c>
      <c r="AU330" s="207" t="n">
        <f aca="false">SUM(AU331)</f>
        <v>0</v>
      </c>
      <c r="AV330" s="207" t="n">
        <f aca="false">SUM(AV331)</f>
        <v>0</v>
      </c>
      <c r="AW330" s="207" t="n">
        <f aca="false">SUM(AR330+AU330-AV330)</f>
        <v>5308.91233658504</v>
      </c>
      <c r="AX330" s="215" t="n">
        <f aca="false">SUM(AX331)</f>
        <v>3981</v>
      </c>
      <c r="AY330" s="216" t="n">
        <f aca="false">SUM(AY331)</f>
        <v>0</v>
      </c>
      <c r="AZ330" s="216" t="n">
        <f aca="false">SUM(AZ331)</f>
        <v>0</v>
      </c>
      <c r="BA330" s="287" t="n">
        <f aca="false">SUM(BA331)</f>
        <v>5308.91233658504</v>
      </c>
      <c r="BD330" s="3" t="n">
        <v>5308.91</v>
      </c>
      <c r="BI330" s="3"/>
    </row>
    <row r="331" customFormat="false" ht="12.75" hidden="true" customHeight="false" outlineLevel="0" collapsed="false">
      <c r="A331" s="204"/>
      <c r="B331" s="205"/>
      <c r="C331" s="205"/>
      <c r="D331" s="205"/>
      <c r="E331" s="205"/>
      <c r="F331" s="205"/>
      <c r="G331" s="205"/>
      <c r="H331" s="205"/>
      <c r="I331" s="217" t="n">
        <v>381</v>
      </c>
      <c r="J331" s="218" t="s">
        <v>169</v>
      </c>
      <c r="K331" s="213" t="n">
        <f aca="false">SUM(K332)</f>
        <v>26000</v>
      </c>
      <c r="L331" s="213" t="n">
        <f aca="false">SUM(L332)</f>
        <v>95000</v>
      </c>
      <c r="M331" s="213" t="n">
        <f aca="false">SUM(M332)</f>
        <v>95000</v>
      </c>
      <c r="N331" s="221" t="n">
        <f aca="false">SUM(N332)</f>
        <v>5000</v>
      </c>
      <c r="O331" s="221" t="n">
        <f aca="false">SUM(O332)</f>
        <v>5000</v>
      </c>
      <c r="P331" s="221" t="n">
        <f aca="false">SUM(P332)</f>
        <v>15000</v>
      </c>
      <c r="Q331" s="221" t="n">
        <f aca="false">SUM(Q332)</f>
        <v>15000</v>
      </c>
      <c r="R331" s="221" t="n">
        <f aca="false">SUM(R332)</f>
        <v>0</v>
      </c>
      <c r="S331" s="221" t="n">
        <f aca="false">SUM(S332)</f>
        <v>15000</v>
      </c>
      <c r="T331" s="221" t="n">
        <f aca="false">SUM(T332)</f>
        <v>0</v>
      </c>
      <c r="U331" s="221" t="n">
        <f aca="false">SUM(U332)</f>
        <v>0</v>
      </c>
      <c r="V331" s="221" t="n">
        <f aca="false">SUM(V332)</f>
        <v>100</v>
      </c>
      <c r="W331" s="221" t="n">
        <f aca="false">SUM(W332)</f>
        <v>15000</v>
      </c>
      <c r="X331" s="221" t="n">
        <f aca="false">SUM(X332)</f>
        <v>40000</v>
      </c>
      <c r="Y331" s="221" t="n">
        <f aca="false">SUM(Y332)</f>
        <v>40000</v>
      </c>
      <c r="Z331" s="221" t="n">
        <f aca="false">SUM(Z332)</f>
        <v>40000</v>
      </c>
      <c r="AA331" s="221" t="n">
        <f aca="false">SUM(AA332)</f>
        <v>40000</v>
      </c>
      <c r="AB331" s="221" t="n">
        <f aca="false">SUM(AB332)</f>
        <v>20000</v>
      </c>
      <c r="AC331" s="221" t="n">
        <f aca="false">SUM(AC332)</f>
        <v>40000</v>
      </c>
      <c r="AD331" s="221" t="n">
        <f aca="false">SUM(AD332)</f>
        <v>40000</v>
      </c>
      <c r="AE331" s="221" t="n">
        <f aca="false">SUM(AE332)</f>
        <v>0</v>
      </c>
      <c r="AF331" s="221" t="n">
        <f aca="false">SUM(AF332)</f>
        <v>0</v>
      </c>
      <c r="AG331" s="221" t="n">
        <f aca="false">SUM(AG332)</f>
        <v>40000</v>
      </c>
      <c r="AH331" s="221" t="n">
        <f aca="false">SUM(AH332)</f>
        <v>0</v>
      </c>
      <c r="AI331" s="221" t="n">
        <f aca="false">SUM(AI332)</f>
        <v>40000</v>
      </c>
      <c r="AJ331" s="221" t="n">
        <f aca="false">SUM(AJ332)</f>
        <v>27500</v>
      </c>
      <c r="AK331" s="221" t="n">
        <f aca="false">SUM(AK332)</f>
        <v>40000</v>
      </c>
      <c r="AL331" s="221" t="n">
        <f aca="false">SUM(AL332)</f>
        <v>0</v>
      </c>
      <c r="AM331" s="221" t="n">
        <f aca="false">SUM(AM332)</f>
        <v>0</v>
      </c>
      <c r="AN331" s="221" t="n">
        <f aca="false">SUM(AN332)</f>
        <v>40000</v>
      </c>
      <c r="AO331" s="207" t="n">
        <f aca="false">SUM(AN331/$AN$2)</f>
        <v>5308.91233658504</v>
      </c>
      <c r="AP331" s="221" t="n">
        <f aca="false">SUM(AP332)</f>
        <v>40000</v>
      </c>
      <c r="AQ331" s="221"/>
      <c r="AR331" s="207" t="n">
        <f aca="false">SUM(AP331/$AN$2)</f>
        <v>5308.91233658504</v>
      </c>
      <c r="AS331" s="207"/>
      <c r="AT331" s="207" t="n">
        <f aca="false">SUM(AT332)</f>
        <v>2654</v>
      </c>
      <c r="AU331" s="207" t="n">
        <f aca="false">SUM(AU332)</f>
        <v>0</v>
      </c>
      <c r="AV331" s="207" t="n">
        <f aca="false">SUM(AV332)</f>
        <v>0</v>
      </c>
      <c r="AW331" s="207" t="n">
        <f aca="false">SUM(AR331+AU331-AV331)</f>
        <v>5308.91233658504</v>
      </c>
      <c r="AX331" s="215" t="n">
        <f aca="false">SUM(AX332)</f>
        <v>3981</v>
      </c>
      <c r="AY331" s="216" t="n">
        <f aca="false">SUM(AY332)</f>
        <v>0</v>
      </c>
      <c r="AZ331" s="216" t="n">
        <f aca="false">SUM(AZ332)</f>
        <v>0</v>
      </c>
      <c r="BA331" s="287" t="n">
        <f aca="false">SUM(BA332)</f>
        <v>5308.91233658504</v>
      </c>
      <c r="BI331" s="3"/>
    </row>
    <row r="332" customFormat="false" ht="12.75" hidden="true" customHeight="false" outlineLevel="0" collapsed="false">
      <c r="A332" s="204"/>
      <c r="B332" s="205"/>
      <c r="C332" s="205"/>
      <c r="D332" s="205"/>
      <c r="E332" s="205"/>
      <c r="F332" s="205"/>
      <c r="G332" s="205"/>
      <c r="H332" s="205"/>
      <c r="I332" s="217" t="n">
        <v>38113</v>
      </c>
      <c r="J332" s="218" t="s">
        <v>418</v>
      </c>
      <c r="K332" s="219" t="n">
        <v>26000</v>
      </c>
      <c r="L332" s="219" t="n">
        <v>95000</v>
      </c>
      <c r="M332" s="219" t="n">
        <v>95000</v>
      </c>
      <c r="N332" s="219" t="n">
        <v>5000</v>
      </c>
      <c r="O332" s="219" t="n">
        <v>5000</v>
      </c>
      <c r="P332" s="219" t="n">
        <v>15000</v>
      </c>
      <c r="Q332" s="219" t="n">
        <v>15000</v>
      </c>
      <c r="R332" s="219"/>
      <c r="S332" s="219" t="n">
        <v>15000</v>
      </c>
      <c r="T332" s="219"/>
      <c r="U332" s="219"/>
      <c r="V332" s="207" t="n">
        <f aca="false">S332/P332*100</f>
        <v>100</v>
      </c>
      <c r="W332" s="207" t="n">
        <v>15000</v>
      </c>
      <c r="X332" s="219" t="n">
        <v>40000</v>
      </c>
      <c r="Y332" s="219" t="n">
        <v>40000</v>
      </c>
      <c r="Z332" s="219" t="n">
        <v>40000</v>
      </c>
      <c r="AA332" s="219" t="n">
        <v>40000</v>
      </c>
      <c r="AB332" s="219" t="n">
        <v>20000</v>
      </c>
      <c r="AC332" s="219" t="n">
        <v>40000</v>
      </c>
      <c r="AD332" s="219" t="n">
        <v>40000</v>
      </c>
      <c r="AE332" s="219"/>
      <c r="AF332" s="219"/>
      <c r="AG332" s="221" t="n">
        <f aca="false">SUM(AD332+AE332-AF332)</f>
        <v>40000</v>
      </c>
      <c r="AH332" s="219"/>
      <c r="AI332" s="219" t="n">
        <v>40000</v>
      </c>
      <c r="AJ332" s="180" t="n">
        <v>27500</v>
      </c>
      <c r="AK332" s="219" t="n">
        <v>40000</v>
      </c>
      <c r="AL332" s="219"/>
      <c r="AM332" s="219"/>
      <c r="AN332" s="180" t="n">
        <f aca="false">SUM(AK332+AL332-AM332)</f>
        <v>40000</v>
      </c>
      <c r="AO332" s="207" t="n">
        <f aca="false">SUM(AN332/$AN$2)</f>
        <v>5308.91233658504</v>
      </c>
      <c r="AP332" s="180" t="n">
        <v>40000</v>
      </c>
      <c r="AQ332" s="180"/>
      <c r="AR332" s="207" t="n">
        <f aca="false">SUM(AP332/$AN$2)</f>
        <v>5308.91233658504</v>
      </c>
      <c r="AS332" s="207" t="n">
        <v>2654</v>
      </c>
      <c r="AT332" s="207" t="n">
        <v>2654</v>
      </c>
      <c r="AU332" s="207"/>
      <c r="AV332" s="207"/>
      <c r="AW332" s="207" t="n">
        <f aca="false">SUM(AR332+AU332-AV332)</f>
        <v>5308.91233658504</v>
      </c>
      <c r="AX332" s="215" t="n">
        <v>3981</v>
      </c>
      <c r="AY332" s="180"/>
      <c r="AZ332" s="180"/>
      <c r="BA332" s="160" t="n">
        <f aca="false">SUM(AW332+AY332-AZ332)</f>
        <v>5308.91233658504</v>
      </c>
      <c r="BI332" s="3"/>
    </row>
    <row r="333" customFormat="false" ht="12.75" hidden="false" customHeight="false" outlineLevel="0" collapsed="false">
      <c r="A333" s="204" t="s">
        <v>419</v>
      </c>
      <c r="B333" s="205"/>
      <c r="C333" s="205"/>
      <c r="D333" s="205"/>
      <c r="E333" s="205"/>
      <c r="F333" s="205"/>
      <c r="G333" s="205"/>
      <c r="H333" s="205"/>
      <c r="I333" s="217" t="s">
        <v>155</v>
      </c>
      <c r="J333" s="218" t="s">
        <v>420</v>
      </c>
      <c r="K333" s="213" t="n">
        <f aca="false">SUM(K334)</f>
        <v>13000</v>
      </c>
      <c r="L333" s="213" t="n">
        <f aca="false">SUM(L334)</f>
        <v>0</v>
      </c>
      <c r="M333" s="213" t="n">
        <f aca="false">SUM(M334)</f>
        <v>0</v>
      </c>
      <c r="N333" s="213" t="n">
        <f aca="false">SUM(N334)</f>
        <v>14000</v>
      </c>
      <c r="O333" s="213" t="n">
        <f aca="false">SUM(O334)</f>
        <v>14000</v>
      </c>
      <c r="P333" s="213" t="n">
        <f aca="false">SUM(P334)</f>
        <v>20000</v>
      </c>
      <c r="Q333" s="213" t="n">
        <f aca="false">SUM(Q334)</f>
        <v>20000</v>
      </c>
      <c r="R333" s="213" t="n">
        <f aca="false">SUM(R334)</f>
        <v>15200</v>
      </c>
      <c r="S333" s="213" t="n">
        <f aca="false">SUM(S334)</f>
        <v>25000</v>
      </c>
      <c r="T333" s="213" t="n">
        <f aca="false">SUM(T334)</f>
        <v>17700</v>
      </c>
      <c r="U333" s="213" t="n">
        <f aca="false">SUM(U334)</f>
        <v>0</v>
      </c>
      <c r="V333" s="213" t="n">
        <f aca="false">SUM(V334)</f>
        <v>125</v>
      </c>
      <c r="W333" s="213" t="n">
        <f aca="false">SUM(W334)</f>
        <v>25000</v>
      </c>
      <c r="X333" s="213" t="n">
        <f aca="false">SUM(X334)</f>
        <v>60000</v>
      </c>
      <c r="Y333" s="213" t="n">
        <f aca="false">SUM(Y334)</f>
        <v>10000</v>
      </c>
      <c r="Z333" s="213" t="n">
        <f aca="false">SUM(Z334)</f>
        <v>15000</v>
      </c>
      <c r="AA333" s="213" t="n">
        <f aca="false">SUM(AA334)</f>
        <v>15000</v>
      </c>
      <c r="AB333" s="213" t="n">
        <f aca="false">SUM(AB334)</f>
        <v>4500</v>
      </c>
      <c r="AC333" s="213" t="n">
        <f aca="false">SUM(AC334)</f>
        <v>15000</v>
      </c>
      <c r="AD333" s="213" t="n">
        <f aca="false">SUM(AD334)</f>
        <v>15000</v>
      </c>
      <c r="AE333" s="213" t="n">
        <f aca="false">SUM(AE334)</f>
        <v>0</v>
      </c>
      <c r="AF333" s="213" t="n">
        <f aca="false">SUM(AF334)</f>
        <v>0</v>
      </c>
      <c r="AG333" s="213" t="n">
        <f aca="false">SUM(AG334)</f>
        <v>15000</v>
      </c>
      <c r="AH333" s="213" t="n">
        <f aca="false">SUM(AH334)</f>
        <v>0</v>
      </c>
      <c r="AI333" s="213" t="n">
        <f aca="false">SUM(AI334)</f>
        <v>15000</v>
      </c>
      <c r="AJ333" s="213" t="n">
        <f aca="false">SUM(AJ334)</f>
        <v>0</v>
      </c>
      <c r="AK333" s="213" t="n">
        <f aca="false">SUM(AK334)</f>
        <v>15000</v>
      </c>
      <c r="AL333" s="213" t="n">
        <f aca="false">SUM(AL334)</f>
        <v>0</v>
      </c>
      <c r="AM333" s="213" t="n">
        <f aca="false">SUM(AM334)</f>
        <v>0</v>
      </c>
      <c r="AN333" s="213" t="n">
        <f aca="false">SUM(AN334)</f>
        <v>15000</v>
      </c>
      <c r="AO333" s="207" t="n">
        <f aca="false">SUM(AN333/$AN$2)</f>
        <v>1990.84212621939</v>
      </c>
      <c r="AP333" s="213" t="n">
        <f aca="false">SUM(AP334)</f>
        <v>15000</v>
      </c>
      <c r="AQ333" s="213" t="n">
        <f aca="false">SUM(AQ334)</f>
        <v>0</v>
      </c>
      <c r="AR333" s="207" t="n">
        <f aca="false">SUM(AP333/$AN$2)</f>
        <v>1990.84212621939</v>
      </c>
      <c r="AS333" s="207"/>
      <c r="AT333" s="207" t="n">
        <f aca="false">SUM(AT334)</f>
        <v>150</v>
      </c>
      <c r="AU333" s="207" t="n">
        <f aca="false">SUM(AU334)</f>
        <v>0</v>
      </c>
      <c r="AV333" s="207" t="n">
        <f aca="false">SUM(AV334)</f>
        <v>0</v>
      </c>
      <c r="AW333" s="207" t="n">
        <f aca="false">SUM(AR333+AU333-AV333)</f>
        <v>1990.84212621939</v>
      </c>
      <c r="AX333" s="215" t="n">
        <f aca="false">SUM(AX336)</f>
        <v>0</v>
      </c>
      <c r="AY333" s="216" t="n">
        <f aca="false">SUM(AY336)</f>
        <v>0</v>
      </c>
      <c r="AZ333" s="216" t="n">
        <f aca="false">SUM(AZ336)</f>
        <v>0</v>
      </c>
      <c r="BA333" s="287" t="n">
        <f aca="false">SUM(BA336)</f>
        <v>1990.84212621939</v>
      </c>
      <c r="BI333" s="3"/>
    </row>
    <row r="334" customFormat="false" ht="12.75" hidden="false" customHeight="false" outlineLevel="0" collapsed="false">
      <c r="A334" s="204"/>
      <c r="B334" s="205"/>
      <c r="C334" s="205"/>
      <c r="D334" s="205"/>
      <c r="E334" s="205"/>
      <c r="F334" s="205"/>
      <c r="G334" s="205"/>
      <c r="H334" s="205"/>
      <c r="I334" s="217" t="s">
        <v>417</v>
      </c>
      <c r="J334" s="218"/>
      <c r="K334" s="213" t="n">
        <f aca="false">SUM(K336)</f>
        <v>13000</v>
      </c>
      <c r="L334" s="213" t="n">
        <f aca="false">SUM(L336)</f>
        <v>0</v>
      </c>
      <c r="M334" s="213" t="n">
        <f aca="false">SUM(M336)</f>
        <v>0</v>
      </c>
      <c r="N334" s="213" t="n">
        <f aca="false">SUM(N336)</f>
        <v>14000</v>
      </c>
      <c r="O334" s="213" t="n">
        <f aca="false">SUM(O336)</f>
        <v>14000</v>
      </c>
      <c r="P334" s="213" t="n">
        <f aca="false">SUM(P336)</f>
        <v>20000</v>
      </c>
      <c r="Q334" s="213" t="n">
        <f aca="false">SUM(Q336)</f>
        <v>20000</v>
      </c>
      <c r="R334" s="213" t="n">
        <f aca="false">SUM(R336)</f>
        <v>15200</v>
      </c>
      <c r="S334" s="213" t="n">
        <f aca="false">SUM(S336)</f>
        <v>25000</v>
      </c>
      <c r="T334" s="213" t="n">
        <f aca="false">SUM(T336)</f>
        <v>17700</v>
      </c>
      <c r="U334" s="213" t="n">
        <f aca="false">SUM(U336)</f>
        <v>0</v>
      </c>
      <c r="V334" s="213" t="n">
        <f aca="false">SUM(V336)</f>
        <v>125</v>
      </c>
      <c r="W334" s="213" t="n">
        <f aca="false">SUM(W336)</f>
        <v>25000</v>
      </c>
      <c r="X334" s="213" t="n">
        <f aca="false">SUM(X336)</f>
        <v>60000</v>
      </c>
      <c r="Y334" s="213" t="n">
        <f aca="false">SUM(Y336)</f>
        <v>10000</v>
      </c>
      <c r="Z334" s="213" t="n">
        <f aca="false">SUM(Z336)</f>
        <v>15000</v>
      </c>
      <c r="AA334" s="213" t="n">
        <f aca="false">SUM(AA336)</f>
        <v>15000</v>
      </c>
      <c r="AB334" s="213" t="n">
        <f aca="false">SUM(AB336)</f>
        <v>4500</v>
      </c>
      <c r="AC334" s="213" t="n">
        <f aca="false">SUM(AC336)</f>
        <v>15000</v>
      </c>
      <c r="AD334" s="213" t="n">
        <f aca="false">SUM(AD336)</f>
        <v>15000</v>
      </c>
      <c r="AE334" s="213" t="n">
        <f aca="false">SUM(AE336)</f>
        <v>0</v>
      </c>
      <c r="AF334" s="213" t="n">
        <f aca="false">SUM(AF336)</f>
        <v>0</v>
      </c>
      <c r="AG334" s="213" t="n">
        <f aca="false">SUM(AG336)</f>
        <v>15000</v>
      </c>
      <c r="AH334" s="213" t="n">
        <f aca="false">SUM(AH336)</f>
        <v>0</v>
      </c>
      <c r="AI334" s="213" t="n">
        <f aca="false">SUM(AI336)</f>
        <v>15000</v>
      </c>
      <c r="AJ334" s="213" t="n">
        <f aca="false">SUM(AJ336)</f>
        <v>0</v>
      </c>
      <c r="AK334" s="213" t="n">
        <f aca="false">SUM(AK336)</f>
        <v>15000</v>
      </c>
      <c r="AL334" s="213" t="n">
        <f aca="false">SUM(AL336)</f>
        <v>0</v>
      </c>
      <c r="AM334" s="213" t="n">
        <f aca="false">SUM(AM336)</f>
        <v>0</v>
      </c>
      <c r="AN334" s="213" t="n">
        <f aca="false">SUM(AN336)</f>
        <v>15000</v>
      </c>
      <c r="AO334" s="207" t="n">
        <f aca="false">SUM(AN334/$AN$2)</f>
        <v>1990.84212621939</v>
      </c>
      <c r="AP334" s="213" t="n">
        <f aca="false">SUM(AP336)</f>
        <v>15000</v>
      </c>
      <c r="AQ334" s="213" t="n">
        <f aca="false">SUM(AQ336)</f>
        <v>0</v>
      </c>
      <c r="AR334" s="207" t="n">
        <f aca="false">SUM(AP334/$AN$2)</f>
        <v>1990.84212621939</v>
      </c>
      <c r="AS334" s="207"/>
      <c r="AT334" s="207" t="n">
        <f aca="false">SUM(AT336)</f>
        <v>150</v>
      </c>
      <c r="AU334" s="207" t="n">
        <f aca="false">SUM(AU336)</f>
        <v>0</v>
      </c>
      <c r="AV334" s="207" t="n">
        <f aca="false">SUM(AV336)</f>
        <v>0</v>
      </c>
      <c r="AW334" s="207" t="n">
        <f aca="false">SUM(AR334+AU334-AV334)</f>
        <v>1990.84212621939</v>
      </c>
      <c r="AX334" s="215"/>
      <c r="AY334" s="180" t="n">
        <f aca="false">SUM(AY335)</f>
        <v>0</v>
      </c>
      <c r="AZ334" s="180" t="n">
        <f aca="false">SUM(AZ335)</f>
        <v>0</v>
      </c>
      <c r="BA334" s="160" t="n">
        <f aca="false">SUM(AW334+AY334-AZ334)</f>
        <v>1990.84212621939</v>
      </c>
      <c r="BI334" s="3"/>
    </row>
    <row r="335" customFormat="false" ht="12.75" hidden="false" customHeight="false" outlineLevel="0" collapsed="false">
      <c r="A335" s="204"/>
      <c r="B335" s="205" t="s">
        <v>178</v>
      </c>
      <c r="C335" s="205"/>
      <c r="D335" s="205"/>
      <c r="E335" s="205"/>
      <c r="F335" s="205"/>
      <c r="G335" s="205"/>
      <c r="H335" s="205"/>
      <c r="I335" s="234" t="s">
        <v>179</v>
      </c>
      <c r="J335" s="218" t="s">
        <v>28</v>
      </c>
      <c r="K335" s="213"/>
      <c r="L335" s="213"/>
      <c r="M335" s="213"/>
      <c r="N335" s="213"/>
      <c r="O335" s="213"/>
      <c r="P335" s="213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13"/>
      <c r="AC335" s="213"/>
      <c r="AD335" s="213"/>
      <c r="AE335" s="213"/>
      <c r="AF335" s="213"/>
      <c r="AG335" s="213"/>
      <c r="AH335" s="213"/>
      <c r="AI335" s="213"/>
      <c r="AJ335" s="213"/>
      <c r="AK335" s="213"/>
      <c r="AL335" s="213"/>
      <c r="AM335" s="213"/>
      <c r="AN335" s="213"/>
      <c r="AO335" s="207" t="n">
        <f aca="false">SUM(AN335/$AN$2)</f>
        <v>0</v>
      </c>
      <c r="AP335" s="213" t="n">
        <v>15000</v>
      </c>
      <c r="AQ335" s="213"/>
      <c r="AR335" s="207" t="n">
        <f aca="false">SUM(AP335/$AN$2)</f>
        <v>1990.84212621939</v>
      </c>
      <c r="AS335" s="207"/>
      <c r="AT335" s="207" t="n">
        <v>15000</v>
      </c>
      <c r="AU335" s="207"/>
      <c r="AV335" s="207"/>
      <c r="AW335" s="207" t="n">
        <f aca="false">SUM(AR335+AU335-AV335)</f>
        <v>1990.84212621939</v>
      </c>
      <c r="AX335" s="215"/>
      <c r="AY335" s="180"/>
      <c r="AZ335" s="180"/>
      <c r="BA335" s="160" t="n">
        <f aca="false">SUM(AW335+AY335-AZ335)</f>
        <v>1990.84212621939</v>
      </c>
      <c r="BI335" s="3"/>
    </row>
    <row r="336" customFormat="false" ht="12.75" hidden="false" customHeight="false" outlineLevel="0" collapsed="false">
      <c r="A336" s="242"/>
      <c r="B336" s="220"/>
      <c r="C336" s="220"/>
      <c r="D336" s="220"/>
      <c r="E336" s="220"/>
      <c r="F336" s="220"/>
      <c r="G336" s="220"/>
      <c r="H336" s="220"/>
      <c r="I336" s="206" t="n">
        <v>3</v>
      </c>
      <c r="J336" s="137" t="s">
        <v>71</v>
      </c>
      <c r="K336" s="213" t="n">
        <f aca="false">SUM(K337)</f>
        <v>13000</v>
      </c>
      <c r="L336" s="213" t="n">
        <f aca="false">SUM(L337)</f>
        <v>0</v>
      </c>
      <c r="M336" s="213" t="n">
        <f aca="false">SUM(M337)</f>
        <v>0</v>
      </c>
      <c r="N336" s="207" t="n">
        <f aca="false">SUM(N337)</f>
        <v>14000</v>
      </c>
      <c r="O336" s="207" t="n">
        <f aca="false">SUM(O337)</f>
        <v>14000</v>
      </c>
      <c r="P336" s="207" t="n">
        <f aca="false">SUM(P337)</f>
        <v>20000</v>
      </c>
      <c r="Q336" s="207" t="n">
        <f aca="false">SUM(Q337)</f>
        <v>20000</v>
      </c>
      <c r="R336" s="207" t="n">
        <f aca="false">SUM(R337)</f>
        <v>15200</v>
      </c>
      <c r="S336" s="207" t="n">
        <f aca="false">SUM(S337)</f>
        <v>25000</v>
      </c>
      <c r="T336" s="207" t="n">
        <f aca="false">SUM(T337)</f>
        <v>17700</v>
      </c>
      <c r="U336" s="207" t="n">
        <f aca="false">SUM(U337)</f>
        <v>0</v>
      </c>
      <c r="V336" s="207" t="n">
        <f aca="false">SUM(V337)</f>
        <v>125</v>
      </c>
      <c r="W336" s="207" t="n">
        <f aca="false">SUM(W337)</f>
        <v>25000</v>
      </c>
      <c r="X336" s="207" t="n">
        <f aca="false">SUM(X337)</f>
        <v>60000</v>
      </c>
      <c r="Y336" s="207" t="n">
        <f aca="false">SUM(Y337)</f>
        <v>10000</v>
      </c>
      <c r="Z336" s="207" t="n">
        <f aca="false">SUM(Z337)</f>
        <v>15000</v>
      </c>
      <c r="AA336" s="207" t="n">
        <f aca="false">SUM(AA337)</f>
        <v>15000</v>
      </c>
      <c r="AB336" s="207" t="n">
        <f aca="false">SUM(AB337)</f>
        <v>4500</v>
      </c>
      <c r="AC336" s="207" t="n">
        <f aca="false">SUM(AC337)</f>
        <v>15000</v>
      </c>
      <c r="AD336" s="207" t="n">
        <f aca="false">SUM(AD337)</f>
        <v>15000</v>
      </c>
      <c r="AE336" s="207" t="n">
        <f aca="false">SUM(AE337)</f>
        <v>0</v>
      </c>
      <c r="AF336" s="207" t="n">
        <f aca="false">SUM(AF337)</f>
        <v>0</v>
      </c>
      <c r="AG336" s="207" t="n">
        <f aca="false">SUM(AG337)</f>
        <v>15000</v>
      </c>
      <c r="AH336" s="207" t="n">
        <f aca="false">SUM(AH337)</f>
        <v>0</v>
      </c>
      <c r="AI336" s="207" t="n">
        <f aca="false">SUM(AI337)</f>
        <v>15000</v>
      </c>
      <c r="AJ336" s="207" t="n">
        <f aca="false">SUM(AJ337)</f>
        <v>0</v>
      </c>
      <c r="AK336" s="207" t="n">
        <f aca="false">SUM(AK337)</f>
        <v>15000</v>
      </c>
      <c r="AL336" s="207" t="n">
        <f aca="false">SUM(AL337)</f>
        <v>0</v>
      </c>
      <c r="AM336" s="207" t="n">
        <f aca="false">SUM(AM337)</f>
        <v>0</v>
      </c>
      <c r="AN336" s="207" t="n">
        <f aca="false">SUM(AN337)</f>
        <v>15000</v>
      </c>
      <c r="AO336" s="207" t="n">
        <f aca="false">SUM(AN336/$AN$2)</f>
        <v>1990.84212621939</v>
      </c>
      <c r="AP336" s="207" t="n">
        <f aca="false">SUM(AP337)</f>
        <v>15000</v>
      </c>
      <c r="AQ336" s="207" t="n">
        <f aca="false">SUM(AQ337)</f>
        <v>0</v>
      </c>
      <c r="AR336" s="207" t="n">
        <f aca="false">SUM(AP336/$AN$2)</f>
        <v>1990.84212621939</v>
      </c>
      <c r="AS336" s="207"/>
      <c r="AT336" s="207" t="n">
        <f aca="false">SUM(AT337)</f>
        <v>150</v>
      </c>
      <c r="AU336" s="207" t="n">
        <f aca="false">SUM(AU337)</f>
        <v>0</v>
      </c>
      <c r="AV336" s="207" t="n">
        <f aca="false">SUM(AV337)</f>
        <v>0</v>
      </c>
      <c r="AW336" s="207" t="n">
        <f aca="false">SUM(AR336+AU336-AV336)</f>
        <v>1990.84212621939</v>
      </c>
      <c r="AX336" s="215" t="n">
        <f aca="false">SUM(AX337)</f>
        <v>0</v>
      </c>
      <c r="AY336" s="216" t="n">
        <f aca="false">SUM(AY337)</f>
        <v>0</v>
      </c>
      <c r="AZ336" s="216" t="n">
        <f aca="false">SUM(AZ337)</f>
        <v>0</v>
      </c>
      <c r="BA336" s="287" t="n">
        <f aca="false">SUM(BA337)</f>
        <v>1990.84212621939</v>
      </c>
      <c r="BI336" s="3"/>
    </row>
    <row r="337" customFormat="false" ht="12.75" hidden="false" customHeight="false" outlineLevel="0" collapsed="false">
      <c r="A337" s="242"/>
      <c r="B337" s="220" t="s">
        <v>179</v>
      </c>
      <c r="C337" s="220"/>
      <c r="D337" s="220"/>
      <c r="E337" s="220"/>
      <c r="F337" s="220"/>
      <c r="G337" s="220"/>
      <c r="H337" s="220"/>
      <c r="I337" s="206" t="n">
        <v>38</v>
      </c>
      <c r="J337" s="137" t="s">
        <v>77</v>
      </c>
      <c r="K337" s="213" t="n">
        <f aca="false">SUM(K338)</f>
        <v>13000</v>
      </c>
      <c r="L337" s="213" t="n">
        <f aca="false">SUM(L338)</f>
        <v>0</v>
      </c>
      <c r="M337" s="213" t="n">
        <f aca="false">SUM(M338)</f>
        <v>0</v>
      </c>
      <c r="N337" s="207" t="n">
        <f aca="false">SUM(N338)</f>
        <v>14000</v>
      </c>
      <c r="O337" s="207" t="n">
        <f aca="false">SUM(O338)</f>
        <v>14000</v>
      </c>
      <c r="P337" s="207" t="n">
        <f aca="false">SUM(P338)</f>
        <v>20000</v>
      </c>
      <c r="Q337" s="207" t="n">
        <f aca="false">SUM(Q338)</f>
        <v>20000</v>
      </c>
      <c r="R337" s="207" t="n">
        <f aca="false">SUM(R338)</f>
        <v>15200</v>
      </c>
      <c r="S337" s="207" t="n">
        <f aca="false">SUM(S338)</f>
        <v>25000</v>
      </c>
      <c r="T337" s="207" t="n">
        <f aca="false">SUM(T338)</f>
        <v>17700</v>
      </c>
      <c r="U337" s="207" t="n">
        <f aca="false">SUM(U338)</f>
        <v>0</v>
      </c>
      <c r="V337" s="207" t="n">
        <f aca="false">SUM(V338)</f>
        <v>125</v>
      </c>
      <c r="W337" s="207" t="n">
        <f aca="false">SUM(W338)</f>
        <v>25000</v>
      </c>
      <c r="X337" s="207" t="n">
        <f aca="false">SUM(X338)</f>
        <v>60000</v>
      </c>
      <c r="Y337" s="207" t="n">
        <f aca="false">SUM(Y338)</f>
        <v>10000</v>
      </c>
      <c r="Z337" s="207" t="n">
        <f aca="false">SUM(Z338)</f>
        <v>15000</v>
      </c>
      <c r="AA337" s="207" t="n">
        <f aca="false">SUM(AA338)</f>
        <v>15000</v>
      </c>
      <c r="AB337" s="207" t="n">
        <f aca="false">SUM(AB338)</f>
        <v>4500</v>
      </c>
      <c r="AC337" s="207" t="n">
        <f aca="false">SUM(AC338)</f>
        <v>15000</v>
      </c>
      <c r="AD337" s="207" t="n">
        <f aca="false">SUM(AD338)</f>
        <v>15000</v>
      </c>
      <c r="AE337" s="207" t="n">
        <f aca="false">SUM(AE338)</f>
        <v>0</v>
      </c>
      <c r="AF337" s="207" t="n">
        <f aca="false">SUM(AF338)</f>
        <v>0</v>
      </c>
      <c r="AG337" s="207" t="n">
        <f aca="false">SUM(AG338)</f>
        <v>15000</v>
      </c>
      <c r="AH337" s="207" t="n">
        <f aca="false">SUM(AH338)</f>
        <v>0</v>
      </c>
      <c r="AI337" s="207" t="n">
        <f aca="false">SUM(AI338)</f>
        <v>15000</v>
      </c>
      <c r="AJ337" s="207" t="n">
        <f aca="false">SUM(AJ338)</f>
        <v>0</v>
      </c>
      <c r="AK337" s="207" t="n">
        <f aca="false">SUM(AK338)</f>
        <v>15000</v>
      </c>
      <c r="AL337" s="207" t="n">
        <f aca="false">SUM(AL338)</f>
        <v>0</v>
      </c>
      <c r="AM337" s="207" t="n">
        <f aca="false">SUM(AM338)</f>
        <v>0</v>
      </c>
      <c r="AN337" s="207" t="n">
        <f aca="false">SUM(AN338)</f>
        <v>15000</v>
      </c>
      <c r="AO337" s="207" t="n">
        <f aca="false">SUM(AN337/$AN$2)</f>
        <v>1990.84212621939</v>
      </c>
      <c r="AP337" s="207" t="n">
        <f aca="false">SUM(AP338)</f>
        <v>15000</v>
      </c>
      <c r="AQ337" s="207"/>
      <c r="AR337" s="207" t="n">
        <f aca="false">SUM(AP337/$AN$2)</f>
        <v>1990.84212621939</v>
      </c>
      <c r="AS337" s="207"/>
      <c r="AT337" s="207" t="n">
        <f aca="false">SUM(AT338)</f>
        <v>150</v>
      </c>
      <c r="AU337" s="207" t="n">
        <f aca="false">SUM(AU338)</f>
        <v>0</v>
      </c>
      <c r="AV337" s="207" t="n">
        <f aca="false">SUM(AV338)</f>
        <v>0</v>
      </c>
      <c r="AW337" s="207" t="n">
        <f aca="false">SUM(AR337+AU337-AV337)</f>
        <v>1990.84212621939</v>
      </c>
      <c r="AX337" s="215" t="n">
        <f aca="false">SUM(AX338)</f>
        <v>0</v>
      </c>
      <c r="AY337" s="216" t="n">
        <f aca="false">SUM(AY338)</f>
        <v>0</v>
      </c>
      <c r="AZ337" s="216" t="n">
        <f aca="false">SUM(AZ338)</f>
        <v>0</v>
      </c>
      <c r="BA337" s="287" t="n">
        <f aca="false">SUM(BA338)</f>
        <v>1990.84212621939</v>
      </c>
      <c r="BD337" s="3" t="n">
        <v>1990.84</v>
      </c>
      <c r="BI337" s="3"/>
    </row>
    <row r="338" customFormat="false" ht="12.75" hidden="true" customHeight="false" outlineLevel="0" collapsed="false">
      <c r="A338" s="204"/>
      <c r="B338" s="205"/>
      <c r="C338" s="205"/>
      <c r="D338" s="205"/>
      <c r="E338" s="205"/>
      <c r="F338" s="205"/>
      <c r="G338" s="205"/>
      <c r="H338" s="205"/>
      <c r="I338" s="217" t="n">
        <v>381</v>
      </c>
      <c r="J338" s="218" t="s">
        <v>169</v>
      </c>
      <c r="K338" s="213" t="n">
        <f aca="false">SUM(K339)</f>
        <v>13000</v>
      </c>
      <c r="L338" s="213" t="n">
        <f aca="false">SUM(L339)</f>
        <v>0</v>
      </c>
      <c r="M338" s="213" t="n">
        <f aca="false">SUM(M339)</f>
        <v>0</v>
      </c>
      <c r="N338" s="219" t="n">
        <f aca="false">SUM(N339)</f>
        <v>14000</v>
      </c>
      <c r="O338" s="219" t="n">
        <f aca="false">SUM(O339)</f>
        <v>14000</v>
      </c>
      <c r="P338" s="219" t="n">
        <f aca="false">SUM(P339)</f>
        <v>20000</v>
      </c>
      <c r="Q338" s="219" t="n">
        <f aca="false">SUM(Q339)</f>
        <v>20000</v>
      </c>
      <c r="R338" s="219" t="n">
        <f aca="false">SUM(R339)</f>
        <v>15200</v>
      </c>
      <c r="S338" s="219" t="n">
        <f aca="false">SUM(S339)</f>
        <v>25000</v>
      </c>
      <c r="T338" s="219" t="n">
        <f aca="false">SUM(T339)</f>
        <v>17700</v>
      </c>
      <c r="U338" s="219" t="n">
        <f aca="false">SUM(U339)</f>
        <v>0</v>
      </c>
      <c r="V338" s="219" t="n">
        <f aca="false">SUM(V339)</f>
        <v>125</v>
      </c>
      <c r="W338" s="219" t="n">
        <f aca="false">SUM(W339)</f>
        <v>25000</v>
      </c>
      <c r="X338" s="219" t="n">
        <f aca="false">SUM(X339)</f>
        <v>60000</v>
      </c>
      <c r="Y338" s="219" t="n">
        <f aca="false">SUM(Y339)</f>
        <v>10000</v>
      </c>
      <c r="Z338" s="219" t="n">
        <f aca="false">SUM(Z339)</f>
        <v>15000</v>
      </c>
      <c r="AA338" s="219" t="n">
        <f aca="false">SUM(AA339)</f>
        <v>15000</v>
      </c>
      <c r="AB338" s="219" t="n">
        <f aca="false">SUM(AB339)</f>
        <v>4500</v>
      </c>
      <c r="AC338" s="219" t="n">
        <f aca="false">SUM(AC339)</f>
        <v>15000</v>
      </c>
      <c r="AD338" s="219" t="n">
        <f aca="false">SUM(AD339)</f>
        <v>15000</v>
      </c>
      <c r="AE338" s="219" t="n">
        <f aca="false">SUM(AE339)</f>
        <v>0</v>
      </c>
      <c r="AF338" s="219" t="n">
        <f aca="false">SUM(AF339)</f>
        <v>0</v>
      </c>
      <c r="AG338" s="219" t="n">
        <f aca="false">SUM(AG339)</f>
        <v>15000</v>
      </c>
      <c r="AH338" s="219" t="n">
        <f aca="false">SUM(AH339)</f>
        <v>0</v>
      </c>
      <c r="AI338" s="219" t="n">
        <f aca="false">SUM(AI339)</f>
        <v>15000</v>
      </c>
      <c r="AJ338" s="219" t="n">
        <f aca="false">SUM(AJ339)</f>
        <v>0</v>
      </c>
      <c r="AK338" s="219" t="n">
        <f aca="false">SUM(AK339)</f>
        <v>15000</v>
      </c>
      <c r="AL338" s="219" t="n">
        <f aca="false">SUM(AL339)</f>
        <v>0</v>
      </c>
      <c r="AM338" s="219" t="n">
        <f aca="false">SUM(AM339)</f>
        <v>0</v>
      </c>
      <c r="AN338" s="219" t="n">
        <f aca="false">SUM(AN339)</f>
        <v>15000</v>
      </c>
      <c r="AO338" s="207" t="n">
        <f aca="false">SUM(AN338/$AN$2)</f>
        <v>1990.84212621939</v>
      </c>
      <c r="AP338" s="219" t="n">
        <f aca="false">SUM(AP339)</f>
        <v>15000</v>
      </c>
      <c r="AQ338" s="219"/>
      <c r="AR338" s="207" t="n">
        <f aca="false">SUM(AP338/$AN$2)</f>
        <v>1990.84212621939</v>
      </c>
      <c r="AS338" s="207"/>
      <c r="AT338" s="207" t="n">
        <f aca="false">SUM(AT339)</f>
        <v>150</v>
      </c>
      <c r="AU338" s="207" t="n">
        <f aca="false">SUM(AU339)</f>
        <v>0</v>
      </c>
      <c r="AV338" s="207" t="n">
        <f aca="false">SUM(AV339)</f>
        <v>0</v>
      </c>
      <c r="AW338" s="207" t="n">
        <f aca="false">SUM(AR338+AU338-AV338)</f>
        <v>1990.84212621939</v>
      </c>
      <c r="AX338" s="215" t="n">
        <f aca="false">SUM(AX339)</f>
        <v>0</v>
      </c>
      <c r="AY338" s="216" t="n">
        <f aca="false">SUM(AY339)</f>
        <v>0</v>
      </c>
      <c r="AZ338" s="216" t="n">
        <f aca="false">SUM(AZ339)</f>
        <v>0</v>
      </c>
      <c r="BA338" s="287" t="n">
        <f aca="false">SUM(BA339)</f>
        <v>1990.84212621939</v>
      </c>
      <c r="BI338" s="3"/>
    </row>
    <row r="339" customFormat="false" ht="12.75" hidden="true" customHeight="false" outlineLevel="0" collapsed="false">
      <c r="A339" s="204"/>
      <c r="B339" s="205"/>
      <c r="C339" s="205"/>
      <c r="D339" s="205"/>
      <c r="E339" s="205"/>
      <c r="F339" s="205"/>
      <c r="G339" s="205"/>
      <c r="H339" s="205"/>
      <c r="I339" s="217" t="n">
        <v>38113</v>
      </c>
      <c r="J339" s="218" t="s">
        <v>421</v>
      </c>
      <c r="K339" s="219" t="n">
        <v>13000</v>
      </c>
      <c r="L339" s="219" t="n">
        <v>0</v>
      </c>
      <c r="M339" s="219" t="n">
        <v>0</v>
      </c>
      <c r="N339" s="219" t="n">
        <v>14000</v>
      </c>
      <c r="O339" s="219" t="n">
        <v>14000</v>
      </c>
      <c r="P339" s="219" t="n">
        <v>20000</v>
      </c>
      <c r="Q339" s="219" t="n">
        <v>20000</v>
      </c>
      <c r="R339" s="219" t="n">
        <v>15200</v>
      </c>
      <c r="S339" s="219" t="n">
        <v>25000</v>
      </c>
      <c r="T339" s="219" t="n">
        <v>17700</v>
      </c>
      <c r="U339" s="219"/>
      <c r="V339" s="207" t="n">
        <f aca="false">S339/P339*100</f>
        <v>125</v>
      </c>
      <c r="W339" s="207" t="n">
        <v>25000</v>
      </c>
      <c r="X339" s="219" t="n">
        <v>60000</v>
      </c>
      <c r="Y339" s="219" t="n">
        <v>10000</v>
      </c>
      <c r="Z339" s="219" t="n">
        <v>15000</v>
      </c>
      <c r="AA339" s="219" t="n">
        <v>15000</v>
      </c>
      <c r="AB339" s="219" t="n">
        <v>4500</v>
      </c>
      <c r="AC339" s="219" t="n">
        <v>15000</v>
      </c>
      <c r="AD339" s="219" t="n">
        <v>15000</v>
      </c>
      <c r="AE339" s="219"/>
      <c r="AF339" s="219"/>
      <c r="AG339" s="221" t="n">
        <f aca="false">SUM(AD339+AE339-AF339)</f>
        <v>15000</v>
      </c>
      <c r="AH339" s="219"/>
      <c r="AI339" s="219" t="n">
        <v>15000</v>
      </c>
      <c r="AJ339" s="180" t="n">
        <v>0</v>
      </c>
      <c r="AK339" s="219" t="n">
        <v>15000</v>
      </c>
      <c r="AL339" s="219"/>
      <c r="AM339" s="219"/>
      <c r="AN339" s="180" t="n">
        <f aca="false">SUM(AK339+AL339-AM339)</f>
        <v>15000</v>
      </c>
      <c r="AO339" s="207" t="n">
        <f aca="false">SUM(AN339/$AN$2)</f>
        <v>1990.84212621939</v>
      </c>
      <c r="AP339" s="180" t="n">
        <v>15000</v>
      </c>
      <c r="AQ339" s="180"/>
      <c r="AR339" s="207" t="n">
        <f aca="false">SUM(AP339/$AN$2)</f>
        <v>1990.84212621939</v>
      </c>
      <c r="AS339" s="207" t="n">
        <v>150</v>
      </c>
      <c r="AT339" s="207" t="n">
        <v>150</v>
      </c>
      <c r="AU339" s="207"/>
      <c r="AV339" s="207"/>
      <c r="AW339" s="207" t="n">
        <f aca="false">SUM(AR339+AU339-AV339)</f>
        <v>1990.84212621939</v>
      </c>
      <c r="AX339" s="215"/>
      <c r="AY339" s="180"/>
      <c r="AZ339" s="180"/>
      <c r="BA339" s="160" t="n">
        <f aca="false">SUM(AW339+AY339-AZ339)</f>
        <v>1990.84212621939</v>
      </c>
      <c r="BI339" s="3"/>
    </row>
    <row r="340" customFormat="false" ht="12.75" hidden="false" customHeight="false" outlineLevel="0" collapsed="false">
      <c r="A340" s="204" t="s">
        <v>422</v>
      </c>
      <c r="B340" s="205"/>
      <c r="C340" s="205"/>
      <c r="D340" s="205"/>
      <c r="E340" s="205"/>
      <c r="F340" s="205"/>
      <c r="G340" s="205"/>
      <c r="H340" s="205"/>
      <c r="I340" s="217" t="s">
        <v>155</v>
      </c>
      <c r="J340" s="218" t="s">
        <v>423</v>
      </c>
      <c r="K340" s="219" t="n">
        <f aca="false">SUM(K341)</f>
        <v>7950.08</v>
      </c>
      <c r="L340" s="219" t="n">
        <f aca="false">SUM(L341)</f>
        <v>20000</v>
      </c>
      <c r="M340" s="219" t="n">
        <f aca="false">SUM(M341)</f>
        <v>20000</v>
      </c>
      <c r="N340" s="219" t="n">
        <f aca="false">SUM(N341)</f>
        <v>5000</v>
      </c>
      <c r="O340" s="219" t="n">
        <f aca="false">SUM(O341)</f>
        <v>5000</v>
      </c>
      <c r="P340" s="219" t="n">
        <f aca="false">SUM(P341)</f>
        <v>20000</v>
      </c>
      <c r="Q340" s="219" t="n">
        <f aca="false">SUM(Q341)</f>
        <v>20000</v>
      </c>
      <c r="R340" s="219" t="n">
        <f aca="false">SUM(R341)</f>
        <v>15000</v>
      </c>
      <c r="S340" s="219" t="n">
        <f aca="false">SUM(S341)</f>
        <v>20000</v>
      </c>
      <c r="T340" s="219" t="n">
        <f aca="false">SUM(T341)</f>
        <v>12500</v>
      </c>
      <c r="U340" s="219" t="n">
        <f aca="false">SUM(U341)</f>
        <v>0</v>
      </c>
      <c r="V340" s="219" t="n">
        <f aca="false">SUM(V341)</f>
        <v>100</v>
      </c>
      <c r="W340" s="219" t="n">
        <f aca="false">SUM(W341)</f>
        <v>20000</v>
      </c>
      <c r="X340" s="219" t="n">
        <f aca="false">SUM(X341)</f>
        <v>25000</v>
      </c>
      <c r="Y340" s="219" t="n">
        <f aca="false">SUM(Y341)</f>
        <v>25000</v>
      </c>
      <c r="Z340" s="219" t="n">
        <f aca="false">SUM(Z341)</f>
        <v>40000</v>
      </c>
      <c r="AA340" s="219" t="n">
        <f aca="false">SUM(AA341)</f>
        <v>40000</v>
      </c>
      <c r="AB340" s="219" t="n">
        <f aca="false">SUM(AB341)</f>
        <v>21000</v>
      </c>
      <c r="AC340" s="219" t="n">
        <f aca="false">SUM(AC341)</f>
        <v>40000</v>
      </c>
      <c r="AD340" s="219" t="n">
        <f aca="false">SUM(AD341)</f>
        <v>40000</v>
      </c>
      <c r="AE340" s="219" t="n">
        <f aca="false">SUM(AE341)</f>
        <v>0</v>
      </c>
      <c r="AF340" s="219" t="n">
        <f aca="false">SUM(AF341)</f>
        <v>0</v>
      </c>
      <c r="AG340" s="219" t="n">
        <f aca="false">SUM(AG341)</f>
        <v>40000</v>
      </c>
      <c r="AH340" s="219" t="n">
        <f aca="false">SUM(AH341)</f>
        <v>22500</v>
      </c>
      <c r="AI340" s="219" t="n">
        <f aca="false">SUM(AI341)</f>
        <v>40000</v>
      </c>
      <c r="AJ340" s="219" t="n">
        <f aca="false">SUM(AJ341)</f>
        <v>10000</v>
      </c>
      <c r="AK340" s="219" t="n">
        <f aca="false">SUM(AK341)</f>
        <v>40000</v>
      </c>
      <c r="AL340" s="219" t="n">
        <f aca="false">SUM(AL341)</f>
        <v>0</v>
      </c>
      <c r="AM340" s="219" t="n">
        <f aca="false">SUM(AM341)</f>
        <v>0</v>
      </c>
      <c r="AN340" s="219" t="n">
        <f aca="false">SUM(AN341)</f>
        <v>40000</v>
      </c>
      <c r="AO340" s="207" t="n">
        <f aca="false">SUM(AN340/$AN$2)</f>
        <v>5308.91233658504</v>
      </c>
      <c r="AP340" s="219" t="n">
        <f aca="false">SUM(AP341)</f>
        <v>40000</v>
      </c>
      <c r="AQ340" s="219" t="n">
        <f aca="false">SUM(AQ341)</f>
        <v>0</v>
      </c>
      <c r="AR340" s="207" t="n">
        <f aca="false">SUM(AP340/$AN$2)</f>
        <v>5308.91233658504</v>
      </c>
      <c r="AS340" s="207"/>
      <c r="AT340" s="207" t="n">
        <f aca="false">SUM(AT341)</f>
        <v>2654</v>
      </c>
      <c r="AU340" s="207" t="n">
        <f aca="false">SUM(AU341)</f>
        <v>0</v>
      </c>
      <c r="AV340" s="207" t="n">
        <f aca="false">SUM(AV341)</f>
        <v>0</v>
      </c>
      <c r="AW340" s="207" t="n">
        <f aca="false">SUM(AR340+AU340-AV340)</f>
        <v>5308.91233658504</v>
      </c>
      <c r="AX340" s="215" t="n">
        <f aca="false">SUM(AX343)</f>
        <v>5308</v>
      </c>
      <c r="AY340" s="216" t="n">
        <f aca="false">SUM(AY343)</f>
        <v>0</v>
      </c>
      <c r="AZ340" s="216" t="n">
        <f aca="false">SUM(AZ343)</f>
        <v>0</v>
      </c>
      <c r="BA340" s="287" t="n">
        <f aca="false">SUM(BA343)</f>
        <v>5308.91233658504</v>
      </c>
      <c r="BI340" s="3"/>
    </row>
    <row r="341" customFormat="false" ht="12.75" hidden="false" customHeight="false" outlineLevel="0" collapsed="false">
      <c r="A341" s="204"/>
      <c r="B341" s="205"/>
      <c r="C341" s="205"/>
      <c r="D341" s="205"/>
      <c r="E341" s="205"/>
      <c r="F341" s="205"/>
      <c r="G341" s="205"/>
      <c r="H341" s="205"/>
      <c r="I341" s="217" t="s">
        <v>417</v>
      </c>
      <c r="J341" s="218"/>
      <c r="K341" s="219" t="n">
        <f aca="false">SUM(K343)</f>
        <v>7950.08</v>
      </c>
      <c r="L341" s="219" t="n">
        <f aca="false">SUM(L343)</f>
        <v>20000</v>
      </c>
      <c r="M341" s="219" t="n">
        <f aca="false">SUM(M343)</f>
        <v>20000</v>
      </c>
      <c r="N341" s="219" t="n">
        <f aca="false">SUM(N343)</f>
        <v>5000</v>
      </c>
      <c r="O341" s="219" t="n">
        <f aca="false">SUM(O343)</f>
        <v>5000</v>
      </c>
      <c r="P341" s="219" t="n">
        <f aca="false">SUM(P343)</f>
        <v>20000</v>
      </c>
      <c r="Q341" s="219" t="n">
        <f aca="false">SUM(Q343)</f>
        <v>20000</v>
      </c>
      <c r="R341" s="219" t="n">
        <f aca="false">SUM(R343)</f>
        <v>15000</v>
      </c>
      <c r="S341" s="219" t="n">
        <f aca="false">SUM(S343)</f>
        <v>20000</v>
      </c>
      <c r="T341" s="219" t="n">
        <f aca="false">SUM(T343)</f>
        <v>12500</v>
      </c>
      <c r="U341" s="219" t="n">
        <f aca="false">SUM(U343)</f>
        <v>0</v>
      </c>
      <c r="V341" s="219" t="n">
        <f aca="false">SUM(V343)</f>
        <v>100</v>
      </c>
      <c r="W341" s="219" t="n">
        <f aca="false">SUM(W343)</f>
        <v>20000</v>
      </c>
      <c r="X341" s="219" t="n">
        <f aca="false">SUM(X343)</f>
        <v>25000</v>
      </c>
      <c r="Y341" s="219" t="n">
        <f aca="false">SUM(Y343)</f>
        <v>25000</v>
      </c>
      <c r="Z341" s="219" t="n">
        <f aca="false">SUM(Z343)</f>
        <v>40000</v>
      </c>
      <c r="AA341" s="219" t="n">
        <f aca="false">SUM(AA343)</f>
        <v>40000</v>
      </c>
      <c r="AB341" s="219" t="n">
        <f aca="false">SUM(AB343)</f>
        <v>21000</v>
      </c>
      <c r="AC341" s="219" t="n">
        <f aca="false">SUM(AC343)</f>
        <v>40000</v>
      </c>
      <c r="AD341" s="219" t="n">
        <f aca="false">SUM(AD343)</f>
        <v>40000</v>
      </c>
      <c r="AE341" s="219" t="n">
        <f aca="false">SUM(AE343)</f>
        <v>0</v>
      </c>
      <c r="AF341" s="219" t="n">
        <f aca="false">SUM(AF343)</f>
        <v>0</v>
      </c>
      <c r="AG341" s="219" t="n">
        <f aca="false">SUM(AG343)</f>
        <v>40000</v>
      </c>
      <c r="AH341" s="219" t="n">
        <f aca="false">SUM(AH343)</f>
        <v>22500</v>
      </c>
      <c r="AI341" s="219" t="n">
        <f aca="false">SUM(AI343)</f>
        <v>40000</v>
      </c>
      <c r="AJ341" s="219" t="n">
        <f aca="false">SUM(AJ343)</f>
        <v>10000</v>
      </c>
      <c r="AK341" s="219" t="n">
        <f aca="false">SUM(AK343)</f>
        <v>40000</v>
      </c>
      <c r="AL341" s="219" t="n">
        <f aca="false">SUM(AL343)</f>
        <v>0</v>
      </c>
      <c r="AM341" s="219" t="n">
        <f aca="false">SUM(AM343)</f>
        <v>0</v>
      </c>
      <c r="AN341" s="219" t="n">
        <f aca="false">SUM(AN343)</f>
        <v>40000</v>
      </c>
      <c r="AO341" s="207" t="n">
        <f aca="false">SUM(AN341/$AN$2)</f>
        <v>5308.91233658504</v>
      </c>
      <c r="AP341" s="219" t="n">
        <f aca="false">SUM(AP343)</f>
        <v>40000</v>
      </c>
      <c r="AQ341" s="219" t="n">
        <f aca="false">SUM(AQ343)</f>
        <v>0</v>
      </c>
      <c r="AR341" s="207" t="n">
        <f aca="false">SUM(AP341/$AN$2)</f>
        <v>5308.91233658504</v>
      </c>
      <c r="AS341" s="207"/>
      <c r="AT341" s="207" t="n">
        <f aca="false">SUM(AT343)</f>
        <v>2654</v>
      </c>
      <c r="AU341" s="207" t="n">
        <f aca="false">SUM(AU343)</f>
        <v>0</v>
      </c>
      <c r="AV341" s="207" t="n">
        <f aca="false">SUM(AV343)</f>
        <v>0</v>
      </c>
      <c r="AW341" s="207" t="n">
        <f aca="false">SUM(AR341+AU341-AV341)</f>
        <v>5308.91233658504</v>
      </c>
      <c r="AX341" s="215"/>
      <c r="AY341" s="180"/>
      <c r="AZ341" s="180"/>
      <c r="BA341" s="160" t="n">
        <f aca="false">SUM(AW341+AY341-AZ341)</f>
        <v>5308.91233658504</v>
      </c>
      <c r="BI341" s="3"/>
    </row>
    <row r="342" customFormat="false" ht="12.75" hidden="false" customHeight="false" outlineLevel="0" collapsed="false">
      <c r="A342" s="204"/>
      <c r="B342" s="205" t="s">
        <v>178</v>
      </c>
      <c r="C342" s="205"/>
      <c r="D342" s="205"/>
      <c r="E342" s="205"/>
      <c r="F342" s="205"/>
      <c r="G342" s="205"/>
      <c r="H342" s="205"/>
      <c r="I342" s="234" t="s">
        <v>179</v>
      </c>
      <c r="J342" s="218" t="s">
        <v>28</v>
      </c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  <c r="AD342" s="219"/>
      <c r="AE342" s="219"/>
      <c r="AF342" s="219"/>
      <c r="AG342" s="219"/>
      <c r="AH342" s="219"/>
      <c r="AI342" s="219"/>
      <c r="AJ342" s="219"/>
      <c r="AK342" s="219"/>
      <c r="AL342" s="219"/>
      <c r="AM342" s="219"/>
      <c r="AN342" s="219"/>
      <c r="AO342" s="207" t="n">
        <f aca="false">SUM(AN342/$AN$2)</f>
        <v>0</v>
      </c>
      <c r="AP342" s="219" t="n">
        <v>40000</v>
      </c>
      <c r="AQ342" s="219"/>
      <c r="AR342" s="207" t="n">
        <f aca="false">SUM(AP342/$AN$2)</f>
        <v>5308.91233658504</v>
      </c>
      <c r="AS342" s="207"/>
      <c r="AT342" s="207" t="n">
        <v>40000</v>
      </c>
      <c r="AU342" s="207"/>
      <c r="AV342" s="207"/>
      <c r="AW342" s="207" t="n">
        <f aca="false">SUM(AR342+AU342-AV342)</f>
        <v>5308.91233658504</v>
      </c>
      <c r="AX342" s="215"/>
      <c r="AY342" s="180"/>
      <c r="AZ342" s="180"/>
      <c r="BA342" s="160" t="n">
        <v>5308.91</v>
      </c>
      <c r="BI342" s="3"/>
    </row>
    <row r="343" customFormat="false" ht="12.75" hidden="false" customHeight="false" outlineLevel="0" collapsed="false">
      <c r="A343" s="242"/>
      <c r="B343" s="220"/>
      <c r="C343" s="220"/>
      <c r="D343" s="220"/>
      <c r="E343" s="220"/>
      <c r="F343" s="220"/>
      <c r="G343" s="220"/>
      <c r="H343" s="220"/>
      <c r="I343" s="206" t="n">
        <v>3</v>
      </c>
      <c r="J343" s="137" t="s">
        <v>71</v>
      </c>
      <c r="K343" s="207" t="n">
        <f aca="false">SUM(K344)</f>
        <v>7950.08</v>
      </c>
      <c r="L343" s="207" t="n">
        <f aca="false">SUM(L344)</f>
        <v>20000</v>
      </c>
      <c r="M343" s="207" t="n">
        <f aca="false">SUM(M344)</f>
        <v>20000</v>
      </c>
      <c r="N343" s="207" t="n">
        <f aca="false">SUM(N344)</f>
        <v>5000</v>
      </c>
      <c r="O343" s="207" t="n">
        <f aca="false">SUM(O344)</f>
        <v>5000</v>
      </c>
      <c r="P343" s="207" t="n">
        <f aca="false">SUM(P344)</f>
        <v>20000</v>
      </c>
      <c r="Q343" s="207" t="n">
        <f aca="false">SUM(Q344)</f>
        <v>20000</v>
      </c>
      <c r="R343" s="207" t="n">
        <f aca="false">SUM(R344)</f>
        <v>15000</v>
      </c>
      <c r="S343" s="207" t="n">
        <f aca="false">SUM(S344)</f>
        <v>20000</v>
      </c>
      <c r="T343" s="207" t="n">
        <f aca="false">SUM(T344)</f>
        <v>12500</v>
      </c>
      <c r="U343" s="207" t="n">
        <f aca="false">SUM(U344)</f>
        <v>0</v>
      </c>
      <c r="V343" s="207" t="n">
        <f aca="false">SUM(V344)</f>
        <v>100</v>
      </c>
      <c r="W343" s="207" t="n">
        <f aca="false">SUM(W344)</f>
        <v>20000</v>
      </c>
      <c r="X343" s="207" t="n">
        <f aca="false">SUM(X344)</f>
        <v>25000</v>
      </c>
      <c r="Y343" s="207" t="n">
        <f aca="false">SUM(Y344)</f>
        <v>25000</v>
      </c>
      <c r="Z343" s="207" t="n">
        <f aca="false">SUM(Z344)</f>
        <v>40000</v>
      </c>
      <c r="AA343" s="207" t="n">
        <f aca="false">SUM(AA344)</f>
        <v>40000</v>
      </c>
      <c r="AB343" s="207" t="n">
        <f aca="false">SUM(AB344)</f>
        <v>21000</v>
      </c>
      <c r="AC343" s="207" t="n">
        <f aca="false">SUM(AC344)</f>
        <v>40000</v>
      </c>
      <c r="AD343" s="207" t="n">
        <f aca="false">SUM(AD344)</f>
        <v>40000</v>
      </c>
      <c r="AE343" s="207" t="n">
        <f aca="false">SUM(AE344)</f>
        <v>0</v>
      </c>
      <c r="AF343" s="207" t="n">
        <f aca="false">SUM(AF344)</f>
        <v>0</v>
      </c>
      <c r="AG343" s="207" t="n">
        <f aca="false">SUM(AG344)</f>
        <v>40000</v>
      </c>
      <c r="AH343" s="207" t="n">
        <f aca="false">SUM(AH344)</f>
        <v>22500</v>
      </c>
      <c r="AI343" s="207" t="n">
        <f aca="false">SUM(AI344)</f>
        <v>40000</v>
      </c>
      <c r="AJ343" s="207" t="n">
        <f aca="false">SUM(AJ344)</f>
        <v>10000</v>
      </c>
      <c r="AK343" s="207" t="n">
        <f aca="false">SUM(AK344)</f>
        <v>40000</v>
      </c>
      <c r="AL343" s="207" t="n">
        <f aca="false">SUM(AL344)</f>
        <v>0</v>
      </c>
      <c r="AM343" s="207" t="n">
        <f aca="false">SUM(AM344)</f>
        <v>0</v>
      </c>
      <c r="AN343" s="207" t="n">
        <f aca="false">SUM(AN344)</f>
        <v>40000</v>
      </c>
      <c r="AO343" s="207" t="n">
        <f aca="false">SUM(AN343/$AN$2)</f>
        <v>5308.91233658504</v>
      </c>
      <c r="AP343" s="207" t="n">
        <f aca="false">SUM(AP344)</f>
        <v>40000</v>
      </c>
      <c r="AQ343" s="207" t="n">
        <f aca="false">SUM(AQ344)</f>
        <v>0</v>
      </c>
      <c r="AR343" s="207" t="n">
        <f aca="false">SUM(AP343/$AN$2)</f>
        <v>5308.91233658504</v>
      </c>
      <c r="AS343" s="207"/>
      <c r="AT343" s="207" t="n">
        <f aca="false">SUM(AT344)</f>
        <v>2654</v>
      </c>
      <c r="AU343" s="207" t="n">
        <f aca="false">SUM(AU344)</f>
        <v>0</v>
      </c>
      <c r="AV343" s="207" t="n">
        <f aca="false">SUM(AV344)</f>
        <v>0</v>
      </c>
      <c r="AW343" s="207" t="n">
        <f aca="false">SUM(AR343+AU343-AV343)</f>
        <v>5308.91233658504</v>
      </c>
      <c r="AX343" s="215" t="n">
        <f aca="false">SUM(AX344)</f>
        <v>5308</v>
      </c>
      <c r="AY343" s="180" t="n">
        <f aca="false">SUM(AY344)</f>
        <v>0</v>
      </c>
      <c r="AZ343" s="180" t="n">
        <f aca="false">SUM(AZ344)</f>
        <v>0</v>
      </c>
      <c r="BA343" s="160" t="n">
        <f aca="false">SUM(AW343+AY343-AZ343)</f>
        <v>5308.91233658504</v>
      </c>
      <c r="BD343" s="3" t="n">
        <v>5308.91</v>
      </c>
      <c r="BI343" s="3"/>
    </row>
    <row r="344" customFormat="false" ht="12.75" hidden="false" customHeight="false" outlineLevel="0" collapsed="false">
      <c r="A344" s="242"/>
      <c r="B344" s="220" t="s">
        <v>179</v>
      </c>
      <c r="C344" s="220"/>
      <c r="D344" s="220"/>
      <c r="E344" s="220"/>
      <c r="F344" s="220"/>
      <c r="G344" s="220"/>
      <c r="H344" s="220"/>
      <c r="I344" s="206" t="n">
        <v>38</v>
      </c>
      <c r="J344" s="137" t="s">
        <v>77</v>
      </c>
      <c r="K344" s="207" t="n">
        <f aca="false">SUM(K345)</f>
        <v>7950.08</v>
      </c>
      <c r="L344" s="207" t="n">
        <f aca="false">SUM(L345)</f>
        <v>20000</v>
      </c>
      <c r="M344" s="207" t="n">
        <f aca="false">SUM(M345)</f>
        <v>20000</v>
      </c>
      <c r="N344" s="207" t="n">
        <f aca="false">SUM(N345)</f>
        <v>5000</v>
      </c>
      <c r="O344" s="207" t="n">
        <f aca="false">SUM(O345)</f>
        <v>5000</v>
      </c>
      <c r="P344" s="207" t="n">
        <f aca="false">SUM(P345)</f>
        <v>20000</v>
      </c>
      <c r="Q344" s="207" t="n">
        <f aca="false">SUM(Q345)</f>
        <v>20000</v>
      </c>
      <c r="R344" s="207" t="n">
        <f aca="false">SUM(R345)</f>
        <v>15000</v>
      </c>
      <c r="S344" s="207" t="n">
        <f aca="false">SUM(S345)</f>
        <v>20000</v>
      </c>
      <c r="T344" s="207" t="n">
        <f aca="false">SUM(T345)</f>
        <v>12500</v>
      </c>
      <c r="U344" s="207" t="n">
        <f aca="false">SUM(U345)</f>
        <v>0</v>
      </c>
      <c r="V344" s="207" t="n">
        <f aca="false">SUM(V345)</f>
        <v>100</v>
      </c>
      <c r="W344" s="207" t="n">
        <f aca="false">SUM(W345)</f>
        <v>20000</v>
      </c>
      <c r="X344" s="207" t="n">
        <f aca="false">SUM(X345)</f>
        <v>25000</v>
      </c>
      <c r="Y344" s="207" t="n">
        <f aca="false">SUM(Y345)</f>
        <v>25000</v>
      </c>
      <c r="Z344" s="207" t="n">
        <f aca="false">SUM(Z345)</f>
        <v>40000</v>
      </c>
      <c r="AA344" s="207" t="n">
        <f aca="false">SUM(AA345)</f>
        <v>40000</v>
      </c>
      <c r="AB344" s="207" t="n">
        <f aca="false">SUM(AB345)</f>
        <v>21000</v>
      </c>
      <c r="AC344" s="207" t="n">
        <f aca="false">SUM(AC345)</f>
        <v>40000</v>
      </c>
      <c r="AD344" s="207" t="n">
        <f aca="false">SUM(AD345)</f>
        <v>40000</v>
      </c>
      <c r="AE344" s="207" t="n">
        <f aca="false">SUM(AE345)</f>
        <v>0</v>
      </c>
      <c r="AF344" s="207" t="n">
        <f aca="false">SUM(AF345)</f>
        <v>0</v>
      </c>
      <c r="AG344" s="207" t="n">
        <f aca="false">SUM(AG345)</f>
        <v>40000</v>
      </c>
      <c r="AH344" s="207" t="n">
        <f aca="false">SUM(AH345)</f>
        <v>22500</v>
      </c>
      <c r="AI344" s="207" t="n">
        <f aca="false">SUM(AI345)</f>
        <v>40000</v>
      </c>
      <c r="AJ344" s="207" t="n">
        <f aca="false">SUM(AJ345)</f>
        <v>10000</v>
      </c>
      <c r="AK344" s="207" t="n">
        <f aca="false">SUM(AK345)</f>
        <v>40000</v>
      </c>
      <c r="AL344" s="207" t="n">
        <f aca="false">SUM(AL345)</f>
        <v>0</v>
      </c>
      <c r="AM344" s="207" t="n">
        <f aca="false">SUM(AM345)</f>
        <v>0</v>
      </c>
      <c r="AN344" s="207" t="n">
        <f aca="false">SUM(AN345)</f>
        <v>40000</v>
      </c>
      <c r="AO344" s="207" t="n">
        <f aca="false">SUM(AN344/$AN$2)</f>
        <v>5308.91233658504</v>
      </c>
      <c r="AP344" s="207" t="n">
        <f aca="false">SUM(AP345)</f>
        <v>40000</v>
      </c>
      <c r="AQ344" s="207"/>
      <c r="AR344" s="207" t="n">
        <f aca="false">SUM(AP344/$AN$2)</f>
        <v>5308.91233658504</v>
      </c>
      <c r="AS344" s="207"/>
      <c r="AT344" s="207" t="n">
        <f aca="false">SUM(AT345)</f>
        <v>2654</v>
      </c>
      <c r="AU344" s="207" t="n">
        <f aca="false">SUM(AU345)</f>
        <v>0</v>
      </c>
      <c r="AV344" s="207" t="n">
        <f aca="false">SUM(AV345)</f>
        <v>0</v>
      </c>
      <c r="AW344" s="207" t="n">
        <f aca="false">SUM(AR344+AU344-AV344)</f>
        <v>5308.91233658504</v>
      </c>
      <c r="AX344" s="215" t="n">
        <f aca="false">SUM(AX345)</f>
        <v>5308</v>
      </c>
      <c r="AY344" s="216" t="n">
        <f aca="false">SUM(AY345)</f>
        <v>0</v>
      </c>
      <c r="AZ344" s="216" t="n">
        <f aca="false">SUM(AZ345)</f>
        <v>0</v>
      </c>
      <c r="BA344" s="287" t="n">
        <f aca="false">SUM(BA345)</f>
        <v>5308.91233658504</v>
      </c>
      <c r="BI344" s="3"/>
    </row>
    <row r="345" customFormat="false" ht="12.75" hidden="true" customHeight="false" outlineLevel="0" collapsed="false">
      <c r="A345" s="204"/>
      <c r="B345" s="205"/>
      <c r="C345" s="205"/>
      <c r="D345" s="205"/>
      <c r="E345" s="205"/>
      <c r="F345" s="205"/>
      <c r="G345" s="205"/>
      <c r="H345" s="205"/>
      <c r="I345" s="217" t="n">
        <v>381</v>
      </c>
      <c r="J345" s="218" t="s">
        <v>169</v>
      </c>
      <c r="K345" s="219" t="n">
        <f aca="false">SUM(K346)</f>
        <v>7950.08</v>
      </c>
      <c r="L345" s="219" t="n">
        <f aca="false">SUM(L346)</f>
        <v>20000</v>
      </c>
      <c r="M345" s="219" t="n">
        <f aca="false">SUM(M346)</f>
        <v>20000</v>
      </c>
      <c r="N345" s="219" t="n">
        <f aca="false">SUM(N346)</f>
        <v>5000</v>
      </c>
      <c r="O345" s="219" t="n">
        <f aca="false">SUM(O346)</f>
        <v>5000</v>
      </c>
      <c r="P345" s="219" t="n">
        <f aca="false">SUM(P346)</f>
        <v>20000</v>
      </c>
      <c r="Q345" s="219" t="n">
        <f aca="false">SUM(Q346)</f>
        <v>20000</v>
      </c>
      <c r="R345" s="219" t="n">
        <f aca="false">SUM(R346)</f>
        <v>15000</v>
      </c>
      <c r="S345" s="219" t="n">
        <f aca="false">SUM(S346)</f>
        <v>20000</v>
      </c>
      <c r="T345" s="219" t="n">
        <f aca="false">SUM(T346)</f>
        <v>12500</v>
      </c>
      <c r="U345" s="219" t="n">
        <f aca="false">SUM(U346)</f>
        <v>0</v>
      </c>
      <c r="V345" s="219" t="n">
        <f aca="false">SUM(V346)</f>
        <v>100</v>
      </c>
      <c r="W345" s="219" t="n">
        <f aca="false">SUM(W346)</f>
        <v>20000</v>
      </c>
      <c r="X345" s="219" t="n">
        <f aca="false">SUM(X346)</f>
        <v>25000</v>
      </c>
      <c r="Y345" s="219" t="n">
        <f aca="false">SUM(Y346)</f>
        <v>25000</v>
      </c>
      <c r="Z345" s="219" t="n">
        <f aca="false">SUM(Z346)</f>
        <v>40000</v>
      </c>
      <c r="AA345" s="219" t="n">
        <f aca="false">SUM(AA346)</f>
        <v>40000</v>
      </c>
      <c r="AB345" s="219" t="n">
        <f aca="false">SUM(AB346)</f>
        <v>21000</v>
      </c>
      <c r="AC345" s="219" t="n">
        <f aca="false">SUM(AC346)</f>
        <v>40000</v>
      </c>
      <c r="AD345" s="219" t="n">
        <f aca="false">SUM(AD346)</f>
        <v>40000</v>
      </c>
      <c r="AE345" s="219" t="n">
        <f aca="false">SUM(AE346)</f>
        <v>0</v>
      </c>
      <c r="AF345" s="219" t="n">
        <f aca="false">SUM(AF346)</f>
        <v>0</v>
      </c>
      <c r="AG345" s="219" t="n">
        <f aca="false">SUM(AG346)</f>
        <v>40000</v>
      </c>
      <c r="AH345" s="219" t="n">
        <f aca="false">SUM(AH346)</f>
        <v>22500</v>
      </c>
      <c r="AI345" s="219" t="n">
        <f aca="false">SUM(AI346)</f>
        <v>40000</v>
      </c>
      <c r="AJ345" s="219" t="n">
        <f aca="false">SUM(AJ346)</f>
        <v>10000</v>
      </c>
      <c r="AK345" s="219" t="n">
        <f aca="false">SUM(AK346)</f>
        <v>40000</v>
      </c>
      <c r="AL345" s="219" t="n">
        <f aca="false">SUM(AL346)</f>
        <v>0</v>
      </c>
      <c r="AM345" s="219" t="n">
        <f aca="false">SUM(AM346)</f>
        <v>0</v>
      </c>
      <c r="AN345" s="219" t="n">
        <f aca="false">SUM(AN346)</f>
        <v>40000</v>
      </c>
      <c r="AO345" s="207" t="n">
        <f aca="false">SUM(AN345/$AN$2)</f>
        <v>5308.91233658504</v>
      </c>
      <c r="AP345" s="219" t="n">
        <f aca="false">SUM(AP346)</f>
        <v>40000</v>
      </c>
      <c r="AQ345" s="219"/>
      <c r="AR345" s="207" t="n">
        <f aca="false">SUM(AP345/$AN$2)</f>
        <v>5308.91233658504</v>
      </c>
      <c r="AS345" s="207"/>
      <c r="AT345" s="207" t="n">
        <f aca="false">SUM(AT346)</f>
        <v>2654</v>
      </c>
      <c r="AU345" s="207" t="n">
        <f aca="false">SUM(AU346)</f>
        <v>0</v>
      </c>
      <c r="AV345" s="207" t="n">
        <f aca="false">SUM(AV346)</f>
        <v>0</v>
      </c>
      <c r="AW345" s="207" t="n">
        <f aca="false">SUM(AR345+AU345-AV345)</f>
        <v>5308.91233658504</v>
      </c>
      <c r="AX345" s="215" t="n">
        <f aca="false">SUM(AX346)</f>
        <v>5308</v>
      </c>
      <c r="AY345" s="216" t="n">
        <f aca="false">SUM(AY346)</f>
        <v>0</v>
      </c>
      <c r="AZ345" s="216" t="n">
        <f aca="false">SUM(AZ346)</f>
        <v>0</v>
      </c>
      <c r="BA345" s="287" t="n">
        <f aca="false">SUM(BA346)</f>
        <v>5308.91233658504</v>
      </c>
      <c r="BI345" s="3"/>
    </row>
    <row r="346" customFormat="false" ht="12.75" hidden="true" customHeight="false" outlineLevel="0" collapsed="false">
      <c r="A346" s="204"/>
      <c r="B346" s="205"/>
      <c r="C346" s="205"/>
      <c r="D346" s="205"/>
      <c r="E346" s="205"/>
      <c r="F346" s="205"/>
      <c r="G346" s="205"/>
      <c r="H346" s="205"/>
      <c r="I346" s="217" t="n">
        <v>38113</v>
      </c>
      <c r="J346" s="218" t="s">
        <v>424</v>
      </c>
      <c r="K346" s="219" t="n">
        <v>7950.08</v>
      </c>
      <c r="L346" s="219" t="n">
        <v>20000</v>
      </c>
      <c r="M346" s="219" t="n">
        <v>20000</v>
      </c>
      <c r="N346" s="219" t="n">
        <v>5000</v>
      </c>
      <c r="O346" s="219" t="n">
        <v>5000</v>
      </c>
      <c r="P346" s="219" t="n">
        <v>20000</v>
      </c>
      <c r="Q346" s="219" t="n">
        <v>20000</v>
      </c>
      <c r="R346" s="219" t="n">
        <v>15000</v>
      </c>
      <c r="S346" s="219" t="n">
        <v>20000</v>
      </c>
      <c r="T346" s="219" t="n">
        <v>12500</v>
      </c>
      <c r="U346" s="219"/>
      <c r="V346" s="207" t="n">
        <f aca="false">S346/P346*100</f>
        <v>100</v>
      </c>
      <c r="W346" s="207" t="n">
        <v>20000</v>
      </c>
      <c r="X346" s="219" t="n">
        <v>25000</v>
      </c>
      <c r="Y346" s="219" t="n">
        <v>25000</v>
      </c>
      <c r="Z346" s="219" t="n">
        <v>40000</v>
      </c>
      <c r="AA346" s="219" t="n">
        <v>40000</v>
      </c>
      <c r="AB346" s="219" t="n">
        <v>21000</v>
      </c>
      <c r="AC346" s="219" t="n">
        <v>40000</v>
      </c>
      <c r="AD346" s="219" t="n">
        <v>40000</v>
      </c>
      <c r="AE346" s="219"/>
      <c r="AF346" s="219"/>
      <c r="AG346" s="221" t="n">
        <f aca="false">SUM(AD346+AE346-AF346)</f>
        <v>40000</v>
      </c>
      <c r="AH346" s="219" t="n">
        <v>22500</v>
      </c>
      <c r="AI346" s="219" t="n">
        <v>40000</v>
      </c>
      <c r="AJ346" s="180" t="n">
        <v>10000</v>
      </c>
      <c r="AK346" s="219" t="n">
        <v>40000</v>
      </c>
      <c r="AL346" s="219"/>
      <c r="AM346" s="219"/>
      <c r="AN346" s="180" t="n">
        <f aca="false">SUM(AK346+AL346-AM346)</f>
        <v>40000</v>
      </c>
      <c r="AO346" s="207" t="n">
        <f aca="false">SUM(AN346/$AN$2)</f>
        <v>5308.91233658504</v>
      </c>
      <c r="AP346" s="180" t="n">
        <v>40000</v>
      </c>
      <c r="AQ346" s="180"/>
      <c r="AR346" s="207" t="n">
        <f aca="false">SUM(AP346/$AN$2)</f>
        <v>5308.91233658504</v>
      </c>
      <c r="AS346" s="207" t="n">
        <v>2654</v>
      </c>
      <c r="AT346" s="207" t="n">
        <v>2654</v>
      </c>
      <c r="AU346" s="207"/>
      <c r="AV346" s="207"/>
      <c r="AW346" s="207" t="n">
        <f aca="false">SUM(AR346+AU346-AV346)</f>
        <v>5308.91233658504</v>
      </c>
      <c r="AX346" s="215" t="n">
        <v>5308</v>
      </c>
      <c r="AY346" s="180"/>
      <c r="AZ346" s="180"/>
      <c r="BA346" s="160" t="n">
        <f aca="false">SUM(AW346+AY346-AZ346)</f>
        <v>5308.91233658504</v>
      </c>
      <c r="BI346" s="3"/>
    </row>
    <row r="347" customFormat="false" ht="12.75" hidden="false" customHeight="false" outlineLevel="0" collapsed="false">
      <c r="A347" s="204" t="s">
        <v>425</v>
      </c>
      <c r="B347" s="205"/>
      <c r="C347" s="205"/>
      <c r="D347" s="205"/>
      <c r="E347" s="205"/>
      <c r="F347" s="205"/>
      <c r="G347" s="205"/>
      <c r="H347" s="205"/>
      <c r="I347" s="217" t="s">
        <v>155</v>
      </c>
      <c r="J347" s="218" t="s">
        <v>426</v>
      </c>
      <c r="K347" s="219" t="n">
        <f aca="false">SUM(K348)</f>
        <v>77000</v>
      </c>
      <c r="L347" s="219" t="n">
        <f aca="false">SUM(L348)</f>
        <v>30000</v>
      </c>
      <c r="M347" s="219" t="n">
        <f aca="false">SUM(M348)</f>
        <v>30000</v>
      </c>
      <c r="N347" s="219" t="n">
        <f aca="false">SUM(N348)</f>
        <v>17000</v>
      </c>
      <c r="O347" s="219" t="n">
        <f aca="false">SUM(O348)</f>
        <v>17000</v>
      </c>
      <c r="P347" s="219" t="n">
        <f aca="false">SUM(P348)</f>
        <v>15000</v>
      </c>
      <c r="Q347" s="219" t="n">
        <f aca="false">SUM(Q348)</f>
        <v>15000</v>
      </c>
      <c r="R347" s="219" t="n">
        <f aca="false">SUM(R348)</f>
        <v>22000</v>
      </c>
      <c r="S347" s="219" t="n">
        <f aca="false">SUM(S348)</f>
        <v>25000</v>
      </c>
      <c r="T347" s="219" t="n">
        <f aca="false">SUM(T348)</f>
        <v>13500</v>
      </c>
      <c r="U347" s="219" t="n">
        <f aca="false">SUM(U348)</f>
        <v>0</v>
      </c>
      <c r="V347" s="219" t="e">
        <f aca="false">SUM(V348)</f>
        <v>#DIV/0!</v>
      </c>
      <c r="W347" s="219" t="n">
        <f aca="false">SUM(W348)</f>
        <v>30000</v>
      </c>
      <c r="X347" s="219" t="n">
        <f aca="false">SUM(X348)</f>
        <v>85000</v>
      </c>
      <c r="Y347" s="219" t="n">
        <f aca="false">SUM(Y348)</f>
        <v>125000</v>
      </c>
      <c r="Z347" s="219" t="n">
        <f aca="false">SUM(Z348)</f>
        <v>185000</v>
      </c>
      <c r="AA347" s="219" t="n">
        <f aca="false">SUM(AA348)</f>
        <v>179000</v>
      </c>
      <c r="AB347" s="219" t="n">
        <f aca="false">SUM(AB348)</f>
        <v>58000</v>
      </c>
      <c r="AC347" s="219" t="n">
        <f aca="false">SUM(AC348)</f>
        <v>229000</v>
      </c>
      <c r="AD347" s="219" t="n">
        <f aca="false">SUM(AD348)</f>
        <v>229000</v>
      </c>
      <c r="AE347" s="219" t="n">
        <f aca="false">SUM(AE348)</f>
        <v>0</v>
      </c>
      <c r="AF347" s="219" t="n">
        <f aca="false">SUM(AF348)</f>
        <v>0</v>
      </c>
      <c r="AG347" s="219" t="n">
        <f aca="false">SUM(AG348)</f>
        <v>241000</v>
      </c>
      <c r="AH347" s="219" t="n">
        <f aca="false">SUM(AH348)</f>
        <v>161500</v>
      </c>
      <c r="AI347" s="219" t="n">
        <f aca="false">SUM(AI348)</f>
        <v>232000</v>
      </c>
      <c r="AJ347" s="219" t="n">
        <f aca="false">SUM(AJ348)</f>
        <v>112500</v>
      </c>
      <c r="AK347" s="219" t="n">
        <f aca="false">SUM(AK348)</f>
        <v>293000</v>
      </c>
      <c r="AL347" s="219" t="n">
        <f aca="false">SUM(AL348)</f>
        <v>47000</v>
      </c>
      <c r="AM347" s="219" t="n">
        <f aca="false">SUM(AM348)</f>
        <v>0</v>
      </c>
      <c r="AN347" s="219" t="n">
        <f aca="false">SUM(AN348)</f>
        <v>340000</v>
      </c>
      <c r="AO347" s="207" t="n">
        <f aca="false">SUM(AN347/$AN$2)</f>
        <v>45125.7548609729</v>
      </c>
      <c r="AP347" s="219" t="n">
        <f aca="false">SUM(AP348)</f>
        <v>281000</v>
      </c>
      <c r="AQ347" s="219" t="n">
        <f aca="false">SUM(AQ348)</f>
        <v>0</v>
      </c>
      <c r="AR347" s="207" t="n">
        <f aca="false">SUM(AP347/$AN$2)</f>
        <v>37295.1091645099</v>
      </c>
      <c r="AS347" s="207"/>
      <c r="AT347" s="207" t="n">
        <f aca="false">SUM(AT348)</f>
        <v>13150.38</v>
      </c>
      <c r="AU347" s="207" t="n">
        <f aca="false">SUM(AU348)</f>
        <v>0</v>
      </c>
      <c r="AV347" s="207" t="n">
        <f aca="false">SUM(AV348)</f>
        <v>0</v>
      </c>
      <c r="AW347" s="207" t="n">
        <f aca="false">SUM(AR347+AU347-AV347)</f>
        <v>37295.1091645099</v>
      </c>
      <c r="AX347" s="215" t="n">
        <f aca="false">SUM(AX350)</f>
        <v>34774.17</v>
      </c>
      <c r="AY347" s="216" t="n">
        <f aca="false">SUM(AY350)</f>
        <v>2000</v>
      </c>
      <c r="AZ347" s="216" t="n">
        <f aca="false">SUM(AZ350)</f>
        <v>0</v>
      </c>
      <c r="BA347" s="287" t="n">
        <f aca="false">SUM(BA350)</f>
        <v>39295.1091645099</v>
      </c>
      <c r="BI347" s="3"/>
    </row>
    <row r="348" customFormat="false" ht="12.75" hidden="false" customHeight="false" outlineLevel="0" collapsed="false">
      <c r="A348" s="204"/>
      <c r="B348" s="205"/>
      <c r="C348" s="205"/>
      <c r="D348" s="205"/>
      <c r="E348" s="205"/>
      <c r="F348" s="205"/>
      <c r="G348" s="205"/>
      <c r="H348" s="205"/>
      <c r="I348" s="217" t="s">
        <v>417</v>
      </c>
      <c r="J348" s="218"/>
      <c r="K348" s="219" t="n">
        <f aca="false">SUM(K350)</f>
        <v>77000</v>
      </c>
      <c r="L348" s="219" t="n">
        <f aca="false">SUM(L350)</f>
        <v>30000</v>
      </c>
      <c r="M348" s="219" t="n">
        <f aca="false">SUM(M350)</f>
        <v>30000</v>
      </c>
      <c r="N348" s="219" t="n">
        <f aca="false">SUM(N350)</f>
        <v>17000</v>
      </c>
      <c r="O348" s="219" t="n">
        <f aca="false">SUM(O350)</f>
        <v>17000</v>
      </c>
      <c r="P348" s="219" t="n">
        <f aca="false">SUM(P350)</f>
        <v>15000</v>
      </c>
      <c r="Q348" s="219" t="n">
        <f aca="false">SUM(Q350)</f>
        <v>15000</v>
      </c>
      <c r="R348" s="219" t="n">
        <f aca="false">SUM(R350)</f>
        <v>22000</v>
      </c>
      <c r="S348" s="219" t="n">
        <f aca="false">SUM(S350)</f>
        <v>25000</v>
      </c>
      <c r="T348" s="219" t="n">
        <f aca="false">SUM(T350)</f>
        <v>13500</v>
      </c>
      <c r="U348" s="219" t="n">
        <f aca="false">SUM(U350)</f>
        <v>0</v>
      </c>
      <c r="V348" s="219" t="e">
        <f aca="false">SUM(V350)</f>
        <v>#DIV/0!</v>
      </c>
      <c r="W348" s="219" t="n">
        <f aca="false">SUM(W350)</f>
        <v>30000</v>
      </c>
      <c r="X348" s="219" t="n">
        <f aca="false">SUM(X350)</f>
        <v>85000</v>
      </c>
      <c r="Y348" s="219" t="n">
        <f aca="false">SUM(Y350)</f>
        <v>125000</v>
      </c>
      <c r="Z348" s="219" t="n">
        <f aca="false">SUM(Z350)</f>
        <v>185000</v>
      </c>
      <c r="AA348" s="219" t="n">
        <f aca="false">SUM(AA350)</f>
        <v>179000</v>
      </c>
      <c r="AB348" s="219" t="n">
        <f aca="false">SUM(AB350)</f>
        <v>58000</v>
      </c>
      <c r="AC348" s="219" t="n">
        <f aca="false">SUM(AC350)</f>
        <v>229000</v>
      </c>
      <c r="AD348" s="219" t="n">
        <f aca="false">SUM(AD350)</f>
        <v>229000</v>
      </c>
      <c r="AE348" s="219" t="n">
        <f aca="false">SUM(AE350)</f>
        <v>0</v>
      </c>
      <c r="AF348" s="219" t="n">
        <f aca="false">SUM(AF350)</f>
        <v>0</v>
      </c>
      <c r="AG348" s="219" t="n">
        <f aca="false">SUM(AG350)</f>
        <v>241000</v>
      </c>
      <c r="AH348" s="219" t="n">
        <f aca="false">SUM(AH350)</f>
        <v>161500</v>
      </c>
      <c r="AI348" s="219" t="n">
        <f aca="false">SUM(AI350)</f>
        <v>232000</v>
      </c>
      <c r="AJ348" s="219" t="n">
        <f aca="false">SUM(AJ350)</f>
        <v>112500</v>
      </c>
      <c r="AK348" s="219" t="n">
        <f aca="false">SUM(AK350)</f>
        <v>293000</v>
      </c>
      <c r="AL348" s="219" t="n">
        <f aca="false">SUM(AL350)</f>
        <v>47000</v>
      </c>
      <c r="AM348" s="219" t="n">
        <f aca="false">SUM(AM350)</f>
        <v>0</v>
      </c>
      <c r="AN348" s="219" t="n">
        <f aca="false">SUM(AN350)</f>
        <v>340000</v>
      </c>
      <c r="AO348" s="207" t="n">
        <f aca="false">SUM(AN348/$AN$2)</f>
        <v>45125.7548609729</v>
      </c>
      <c r="AP348" s="219" t="n">
        <f aca="false">SUM(AP350)</f>
        <v>281000</v>
      </c>
      <c r="AQ348" s="219" t="n">
        <f aca="false">SUM(AQ350)</f>
        <v>0</v>
      </c>
      <c r="AR348" s="207" t="n">
        <f aca="false">SUM(AP348/$AN$2)</f>
        <v>37295.1091645099</v>
      </c>
      <c r="AS348" s="207"/>
      <c r="AT348" s="207" t="n">
        <f aca="false">SUM(AT350)</f>
        <v>13150.38</v>
      </c>
      <c r="AU348" s="207" t="n">
        <f aca="false">SUM(AU350)</f>
        <v>0</v>
      </c>
      <c r="AV348" s="207" t="n">
        <f aca="false">SUM(AV350)</f>
        <v>0</v>
      </c>
      <c r="AW348" s="207" t="n">
        <f aca="false">SUM(AR348+AU348-AV348)</f>
        <v>37295.1091645099</v>
      </c>
      <c r="AX348" s="215"/>
      <c r="AY348" s="180"/>
      <c r="AZ348" s="180"/>
      <c r="BA348" s="160" t="n">
        <v>39295.11</v>
      </c>
      <c r="BI348" s="3"/>
    </row>
    <row r="349" customFormat="false" ht="12.75" hidden="false" customHeight="false" outlineLevel="0" collapsed="false">
      <c r="A349" s="204"/>
      <c r="B349" s="205" t="s">
        <v>178</v>
      </c>
      <c r="C349" s="205"/>
      <c r="D349" s="205"/>
      <c r="E349" s="205"/>
      <c r="F349" s="205"/>
      <c r="G349" s="205"/>
      <c r="H349" s="205"/>
      <c r="I349" s="234" t="s">
        <v>179</v>
      </c>
      <c r="J349" s="218" t="s">
        <v>28</v>
      </c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  <c r="AD349" s="219"/>
      <c r="AE349" s="219"/>
      <c r="AF349" s="219"/>
      <c r="AG349" s="219"/>
      <c r="AH349" s="219"/>
      <c r="AI349" s="219"/>
      <c r="AJ349" s="219"/>
      <c r="AK349" s="219"/>
      <c r="AL349" s="219"/>
      <c r="AM349" s="219"/>
      <c r="AN349" s="219"/>
      <c r="AO349" s="207" t="n">
        <f aca="false">SUM(AN349/$AN$2)</f>
        <v>0</v>
      </c>
      <c r="AP349" s="219" t="n">
        <v>281000</v>
      </c>
      <c r="AQ349" s="219"/>
      <c r="AR349" s="207" t="n">
        <f aca="false">SUM(AP349/$AN$2)</f>
        <v>37295.1091645099</v>
      </c>
      <c r="AS349" s="207"/>
      <c r="AT349" s="207" t="n">
        <v>281000</v>
      </c>
      <c r="AU349" s="207"/>
      <c r="AV349" s="207"/>
      <c r="AW349" s="207" t="n">
        <f aca="false">SUM(AR349+AU349-AV349)</f>
        <v>37295.1091645099</v>
      </c>
      <c r="AX349" s="215"/>
      <c r="AY349" s="180"/>
      <c r="AZ349" s="180"/>
      <c r="BA349" s="160" t="n">
        <v>39295.11</v>
      </c>
      <c r="BI349" s="3"/>
    </row>
    <row r="350" customFormat="false" ht="12.75" hidden="false" customHeight="false" outlineLevel="0" collapsed="false">
      <c r="A350" s="242"/>
      <c r="B350" s="220"/>
      <c r="C350" s="220"/>
      <c r="D350" s="220"/>
      <c r="E350" s="220"/>
      <c r="F350" s="220"/>
      <c r="G350" s="220"/>
      <c r="H350" s="220"/>
      <c r="I350" s="206" t="n">
        <v>3</v>
      </c>
      <c r="J350" s="137" t="s">
        <v>71</v>
      </c>
      <c r="K350" s="207" t="n">
        <f aca="false">SUM(K356)</f>
        <v>77000</v>
      </c>
      <c r="L350" s="207" t="n">
        <f aca="false">SUM(L356)</f>
        <v>30000</v>
      </c>
      <c r="M350" s="207" t="n">
        <f aca="false">SUM(M356)</f>
        <v>30000</v>
      </c>
      <c r="N350" s="207" t="n">
        <f aca="false">SUM(N356)</f>
        <v>17000</v>
      </c>
      <c r="O350" s="207" t="n">
        <f aca="false">SUM(O356)</f>
        <v>17000</v>
      </c>
      <c r="P350" s="207" t="n">
        <f aca="false">SUM(P356)</f>
        <v>15000</v>
      </c>
      <c r="Q350" s="207" t="n">
        <f aca="false">SUM(Q356)</f>
        <v>15000</v>
      </c>
      <c r="R350" s="207" t="n">
        <f aca="false">SUM(R356)</f>
        <v>22000</v>
      </c>
      <c r="S350" s="207" t="n">
        <f aca="false">SUM(S356)</f>
        <v>25000</v>
      </c>
      <c r="T350" s="207" t="n">
        <f aca="false">SUM(T356)</f>
        <v>13500</v>
      </c>
      <c r="U350" s="207" t="n">
        <f aca="false">SUM(U356)</f>
        <v>0</v>
      </c>
      <c r="V350" s="207" t="e">
        <f aca="false">SUM(V356)</f>
        <v>#DIV/0!</v>
      </c>
      <c r="W350" s="207" t="n">
        <f aca="false">SUM(W356)</f>
        <v>30000</v>
      </c>
      <c r="X350" s="207" t="n">
        <f aca="false">SUM(X356)</f>
        <v>85000</v>
      </c>
      <c r="Y350" s="207" t="n">
        <f aca="false">SUM(Y356)</f>
        <v>125000</v>
      </c>
      <c r="Z350" s="207" t="n">
        <f aca="false">SUM(Z356)</f>
        <v>185000</v>
      </c>
      <c r="AA350" s="207" t="n">
        <f aca="false">SUM(AA356)</f>
        <v>179000</v>
      </c>
      <c r="AB350" s="207" t="n">
        <f aca="false">SUM(AB356)</f>
        <v>58000</v>
      </c>
      <c r="AC350" s="207" t="n">
        <f aca="false">SUM(AC351+AC356)</f>
        <v>229000</v>
      </c>
      <c r="AD350" s="207" t="n">
        <f aca="false">SUM(AD351+AD356)</f>
        <v>229000</v>
      </c>
      <c r="AE350" s="207" t="n">
        <f aca="false">SUM(AE351+AE356)</f>
        <v>0</v>
      </c>
      <c r="AF350" s="207" t="n">
        <f aca="false">SUM(AF351+AF356)</f>
        <v>0</v>
      </c>
      <c r="AG350" s="207" t="n">
        <f aca="false">SUM(AG351+AG356)</f>
        <v>241000</v>
      </c>
      <c r="AH350" s="207" t="n">
        <f aca="false">SUM(AH351+AH356)</f>
        <v>161500</v>
      </c>
      <c r="AI350" s="207" t="n">
        <f aca="false">SUM(AI351+AI356)</f>
        <v>232000</v>
      </c>
      <c r="AJ350" s="207" t="n">
        <f aca="false">SUM(AJ351+AJ356)</f>
        <v>112500</v>
      </c>
      <c r="AK350" s="207" t="n">
        <f aca="false">SUM(AK351+AK356)</f>
        <v>293000</v>
      </c>
      <c r="AL350" s="207" t="n">
        <f aca="false">SUM(AL351+AL356)</f>
        <v>47000</v>
      </c>
      <c r="AM350" s="207" t="n">
        <f aca="false">SUM(AM351+AM356)</f>
        <v>0</v>
      </c>
      <c r="AN350" s="207" t="n">
        <f aca="false">SUM(AN351+AN356)</f>
        <v>340000</v>
      </c>
      <c r="AO350" s="207" t="n">
        <f aca="false">SUM(AN350/$AN$2)</f>
        <v>45125.7548609729</v>
      </c>
      <c r="AP350" s="207" t="n">
        <f aca="false">SUM(AP351+AP356)</f>
        <v>281000</v>
      </c>
      <c r="AQ350" s="207" t="n">
        <f aca="false">SUM(AQ351+AQ356)</f>
        <v>0</v>
      </c>
      <c r="AR350" s="207" t="n">
        <f aca="false">SUM(AP350/$AN$2)</f>
        <v>37295.1091645099</v>
      </c>
      <c r="AS350" s="207"/>
      <c r="AT350" s="207" t="n">
        <f aca="false">SUM(AT351+AT356)</f>
        <v>13150.38</v>
      </c>
      <c r="AU350" s="207" t="n">
        <f aca="false">SUM(AU351+AU356)</f>
        <v>0</v>
      </c>
      <c r="AV350" s="207" t="n">
        <f aca="false">SUM(AV351+AV356)</f>
        <v>0</v>
      </c>
      <c r="AW350" s="207" t="n">
        <f aca="false">SUM(AR350+AU350-AV350)</f>
        <v>37295.1091645099</v>
      </c>
      <c r="AX350" s="215" t="n">
        <f aca="false">SUM(AX351+AX356)</f>
        <v>34774.17</v>
      </c>
      <c r="AY350" s="180" t="n">
        <f aca="false">SUM(AY351+AY356)</f>
        <v>2000</v>
      </c>
      <c r="AZ350" s="180" t="n">
        <f aca="false">SUM(AZ351+AZ356)</f>
        <v>0</v>
      </c>
      <c r="BA350" s="160" t="n">
        <f aca="false">SUM(AW350+AY350-AZ350)</f>
        <v>39295.1091645099</v>
      </c>
      <c r="BI350" s="3"/>
    </row>
    <row r="351" customFormat="false" ht="12" hidden="false" customHeight="true" outlineLevel="0" collapsed="false">
      <c r="A351" s="242"/>
      <c r="B351" s="220" t="s">
        <v>179</v>
      </c>
      <c r="C351" s="220"/>
      <c r="D351" s="220"/>
      <c r="E351" s="220"/>
      <c r="F351" s="220"/>
      <c r="G351" s="220"/>
      <c r="H351" s="220"/>
      <c r="I351" s="206" t="n">
        <v>36</v>
      </c>
      <c r="J351" s="137" t="s">
        <v>75</v>
      </c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07"/>
      <c r="W351" s="207"/>
      <c r="X351" s="207"/>
      <c r="Y351" s="207"/>
      <c r="Z351" s="207"/>
      <c r="AA351" s="207"/>
      <c r="AB351" s="207"/>
      <c r="AC351" s="207" t="n">
        <f aca="false">SUM(AC352)</f>
        <v>0</v>
      </c>
      <c r="AD351" s="207" t="n">
        <f aca="false">SUM(AD352)</f>
        <v>6000</v>
      </c>
      <c r="AE351" s="207" t="n">
        <f aca="false">SUM(AE352)</f>
        <v>0</v>
      </c>
      <c r="AF351" s="207" t="n">
        <f aca="false">SUM(AF352)</f>
        <v>0</v>
      </c>
      <c r="AG351" s="207" t="n">
        <f aca="false">SUM(AG352+AG354)</f>
        <v>18000</v>
      </c>
      <c r="AH351" s="207" t="n">
        <f aca="false">SUM(AH352+AH354)</f>
        <v>15000</v>
      </c>
      <c r="AI351" s="207" t="n">
        <f aca="false">SUM(AI352+AI354)</f>
        <v>9000</v>
      </c>
      <c r="AJ351" s="207" t="n">
        <f aca="false">SUM(AJ352+AJ354)</f>
        <v>0</v>
      </c>
      <c r="AK351" s="207" t="n">
        <f aca="false">SUM(AK352+AK354)</f>
        <v>18000</v>
      </c>
      <c r="AL351" s="207" t="n">
        <f aca="false">SUM(AL352+AL354)</f>
        <v>0</v>
      </c>
      <c r="AM351" s="207" t="n">
        <f aca="false">SUM(AM352+AM354)</f>
        <v>0</v>
      </c>
      <c r="AN351" s="207" t="n">
        <f aca="false">SUM(AN352+AN354)</f>
        <v>18000</v>
      </c>
      <c r="AO351" s="207" t="n">
        <f aca="false">SUM(AN351/$AN$2)</f>
        <v>2389.01055146327</v>
      </c>
      <c r="AP351" s="207" t="n">
        <f aca="false">SUM(AP352+AP354)</f>
        <v>6000</v>
      </c>
      <c r="AQ351" s="207"/>
      <c r="AR351" s="207" t="n">
        <f aca="false">SUM(AP351/$AN$2)</f>
        <v>796.336850487756</v>
      </c>
      <c r="AS351" s="207"/>
      <c r="AT351" s="207" t="n">
        <f aca="false">SUM(AT352+AT354)</f>
        <v>0</v>
      </c>
      <c r="AU351" s="207" t="n">
        <f aca="false">SUM(AU352+AU354)</f>
        <v>0</v>
      </c>
      <c r="AV351" s="207" t="n">
        <f aca="false">SUM(AV352+AV354)</f>
        <v>0</v>
      </c>
      <c r="AW351" s="207" t="n">
        <f aca="false">SUM(AR351+AU351-AV351)</f>
        <v>796.336850487756</v>
      </c>
      <c r="AX351" s="215" t="n">
        <f aca="false">SUM(AX352)</f>
        <v>796.34</v>
      </c>
      <c r="AY351" s="216" t="n">
        <f aca="false">SUM(AY352)</f>
        <v>0</v>
      </c>
      <c r="AZ351" s="216" t="n">
        <f aca="false">SUM(AZ352)</f>
        <v>0</v>
      </c>
      <c r="BA351" s="287" t="n">
        <f aca="false">SUM(BA352)</f>
        <v>796.336850487756</v>
      </c>
      <c r="BI351" s="3"/>
    </row>
    <row r="352" customFormat="false" ht="12.75" hidden="true" customHeight="false" outlineLevel="0" collapsed="false">
      <c r="A352" s="204"/>
      <c r="B352" s="205"/>
      <c r="C352" s="205"/>
      <c r="D352" s="205"/>
      <c r="E352" s="205"/>
      <c r="F352" s="205"/>
      <c r="G352" s="205"/>
      <c r="H352" s="205"/>
      <c r="I352" s="217" t="n">
        <v>363</v>
      </c>
      <c r="J352" s="218" t="s">
        <v>75</v>
      </c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  <c r="AD352" s="219" t="n">
        <v>6000</v>
      </c>
      <c r="AE352" s="219"/>
      <c r="AF352" s="219"/>
      <c r="AG352" s="219" t="n">
        <f aca="false">SUM(AG353)</f>
        <v>6000</v>
      </c>
      <c r="AH352" s="219" t="n">
        <f aca="false">SUM(AH353)</f>
        <v>9000</v>
      </c>
      <c r="AI352" s="219" t="n">
        <f aca="false">SUM(AI353)</f>
        <v>9000</v>
      </c>
      <c r="AJ352" s="219" t="n">
        <f aca="false">SUM(AJ353)</f>
        <v>0</v>
      </c>
      <c r="AK352" s="219" t="n">
        <f aca="false">SUM(AK353)</f>
        <v>6000</v>
      </c>
      <c r="AL352" s="219" t="n">
        <f aca="false">SUM(AL353)</f>
        <v>0</v>
      </c>
      <c r="AM352" s="219" t="n">
        <f aca="false">SUM(AM353)</f>
        <v>0</v>
      </c>
      <c r="AN352" s="219" t="n">
        <f aca="false">SUM(AN353)</f>
        <v>6000</v>
      </c>
      <c r="AO352" s="207" t="n">
        <f aca="false">SUM(AN352/$AN$2)</f>
        <v>796.336850487756</v>
      </c>
      <c r="AP352" s="219" t="n">
        <f aca="false">SUM(AP353)</f>
        <v>6000</v>
      </c>
      <c r="AQ352" s="219"/>
      <c r="AR352" s="207" t="n">
        <f aca="false">SUM(AP352/$AN$2)</f>
        <v>796.336850487756</v>
      </c>
      <c r="AS352" s="207"/>
      <c r="AT352" s="207" t="n">
        <f aca="false">SUM(AT353)</f>
        <v>0</v>
      </c>
      <c r="AU352" s="207" t="n">
        <f aca="false">SUM(AU353)</f>
        <v>0</v>
      </c>
      <c r="AV352" s="207" t="n">
        <f aca="false">SUM(AV353)</f>
        <v>0</v>
      </c>
      <c r="AW352" s="207" t="n">
        <f aca="false">SUM(AR352+AU352-AV352)</f>
        <v>796.336850487756</v>
      </c>
      <c r="AX352" s="215" t="n">
        <f aca="false">SUM(AX353)</f>
        <v>796.34</v>
      </c>
      <c r="AY352" s="180" t="n">
        <f aca="false">SUM(AY353)</f>
        <v>0</v>
      </c>
      <c r="AZ352" s="180"/>
      <c r="BA352" s="160" t="n">
        <f aca="false">SUM(AW352+AY352-AZ352)</f>
        <v>796.336850487756</v>
      </c>
      <c r="BI352" s="3"/>
    </row>
    <row r="353" customFormat="false" ht="12.75" hidden="true" customHeight="false" outlineLevel="0" collapsed="false">
      <c r="A353" s="204"/>
      <c r="B353" s="205"/>
      <c r="C353" s="205"/>
      <c r="D353" s="205"/>
      <c r="E353" s="205"/>
      <c r="F353" s="205"/>
      <c r="G353" s="205"/>
      <c r="H353" s="205"/>
      <c r="I353" s="217" t="n">
        <v>36316</v>
      </c>
      <c r="J353" s="218" t="s">
        <v>427</v>
      </c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  <c r="AD353" s="219" t="n">
        <v>6000</v>
      </c>
      <c r="AE353" s="219"/>
      <c r="AF353" s="219"/>
      <c r="AG353" s="219" t="n">
        <f aca="false">SUM(AD353+AE353-AF353)</f>
        <v>6000</v>
      </c>
      <c r="AH353" s="219" t="n">
        <v>9000</v>
      </c>
      <c r="AI353" s="219" t="n">
        <v>9000</v>
      </c>
      <c r="AJ353" s="180" t="n">
        <v>0</v>
      </c>
      <c r="AK353" s="219" t="n">
        <v>6000</v>
      </c>
      <c r="AL353" s="219"/>
      <c r="AM353" s="219"/>
      <c r="AN353" s="180" t="n">
        <f aca="false">SUM(AK353+AL353-AM353)</f>
        <v>6000</v>
      </c>
      <c r="AO353" s="207" t="n">
        <f aca="false">SUM(AN353/$AN$2)</f>
        <v>796.336850487756</v>
      </c>
      <c r="AP353" s="180" t="n">
        <v>6000</v>
      </c>
      <c r="AQ353" s="180"/>
      <c r="AR353" s="207" t="n">
        <f aca="false">SUM(AP353/$AN$2)</f>
        <v>796.336850487756</v>
      </c>
      <c r="AS353" s="207"/>
      <c r="AT353" s="207"/>
      <c r="AU353" s="207"/>
      <c r="AV353" s="207"/>
      <c r="AW353" s="207" t="n">
        <f aca="false">SUM(AR353+AU353-AV353)</f>
        <v>796.336850487756</v>
      </c>
      <c r="AX353" s="215" t="n">
        <v>796.34</v>
      </c>
      <c r="AY353" s="180" t="n">
        <v>0</v>
      </c>
      <c r="AZ353" s="180"/>
      <c r="BA353" s="160" t="n">
        <f aca="false">SUM(AW353+AY353-AZ353)</f>
        <v>796.336850487756</v>
      </c>
      <c r="BD353" s="3" t="n">
        <v>796.34</v>
      </c>
      <c r="BI353" s="3"/>
    </row>
    <row r="354" customFormat="false" ht="12.75" hidden="true" customHeight="false" outlineLevel="0" collapsed="false">
      <c r="A354" s="204"/>
      <c r="B354" s="205"/>
      <c r="C354" s="205"/>
      <c r="D354" s="205"/>
      <c r="E354" s="205"/>
      <c r="F354" s="205"/>
      <c r="G354" s="205"/>
      <c r="H354" s="205"/>
      <c r="I354" s="217" t="n">
        <v>366</v>
      </c>
      <c r="J354" s="218" t="s">
        <v>428</v>
      </c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  <c r="AD354" s="219"/>
      <c r="AE354" s="219"/>
      <c r="AF354" s="219"/>
      <c r="AG354" s="219" t="n">
        <f aca="false">SUM(AG355)</f>
        <v>12000</v>
      </c>
      <c r="AH354" s="219" t="n">
        <f aca="false">SUM(AH355)</f>
        <v>6000</v>
      </c>
      <c r="AI354" s="219" t="n">
        <f aca="false">SUM(AI355)</f>
        <v>0</v>
      </c>
      <c r="AJ354" s="219" t="n">
        <f aca="false">SUM(AJ355)</f>
        <v>0</v>
      </c>
      <c r="AK354" s="219" t="n">
        <f aca="false">SUM(AK355)</f>
        <v>12000</v>
      </c>
      <c r="AL354" s="219" t="n">
        <f aca="false">SUM(AL355)</f>
        <v>0</v>
      </c>
      <c r="AM354" s="219" t="n">
        <f aca="false">SUM(AM355)</f>
        <v>0</v>
      </c>
      <c r="AN354" s="219" t="n">
        <f aca="false">SUM(AN355)</f>
        <v>12000</v>
      </c>
      <c r="AO354" s="207" t="n">
        <f aca="false">SUM(AN354/$AN$2)</f>
        <v>1592.67370097551</v>
      </c>
      <c r="AP354" s="219" t="n">
        <f aca="false">SUM(AP355)</f>
        <v>0</v>
      </c>
      <c r="AQ354" s="219"/>
      <c r="AR354" s="207" t="n">
        <f aca="false">SUM(AP354/$AN$2)</f>
        <v>0</v>
      </c>
      <c r="AS354" s="207"/>
      <c r="AT354" s="207" t="n">
        <f aca="false">SUM(AT355)</f>
        <v>0</v>
      </c>
      <c r="AU354" s="207" t="n">
        <f aca="false">SUM(AU355)</f>
        <v>0</v>
      </c>
      <c r="AV354" s="207" t="n">
        <f aca="false">SUM(AV355)</f>
        <v>0</v>
      </c>
      <c r="AW354" s="207" t="n">
        <f aca="false">SUM(AR354+AU354-AV354)</f>
        <v>0</v>
      </c>
      <c r="AX354" s="215"/>
      <c r="AY354" s="180"/>
      <c r="AZ354" s="180"/>
      <c r="BA354" s="160" t="n">
        <f aca="false">SUM(AW354+AY354-AZ354)</f>
        <v>0</v>
      </c>
      <c r="BI354" s="3"/>
    </row>
    <row r="355" customFormat="false" ht="12.75" hidden="true" customHeight="false" outlineLevel="0" collapsed="false">
      <c r="A355" s="204"/>
      <c r="B355" s="205"/>
      <c r="C355" s="205"/>
      <c r="D355" s="205"/>
      <c r="E355" s="205"/>
      <c r="F355" s="205"/>
      <c r="G355" s="205"/>
      <c r="H355" s="205"/>
      <c r="I355" s="217" t="n">
        <v>36611</v>
      </c>
      <c r="J355" s="218" t="s">
        <v>429</v>
      </c>
      <c r="K355" s="219"/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07"/>
      <c r="W355" s="219"/>
      <c r="X355" s="219"/>
      <c r="Y355" s="219" t="n">
        <v>0</v>
      </c>
      <c r="Z355" s="219" t="n">
        <v>0</v>
      </c>
      <c r="AA355" s="219" t="n">
        <v>12000</v>
      </c>
      <c r="AB355" s="219"/>
      <c r="AC355" s="219" t="n">
        <v>12000</v>
      </c>
      <c r="AD355" s="219" t="n">
        <v>12000</v>
      </c>
      <c r="AE355" s="219"/>
      <c r="AF355" s="219"/>
      <c r="AG355" s="221" t="n">
        <f aca="false">SUM(AD355+AE355-AF355)</f>
        <v>12000</v>
      </c>
      <c r="AH355" s="219" t="n">
        <v>6000</v>
      </c>
      <c r="AI355" s="219" t="n">
        <v>0</v>
      </c>
      <c r="AJ355" s="180" t="n">
        <v>0</v>
      </c>
      <c r="AK355" s="219" t="n">
        <v>12000</v>
      </c>
      <c r="AL355" s="219"/>
      <c r="AM355" s="219"/>
      <c r="AN355" s="180" t="n">
        <f aca="false">SUM(AK355+AL355-AM355)</f>
        <v>12000</v>
      </c>
      <c r="AO355" s="207" t="n">
        <f aca="false">SUM(AN355/$AN$2)</f>
        <v>1592.67370097551</v>
      </c>
      <c r="AP355" s="180" t="n">
        <v>0</v>
      </c>
      <c r="AQ355" s="180"/>
      <c r="AR355" s="207" t="n">
        <f aca="false">SUM(AP355/$AN$2)</f>
        <v>0</v>
      </c>
      <c r="AS355" s="207"/>
      <c r="AT355" s="207" t="n">
        <v>0</v>
      </c>
      <c r="AU355" s="207" t="n">
        <v>0</v>
      </c>
      <c r="AV355" s="207" t="n">
        <v>0</v>
      </c>
      <c r="AW355" s="207" t="n">
        <f aca="false">SUM(AR355+AU355-AV355)</f>
        <v>0</v>
      </c>
      <c r="AX355" s="215"/>
      <c r="AY355" s="180"/>
      <c r="AZ355" s="180"/>
      <c r="BA355" s="160" t="n">
        <f aca="false">SUM(AW355+AY355-AZ355)</f>
        <v>0</v>
      </c>
      <c r="BI355" s="3"/>
    </row>
    <row r="356" customFormat="false" ht="12.75" hidden="false" customHeight="false" outlineLevel="0" collapsed="false">
      <c r="A356" s="242"/>
      <c r="B356" s="220" t="s">
        <v>179</v>
      </c>
      <c r="C356" s="220"/>
      <c r="D356" s="220"/>
      <c r="E356" s="220"/>
      <c r="F356" s="220"/>
      <c r="G356" s="220"/>
      <c r="H356" s="220"/>
      <c r="I356" s="206" t="n">
        <v>38</v>
      </c>
      <c r="J356" s="137" t="s">
        <v>77</v>
      </c>
      <c r="K356" s="207" t="n">
        <f aca="false">SUM(K357)</f>
        <v>77000</v>
      </c>
      <c r="L356" s="207" t="n">
        <f aca="false">SUM(L357)</f>
        <v>30000</v>
      </c>
      <c r="M356" s="207" t="n">
        <f aca="false">SUM(M357)</f>
        <v>30000</v>
      </c>
      <c r="N356" s="207" t="n">
        <f aca="false">SUM(N357)</f>
        <v>17000</v>
      </c>
      <c r="O356" s="207" t="n">
        <f aca="false">SUM(O357)</f>
        <v>17000</v>
      </c>
      <c r="P356" s="207" t="n">
        <f aca="false">SUM(P357)</f>
        <v>15000</v>
      </c>
      <c r="Q356" s="207" t="n">
        <f aca="false">SUM(Q357)</f>
        <v>15000</v>
      </c>
      <c r="R356" s="207" t="n">
        <f aca="false">SUM(R357)</f>
        <v>22000</v>
      </c>
      <c r="S356" s="207" t="n">
        <f aca="false">SUM(S357)</f>
        <v>25000</v>
      </c>
      <c r="T356" s="207" t="n">
        <f aca="false">SUM(T357)</f>
        <v>13500</v>
      </c>
      <c r="U356" s="207" t="n">
        <f aca="false">SUM(U357)</f>
        <v>0</v>
      </c>
      <c r="V356" s="207" t="e">
        <f aca="false">SUM(V357)</f>
        <v>#DIV/0!</v>
      </c>
      <c r="W356" s="207" t="n">
        <f aca="false">SUM(W357)</f>
        <v>30000</v>
      </c>
      <c r="X356" s="207" t="n">
        <f aca="false">SUM(X357)</f>
        <v>85000</v>
      </c>
      <c r="Y356" s="207" t="n">
        <f aca="false">SUM(Y357)</f>
        <v>125000</v>
      </c>
      <c r="Z356" s="207" t="n">
        <f aca="false">SUM(Z357)</f>
        <v>185000</v>
      </c>
      <c r="AA356" s="207" t="n">
        <f aca="false">SUM(AA357)</f>
        <v>179000</v>
      </c>
      <c r="AB356" s="207" t="n">
        <f aca="false">SUM(AB357)</f>
        <v>58000</v>
      </c>
      <c r="AC356" s="207" t="n">
        <f aca="false">SUM(AC357)</f>
        <v>229000</v>
      </c>
      <c r="AD356" s="207" t="n">
        <f aca="false">SUM(AD357)</f>
        <v>223000</v>
      </c>
      <c r="AE356" s="207" t="n">
        <f aca="false">SUM(AE357)</f>
        <v>0</v>
      </c>
      <c r="AF356" s="207" t="n">
        <f aca="false">SUM(AF357)</f>
        <v>0</v>
      </c>
      <c r="AG356" s="207" t="n">
        <f aca="false">SUM(AG357)</f>
        <v>223000</v>
      </c>
      <c r="AH356" s="207" t="n">
        <f aca="false">SUM(AH357)</f>
        <v>146500</v>
      </c>
      <c r="AI356" s="207" t="n">
        <f aca="false">SUM(AI357)</f>
        <v>223000</v>
      </c>
      <c r="AJ356" s="207" t="n">
        <f aca="false">SUM(AJ357)</f>
        <v>112500</v>
      </c>
      <c r="AK356" s="207" t="n">
        <f aca="false">SUM(AK357)</f>
        <v>275000</v>
      </c>
      <c r="AL356" s="207" t="n">
        <f aca="false">SUM(AL357)</f>
        <v>47000</v>
      </c>
      <c r="AM356" s="207" t="n">
        <f aca="false">SUM(AM357)</f>
        <v>0</v>
      </c>
      <c r="AN356" s="207" t="n">
        <f aca="false">SUM(AN357)</f>
        <v>322000</v>
      </c>
      <c r="AO356" s="207" t="n">
        <f aca="false">SUM(AN356/$AN$2)</f>
        <v>42736.7443095096</v>
      </c>
      <c r="AP356" s="207" t="n">
        <f aca="false">SUM(AP357)</f>
        <v>275000</v>
      </c>
      <c r="AQ356" s="207"/>
      <c r="AR356" s="207" t="n">
        <f aca="false">SUM(AP356/$AN$2)</f>
        <v>36498.7723140222</v>
      </c>
      <c r="AS356" s="207"/>
      <c r="AT356" s="207" t="n">
        <f aca="false">SUM(AT357)</f>
        <v>13150.38</v>
      </c>
      <c r="AU356" s="207" t="n">
        <f aca="false">SUM(AU357)</f>
        <v>0</v>
      </c>
      <c r="AV356" s="207" t="n">
        <f aca="false">SUM(AV357)</f>
        <v>0</v>
      </c>
      <c r="AW356" s="207" t="n">
        <f aca="false">SUM(AR356+AU356-AV356)</f>
        <v>36498.7723140222</v>
      </c>
      <c r="AX356" s="215" t="n">
        <f aca="false">SUM(AX357)</f>
        <v>33977.83</v>
      </c>
      <c r="AY356" s="216" t="n">
        <f aca="false">SUM(AY357)</f>
        <v>2000</v>
      </c>
      <c r="AZ356" s="216" t="n">
        <f aca="false">SUM(AZ357)</f>
        <v>0</v>
      </c>
      <c r="BA356" s="287" t="n">
        <f aca="false">SUM(BA357)</f>
        <v>38498.7723140222</v>
      </c>
      <c r="BD356" s="3" t="n">
        <v>38498.77</v>
      </c>
      <c r="BI356" s="3"/>
    </row>
    <row r="357" customFormat="false" ht="12.75" hidden="true" customHeight="false" outlineLevel="0" collapsed="false">
      <c r="A357" s="204"/>
      <c r="B357" s="205"/>
      <c r="C357" s="205"/>
      <c r="D357" s="205"/>
      <c r="E357" s="205"/>
      <c r="F357" s="205"/>
      <c r="G357" s="205"/>
      <c r="H357" s="205"/>
      <c r="I357" s="217" t="n">
        <v>381</v>
      </c>
      <c r="J357" s="218" t="s">
        <v>169</v>
      </c>
      <c r="K357" s="219" t="n">
        <f aca="false">SUM(K366)</f>
        <v>77000</v>
      </c>
      <c r="L357" s="219" t="n">
        <f aca="false">SUM(L366)</f>
        <v>30000</v>
      </c>
      <c r="M357" s="219" t="n">
        <f aca="false">SUM(M366)</f>
        <v>30000</v>
      </c>
      <c r="N357" s="219" t="n">
        <f aca="false">SUM(N366)</f>
        <v>17000</v>
      </c>
      <c r="O357" s="219" t="n">
        <f aca="false">SUM(O366)</f>
        <v>17000</v>
      </c>
      <c r="P357" s="219" t="n">
        <f aca="false">SUM(P358:P366)</f>
        <v>15000</v>
      </c>
      <c r="Q357" s="219" t="n">
        <f aca="false">SUM(Q358:Q366)</f>
        <v>15000</v>
      </c>
      <c r="R357" s="219" t="n">
        <f aca="false">SUM(R358:R366)</f>
        <v>22000</v>
      </c>
      <c r="S357" s="219" t="n">
        <f aca="false">SUM(S358:S366)</f>
        <v>25000</v>
      </c>
      <c r="T357" s="219" t="n">
        <f aca="false">SUM(T358:T366)</f>
        <v>13500</v>
      </c>
      <c r="U357" s="219" t="n">
        <f aca="false">SUM(U358:U366)</f>
        <v>0</v>
      </c>
      <c r="V357" s="219" t="e">
        <f aca="false">SUM(V358:V366)</f>
        <v>#DIV/0!</v>
      </c>
      <c r="W357" s="219" t="n">
        <f aca="false">SUM(W358:W366)</f>
        <v>30000</v>
      </c>
      <c r="X357" s="219" t="n">
        <f aca="false">SUM(X358:X367)</f>
        <v>85000</v>
      </c>
      <c r="Y357" s="219" t="n">
        <f aca="false">SUM(Y358:Y367)</f>
        <v>125000</v>
      </c>
      <c r="Z357" s="219" t="n">
        <f aca="false">SUM(Z358:Z367)</f>
        <v>185000</v>
      </c>
      <c r="AA357" s="219" t="n">
        <f aca="false">SUM(AA358:AA367)</f>
        <v>179000</v>
      </c>
      <c r="AB357" s="219" t="n">
        <f aca="false">SUM(AB358:AB367)</f>
        <v>58000</v>
      </c>
      <c r="AC357" s="219" t="n">
        <f aca="false">SUM(AC358:AC367)</f>
        <v>229000</v>
      </c>
      <c r="AD357" s="219" t="n">
        <f aca="false">SUM(AD358:AD367)</f>
        <v>223000</v>
      </c>
      <c r="AE357" s="219" t="n">
        <f aca="false">SUM(AE358:AE367)</f>
        <v>0</v>
      </c>
      <c r="AF357" s="219" t="n">
        <f aca="false">SUM(AF358:AF367)</f>
        <v>0</v>
      </c>
      <c r="AG357" s="219" t="n">
        <f aca="false">SUM(AG358:AG367)</f>
        <v>223000</v>
      </c>
      <c r="AH357" s="219" t="n">
        <f aca="false">SUM(AH358:AH367)</f>
        <v>146500</v>
      </c>
      <c r="AI357" s="219" t="n">
        <f aca="false">SUM(AI358:AI367)</f>
        <v>223000</v>
      </c>
      <c r="AJ357" s="219" t="n">
        <f aca="false">SUM(AJ358:AJ367)</f>
        <v>112500</v>
      </c>
      <c r="AK357" s="219" t="n">
        <f aca="false">SUM(AK358:AK367)</f>
        <v>275000</v>
      </c>
      <c r="AL357" s="219" t="n">
        <f aca="false">SUM(AL358:AL367)</f>
        <v>47000</v>
      </c>
      <c r="AM357" s="219" t="n">
        <f aca="false">SUM(AM358:AM367)</f>
        <v>0</v>
      </c>
      <c r="AN357" s="219" t="n">
        <f aca="false">SUM(AN358:AN367)</f>
        <v>322000</v>
      </c>
      <c r="AO357" s="207" t="n">
        <f aca="false">SUM(AN357/$AN$2)</f>
        <v>42736.7443095096</v>
      </c>
      <c r="AP357" s="219" t="n">
        <f aca="false">SUM(AP358:AP367)</f>
        <v>275000</v>
      </c>
      <c r="AQ357" s="219"/>
      <c r="AR357" s="207" t="n">
        <f aca="false">SUM(AP357/$AN$2)</f>
        <v>36498.7723140222</v>
      </c>
      <c r="AS357" s="207"/>
      <c r="AT357" s="207" t="n">
        <f aca="false">SUM(AT358:AT367)</f>
        <v>13150.38</v>
      </c>
      <c r="AU357" s="207" t="n">
        <f aca="false">SUM(AU358:AU367)</f>
        <v>0</v>
      </c>
      <c r="AV357" s="207" t="n">
        <f aca="false">SUM(AV358:AV367)</f>
        <v>0</v>
      </c>
      <c r="AW357" s="207" t="n">
        <f aca="false">SUM(AR357+AU357-AV357)</f>
        <v>36498.7723140222</v>
      </c>
      <c r="AX357" s="215" t="n">
        <f aca="false">SUM(AX358:AX367)</f>
        <v>33977.83</v>
      </c>
      <c r="AY357" s="216" t="n">
        <f aca="false">SUM(AY358:AY367)</f>
        <v>2000</v>
      </c>
      <c r="AZ357" s="216" t="n">
        <f aca="false">SUM(AZ358:AZ367)</f>
        <v>0</v>
      </c>
      <c r="BA357" s="287" t="n">
        <f aca="false">SUM(BA358:BA367)</f>
        <v>38498.7723140222</v>
      </c>
      <c r="BI357" s="3"/>
    </row>
    <row r="358" customFormat="false" ht="12.75" hidden="true" customHeight="false" outlineLevel="0" collapsed="false">
      <c r="A358" s="204"/>
      <c r="B358" s="205"/>
      <c r="C358" s="205"/>
      <c r="D358" s="205"/>
      <c r="E358" s="205"/>
      <c r="F358" s="205"/>
      <c r="G358" s="205"/>
      <c r="H358" s="205"/>
      <c r="I358" s="217" t="n">
        <v>38113</v>
      </c>
      <c r="J358" s="218" t="s">
        <v>430</v>
      </c>
      <c r="K358" s="219"/>
      <c r="L358" s="219"/>
      <c r="M358" s="219"/>
      <c r="N358" s="219"/>
      <c r="O358" s="219"/>
      <c r="P358" s="219"/>
      <c r="Q358" s="219"/>
      <c r="R358" s="219" t="n">
        <v>10000</v>
      </c>
      <c r="S358" s="219" t="n">
        <v>10000</v>
      </c>
      <c r="T358" s="219" t="n">
        <v>5000</v>
      </c>
      <c r="U358" s="219"/>
      <c r="V358" s="207" t="e">
        <f aca="false">S358/P358*100</f>
        <v>#DIV/0!</v>
      </c>
      <c r="W358" s="207" t="n">
        <v>15000</v>
      </c>
      <c r="X358" s="219" t="n">
        <v>15000</v>
      </c>
      <c r="Y358" s="219" t="n">
        <v>15000</v>
      </c>
      <c r="Z358" s="219" t="n">
        <v>15000</v>
      </c>
      <c r="AA358" s="219" t="n">
        <v>15000</v>
      </c>
      <c r="AB358" s="219" t="n">
        <v>15000</v>
      </c>
      <c r="AC358" s="219" t="n">
        <v>15000</v>
      </c>
      <c r="AD358" s="219" t="n">
        <v>15000</v>
      </c>
      <c r="AE358" s="219"/>
      <c r="AF358" s="219"/>
      <c r="AG358" s="221" t="n">
        <f aca="false">SUM(AD358+AE358-AF358)</f>
        <v>15000</v>
      </c>
      <c r="AH358" s="219" t="n">
        <v>15000</v>
      </c>
      <c r="AI358" s="219" t="n">
        <v>15000</v>
      </c>
      <c r="AJ358" s="180" t="n">
        <v>15000</v>
      </c>
      <c r="AK358" s="219" t="n">
        <v>15000</v>
      </c>
      <c r="AL358" s="219"/>
      <c r="AM358" s="219"/>
      <c r="AN358" s="180" t="n">
        <f aca="false">SUM(AK358+AL358-AM358)</f>
        <v>15000</v>
      </c>
      <c r="AO358" s="207" t="n">
        <f aca="false">SUM(AN358/$AN$2)</f>
        <v>1990.84212621939</v>
      </c>
      <c r="AP358" s="180" t="n">
        <v>15000</v>
      </c>
      <c r="AQ358" s="180"/>
      <c r="AR358" s="207" t="n">
        <f aca="false">SUM(AP358/$AN$2)</f>
        <v>1990.84212621939</v>
      </c>
      <c r="AS358" s="207"/>
      <c r="AT358" s="207"/>
      <c r="AU358" s="207"/>
      <c r="AV358" s="207"/>
      <c r="AW358" s="207" t="n">
        <f aca="false">SUM(AR358+AU358-AV358)</f>
        <v>1990.84212621939</v>
      </c>
      <c r="AX358" s="215" t="n">
        <v>2000</v>
      </c>
      <c r="AY358" s="180"/>
      <c r="AZ358" s="180"/>
      <c r="BA358" s="160" t="n">
        <f aca="false">SUM(AW358+AY358-AZ358)</f>
        <v>1990.84212621939</v>
      </c>
      <c r="BI358" s="3"/>
    </row>
    <row r="359" customFormat="false" ht="12.75" hidden="true" customHeight="false" outlineLevel="0" collapsed="false">
      <c r="A359" s="204"/>
      <c r="B359" s="205"/>
      <c r="C359" s="205"/>
      <c r="D359" s="205"/>
      <c r="E359" s="205"/>
      <c r="F359" s="205"/>
      <c r="G359" s="205"/>
      <c r="H359" s="205"/>
      <c r="I359" s="217" t="n">
        <v>38113</v>
      </c>
      <c r="J359" s="218" t="s">
        <v>431</v>
      </c>
      <c r="K359" s="219"/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07"/>
      <c r="W359" s="207"/>
      <c r="X359" s="219" t="n">
        <v>20000</v>
      </c>
      <c r="Y359" s="219" t="n">
        <v>20000</v>
      </c>
      <c r="Z359" s="219" t="n">
        <v>30000</v>
      </c>
      <c r="AA359" s="219" t="n">
        <v>30000</v>
      </c>
      <c r="AB359" s="219" t="n">
        <v>10000</v>
      </c>
      <c r="AC359" s="219" t="n">
        <v>30000</v>
      </c>
      <c r="AD359" s="219" t="n">
        <v>30000</v>
      </c>
      <c r="AE359" s="219"/>
      <c r="AF359" s="219"/>
      <c r="AG359" s="221" t="n">
        <f aca="false">SUM(AD359+AE359-AF359)</f>
        <v>30000</v>
      </c>
      <c r="AH359" s="219" t="n">
        <v>32000</v>
      </c>
      <c r="AI359" s="219" t="n">
        <v>30000</v>
      </c>
      <c r="AJ359" s="180" t="n">
        <v>0</v>
      </c>
      <c r="AK359" s="219" t="n">
        <v>30000</v>
      </c>
      <c r="AL359" s="219" t="n">
        <v>7000</v>
      </c>
      <c r="AM359" s="219"/>
      <c r="AN359" s="180" t="n">
        <f aca="false">SUM(AK359+AL359-AM359)</f>
        <v>37000</v>
      </c>
      <c r="AO359" s="207" t="n">
        <f aca="false">SUM(AN359/$AN$2)</f>
        <v>4910.74391134116</v>
      </c>
      <c r="AP359" s="180" t="n">
        <v>35000</v>
      </c>
      <c r="AQ359" s="180"/>
      <c r="AR359" s="207" t="n">
        <f aca="false">SUM(AP359/$AN$2)</f>
        <v>4645.29829451191</v>
      </c>
      <c r="AS359" s="207" t="n">
        <v>2322.32</v>
      </c>
      <c r="AT359" s="207" t="n">
        <v>2322.32</v>
      </c>
      <c r="AU359" s="207"/>
      <c r="AV359" s="207"/>
      <c r="AW359" s="207" t="n">
        <f aca="false">SUM(AR359+AU359-AV359)</f>
        <v>4645.29829451191</v>
      </c>
      <c r="AX359" s="215" t="n">
        <v>6644.97</v>
      </c>
      <c r="AY359" s="180" t="n">
        <v>2000</v>
      </c>
      <c r="AZ359" s="180"/>
      <c r="BA359" s="160" t="n">
        <f aca="false">SUM(AW359+AY359-AZ359)</f>
        <v>6645.29829451191</v>
      </c>
      <c r="BI359" s="3"/>
    </row>
    <row r="360" customFormat="false" ht="12.75" hidden="true" customHeight="false" outlineLevel="0" collapsed="false">
      <c r="A360" s="204"/>
      <c r="B360" s="205"/>
      <c r="C360" s="205"/>
      <c r="D360" s="205"/>
      <c r="E360" s="205"/>
      <c r="F360" s="205"/>
      <c r="G360" s="205"/>
      <c r="H360" s="205"/>
      <c r="I360" s="217" t="n">
        <v>38113</v>
      </c>
      <c r="J360" s="218" t="s">
        <v>432</v>
      </c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07"/>
      <c r="W360" s="207"/>
      <c r="X360" s="219"/>
      <c r="Y360" s="219"/>
      <c r="Z360" s="219"/>
      <c r="AA360" s="219" t="n">
        <v>10000</v>
      </c>
      <c r="AB360" s="219"/>
      <c r="AC360" s="219" t="n">
        <v>10000</v>
      </c>
      <c r="AD360" s="219" t="n">
        <v>10000</v>
      </c>
      <c r="AE360" s="219"/>
      <c r="AF360" s="219"/>
      <c r="AG360" s="221" t="n">
        <f aca="false">SUM(AD360+AE360-AF360)</f>
        <v>10000</v>
      </c>
      <c r="AH360" s="219" t="n">
        <v>10000</v>
      </c>
      <c r="AI360" s="219" t="n">
        <v>10000</v>
      </c>
      <c r="AJ360" s="180" t="n">
        <v>10000</v>
      </c>
      <c r="AK360" s="219" t="n">
        <v>10000</v>
      </c>
      <c r="AL360" s="219"/>
      <c r="AM360" s="219"/>
      <c r="AN360" s="180" t="n">
        <f aca="false">SUM(AK360+AL360-AM360)</f>
        <v>10000</v>
      </c>
      <c r="AO360" s="207" t="n">
        <f aca="false">SUM(AN360/$AN$2)</f>
        <v>1327.22808414626</v>
      </c>
      <c r="AP360" s="180" t="n">
        <v>15000</v>
      </c>
      <c r="AQ360" s="180"/>
      <c r="AR360" s="207" t="n">
        <f aca="false">SUM(AP360/$AN$2)</f>
        <v>1990.84212621939</v>
      </c>
      <c r="AS360" s="207" t="n">
        <v>800</v>
      </c>
      <c r="AT360" s="207" t="n">
        <v>800</v>
      </c>
      <c r="AU360" s="207"/>
      <c r="AV360" s="207"/>
      <c r="AW360" s="207" t="n">
        <f aca="false">SUM(AR360+AU360-AV360)</f>
        <v>1990.84212621939</v>
      </c>
      <c r="AX360" s="215" t="n">
        <v>1990.84</v>
      </c>
      <c r="AY360" s="180"/>
      <c r="AZ360" s="180"/>
      <c r="BA360" s="160" t="n">
        <f aca="false">SUM(AW360+AY360-AZ360)</f>
        <v>1990.84212621939</v>
      </c>
      <c r="BI360" s="3"/>
    </row>
    <row r="361" customFormat="false" ht="12.75" hidden="true" customHeight="false" outlineLevel="0" collapsed="false">
      <c r="A361" s="204"/>
      <c r="B361" s="205"/>
      <c r="C361" s="205"/>
      <c r="D361" s="205"/>
      <c r="E361" s="205"/>
      <c r="F361" s="205"/>
      <c r="G361" s="205"/>
      <c r="H361" s="205"/>
      <c r="I361" s="217" t="n">
        <v>38113</v>
      </c>
      <c r="J361" s="218" t="s">
        <v>433</v>
      </c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07"/>
      <c r="W361" s="207"/>
      <c r="X361" s="219"/>
      <c r="Y361" s="219"/>
      <c r="Z361" s="219"/>
      <c r="AA361" s="219" t="n">
        <v>10000</v>
      </c>
      <c r="AB361" s="219"/>
      <c r="AC361" s="219" t="n">
        <v>10000</v>
      </c>
      <c r="AD361" s="219" t="n">
        <v>10000</v>
      </c>
      <c r="AE361" s="219"/>
      <c r="AF361" s="219"/>
      <c r="AG361" s="221" t="n">
        <f aca="false">SUM(AD361+AE361-AF361)</f>
        <v>10000</v>
      </c>
      <c r="AH361" s="219" t="n">
        <v>10000</v>
      </c>
      <c r="AI361" s="219" t="n">
        <v>10000</v>
      </c>
      <c r="AJ361" s="180" t="n">
        <v>10000</v>
      </c>
      <c r="AK361" s="219" t="n">
        <v>10000</v>
      </c>
      <c r="AL361" s="219"/>
      <c r="AM361" s="219"/>
      <c r="AN361" s="180" t="n">
        <f aca="false">SUM(AK361+AL361-AM361)</f>
        <v>10000</v>
      </c>
      <c r="AO361" s="207" t="n">
        <f aca="false">SUM(AN361/$AN$2)</f>
        <v>1327.22808414626</v>
      </c>
      <c r="AP361" s="180" t="n">
        <v>15000</v>
      </c>
      <c r="AQ361" s="180"/>
      <c r="AR361" s="207" t="n">
        <f aca="false">SUM(AP361/$AN$2)</f>
        <v>1990.84212621939</v>
      </c>
      <c r="AS361" s="207"/>
      <c r="AT361" s="207"/>
      <c r="AU361" s="207"/>
      <c r="AV361" s="207"/>
      <c r="AW361" s="207" t="n">
        <f aca="false">SUM(AR361+AU361-AV361)</f>
        <v>1990.84212621939</v>
      </c>
      <c r="AX361" s="215" t="n">
        <v>995</v>
      </c>
      <c r="AY361" s="180"/>
      <c r="AZ361" s="180"/>
      <c r="BA361" s="160" t="n">
        <f aca="false">SUM(AW361+AY361-AZ361)</f>
        <v>1990.84212621939</v>
      </c>
      <c r="BI361" s="3"/>
    </row>
    <row r="362" customFormat="false" ht="12.75" hidden="true" customHeight="false" outlineLevel="0" collapsed="false">
      <c r="A362" s="204"/>
      <c r="B362" s="205"/>
      <c r="C362" s="205"/>
      <c r="D362" s="205"/>
      <c r="E362" s="205"/>
      <c r="F362" s="205"/>
      <c r="G362" s="205"/>
      <c r="H362" s="205"/>
      <c r="I362" s="217" t="n">
        <v>38113</v>
      </c>
      <c r="J362" s="218" t="s">
        <v>434</v>
      </c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07"/>
      <c r="W362" s="207"/>
      <c r="X362" s="219"/>
      <c r="Y362" s="219"/>
      <c r="Z362" s="219"/>
      <c r="AA362" s="219" t="n">
        <v>25000</v>
      </c>
      <c r="AB362" s="219"/>
      <c r="AC362" s="219" t="n">
        <v>25000</v>
      </c>
      <c r="AD362" s="219" t="n">
        <v>28000</v>
      </c>
      <c r="AE362" s="219"/>
      <c r="AF362" s="219"/>
      <c r="AG362" s="221" t="n">
        <f aca="false">SUM(AD362+AE362-AF362)</f>
        <v>28000</v>
      </c>
      <c r="AH362" s="219" t="n">
        <v>28000</v>
      </c>
      <c r="AI362" s="219" t="n">
        <v>28000</v>
      </c>
      <c r="AJ362" s="180" t="n">
        <v>16000</v>
      </c>
      <c r="AK362" s="219" t="n">
        <v>30000</v>
      </c>
      <c r="AL362" s="219" t="n">
        <v>15000</v>
      </c>
      <c r="AM362" s="219"/>
      <c r="AN362" s="180" t="n">
        <f aca="false">SUM(AK362+AL362-AM362)</f>
        <v>45000</v>
      </c>
      <c r="AO362" s="207" t="n">
        <f aca="false">SUM(AN362/$AN$2)</f>
        <v>5972.52637865817</v>
      </c>
      <c r="AP362" s="180" t="n">
        <v>35000</v>
      </c>
      <c r="AQ362" s="180"/>
      <c r="AR362" s="207" t="n">
        <f aca="false">SUM(AP362/$AN$2)</f>
        <v>4645.29829451191</v>
      </c>
      <c r="AS362" s="207" t="n">
        <v>2322.64</v>
      </c>
      <c r="AT362" s="207" t="n">
        <v>2322.64</v>
      </c>
      <c r="AU362" s="207"/>
      <c r="AV362" s="207"/>
      <c r="AW362" s="207" t="n">
        <f aca="false">SUM(AR362+AU362-AV362)</f>
        <v>4645.29829451191</v>
      </c>
      <c r="AX362" s="215" t="n">
        <v>4645.28</v>
      </c>
      <c r="AY362" s="180"/>
      <c r="AZ362" s="180"/>
      <c r="BA362" s="160" t="n">
        <f aca="false">SUM(AW362+AY362-AZ362)</f>
        <v>4645.29829451191</v>
      </c>
      <c r="BI362" s="3"/>
    </row>
    <row r="363" customFormat="false" ht="12.75" hidden="true" customHeight="false" outlineLevel="0" collapsed="false">
      <c r="A363" s="204"/>
      <c r="B363" s="205"/>
      <c r="C363" s="205"/>
      <c r="D363" s="205"/>
      <c r="E363" s="205"/>
      <c r="F363" s="205"/>
      <c r="G363" s="205"/>
      <c r="H363" s="205"/>
      <c r="I363" s="217" t="n">
        <v>38113</v>
      </c>
      <c r="J363" s="218" t="s">
        <v>435</v>
      </c>
      <c r="K363" s="219"/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07"/>
      <c r="W363" s="207"/>
      <c r="X363" s="219"/>
      <c r="Y363" s="219"/>
      <c r="Z363" s="219"/>
      <c r="AA363" s="219" t="n">
        <v>10000</v>
      </c>
      <c r="AB363" s="219"/>
      <c r="AC363" s="219" t="n">
        <v>10000</v>
      </c>
      <c r="AD363" s="219" t="n">
        <v>10000</v>
      </c>
      <c r="AE363" s="219"/>
      <c r="AF363" s="219"/>
      <c r="AG363" s="221" t="n">
        <f aca="false">SUM(AD363+AE363-AF363)</f>
        <v>10000</v>
      </c>
      <c r="AH363" s="219" t="n">
        <v>5000</v>
      </c>
      <c r="AI363" s="219" t="n">
        <v>10000</v>
      </c>
      <c r="AJ363" s="180" t="n">
        <v>5000</v>
      </c>
      <c r="AK363" s="219" t="n">
        <v>10000</v>
      </c>
      <c r="AL363" s="219"/>
      <c r="AM363" s="219"/>
      <c r="AN363" s="180" t="n">
        <f aca="false">SUM(AK363+AL363-AM363)</f>
        <v>10000</v>
      </c>
      <c r="AO363" s="207" t="n">
        <f aca="false">SUM(AN363/$AN$2)</f>
        <v>1327.22808414626</v>
      </c>
      <c r="AP363" s="180" t="n">
        <v>15000</v>
      </c>
      <c r="AQ363" s="180"/>
      <c r="AR363" s="207" t="n">
        <f aca="false">SUM(AP363/$AN$2)</f>
        <v>1990.84212621939</v>
      </c>
      <c r="AS363" s="207" t="n">
        <v>955.42</v>
      </c>
      <c r="AT363" s="207" t="n">
        <v>955.42</v>
      </c>
      <c r="AU363" s="207"/>
      <c r="AV363" s="207"/>
      <c r="AW363" s="207" t="n">
        <f aca="false">SUM(AR363+AU363-AV363)</f>
        <v>1990.84212621939</v>
      </c>
      <c r="AX363" s="215" t="n">
        <v>1990.84</v>
      </c>
      <c r="AY363" s="180"/>
      <c r="AZ363" s="180"/>
      <c r="BA363" s="160" t="n">
        <f aca="false">SUM(AW363+AY363-AZ363)</f>
        <v>1990.84212621939</v>
      </c>
      <c r="BI363" s="3"/>
    </row>
    <row r="364" customFormat="false" ht="12.75" hidden="true" customHeight="false" outlineLevel="0" collapsed="false">
      <c r="A364" s="204"/>
      <c r="B364" s="205"/>
      <c r="C364" s="205"/>
      <c r="D364" s="205"/>
      <c r="E364" s="205"/>
      <c r="F364" s="205"/>
      <c r="G364" s="205"/>
      <c r="H364" s="205"/>
      <c r="I364" s="217" t="n">
        <v>38113</v>
      </c>
      <c r="J364" s="218" t="s">
        <v>436</v>
      </c>
      <c r="K364" s="219"/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07"/>
      <c r="W364" s="207"/>
      <c r="X364" s="219"/>
      <c r="Y364" s="219"/>
      <c r="Z364" s="219"/>
      <c r="AA364" s="219" t="n">
        <v>6000</v>
      </c>
      <c r="AB364" s="219"/>
      <c r="AC364" s="219" t="n">
        <v>6000</v>
      </c>
      <c r="AD364" s="219" t="n">
        <v>0</v>
      </c>
      <c r="AE364" s="219"/>
      <c r="AF364" s="219"/>
      <c r="AG364" s="221" t="n">
        <f aca="false">SUM(AD364+AE364-AF364)</f>
        <v>0</v>
      </c>
      <c r="AH364" s="219"/>
      <c r="AI364" s="219" t="n">
        <v>0</v>
      </c>
      <c r="AJ364" s="180" t="n">
        <v>0</v>
      </c>
      <c r="AK364" s="219"/>
      <c r="AL364" s="219"/>
      <c r="AM364" s="219"/>
      <c r="AN364" s="180" t="n">
        <f aca="false">SUM(AK364+AL364-AM364)</f>
        <v>0</v>
      </c>
      <c r="AO364" s="207" t="n">
        <f aca="false">SUM(AN364/$AN$2)</f>
        <v>0</v>
      </c>
      <c r="AP364" s="180"/>
      <c r="AQ364" s="180"/>
      <c r="AR364" s="207" t="n">
        <f aca="false">SUM(AP364/$AN$2)</f>
        <v>0</v>
      </c>
      <c r="AS364" s="207"/>
      <c r="AT364" s="207"/>
      <c r="AU364" s="207"/>
      <c r="AV364" s="207"/>
      <c r="AW364" s="207" t="n">
        <f aca="false">SUM(AR364+AU364-AV364)</f>
        <v>0</v>
      </c>
      <c r="AX364" s="215"/>
      <c r="AY364" s="180"/>
      <c r="AZ364" s="180"/>
      <c r="BA364" s="160" t="n">
        <f aca="false">SUM(AW364+AY364-AZ364)</f>
        <v>0</v>
      </c>
      <c r="BI364" s="3"/>
    </row>
    <row r="365" customFormat="false" ht="12.75" hidden="true" customHeight="false" outlineLevel="0" collapsed="false">
      <c r="A365" s="204"/>
      <c r="B365" s="205"/>
      <c r="C365" s="205"/>
      <c r="D365" s="205"/>
      <c r="E365" s="205"/>
      <c r="F365" s="205"/>
      <c r="G365" s="205"/>
      <c r="H365" s="205"/>
      <c r="I365" s="217" t="n">
        <v>38113</v>
      </c>
      <c r="J365" s="218" t="s">
        <v>437</v>
      </c>
      <c r="K365" s="219"/>
      <c r="L365" s="219"/>
      <c r="M365" s="219"/>
      <c r="N365" s="219"/>
      <c r="O365" s="219"/>
      <c r="P365" s="219"/>
      <c r="Q365" s="219"/>
      <c r="R365" s="219"/>
      <c r="S365" s="219"/>
      <c r="T365" s="219"/>
      <c r="U365" s="219"/>
      <c r="V365" s="207"/>
      <c r="W365" s="207"/>
      <c r="X365" s="219"/>
      <c r="Y365" s="219"/>
      <c r="Z365" s="219"/>
      <c r="AA365" s="219" t="n">
        <v>2000</v>
      </c>
      <c r="AB365" s="219"/>
      <c r="AC365" s="219" t="n">
        <v>2000</v>
      </c>
      <c r="AD365" s="219" t="n">
        <v>2000</v>
      </c>
      <c r="AE365" s="219"/>
      <c r="AF365" s="219"/>
      <c r="AG365" s="221" t="n">
        <f aca="false">SUM(AD365+AE365-AF365)</f>
        <v>2000</v>
      </c>
      <c r="AH365" s="219" t="n">
        <v>2000</v>
      </c>
      <c r="AI365" s="219" t="n">
        <v>2000</v>
      </c>
      <c r="AJ365" s="180" t="n">
        <v>2000</v>
      </c>
      <c r="AK365" s="219" t="n">
        <v>2000</v>
      </c>
      <c r="AL365" s="219"/>
      <c r="AM365" s="219"/>
      <c r="AN365" s="180" t="n">
        <f aca="false">SUM(AK365+AL365-AM365)</f>
        <v>2000</v>
      </c>
      <c r="AO365" s="207" t="n">
        <f aca="false">SUM(AN365/$AN$2)</f>
        <v>265.445616829252</v>
      </c>
      <c r="AP365" s="180" t="n">
        <v>2000</v>
      </c>
      <c r="AQ365" s="180"/>
      <c r="AR365" s="207" t="n">
        <f aca="false">SUM(AP365/$AN$2)</f>
        <v>265.445616829252</v>
      </c>
      <c r="AS365" s="207"/>
      <c r="AT365" s="207"/>
      <c r="AU365" s="207"/>
      <c r="AV365" s="207"/>
      <c r="AW365" s="207" t="n">
        <f aca="false">SUM(AR365+AU365-AV365)</f>
        <v>265.445616829252</v>
      </c>
      <c r="AX365" s="215" t="n">
        <v>265.45</v>
      </c>
      <c r="AY365" s="180"/>
      <c r="AZ365" s="180"/>
      <c r="BA365" s="160" t="n">
        <f aca="false">SUM(AW365+AY365-AZ365)</f>
        <v>265.445616829252</v>
      </c>
      <c r="BI365" s="3"/>
    </row>
    <row r="366" customFormat="false" ht="12.75" hidden="true" customHeight="false" outlineLevel="0" collapsed="false">
      <c r="A366" s="204"/>
      <c r="B366" s="205"/>
      <c r="C366" s="205"/>
      <c r="D366" s="205"/>
      <c r="E366" s="205"/>
      <c r="F366" s="205"/>
      <c r="G366" s="205"/>
      <c r="H366" s="205"/>
      <c r="I366" s="217" t="n">
        <v>38113</v>
      </c>
      <c r="J366" s="218" t="s">
        <v>438</v>
      </c>
      <c r="K366" s="219" t="n">
        <v>77000</v>
      </c>
      <c r="L366" s="219" t="n">
        <v>30000</v>
      </c>
      <c r="M366" s="219" t="n">
        <v>30000</v>
      </c>
      <c r="N366" s="219" t="n">
        <v>17000</v>
      </c>
      <c r="O366" s="219" t="n">
        <v>17000</v>
      </c>
      <c r="P366" s="219" t="n">
        <v>15000</v>
      </c>
      <c r="Q366" s="219" t="n">
        <v>15000</v>
      </c>
      <c r="R366" s="219" t="n">
        <v>12000</v>
      </c>
      <c r="S366" s="219" t="n">
        <v>15000</v>
      </c>
      <c r="T366" s="219" t="n">
        <v>8500</v>
      </c>
      <c r="U366" s="219"/>
      <c r="V366" s="207" t="n">
        <f aca="false">S366/P366*100</f>
        <v>100</v>
      </c>
      <c r="W366" s="207" t="n">
        <v>15000</v>
      </c>
      <c r="X366" s="219" t="n">
        <v>30000</v>
      </c>
      <c r="Y366" s="219" t="n">
        <v>70000</v>
      </c>
      <c r="Z366" s="219" t="n">
        <v>90000</v>
      </c>
      <c r="AA366" s="219" t="n">
        <v>21000</v>
      </c>
      <c r="AB366" s="219" t="n">
        <v>28000</v>
      </c>
      <c r="AC366" s="219" t="n">
        <v>21000</v>
      </c>
      <c r="AD366" s="219" t="n">
        <v>18000</v>
      </c>
      <c r="AE366" s="219"/>
      <c r="AF366" s="219"/>
      <c r="AG366" s="221" t="n">
        <f aca="false">SUM(AD366+AE366-AF366)</f>
        <v>18000</v>
      </c>
      <c r="AH366" s="219" t="n">
        <v>4500</v>
      </c>
      <c r="AI366" s="219" t="n">
        <v>18000</v>
      </c>
      <c r="AJ366" s="180" t="n">
        <v>4500</v>
      </c>
      <c r="AK366" s="219" t="n">
        <v>18000</v>
      </c>
      <c r="AL366" s="219"/>
      <c r="AM366" s="219"/>
      <c r="AN366" s="180" t="n">
        <f aca="false">SUM(AK366+AL366-AM366)</f>
        <v>18000</v>
      </c>
      <c r="AO366" s="207" t="n">
        <f aca="false">SUM(AN366/$AN$2)</f>
        <v>2389.01055146327</v>
      </c>
      <c r="AP366" s="180" t="n">
        <v>18000</v>
      </c>
      <c r="AQ366" s="180"/>
      <c r="AR366" s="207" t="n">
        <f aca="false">SUM(AP366/$AN$2)</f>
        <v>2389.01055146327</v>
      </c>
      <c r="AS366" s="207" t="n">
        <v>750</v>
      </c>
      <c r="AT366" s="207" t="n">
        <v>750</v>
      </c>
      <c r="AU366" s="207"/>
      <c r="AV366" s="207"/>
      <c r="AW366" s="207" t="n">
        <f aca="false">SUM(AR366+AU366-AV366)</f>
        <v>2389.01055146327</v>
      </c>
      <c r="AX366" s="215" t="n">
        <v>1445.45</v>
      </c>
      <c r="AY366" s="180"/>
      <c r="AZ366" s="180"/>
      <c r="BA366" s="160" t="n">
        <f aca="false">SUM(AW366+AY366-AZ366)</f>
        <v>2389.01055146327</v>
      </c>
      <c r="BI366" s="3"/>
    </row>
    <row r="367" customFormat="false" ht="12.75" hidden="true" customHeight="false" outlineLevel="0" collapsed="false">
      <c r="A367" s="204"/>
      <c r="B367" s="205"/>
      <c r="C367" s="205"/>
      <c r="D367" s="205"/>
      <c r="E367" s="205"/>
      <c r="F367" s="205"/>
      <c r="G367" s="205"/>
      <c r="H367" s="205"/>
      <c r="I367" s="217" t="n">
        <v>38113</v>
      </c>
      <c r="J367" s="218" t="s">
        <v>439</v>
      </c>
      <c r="K367" s="219"/>
      <c r="L367" s="219"/>
      <c r="M367" s="219"/>
      <c r="N367" s="219"/>
      <c r="O367" s="219"/>
      <c r="P367" s="219" t="n">
        <v>50000</v>
      </c>
      <c r="Q367" s="219" t="n">
        <v>50000</v>
      </c>
      <c r="R367" s="219" t="n">
        <v>43400</v>
      </c>
      <c r="S367" s="219" t="n">
        <v>70000</v>
      </c>
      <c r="T367" s="219" t="n">
        <v>46800</v>
      </c>
      <c r="U367" s="219"/>
      <c r="V367" s="207" t="n">
        <f aca="false">S367/P367*100</f>
        <v>140</v>
      </c>
      <c r="W367" s="219" t="n">
        <v>95000</v>
      </c>
      <c r="X367" s="219" t="n">
        <v>20000</v>
      </c>
      <c r="Y367" s="219" t="n">
        <v>20000</v>
      </c>
      <c r="Z367" s="219" t="n">
        <v>50000</v>
      </c>
      <c r="AA367" s="219" t="n">
        <v>50000</v>
      </c>
      <c r="AB367" s="219" t="n">
        <v>5000</v>
      </c>
      <c r="AC367" s="219" t="n">
        <v>100000</v>
      </c>
      <c r="AD367" s="219" t="n">
        <v>100000</v>
      </c>
      <c r="AE367" s="219"/>
      <c r="AF367" s="219"/>
      <c r="AG367" s="221" t="n">
        <f aca="false">SUM(AD367+AE367-AF367)</f>
        <v>100000</v>
      </c>
      <c r="AH367" s="219" t="n">
        <v>40000</v>
      </c>
      <c r="AI367" s="219" t="n">
        <v>100000</v>
      </c>
      <c r="AJ367" s="180" t="n">
        <v>50000</v>
      </c>
      <c r="AK367" s="219" t="n">
        <v>150000</v>
      </c>
      <c r="AL367" s="219" t="n">
        <v>25000</v>
      </c>
      <c r="AM367" s="219"/>
      <c r="AN367" s="180" t="n">
        <f aca="false">SUM(AK367+AL367-AM367)</f>
        <v>175000</v>
      </c>
      <c r="AO367" s="207" t="n">
        <f aca="false">SUM(AN367/$AN$2)</f>
        <v>23226.4914725596</v>
      </c>
      <c r="AP367" s="180" t="n">
        <v>125000</v>
      </c>
      <c r="AQ367" s="180"/>
      <c r="AR367" s="207" t="n">
        <f aca="false">SUM(AP367/$AN$2)</f>
        <v>16590.3510518283</v>
      </c>
      <c r="AS367" s="207" t="n">
        <v>6000</v>
      </c>
      <c r="AT367" s="207" t="n">
        <v>6000</v>
      </c>
      <c r="AU367" s="207"/>
      <c r="AV367" s="207"/>
      <c r="AW367" s="207" t="n">
        <f aca="false">SUM(AR367+AU367-AV367)</f>
        <v>16590.3510518283</v>
      </c>
      <c r="AX367" s="215" t="n">
        <v>14000</v>
      </c>
      <c r="AY367" s="180"/>
      <c r="AZ367" s="180"/>
      <c r="BA367" s="160" t="n">
        <f aca="false">SUM(AW367+AY367-AZ367)</f>
        <v>16590.3510518283</v>
      </c>
      <c r="BI367" s="3"/>
    </row>
    <row r="368" customFormat="false" ht="12.75" hidden="false" customHeight="false" outlineLevel="0" collapsed="false">
      <c r="A368" s="214" t="s">
        <v>440</v>
      </c>
      <c r="B368" s="241"/>
      <c r="C368" s="241"/>
      <c r="D368" s="241"/>
      <c r="E368" s="241"/>
      <c r="F368" s="241"/>
      <c r="G368" s="241"/>
      <c r="H368" s="241"/>
      <c r="I368" s="211" t="s">
        <v>441</v>
      </c>
      <c r="J368" s="212" t="s">
        <v>442</v>
      </c>
      <c r="K368" s="213" t="n">
        <f aca="false">SUM(K369)</f>
        <v>398010</v>
      </c>
      <c r="L368" s="213" t="n">
        <f aca="false">SUM(L369)</f>
        <v>170000</v>
      </c>
      <c r="M368" s="213" t="n">
        <f aca="false">SUM(M369)</f>
        <v>170000</v>
      </c>
      <c r="N368" s="213" t="n">
        <f aca="false">SUM(N369)</f>
        <v>36000</v>
      </c>
      <c r="O368" s="213" t="n">
        <f aca="false">SUM(O369)</f>
        <v>36000</v>
      </c>
      <c r="P368" s="213" t="n">
        <f aca="false">SUM(P369)</f>
        <v>70000</v>
      </c>
      <c r="Q368" s="213" t="n">
        <f aca="false">SUM(Q369)</f>
        <v>70000</v>
      </c>
      <c r="R368" s="213" t="n">
        <f aca="false">SUM(R369)</f>
        <v>40000</v>
      </c>
      <c r="S368" s="213" t="n">
        <f aca="false">SUM(S369)</f>
        <v>80000</v>
      </c>
      <c r="T368" s="213" t="n">
        <f aca="false">SUM(T369)</f>
        <v>45000</v>
      </c>
      <c r="U368" s="213" t="n">
        <f aca="false">SUM(U369)</f>
        <v>0</v>
      </c>
      <c r="V368" s="213" t="n">
        <f aca="false">SUM(V369)</f>
        <v>114.285714285714</v>
      </c>
      <c r="W368" s="213" t="n">
        <f aca="false">SUM(W369)</f>
        <v>100000</v>
      </c>
      <c r="X368" s="213" t="n">
        <f aca="false">SUM(X369)</f>
        <v>150000</v>
      </c>
      <c r="Y368" s="213" t="n">
        <f aca="false">SUM(Y369)</f>
        <v>174000</v>
      </c>
      <c r="Z368" s="213" t="n">
        <f aca="false">SUM(Z369)</f>
        <v>207000</v>
      </c>
      <c r="AA368" s="213" t="n">
        <f aca="false">SUM(AA369)</f>
        <v>207000</v>
      </c>
      <c r="AB368" s="213" t="n">
        <f aca="false">SUM(AB369)</f>
        <v>135700</v>
      </c>
      <c r="AC368" s="213" t="n">
        <f aca="false">SUM(AC369)</f>
        <v>207000</v>
      </c>
      <c r="AD368" s="213" t="n">
        <f aca="false">SUM(AD369)</f>
        <v>207000</v>
      </c>
      <c r="AE368" s="213" t="n">
        <f aca="false">SUM(AE369)</f>
        <v>0</v>
      </c>
      <c r="AF368" s="213" t="n">
        <f aca="false">SUM(AF369)</f>
        <v>0</v>
      </c>
      <c r="AG368" s="213" t="n">
        <f aca="false">SUM(AG369)</f>
        <v>207000</v>
      </c>
      <c r="AH368" s="213" t="n">
        <f aca="false">SUM(AH369)</f>
        <v>138000</v>
      </c>
      <c r="AI368" s="213" t="n">
        <f aca="false">SUM(AI369)</f>
        <v>207000</v>
      </c>
      <c r="AJ368" s="213" t="n">
        <f aca="false">SUM(AJ369)</f>
        <v>115000</v>
      </c>
      <c r="AK368" s="213" t="n">
        <f aca="false">SUM(AK369)</f>
        <v>293000</v>
      </c>
      <c r="AL368" s="213" t="n">
        <f aca="false">SUM(AL369)</f>
        <v>130000</v>
      </c>
      <c r="AM368" s="213" t="n">
        <f aca="false">SUM(AM369)</f>
        <v>0</v>
      </c>
      <c r="AN368" s="213" t="n">
        <f aca="false">SUM(AN369)</f>
        <v>423000</v>
      </c>
      <c r="AO368" s="213" t="n">
        <f aca="false">SUM(AO369)</f>
        <v>56141.7479593868</v>
      </c>
      <c r="AP368" s="213" t="n">
        <f aca="false">SUM(AP369)</f>
        <v>431000</v>
      </c>
      <c r="AQ368" s="213" t="n">
        <f aca="false">SUM(AQ369)</f>
        <v>0</v>
      </c>
      <c r="AR368" s="213" t="n">
        <f aca="false">SUM(AR369)</f>
        <v>57203.5304267038</v>
      </c>
      <c r="AS368" s="213" t="n">
        <f aca="false">SUM(AS369)</f>
        <v>0</v>
      </c>
      <c r="AT368" s="213" t="n">
        <f aca="false">SUM(AT369)</f>
        <v>44392.25</v>
      </c>
      <c r="AU368" s="213" t="n">
        <f aca="false">SUM(AU369)</f>
        <v>0</v>
      </c>
      <c r="AV368" s="213" t="n">
        <f aca="false">SUM(AV369)</f>
        <v>0</v>
      </c>
      <c r="AW368" s="213" t="n">
        <f aca="false">SUM(AW369)</f>
        <v>57203.5304267038</v>
      </c>
      <c r="AX368" s="226" t="n">
        <f aca="false">SUM(AX369)</f>
        <v>68690.01</v>
      </c>
      <c r="AY368" s="213" t="n">
        <f aca="false">SUM(AY369)</f>
        <v>13000</v>
      </c>
      <c r="AZ368" s="213" t="n">
        <f aca="false">SUM(AZ369)</f>
        <v>1425.4</v>
      </c>
      <c r="BA368" s="291" t="n">
        <f aca="false">SUM(BA369)</f>
        <v>68778.1304267038</v>
      </c>
      <c r="BI368" s="3"/>
    </row>
    <row r="369" customFormat="false" ht="12.75" hidden="false" customHeight="false" outlineLevel="0" collapsed="false">
      <c r="A369" s="204" t="s">
        <v>443</v>
      </c>
      <c r="B369" s="205"/>
      <c r="C369" s="205"/>
      <c r="D369" s="205"/>
      <c r="E369" s="205"/>
      <c r="F369" s="205"/>
      <c r="G369" s="205"/>
      <c r="H369" s="205"/>
      <c r="I369" s="217" t="s">
        <v>444</v>
      </c>
      <c r="J369" s="218" t="s">
        <v>445</v>
      </c>
      <c r="K369" s="219" t="n">
        <f aca="false">SUM(K370)</f>
        <v>398010</v>
      </c>
      <c r="L369" s="219" t="n">
        <f aca="false">SUM(L370)</f>
        <v>170000</v>
      </c>
      <c r="M369" s="219" t="n">
        <f aca="false">SUM(M370)</f>
        <v>170000</v>
      </c>
      <c r="N369" s="207" t="n">
        <f aca="false">SUM(N370)</f>
        <v>36000</v>
      </c>
      <c r="O369" s="207" t="n">
        <f aca="false">SUM(O370)</f>
        <v>36000</v>
      </c>
      <c r="P369" s="207" t="n">
        <f aca="false">SUM(P370)</f>
        <v>70000</v>
      </c>
      <c r="Q369" s="207" t="n">
        <f aca="false">SUM(Q370)</f>
        <v>70000</v>
      </c>
      <c r="R369" s="207" t="n">
        <f aca="false">SUM(R370)</f>
        <v>40000</v>
      </c>
      <c r="S369" s="207" t="n">
        <f aca="false">SUM(S370)</f>
        <v>80000</v>
      </c>
      <c r="T369" s="207" t="n">
        <f aca="false">SUM(T370)</f>
        <v>45000</v>
      </c>
      <c r="U369" s="207" t="n">
        <f aca="false">SUM(U370)</f>
        <v>0</v>
      </c>
      <c r="V369" s="207" t="n">
        <f aca="false">SUM(V370)</f>
        <v>114.285714285714</v>
      </c>
      <c r="W369" s="207" t="n">
        <f aca="false">SUM(W370)</f>
        <v>100000</v>
      </c>
      <c r="X369" s="207" t="n">
        <f aca="false">SUM(X370)</f>
        <v>150000</v>
      </c>
      <c r="Y369" s="207" t="n">
        <f aca="false">SUM(Y370)</f>
        <v>174000</v>
      </c>
      <c r="Z369" s="207" t="n">
        <f aca="false">SUM(Z370)</f>
        <v>207000</v>
      </c>
      <c r="AA369" s="207" t="n">
        <f aca="false">SUM(AA370)</f>
        <v>207000</v>
      </c>
      <c r="AB369" s="207" t="n">
        <f aca="false">SUM(AB370)</f>
        <v>135700</v>
      </c>
      <c r="AC369" s="207" t="n">
        <f aca="false">SUM(AC370)</f>
        <v>207000</v>
      </c>
      <c r="AD369" s="207" t="n">
        <f aca="false">SUM(AD370)</f>
        <v>207000</v>
      </c>
      <c r="AE369" s="207" t="n">
        <f aca="false">SUM(AE370)</f>
        <v>0</v>
      </c>
      <c r="AF369" s="207" t="n">
        <f aca="false">SUM(AF370)</f>
        <v>0</v>
      </c>
      <c r="AG369" s="207" t="n">
        <f aca="false">SUM(AG370)</f>
        <v>207000</v>
      </c>
      <c r="AH369" s="207" t="n">
        <f aca="false">SUM(AH370)</f>
        <v>138000</v>
      </c>
      <c r="AI369" s="207" t="n">
        <f aca="false">SUM(AI370)</f>
        <v>207000</v>
      </c>
      <c r="AJ369" s="207" t="n">
        <f aca="false">SUM(AJ370)</f>
        <v>115000</v>
      </c>
      <c r="AK369" s="207" t="n">
        <f aca="false">SUM(AK370)</f>
        <v>293000</v>
      </c>
      <c r="AL369" s="207" t="n">
        <f aca="false">SUM(AL370)</f>
        <v>130000</v>
      </c>
      <c r="AM369" s="207" t="n">
        <f aca="false">SUM(AM370)</f>
        <v>0</v>
      </c>
      <c r="AN369" s="207" t="n">
        <f aca="false">SUM(AN370)</f>
        <v>423000</v>
      </c>
      <c r="AO369" s="207" t="n">
        <f aca="false">SUM(AN369/$AN$2)</f>
        <v>56141.7479593868</v>
      </c>
      <c r="AP369" s="207" t="n">
        <f aca="false">SUM(AP370)</f>
        <v>431000</v>
      </c>
      <c r="AQ369" s="207" t="n">
        <f aca="false">SUM(AQ370)</f>
        <v>0</v>
      </c>
      <c r="AR369" s="207" t="n">
        <f aca="false">SUM(AP369/$AN$2)</f>
        <v>57203.5304267038</v>
      </c>
      <c r="AS369" s="207"/>
      <c r="AT369" s="207" t="n">
        <f aca="false">SUM(AT370)</f>
        <v>44392.25</v>
      </c>
      <c r="AU369" s="207" t="n">
        <f aca="false">SUM(AU370)</f>
        <v>0</v>
      </c>
      <c r="AV369" s="207" t="n">
        <f aca="false">SUM(AV370)</f>
        <v>0</v>
      </c>
      <c r="AW369" s="207" t="n">
        <f aca="false">SUM(AR369+AU369-AV369)</f>
        <v>57203.5304267038</v>
      </c>
      <c r="AX369" s="215" t="n">
        <f aca="false">SUM(AX372)</f>
        <v>68690.01</v>
      </c>
      <c r="AY369" s="216" t="n">
        <f aca="false">SUM(AY372)</f>
        <v>13000</v>
      </c>
      <c r="AZ369" s="216" t="n">
        <f aca="false">SUM(AZ372)</f>
        <v>1425.4</v>
      </c>
      <c r="BA369" s="287" t="n">
        <f aca="false">SUM(BA372)</f>
        <v>68778.1304267038</v>
      </c>
      <c r="BI369" s="3"/>
    </row>
    <row r="370" customFormat="false" ht="12.75" hidden="false" customHeight="false" outlineLevel="0" collapsed="false">
      <c r="A370" s="204"/>
      <c r="B370" s="205"/>
      <c r="C370" s="205"/>
      <c r="D370" s="205"/>
      <c r="E370" s="205"/>
      <c r="F370" s="205"/>
      <c r="G370" s="205"/>
      <c r="H370" s="205"/>
      <c r="I370" s="211" t="s">
        <v>446</v>
      </c>
      <c r="J370" s="212"/>
      <c r="K370" s="213" t="n">
        <f aca="false">SUM(K372)</f>
        <v>398010</v>
      </c>
      <c r="L370" s="213" t="n">
        <f aca="false">SUM(L372)</f>
        <v>170000</v>
      </c>
      <c r="M370" s="213" t="n">
        <f aca="false">SUM(M372)</f>
        <v>170000</v>
      </c>
      <c r="N370" s="213" t="n">
        <f aca="false">SUM(N372)</f>
        <v>36000</v>
      </c>
      <c r="O370" s="213" t="n">
        <f aca="false">SUM(O372)</f>
        <v>36000</v>
      </c>
      <c r="P370" s="213" t="n">
        <f aca="false">SUM(P372)</f>
        <v>70000</v>
      </c>
      <c r="Q370" s="213" t="n">
        <f aca="false">SUM(Q372)</f>
        <v>70000</v>
      </c>
      <c r="R370" s="213" t="n">
        <f aca="false">SUM(R372)</f>
        <v>40000</v>
      </c>
      <c r="S370" s="213" t="n">
        <f aca="false">SUM(S372)</f>
        <v>80000</v>
      </c>
      <c r="T370" s="213" t="n">
        <f aca="false">SUM(T372)</f>
        <v>45000</v>
      </c>
      <c r="U370" s="213" t="n">
        <f aca="false">SUM(U372)</f>
        <v>0</v>
      </c>
      <c r="V370" s="213" t="n">
        <f aca="false">SUM(V372)</f>
        <v>114.285714285714</v>
      </c>
      <c r="W370" s="213" t="n">
        <f aca="false">SUM(W372)</f>
        <v>100000</v>
      </c>
      <c r="X370" s="213" t="n">
        <f aca="false">SUM(X372)</f>
        <v>150000</v>
      </c>
      <c r="Y370" s="213" t="n">
        <f aca="false">SUM(Y372)</f>
        <v>174000</v>
      </c>
      <c r="Z370" s="213" t="n">
        <f aca="false">SUM(Z372)</f>
        <v>207000</v>
      </c>
      <c r="AA370" s="213" t="n">
        <f aca="false">SUM(AA372)</f>
        <v>207000</v>
      </c>
      <c r="AB370" s="213" t="n">
        <f aca="false">SUM(AB372)</f>
        <v>135700</v>
      </c>
      <c r="AC370" s="213" t="n">
        <f aca="false">SUM(AC372)</f>
        <v>207000</v>
      </c>
      <c r="AD370" s="213" t="n">
        <f aca="false">SUM(AD372)</f>
        <v>207000</v>
      </c>
      <c r="AE370" s="213" t="n">
        <f aca="false">SUM(AE372)</f>
        <v>0</v>
      </c>
      <c r="AF370" s="213" t="n">
        <f aca="false">SUM(AF372)</f>
        <v>0</v>
      </c>
      <c r="AG370" s="213" t="n">
        <f aca="false">SUM(AG372)</f>
        <v>207000</v>
      </c>
      <c r="AH370" s="213" t="n">
        <f aca="false">SUM(AH372)</f>
        <v>138000</v>
      </c>
      <c r="AI370" s="213" t="n">
        <f aca="false">SUM(AI372)</f>
        <v>207000</v>
      </c>
      <c r="AJ370" s="213" t="n">
        <f aca="false">SUM(AJ372)</f>
        <v>115000</v>
      </c>
      <c r="AK370" s="213" t="n">
        <f aca="false">SUM(AK372)</f>
        <v>293000</v>
      </c>
      <c r="AL370" s="213" t="n">
        <f aca="false">SUM(AL372)</f>
        <v>130000</v>
      </c>
      <c r="AM370" s="213" t="n">
        <f aca="false">SUM(AM372)</f>
        <v>0</v>
      </c>
      <c r="AN370" s="213" t="n">
        <f aca="false">SUM(AN372)</f>
        <v>423000</v>
      </c>
      <c r="AO370" s="207" t="n">
        <f aca="false">SUM(AN370/$AN$2)</f>
        <v>56141.7479593868</v>
      </c>
      <c r="AP370" s="213" t="n">
        <f aca="false">SUM(AP372)</f>
        <v>431000</v>
      </c>
      <c r="AQ370" s="213" t="n">
        <f aca="false">SUM(AQ372)</f>
        <v>0</v>
      </c>
      <c r="AR370" s="207" t="n">
        <f aca="false">SUM(AP370/$AN$2)</f>
        <v>57203.5304267038</v>
      </c>
      <c r="AS370" s="207"/>
      <c r="AT370" s="207" t="n">
        <f aca="false">SUM(AT372)</f>
        <v>44392.25</v>
      </c>
      <c r="AU370" s="207" t="n">
        <f aca="false">SUM(AU372)</f>
        <v>0</v>
      </c>
      <c r="AV370" s="207" t="n">
        <f aca="false">SUM(AV372)</f>
        <v>0</v>
      </c>
      <c r="AW370" s="207" t="n">
        <f aca="false">SUM(AR370+AU370-AV370)</f>
        <v>57203.5304267038</v>
      </c>
      <c r="AX370" s="215"/>
      <c r="AY370" s="180"/>
      <c r="AZ370" s="180"/>
      <c r="BA370" s="160" t="n">
        <v>68779.11</v>
      </c>
      <c r="BI370" s="3"/>
    </row>
    <row r="371" customFormat="false" ht="12.75" hidden="false" customHeight="false" outlineLevel="0" collapsed="false">
      <c r="A371" s="204"/>
      <c r="B371" s="205" t="s">
        <v>178</v>
      </c>
      <c r="C371" s="205"/>
      <c r="D371" s="205"/>
      <c r="E371" s="205"/>
      <c r="F371" s="205"/>
      <c r="G371" s="205"/>
      <c r="H371" s="205"/>
      <c r="I371" s="234" t="s">
        <v>271</v>
      </c>
      <c r="J371" s="218" t="s">
        <v>37</v>
      </c>
      <c r="K371" s="213"/>
      <c r="L371" s="213"/>
      <c r="M371" s="213"/>
      <c r="N371" s="213"/>
      <c r="O371" s="213"/>
      <c r="P371" s="213"/>
      <c r="Q371" s="213"/>
      <c r="R371" s="213"/>
      <c r="S371" s="213"/>
      <c r="T371" s="213"/>
      <c r="U371" s="213"/>
      <c r="V371" s="213"/>
      <c r="W371" s="213"/>
      <c r="X371" s="213"/>
      <c r="Y371" s="213"/>
      <c r="Z371" s="213"/>
      <c r="AA371" s="213"/>
      <c r="AB371" s="213"/>
      <c r="AC371" s="213"/>
      <c r="AD371" s="213"/>
      <c r="AE371" s="213"/>
      <c r="AF371" s="213"/>
      <c r="AG371" s="213"/>
      <c r="AH371" s="213"/>
      <c r="AI371" s="213"/>
      <c r="AJ371" s="213"/>
      <c r="AK371" s="213"/>
      <c r="AL371" s="213"/>
      <c r="AM371" s="213"/>
      <c r="AN371" s="213"/>
      <c r="AO371" s="207" t="n">
        <f aca="false">SUM(AN371/$AN$2)</f>
        <v>0</v>
      </c>
      <c r="AP371" s="213" t="n">
        <v>431000</v>
      </c>
      <c r="AQ371" s="213"/>
      <c r="AR371" s="207" t="n">
        <f aca="false">SUM(AP371/$AN$2)</f>
        <v>57203.5304267038</v>
      </c>
      <c r="AS371" s="207"/>
      <c r="AT371" s="207" t="n">
        <v>431000</v>
      </c>
      <c r="AU371" s="207"/>
      <c r="AV371" s="207"/>
      <c r="AW371" s="207" t="n">
        <f aca="false">SUM(AR371+AU371-AV371)</f>
        <v>57203.5304267038</v>
      </c>
      <c r="AX371" s="215"/>
      <c r="AY371" s="180"/>
      <c r="AZ371" s="180"/>
      <c r="BA371" s="160" t="n">
        <v>68778.13</v>
      </c>
      <c r="BI371" s="3"/>
    </row>
    <row r="372" customFormat="false" ht="12.75" hidden="false" customHeight="false" outlineLevel="0" collapsed="false">
      <c r="A372" s="214"/>
      <c r="B372" s="220"/>
      <c r="C372" s="220"/>
      <c r="D372" s="220"/>
      <c r="E372" s="220"/>
      <c r="F372" s="220"/>
      <c r="G372" s="220"/>
      <c r="H372" s="220"/>
      <c r="I372" s="206" t="n">
        <v>3</v>
      </c>
      <c r="J372" s="137" t="s">
        <v>71</v>
      </c>
      <c r="K372" s="207" t="n">
        <f aca="false">SUM(K373)</f>
        <v>398010</v>
      </c>
      <c r="L372" s="207" t="n">
        <f aca="false">SUM(L373)</f>
        <v>170000</v>
      </c>
      <c r="M372" s="207" t="n">
        <f aca="false">SUM(M373)</f>
        <v>170000</v>
      </c>
      <c r="N372" s="207" t="n">
        <f aca="false">SUM(N373)</f>
        <v>36000</v>
      </c>
      <c r="O372" s="207" t="n">
        <f aca="false">SUM(O373)</f>
        <v>36000</v>
      </c>
      <c r="P372" s="207" t="n">
        <f aca="false">SUM(P373)</f>
        <v>70000</v>
      </c>
      <c r="Q372" s="207" t="n">
        <f aca="false">SUM(Q373)</f>
        <v>70000</v>
      </c>
      <c r="R372" s="207" t="n">
        <f aca="false">SUM(R373)</f>
        <v>40000</v>
      </c>
      <c r="S372" s="207" t="n">
        <f aca="false">SUM(S373)</f>
        <v>80000</v>
      </c>
      <c r="T372" s="207" t="n">
        <f aca="false">SUM(T373)</f>
        <v>45000</v>
      </c>
      <c r="U372" s="207" t="n">
        <f aca="false">SUM(U373)</f>
        <v>0</v>
      </c>
      <c r="V372" s="207" t="n">
        <f aca="false">SUM(V373)</f>
        <v>114.285714285714</v>
      </c>
      <c r="W372" s="207" t="n">
        <f aca="false">SUM(W373)</f>
        <v>100000</v>
      </c>
      <c r="X372" s="207" t="n">
        <f aca="false">SUM(X373)</f>
        <v>150000</v>
      </c>
      <c r="Y372" s="207" t="n">
        <f aca="false">SUM(Y373)</f>
        <v>174000</v>
      </c>
      <c r="Z372" s="207" t="n">
        <f aca="false">SUM(Z373)</f>
        <v>207000</v>
      </c>
      <c r="AA372" s="207" t="n">
        <f aca="false">SUM(AA373)</f>
        <v>207000</v>
      </c>
      <c r="AB372" s="207" t="n">
        <f aca="false">SUM(AB373)</f>
        <v>135700</v>
      </c>
      <c r="AC372" s="207" t="n">
        <f aca="false">SUM(AC373)</f>
        <v>207000</v>
      </c>
      <c r="AD372" s="207" t="n">
        <f aca="false">SUM(AD373)</f>
        <v>207000</v>
      </c>
      <c r="AE372" s="207" t="n">
        <f aca="false">SUM(AE373)</f>
        <v>0</v>
      </c>
      <c r="AF372" s="207" t="n">
        <f aca="false">SUM(AF373)</f>
        <v>0</v>
      </c>
      <c r="AG372" s="207" t="n">
        <f aca="false">SUM(AG373)</f>
        <v>207000</v>
      </c>
      <c r="AH372" s="207" t="n">
        <f aca="false">SUM(AH373)</f>
        <v>138000</v>
      </c>
      <c r="AI372" s="207" t="n">
        <f aca="false">SUM(AI373)</f>
        <v>207000</v>
      </c>
      <c r="AJ372" s="207" t="n">
        <f aca="false">SUM(AJ373)</f>
        <v>115000</v>
      </c>
      <c r="AK372" s="207" t="n">
        <f aca="false">SUM(AK373)</f>
        <v>293000</v>
      </c>
      <c r="AL372" s="207" t="n">
        <f aca="false">SUM(AL373)</f>
        <v>130000</v>
      </c>
      <c r="AM372" s="207" t="n">
        <f aca="false">SUM(AM373)</f>
        <v>0</v>
      </c>
      <c r="AN372" s="207" t="n">
        <f aca="false">SUM(AN373)</f>
        <v>423000</v>
      </c>
      <c r="AO372" s="207" t="n">
        <f aca="false">SUM(AN372/$AN$2)</f>
        <v>56141.7479593868</v>
      </c>
      <c r="AP372" s="207" t="n">
        <f aca="false">SUM(AP373)</f>
        <v>431000</v>
      </c>
      <c r="AQ372" s="207" t="n">
        <f aca="false">SUM(AQ373)</f>
        <v>0</v>
      </c>
      <c r="AR372" s="207" t="n">
        <f aca="false">SUM(AP372/$AN$2)</f>
        <v>57203.5304267038</v>
      </c>
      <c r="AS372" s="207"/>
      <c r="AT372" s="207" t="n">
        <f aca="false">SUM(AT373)</f>
        <v>44392.25</v>
      </c>
      <c r="AU372" s="207" t="n">
        <f aca="false">SUM(AU373)</f>
        <v>0</v>
      </c>
      <c r="AV372" s="207" t="n">
        <f aca="false">SUM(AV373)</f>
        <v>0</v>
      </c>
      <c r="AW372" s="207" t="n">
        <f aca="false">SUM(AR372+AU372-AV372)</f>
        <v>57203.5304267038</v>
      </c>
      <c r="AX372" s="215" t="n">
        <f aca="false">SUM(AX373)</f>
        <v>68690.01</v>
      </c>
      <c r="AY372" s="215" t="n">
        <f aca="false">SUM(AY373)</f>
        <v>13000</v>
      </c>
      <c r="AZ372" s="215" t="n">
        <f aca="false">SUM(AZ373)</f>
        <v>1425.4</v>
      </c>
      <c r="BA372" s="245" t="n">
        <f aca="false">SUM(BA373)</f>
        <v>68778.1304267038</v>
      </c>
      <c r="BI372" s="3"/>
    </row>
    <row r="373" customFormat="false" ht="12.75" hidden="false" customHeight="false" outlineLevel="0" collapsed="false">
      <c r="A373" s="214"/>
      <c r="B373" s="220" t="s">
        <v>179</v>
      </c>
      <c r="C373" s="220"/>
      <c r="D373" s="220"/>
      <c r="E373" s="220"/>
      <c r="F373" s="220"/>
      <c r="G373" s="220"/>
      <c r="H373" s="220"/>
      <c r="I373" s="206" t="n">
        <v>38</v>
      </c>
      <c r="J373" s="137" t="s">
        <v>77</v>
      </c>
      <c r="K373" s="207" t="n">
        <f aca="false">SUM(K375)</f>
        <v>398010</v>
      </c>
      <c r="L373" s="207" t="n">
        <f aca="false">SUM(L375)</f>
        <v>170000</v>
      </c>
      <c r="M373" s="207" t="n">
        <f aca="false">SUM(M375)</f>
        <v>170000</v>
      </c>
      <c r="N373" s="207" t="n">
        <f aca="false">SUM(N375)</f>
        <v>36000</v>
      </c>
      <c r="O373" s="207" t="n">
        <f aca="false">SUM(O375)</f>
        <v>36000</v>
      </c>
      <c r="P373" s="207" t="n">
        <f aca="false">SUM(P375)</f>
        <v>70000</v>
      </c>
      <c r="Q373" s="207" t="n">
        <f aca="false">SUM(Q375)</f>
        <v>70000</v>
      </c>
      <c r="R373" s="207" t="n">
        <f aca="false">SUM(R375)</f>
        <v>40000</v>
      </c>
      <c r="S373" s="207" t="n">
        <f aca="false">SUM(S375)</f>
        <v>80000</v>
      </c>
      <c r="T373" s="207" t="n">
        <f aca="false">SUM(T375)</f>
        <v>45000</v>
      </c>
      <c r="U373" s="207" t="n">
        <f aca="false">SUM(U375)</f>
        <v>0</v>
      </c>
      <c r="V373" s="207" t="n">
        <f aca="false">SUM(V375)</f>
        <v>114.285714285714</v>
      </c>
      <c r="W373" s="207" t="n">
        <f aca="false">SUM(W374)</f>
        <v>100000</v>
      </c>
      <c r="X373" s="207" t="n">
        <f aca="false">SUM(X374)</f>
        <v>150000</v>
      </c>
      <c r="Y373" s="207" t="n">
        <f aca="false">SUM(Y374)</f>
        <v>174000</v>
      </c>
      <c r="Z373" s="207" t="n">
        <f aca="false">SUM(Z374)</f>
        <v>207000</v>
      </c>
      <c r="AA373" s="207" t="n">
        <f aca="false">SUM(AA374)</f>
        <v>207000</v>
      </c>
      <c r="AB373" s="207" t="n">
        <f aca="false">SUM(AB374)</f>
        <v>135700</v>
      </c>
      <c r="AC373" s="207" t="n">
        <f aca="false">SUM(AC374)</f>
        <v>207000</v>
      </c>
      <c r="AD373" s="207" t="n">
        <f aca="false">SUM(AD374)</f>
        <v>207000</v>
      </c>
      <c r="AE373" s="207" t="n">
        <f aca="false">SUM(AE374)</f>
        <v>0</v>
      </c>
      <c r="AF373" s="207" t="n">
        <f aca="false">SUM(AF374)</f>
        <v>0</v>
      </c>
      <c r="AG373" s="207" t="n">
        <f aca="false">SUM(AG374)</f>
        <v>207000</v>
      </c>
      <c r="AH373" s="207" t="n">
        <f aca="false">SUM(AH374)</f>
        <v>138000</v>
      </c>
      <c r="AI373" s="207" t="n">
        <f aca="false">SUM(AI374)</f>
        <v>207000</v>
      </c>
      <c r="AJ373" s="207" t="n">
        <f aca="false">SUM(AJ374)</f>
        <v>115000</v>
      </c>
      <c r="AK373" s="207" t="n">
        <f aca="false">SUM(AK374)</f>
        <v>293000</v>
      </c>
      <c r="AL373" s="207" t="n">
        <f aca="false">SUM(AL374)</f>
        <v>130000</v>
      </c>
      <c r="AM373" s="207" t="n">
        <f aca="false">SUM(AM374)</f>
        <v>0</v>
      </c>
      <c r="AN373" s="207" t="n">
        <f aca="false">SUM(AN374)</f>
        <v>423000</v>
      </c>
      <c r="AO373" s="207" t="n">
        <f aca="false">SUM(AN373/$AN$2)</f>
        <v>56141.7479593868</v>
      </c>
      <c r="AP373" s="207" t="n">
        <f aca="false">SUM(AP374)</f>
        <v>431000</v>
      </c>
      <c r="AQ373" s="207"/>
      <c r="AR373" s="207" t="n">
        <f aca="false">SUM(AP373/$AN$2)</f>
        <v>57203.5304267038</v>
      </c>
      <c r="AS373" s="207"/>
      <c r="AT373" s="207" t="n">
        <f aca="false">SUM(AT374)</f>
        <v>44392.25</v>
      </c>
      <c r="AU373" s="207" t="n">
        <f aca="false">SUM(AU374)</f>
        <v>0</v>
      </c>
      <c r="AV373" s="207" t="n">
        <f aca="false">SUM(AV374)</f>
        <v>0</v>
      </c>
      <c r="AW373" s="207" t="n">
        <f aca="false">SUM(AR373+AU373-AV373)</f>
        <v>57203.5304267038</v>
      </c>
      <c r="AX373" s="215" t="n">
        <f aca="false">SUM(AX374)</f>
        <v>68690.01</v>
      </c>
      <c r="AY373" s="215" t="n">
        <f aca="false">SUM(AY374)</f>
        <v>13000</v>
      </c>
      <c r="AZ373" s="215" t="n">
        <f aca="false">SUM(AZ374)</f>
        <v>1425.4</v>
      </c>
      <c r="BA373" s="245" t="n">
        <f aca="false">SUM(BA374)</f>
        <v>68778.1304267038</v>
      </c>
      <c r="BI373" s="3"/>
    </row>
    <row r="374" customFormat="false" ht="12.75" hidden="true" customHeight="false" outlineLevel="0" collapsed="false">
      <c r="A374" s="209"/>
      <c r="B374" s="205"/>
      <c r="C374" s="205"/>
      <c r="D374" s="205"/>
      <c r="E374" s="205"/>
      <c r="F374" s="205"/>
      <c r="G374" s="205"/>
      <c r="H374" s="205"/>
      <c r="I374" s="217" t="n">
        <v>381</v>
      </c>
      <c r="J374" s="218" t="s">
        <v>169</v>
      </c>
      <c r="K374" s="219" t="n">
        <f aca="false">SUM(K375)</f>
        <v>398010</v>
      </c>
      <c r="L374" s="219" t="n">
        <f aca="false">SUM(L375)</f>
        <v>170000</v>
      </c>
      <c r="M374" s="219" t="n">
        <f aca="false">SUM(M375)</f>
        <v>170000</v>
      </c>
      <c r="N374" s="219" t="n">
        <f aca="false">SUM(N375)</f>
        <v>36000</v>
      </c>
      <c r="O374" s="219" t="n">
        <f aca="false">SUM(O375)</f>
        <v>36000</v>
      </c>
      <c r="P374" s="219" t="n">
        <f aca="false">SUM(P375)</f>
        <v>70000</v>
      </c>
      <c r="Q374" s="219" t="n">
        <f aca="false">SUM(Q375)</f>
        <v>70000</v>
      </c>
      <c r="R374" s="219" t="n">
        <f aca="false">SUM(R375)</f>
        <v>40000</v>
      </c>
      <c r="S374" s="219" t="n">
        <f aca="false">SUM(S375)</f>
        <v>80000</v>
      </c>
      <c r="T374" s="219" t="n">
        <f aca="false">SUM(T375)</f>
        <v>45000</v>
      </c>
      <c r="U374" s="219" t="n">
        <f aca="false">SUM(U375)</f>
        <v>0</v>
      </c>
      <c r="V374" s="219" t="n">
        <f aca="false">SUM(V375)</f>
        <v>114.285714285714</v>
      </c>
      <c r="W374" s="219" t="n">
        <f aca="false">SUM(W375:W375)</f>
        <v>100000</v>
      </c>
      <c r="X374" s="219" t="n">
        <f aca="false">SUM(X375:X377)</f>
        <v>150000</v>
      </c>
      <c r="Y374" s="219" t="n">
        <f aca="false">SUM(Y375:Y377)</f>
        <v>174000</v>
      </c>
      <c r="Z374" s="219" t="n">
        <f aca="false">SUM(Z375:Z377)</f>
        <v>207000</v>
      </c>
      <c r="AA374" s="219" t="n">
        <f aca="false">SUM(AA375:AA377)</f>
        <v>207000</v>
      </c>
      <c r="AB374" s="219" t="n">
        <f aca="false">SUM(AB375:AB377)</f>
        <v>135700</v>
      </c>
      <c r="AC374" s="219" t="n">
        <f aca="false">SUM(AC375:AC377)</f>
        <v>207000</v>
      </c>
      <c r="AD374" s="219" t="n">
        <f aca="false">SUM(AD375:AD377)</f>
        <v>207000</v>
      </c>
      <c r="AE374" s="219" t="n">
        <f aca="false">SUM(AE375:AE377)</f>
        <v>0</v>
      </c>
      <c r="AF374" s="219" t="n">
        <f aca="false">SUM(AF375:AF377)</f>
        <v>0</v>
      </c>
      <c r="AG374" s="219" t="n">
        <f aca="false">SUM(AG375:AG377)</f>
        <v>207000</v>
      </c>
      <c r="AH374" s="219" t="n">
        <f aca="false">SUM(AH375:AH377)</f>
        <v>138000</v>
      </c>
      <c r="AI374" s="219" t="n">
        <f aca="false">SUM(AI375:AI377)</f>
        <v>207000</v>
      </c>
      <c r="AJ374" s="219" t="n">
        <f aca="false">SUM(AJ375:AJ377)</f>
        <v>115000</v>
      </c>
      <c r="AK374" s="219" t="n">
        <f aca="false">SUM(AK375:AK377)</f>
        <v>293000</v>
      </c>
      <c r="AL374" s="219" t="n">
        <f aca="false">SUM(AL375:AL377)</f>
        <v>130000</v>
      </c>
      <c r="AM374" s="219" t="n">
        <f aca="false">SUM(AM375:AM377)</f>
        <v>0</v>
      </c>
      <c r="AN374" s="219" t="n">
        <f aca="false">SUM(AN375:AN377)</f>
        <v>423000</v>
      </c>
      <c r="AO374" s="207" t="n">
        <f aca="false">SUM(AN374/$AN$2)</f>
        <v>56141.7479593868</v>
      </c>
      <c r="AP374" s="219" t="n">
        <f aca="false">SUM(AP375:AP377)</f>
        <v>431000</v>
      </c>
      <c r="AQ374" s="219"/>
      <c r="AR374" s="207" t="n">
        <f aca="false">SUM(AP374/$AN$2)</f>
        <v>57203.5304267038</v>
      </c>
      <c r="AS374" s="207"/>
      <c r="AT374" s="207" t="n">
        <f aca="false">SUM(AT375:AT377)</f>
        <v>44392.25</v>
      </c>
      <c r="AU374" s="207" t="n">
        <f aca="false">SUM(AU375:AU377)</f>
        <v>0</v>
      </c>
      <c r="AV374" s="207" t="n">
        <f aca="false">SUM(AV375:AV377)</f>
        <v>0</v>
      </c>
      <c r="AW374" s="207" t="n">
        <f aca="false">SUM(AR374+AU374-AV374)</f>
        <v>57203.5304267038</v>
      </c>
      <c r="AX374" s="215" t="n">
        <f aca="false">SUM(AX375:AX377)</f>
        <v>68690.01</v>
      </c>
      <c r="AY374" s="215" t="n">
        <f aca="false">SUM(AY375:AY377)</f>
        <v>13000</v>
      </c>
      <c r="AZ374" s="215" t="n">
        <f aca="false">SUM(AZ375:AZ377)</f>
        <v>1425.4</v>
      </c>
      <c r="BA374" s="245" t="n">
        <f aca="false">SUM(BA375:BA377)</f>
        <v>68778.1304267038</v>
      </c>
      <c r="BG374" s="3" t="n">
        <v>68778.13</v>
      </c>
      <c r="BI374" s="3"/>
    </row>
    <row r="375" customFormat="false" ht="12.75" hidden="true" customHeight="false" outlineLevel="0" collapsed="false">
      <c r="A375" s="209"/>
      <c r="B375" s="205"/>
      <c r="C375" s="205"/>
      <c r="D375" s="205"/>
      <c r="E375" s="205"/>
      <c r="F375" s="205"/>
      <c r="G375" s="205"/>
      <c r="H375" s="205"/>
      <c r="I375" s="217" t="n">
        <v>38112</v>
      </c>
      <c r="J375" s="218" t="s">
        <v>447</v>
      </c>
      <c r="K375" s="219" t="n">
        <v>398010</v>
      </c>
      <c r="L375" s="219" t="n">
        <v>170000</v>
      </c>
      <c r="M375" s="219" t="n">
        <v>170000</v>
      </c>
      <c r="N375" s="219" t="n">
        <v>36000</v>
      </c>
      <c r="O375" s="219" t="n">
        <v>36000</v>
      </c>
      <c r="P375" s="219" t="n">
        <v>70000</v>
      </c>
      <c r="Q375" s="219" t="n">
        <v>70000</v>
      </c>
      <c r="R375" s="219" t="n">
        <v>40000</v>
      </c>
      <c r="S375" s="219" t="n">
        <v>80000</v>
      </c>
      <c r="T375" s="219" t="n">
        <v>45000</v>
      </c>
      <c r="U375" s="219"/>
      <c r="V375" s="207" t="n">
        <f aca="false">S375/P375*100</f>
        <v>114.285714285714</v>
      </c>
      <c r="W375" s="219" t="n">
        <v>100000</v>
      </c>
      <c r="X375" s="219" t="n">
        <v>150000</v>
      </c>
      <c r="Y375" s="219" t="n">
        <v>165000</v>
      </c>
      <c r="Z375" s="219" t="n">
        <v>180000</v>
      </c>
      <c r="AA375" s="219" t="n">
        <v>180000</v>
      </c>
      <c r="AB375" s="219" t="n">
        <v>117200</v>
      </c>
      <c r="AC375" s="219" t="n">
        <v>180000</v>
      </c>
      <c r="AD375" s="219" t="n">
        <v>180000</v>
      </c>
      <c r="AE375" s="219"/>
      <c r="AF375" s="219"/>
      <c r="AG375" s="221" t="n">
        <f aca="false">SUM(AD375+AE375-AF375)</f>
        <v>180000</v>
      </c>
      <c r="AH375" s="219" t="n">
        <v>125000</v>
      </c>
      <c r="AI375" s="219" t="n">
        <v>180000</v>
      </c>
      <c r="AJ375" s="180" t="n">
        <v>93000</v>
      </c>
      <c r="AK375" s="219" t="n">
        <v>266000</v>
      </c>
      <c r="AL375" s="219" t="n">
        <v>130000</v>
      </c>
      <c r="AM375" s="219"/>
      <c r="AN375" s="180" t="n">
        <f aca="false">SUM(AK375+AL375-AM375)</f>
        <v>396000</v>
      </c>
      <c r="AO375" s="207" t="n">
        <f aca="false">SUM(AN375/$AN$2)</f>
        <v>52558.2321321919</v>
      </c>
      <c r="AP375" s="180" t="n">
        <v>400000</v>
      </c>
      <c r="AQ375" s="180"/>
      <c r="AR375" s="207" t="n">
        <f aca="false">SUM(AP375/$AN$2)</f>
        <v>53089.1233658504</v>
      </c>
      <c r="AS375" s="207" t="n">
        <v>42000</v>
      </c>
      <c r="AT375" s="207" t="n">
        <v>42000</v>
      </c>
      <c r="AU375" s="207"/>
      <c r="AV375" s="207"/>
      <c r="AW375" s="207" t="n">
        <f aca="false">SUM(AR375+AU375-AV375)</f>
        <v>53089.1233658504</v>
      </c>
      <c r="AX375" s="215" t="n">
        <v>66000</v>
      </c>
      <c r="AY375" s="215" t="n">
        <v>13000</v>
      </c>
      <c r="AZ375" s="215"/>
      <c r="BA375" s="245" t="n">
        <f aca="false">SUM(AW375+AY375-AZ375)</f>
        <v>66089.1233658504</v>
      </c>
      <c r="BI375" s="3"/>
    </row>
    <row r="376" customFormat="false" ht="12.75" hidden="true" customHeight="false" outlineLevel="0" collapsed="false">
      <c r="A376" s="209"/>
      <c r="B376" s="205"/>
      <c r="C376" s="205"/>
      <c r="D376" s="205"/>
      <c r="E376" s="205"/>
      <c r="F376" s="205"/>
      <c r="G376" s="205"/>
      <c r="H376" s="205"/>
      <c r="I376" s="217" t="n">
        <v>38112</v>
      </c>
      <c r="J376" s="218" t="s">
        <v>448</v>
      </c>
      <c r="K376" s="219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07"/>
      <c r="W376" s="219"/>
      <c r="X376" s="219"/>
      <c r="Y376" s="219" t="n">
        <v>3000</v>
      </c>
      <c r="Z376" s="219" t="n">
        <v>18000</v>
      </c>
      <c r="AA376" s="219" t="n">
        <v>18000</v>
      </c>
      <c r="AB376" s="219" t="n">
        <v>13500</v>
      </c>
      <c r="AC376" s="219" t="n">
        <v>18000</v>
      </c>
      <c r="AD376" s="219" t="n">
        <v>18000</v>
      </c>
      <c r="AE376" s="219"/>
      <c r="AF376" s="219"/>
      <c r="AG376" s="221" t="n">
        <f aca="false">SUM(AD376+AE376-AF376)</f>
        <v>18000</v>
      </c>
      <c r="AH376" s="219" t="n">
        <v>7000</v>
      </c>
      <c r="AI376" s="219" t="n">
        <v>18000</v>
      </c>
      <c r="AJ376" s="180" t="n">
        <v>18000</v>
      </c>
      <c r="AK376" s="219" t="n">
        <v>18000</v>
      </c>
      <c r="AL376" s="219"/>
      <c r="AM376" s="219"/>
      <c r="AN376" s="180" t="n">
        <f aca="false">SUM(AK376+AL376-AM376)</f>
        <v>18000</v>
      </c>
      <c r="AO376" s="207" t="n">
        <f aca="false">SUM(AN376/$AN$2)</f>
        <v>2389.01055146327</v>
      </c>
      <c r="AP376" s="180" t="n">
        <v>18000</v>
      </c>
      <c r="AQ376" s="180"/>
      <c r="AR376" s="207" t="n">
        <f aca="false">SUM(AP376/$AN$2)</f>
        <v>2389.01055146327</v>
      </c>
      <c r="AS376" s="207" t="n">
        <v>1397.25</v>
      </c>
      <c r="AT376" s="207" t="n">
        <v>1397.25</v>
      </c>
      <c r="AU376" s="207"/>
      <c r="AV376" s="207"/>
      <c r="AW376" s="207" t="n">
        <f aca="false">SUM(AR376+AU376-AV376)</f>
        <v>2389.01055146327</v>
      </c>
      <c r="AX376" s="215" t="n">
        <v>2390.01</v>
      </c>
      <c r="AY376" s="215"/>
      <c r="AZ376" s="215"/>
      <c r="BA376" s="245" t="n">
        <f aca="false">SUM(AW376+AY376-AZ376)</f>
        <v>2389.01055146327</v>
      </c>
      <c r="BI376" s="3"/>
    </row>
    <row r="377" customFormat="false" ht="12.75" hidden="true" customHeight="false" outlineLevel="0" collapsed="false">
      <c r="A377" s="209"/>
      <c r="B377" s="205"/>
      <c r="C377" s="205"/>
      <c r="D377" s="205"/>
      <c r="E377" s="205"/>
      <c r="F377" s="205"/>
      <c r="G377" s="205"/>
      <c r="H377" s="205"/>
      <c r="I377" s="217" t="n">
        <v>38112</v>
      </c>
      <c r="J377" s="218" t="s">
        <v>449</v>
      </c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07"/>
      <c r="W377" s="219"/>
      <c r="X377" s="219"/>
      <c r="Y377" s="219" t="n">
        <v>6000</v>
      </c>
      <c r="Z377" s="219" t="n">
        <v>9000</v>
      </c>
      <c r="AA377" s="219" t="n">
        <v>9000</v>
      </c>
      <c r="AB377" s="219" t="n">
        <v>5000</v>
      </c>
      <c r="AC377" s="219" t="n">
        <v>9000</v>
      </c>
      <c r="AD377" s="219" t="n">
        <v>9000</v>
      </c>
      <c r="AE377" s="219"/>
      <c r="AF377" s="219"/>
      <c r="AG377" s="221" t="n">
        <f aca="false">SUM(AD377+AE377-AF377)</f>
        <v>9000</v>
      </c>
      <c r="AH377" s="219" t="n">
        <v>6000</v>
      </c>
      <c r="AI377" s="219" t="n">
        <v>9000</v>
      </c>
      <c r="AJ377" s="180" t="n">
        <v>4000</v>
      </c>
      <c r="AK377" s="219" t="n">
        <v>9000</v>
      </c>
      <c r="AL377" s="219"/>
      <c r="AM377" s="219"/>
      <c r="AN377" s="180" t="n">
        <f aca="false">SUM(AK377+AL377-AM377)</f>
        <v>9000</v>
      </c>
      <c r="AO377" s="207" t="n">
        <f aca="false">SUM(AN377/$AN$2)</f>
        <v>1194.50527573163</v>
      </c>
      <c r="AP377" s="180" t="n">
        <v>13000</v>
      </c>
      <c r="AQ377" s="180"/>
      <c r="AR377" s="207" t="n">
        <f aca="false">SUM(AP377/$AN$2)</f>
        <v>1725.39650939014</v>
      </c>
      <c r="AS377" s="207" t="n">
        <v>995</v>
      </c>
      <c r="AT377" s="207" t="n">
        <v>995</v>
      </c>
      <c r="AU377" s="207"/>
      <c r="AV377" s="207"/>
      <c r="AW377" s="207" t="n">
        <f aca="false">SUM(AR377+AU377-AV377)</f>
        <v>1725.39650939014</v>
      </c>
      <c r="AX377" s="215" t="n">
        <v>300</v>
      </c>
      <c r="AY377" s="215"/>
      <c r="AZ377" s="215" t="n">
        <v>1425.4</v>
      </c>
      <c r="BA377" s="245" t="n">
        <f aca="false">SUM(AW377+AY377-AZ377)</f>
        <v>299.996509390139</v>
      </c>
      <c r="BI377" s="3"/>
    </row>
    <row r="378" customFormat="false" ht="12.75" hidden="false" customHeight="false" outlineLevel="0" collapsed="false">
      <c r="A378" s="214" t="s">
        <v>450</v>
      </c>
      <c r="B378" s="241"/>
      <c r="C378" s="241"/>
      <c r="D378" s="241"/>
      <c r="E378" s="241"/>
      <c r="F378" s="241"/>
      <c r="G378" s="241"/>
      <c r="H378" s="241"/>
      <c r="I378" s="211" t="s">
        <v>451</v>
      </c>
      <c r="J378" s="212" t="s">
        <v>452</v>
      </c>
      <c r="K378" s="213" t="n">
        <f aca="false">SUM(K379)</f>
        <v>0</v>
      </c>
      <c r="L378" s="213" t="n">
        <f aca="false">SUM(L379)</f>
        <v>105000</v>
      </c>
      <c r="M378" s="213" t="n">
        <f aca="false">SUM(M379)</f>
        <v>105000</v>
      </c>
      <c r="N378" s="213" t="n">
        <f aca="false">SUM(N379)</f>
        <v>8000</v>
      </c>
      <c r="O378" s="213" t="n">
        <f aca="false">SUM(O379)</f>
        <v>8000</v>
      </c>
      <c r="P378" s="213" t="n">
        <f aca="false">SUM(P379)</f>
        <v>10000</v>
      </c>
      <c r="Q378" s="213" t="n">
        <f aca="false">SUM(Q379)</f>
        <v>10000</v>
      </c>
      <c r="R378" s="213" t="n">
        <f aca="false">SUM(R379)</f>
        <v>1000</v>
      </c>
      <c r="S378" s="213" t="n">
        <f aca="false">SUM(S379)</f>
        <v>10000</v>
      </c>
      <c r="T378" s="213" t="n">
        <f aca="false">SUM(T379)</f>
        <v>3000</v>
      </c>
      <c r="U378" s="213" t="n">
        <f aca="false">SUM(U379)</f>
        <v>0</v>
      </c>
      <c r="V378" s="213" t="n">
        <f aca="false">SUM(V379)</f>
        <v>100</v>
      </c>
      <c r="W378" s="213" t="n">
        <f aca="false">SUM(W379)</f>
        <v>10000</v>
      </c>
      <c r="X378" s="213" t="n">
        <f aca="false">SUM(X379)</f>
        <v>40000</v>
      </c>
      <c r="Y378" s="213" t="n">
        <f aca="false">SUM(Y379)</f>
        <v>30000</v>
      </c>
      <c r="Z378" s="213" t="n">
        <f aca="false">SUM(Z379)</f>
        <v>30000</v>
      </c>
      <c r="AA378" s="213" t="n">
        <f aca="false">SUM(AA379)</f>
        <v>35000</v>
      </c>
      <c r="AB378" s="213" t="n">
        <f aca="false">SUM(AB379)</f>
        <v>18000</v>
      </c>
      <c r="AC378" s="213" t="n">
        <f aca="false">SUM(AC379)</f>
        <v>315000</v>
      </c>
      <c r="AD378" s="213" t="n">
        <f aca="false">SUM(AD379)</f>
        <v>290000</v>
      </c>
      <c r="AE378" s="213" t="n">
        <f aca="false">SUM(AE379)</f>
        <v>0</v>
      </c>
      <c r="AF378" s="213" t="n">
        <f aca="false">SUM(AF379)</f>
        <v>0</v>
      </c>
      <c r="AG378" s="213" t="n">
        <f aca="false">SUM(AG379)</f>
        <v>290000</v>
      </c>
      <c r="AH378" s="213" t="n">
        <f aca="false">SUM(AH379)</f>
        <v>133000</v>
      </c>
      <c r="AI378" s="213" t="n">
        <f aca="false">SUM(AI379)</f>
        <v>555000</v>
      </c>
      <c r="AJ378" s="213" t="n">
        <f aca="false">SUM(AJ379)</f>
        <v>0</v>
      </c>
      <c r="AK378" s="213" t="n">
        <f aca="false">SUM(AK379)</f>
        <v>555000</v>
      </c>
      <c r="AL378" s="213" t="n">
        <f aca="false">SUM(AL379)</f>
        <v>0</v>
      </c>
      <c r="AM378" s="213" t="n">
        <f aca="false">SUM(AM379)</f>
        <v>150000</v>
      </c>
      <c r="AN378" s="213" t="n">
        <f aca="false">SUM(AN379)</f>
        <v>405000</v>
      </c>
      <c r="AO378" s="213" t="n">
        <f aca="false">SUM(AO379)</f>
        <v>53752.7374079235</v>
      </c>
      <c r="AP378" s="213" t="n">
        <f aca="false">SUM(AP379)</f>
        <v>260000</v>
      </c>
      <c r="AQ378" s="213" t="n">
        <f aca="false">SUM(AQ379)</f>
        <v>0</v>
      </c>
      <c r="AR378" s="213" t="n">
        <f aca="false">SUM(AR379)</f>
        <v>34507.9301878028</v>
      </c>
      <c r="AS378" s="213" t="n">
        <f aca="false">SUM(AS379)</f>
        <v>0</v>
      </c>
      <c r="AT378" s="213" t="n">
        <f aca="false">SUM(AT379)</f>
        <v>19054.45</v>
      </c>
      <c r="AU378" s="213" t="n">
        <f aca="false">SUM(AU379)</f>
        <v>0</v>
      </c>
      <c r="AV378" s="213" t="n">
        <f aca="false">SUM(AV379)</f>
        <v>0</v>
      </c>
      <c r="AW378" s="213" t="n">
        <f aca="false">SUM(AW379)</f>
        <v>34507.9301878028</v>
      </c>
      <c r="AX378" s="226" t="n">
        <f aca="false">SUM(AX379)</f>
        <v>20454.45</v>
      </c>
      <c r="AY378" s="226" t="n">
        <f aca="false">SUM(AY379)</f>
        <v>0</v>
      </c>
      <c r="AZ378" s="226" t="n">
        <f aca="false">SUM(AZ379)</f>
        <v>3981.68</v>
      </c>
      <c r="BA378" s="292" t="n">
        <f aca="false">SUM(BA379)</f>
        <v>30526.2501878028</v>
      </c>
      <c r="BI378" s="3"/>
    </row>
    <row r="379" customFormat="false" ht="12.75" hidden="false" customHeight="false" outlineLevel="0" collapsed="false">
      <c r="A379" s="209" t="s">
        <v>453</v>
      </c>
      <c r="B379" s="205"/>
      <c r="C379" s="205"/>
      <c r="D379" s="205"/>
      <c r="E379" s="205"/>
      <c r="F379" s="205"/>
      <c r="G379" s="205"/>
      <c r="H379" s="205"/>
      <c r="I379" s="217" t="s">
        <v>155</v>
      </c>
      <c r="J379" s="218" t="s">
        <v>452</v>
      </c>
      <c r="K379" s="219" t="n">
        <f aca="false">SUM(K380)</f>
        <v>0</v>
      </c>
      <c r="L379" s="219" t="n">
        <f aca="false">SUM(L380)</f>
        <v>105000</v>
      </c>
      <c r="M379" s="219" t="n">
        <f aca="false">SUM(M380)</f>
        <v>105000</v>
      </c>
      <c r="N379" s="219" t="n">
        <f aca="false">SUM(N380)</f>
        <v>8000</v>
      </c>
      <c r="O379" s="219" t="n">
        <f aca="false">SUM(O380)</f>
        <v>8000</v>
      </c>
      <c r="P379" s="219" t="n">
        <f aca="false">SUM(P380)</f>
        <v>10000</v>
      </c>
      <c r="Q379" s="219" t="n">
        <f aca="false">SUM(Q380)</f>
        <v>10000</v>
      </c>
      <c r="R379" s="219" t="n">
        <f aca="false">SUM(R380)</f>
        <v>1000</v>
      </c>
      <c r="S379" s="219" t="n">
        <f aca="false">SUM(S380)</f>
        <v>10000</v>
      </c>
      <c r="T379" s="219" t="n">
        <f aca="false">SUM(T380)</f>
        <v>3000</v>
      </c>
      <c r="U379" s="219" t="n">
        <f aca="false">SUM(U380)</f>
        <v>0</v>
      </c>
      <c r="V379" s="219" t="n">
        <f aca="false">SUM(V380)</f>
        <v>100</v>
      </c>
      <c r="W379" s="219" t="n">
        <f aca="false">SUM(W380)</f>
        <v>10000</v>
      </c>
      <c r="X379" s="219" t="n">
        <f aca="false">SUM(X380)</f>
        <v>40000</v>
      </c>
      <c r="Y379" s="219" t="n">
        <f aca="false">SUM(Y380)</f>
        <v>30000</v>
      </c>
      <c r="Z379" s="219" t="n">
        <f aca="false">SUM(Z380)</f>
        <v>30000</v>
      </c>
      <c r="AA379" s="219" t="n">
        <f aca="false">SUM(AA380)</f>
        <v>35000</v>
      </c>
      <c r="AB379" s="219" t="n">
        <f aca="false">SUM(AB380)</f>
        <v>18000</v>
      </c>
      <c r="AC379" s="219" t="n">
        <f aca="false">SUM(AC380)</f>
        <v>315000</v>
      </c>
      <c r="AD379" s="219" t="n">
        <f aca="false">SUM(AD380)</f>
        <v>290000</v>
      </c>
      <c r="AE379" s="219" t="n">
        <f aca="false">SUM(AE380)</f>
        <v>0</v>
      </c>
      <c r="AF379" s="219" t="n">
        <f aca="false">SUM(AF380)</f>
        <v>0</v>
      </c>
      <c r="AG379" s="219" t="n">
        <f aca="false">SUM(AG380)</f>
        <v>290000</v>
      </c>
      <c r="AH379" s="219" t="n">
        <f aca="false">SUM(AH380)</f>
        <v>133000</v>
      </c>
      <c r="AI379" s="219" t="n">
        <f aca="false">SUM(AI380)</f>
        <v>555000</v>
      </c>
      <c r="AJ379" s="219" t="n">
        <f aca="false">SUM(AJ380)</f>
        <v>0</v>
      </c>
      <c r="AK379" s="219" t="n">
        <f aca="false">SUM(AK380)</f>
        <v>555000</v>
      </c>
      <c r="AL379" s="219" t="n">
        <f aca="false">SUM(AL380)</f>
        <v>0</v>
      </c>
      <c r="AM379" s="219" t="n">
        <f aca="false">SUM(AM380)</f>
        <v>150000</v>
      </c>
      <c r="AN379" s="219" t="n">
        <f aca="false">SUM(AN380)</f>
        <v>405000</v>
      </c>
      <c r="AO379" s="207" t="n">
        <f aca="false">SUM(AN379/$AN$2)</f>
        <v>53752.7374079235</v>
      </c>
      <c r="AP379" s="219" t="n">
        <f aca="false">SUM(AP380)</f>
        <v>260000</v>
      </c>
      <c r="AQ379" s="219" t="n">
        <f aca="false">SUM(AQ380)</f>
        <v>0</v>
      </c>
      <c r="AR379" s="207" t="n">
        <f aca="false">SUM(AP379/$AN$2)</f>
        <v>34507.9301878028</v>
      </c>
      <c r="AS379" s="207"/>
      <c r="AT379" s="207" t="n">
        <f aca="false">SUM(AT380)</f>
        <v>19054.45</v>
      </c>
      <c r="AU379" s="207" t="n">
        <f aca="false">SUM(AU380)</f>
        <v>0</v>
      </c>
      <c r="AV379" s="207" t="n">
        <f aca="false">SUM(AV380)</f>
        <v>0</v>
      </c>
      <c r="AW379" s="207" t="n">
        <f aca="false">SUM(AR379+AU379-AV379)</f>
        <v>34507.9301878028</v>
      </c>
      <c r="AX379" s="215" t="n">
        <f aca="false">SUM(AX382)</f>
        <v>20454.45</v>
      </c>
      <c r="AY379" s="215" t="n">
        <f aca="false">SUM(AY382)</f>
        <v>0</v>
      </c>
      <c r="AZ379" s="215" t="n">
        <f aca="false">SUM(AZ382)</f>
        <v>3981.68</v>
      </c>
      <c r="BA379" s="245" t="n">
        <f aca="false">SUM(BA382)</f>
        <v>30526.2501878028</v>
      </c>
      <c r="BI379" s="3"/>
    </row>
    <row r="380" customFormat="false" ht="12.75" hidden="false" customHeight="false" outlineLevel="0" collapsed="false">
      <c r="A380" s="209"/>
      <c r="B380" s="205"/>
      <c r="C380" s="205"/>
      <c r="D380" s="205"/>
      <c r="E380" s="205"/>
      <c r="F380" s="205"/>
      <c r="G380" s="205"/>
      <c r="H380" s="205"/>
      <c r="I380" s="217" t="s">
        <v>454</v>
      </c>
      <c r="J380" s="218"/>
      <c r="K380" s="219" t="n">
        <f aca="false">SUM(K382)</f>
        <v>0</v>
      </c>
      <c r="L380" s="219" t="n">
        <f aca="false">SUM(L382)</f>
        <v>105000</v>
      </c>
      <c r="M380" s="219" t="n">
        <f aca="false">SUM(M382)</f>
        <v>105000</v>
      </c>
      <c r="N380" s="219" t="n">
        <f aca="false">SUM(N382)</f>
        <v>8000</v>
      </c>
      <c r="O380" s="219" t="n">
        <f aca="false">SUM(O382)</f>
        <v>8000</v>
      </c>
      <c r="P380" s="219" t="n">
        <f aca="false">SUM(P382)</f>
        <v>10000</v>
      </c>
      <c r="Q380" s="219" t="n">
        <f aca="false">SUM(Q382)</f>
        <v>10000</v>
      </c>
      <c r="R380" s="219" t="n">
        <f aca="false">SUM(R382)</f>
        <v>1000</v>
      </c>
      <c r="S380" s="219" t="n">
        <f aca="false">SUM(S382)</f>
        <v>10000</v>
      </c>
      <c r="T380" s="219" t="n">
        <f aca="false">SUM(T382)</f>
        <v>3000</v>
      </c>
      <c r="U380" s="219" t="n">
        <f aca="false">SUM(U382)</f>
        <v>0</v>
      </c>
      <c r="V380" s="219" t="n">
        <f aca="false">SUM(V382)</f>
        <v>100</v>
      </c>
      <c r="W380" s="219" t="n">
        <f aca="false">SUM(W382)</f>
        <v>10000</v>
      </c>
      <c r="X380" s="219" t="n">
        <f aca="false">SUM(X382)</f>
        <v>40000</v>
      </c>
      <c r="Y380" s="219" t="n">
        <f aca="false">SUM(Y382)</f>
        <v>30000</v>
      </c>
      <c r="Z380" s="219" t="n">
        <f aca="false">SUM(Z382)</f>
        <v>30000</v>
      </c>
      <c r="AA380" s="219" t="n">
        <f aca="false">SUM(AA382)</f>
        <v>35000</v>
      </c>
      <c r="AB380" s="219" t="n">
        <f aca="false">SUM(AB382)</f>
        <v>18000</v>
      </c>
      <c r="AC380" s="219" t="n">
        <f aca="false">SUM(AC382)</f>
        <v>315000</v>
      </c>
      <c r="AD380" s="219" t="n">
        <f aca="false">SUM(AD382)</f>
        <v>290000</v>
      </c>
      <c r="AE380" s="219" t="n">
        <f aca="false">SUM(AE382)</f>
        <v>0</v>
      </c>
      <c r="AF380" s="219" t="n">
        <f aca="false">SUM(AF382)</f>
        <v>0</v>
      </c>
      <c r="AG380" s="219" t="n">
        <f aca="false">SUM(AG382)</f>
        <v>290000</v>
      </c>
      <c r="AH380" s="219" t="n">
        <f aca="false">SUM(AH382)</f>
        <v>133000</v>
      </c>
      <c r="AI380" s="219" t="n">
        <f aca="false">SUM(AI382)</f>
        <v>555000</v>
      </c>
      <c r="AJ380" s="219" t="n">
        <f aca="false">SUM(AJ382)</f>
        <v>0</v>
      </c>
      <c r="AK380" s="219" t="n">
        <f aca="false">SUM(AK382)</f>
        <v>555000</v>
      </c>
      <c r="AL380" s="219" t="n">
        <f aca="false">SUM(AL382)</f>
        <v>0</v>
      </c>
      <c r="AM380" s="219" t="n">
        <f aca="false">SUM(AM382)</f>
        <v>150000</v>
      </c>
      <c r="AN380" s="219" t="n">
        <f aca="false">SUM(AN382)</f>
        <v>405000</v>
      </c>
      <c r="AO380" s="207" t="n">
        <f aca="false">SUM(AN380/$AN$2)</f>
        <v>53752.7374079235</v>
      </c>
      <c r="AP380" s="219" t="n">
        <f aca="false">SUM(AP382)</f>
        <v>260000</v>
      </c>
      <c r="AQ380" s="219" t="n">
        <f aca="false">SUM(AQ382)</f>
        <v>0</v>
      </c>
      <c r="AR380" s="207" t="n">
        <f aca="false">SUM(AP380/$AN$2)</f>
        <v>34507.9301878028</v>
      </c>
      <c r="AS380" s="207"/>
      <c r="AT380" s="207" t="n">
        <f aca="false">SUM(AT382)</f>
        <v>19054.45</v>
      </c>
      <c r="AU380" s="207" t="n">
        <f aca="false">SUM(AU382)</f>
        <v>0</v>
      </c>
      <c r="AV380" s="207" t="n">
        <f aca="false">SUM(AV382)</f>
        <v>0</v>
      </c>
      <c r="AW380" s="207" t="n">
        <f aca="false">SUM(AR380+AU380-AV380)</f>
        <v>34507.9301878028</v>
      </c>
      <c r="AX380" s="215"/>
      <c r="AY380" s="215"/>
      <c r="AZ380" s="215"/>
      <c r="BA380" s="245" t="n">
        <v>30526.25</v>
      </c>
      <c r="BI380" s="3"/>
    </row>
    <row r="381" customFormat="false" ht="12.75" hidden="false" customHeight="false" outlineLevel="0" collapsed="false">
      <c r="A381" s="209"/>
      <c r="B381" s="205" t="s">
        <v>178</v>
      </c>
      <c r="C381" s="205"/>
      <c r="D381" s="205"/>
      <c r="E381" s="205"/>
      <c r="F381" s="205"/>
      <c r="G381" s="205"/>
      <c r="H381" s="205"/>
      <c r="I381" s="234" t="s">
        <v>179</v>
      </c>
      <c r="J381" s="218" t="s">
        <v>28</v>
      </c>
      <c r="K381" s="219"/>
      <c r="L381" s="219"/>
      <c r="M381" s="219"/>
      <c r="N381" s="219"/>
      <c r="O381" s="219"/>
      <c r="P381" s="219"/>
      <c r="Q381" s="219"/>
      <c r="R381" s="219"/>
      <c r="S381" s="219"/>
      <c r="T381" s="219"/>
      <c r="U381" s="219"/>
      <c r="V381" s="219"/>
      <c r="W381" s="219"/>
      <c r="X381" s="219"/>
      <c r="Y381" s="219"/>
      <c r="Z381" s="219"/>
      <c r="AA381" s="219"/>
      <c r="AB381" s="219"/>
      <c r="AC381" s="219"/>
      <c r="AD381" s="219"/>
      <c r="AE381" s="219"/>
      <c r="AF381" s="219"/>
      <c r="AG381" s="219"/>
      <c r="AH381" s="219"/>
      <c r="AI381" s="219"/>
      <c r="AJ381" s="219"/>
      <c r="AK381" s="219"/>
      <c r="AL381" s="219"/>
      <c r="AM381" s="219"/>
      <c r="AN381" s="219"/>
      <c r="AO381" s="207" t="n">
        <f aca="false">SUM(AN381/$AN$2)</f>
        <v>0</v>
      </c>
      <c r="AP381" s="219" t="n">
        <v>260000</v>
      </c>
      <c r="AQ381" s="219"/>
      <c r="AR381" s="207" t="n">
        <f aca="false">SUM(AP381/$AN$2)</f>
        <v>34507.9301878028</v>
      </c>
      <c r="AS381" s="207"/>
      <c r="AT381" s="207" t="n">
        <v>260000</v>
      </c>
      <c r="AU381" s="207"/>
      <c r="AV381" s="207"/>
      <c r="AW381" s="207" t="n">
        <f aca="false">SUM(AR381+AU381-AV381)</f>
        <v>34507.9301878028</v>
      </c>
      <c r="AX381" s="215"/>
      <c r="AY381" s="215"/>
      <c r="AZ381" s="215"/>
      <c r="BA381" s="245" t="n">
        <v>30526.25</v>
      </c>
      <c r="BI381" s="3"/>
    </row>
    <row r="382" customFormat="false" ht="12.75" hidden="false" customHeight="false" outlineLevel="0" collapsed="false">
      <c r="A382" s="214"/>
      <c r="B382" s="220"/>
      <c r="C382" s="220"/>
      <c r="D382" s="220"/>
      <c r="E382" s="220"/>
      <c r="F382" s="220"/>
      <c r="G382" s="220"/>
      <c r="H382" s="220"/>
      <c r="I382" s="206" t="n">
        <v>3</v>
      </c>
      <c r="J382" s="137" t="s">
        <v>71</v>
      </c>
      <c r="K382" s="207" t="n">
        <f aca="false">SUM(K383)</f>
        <v>0</v>
      </c>
      <c r="L382" s="207" t="n">
        <f aca="false">SUM(L383)</f>
        <v>105000</v>
      </c>
      <c r="M382" s="207" t="n">
        <f aca="false">SUM(M383)</f>
        <v>105000</v>
      </c>
      <c r="N382" s="207" t="n">
        <f aca="false">SUM(N383)</f>
        <v>8000</v>
      </c>
      <c r="O382" s="207" t="n">
        <f aca="false">SUM(O383)</f>
        <v>8000</v>
      </c>
      <c r="P382" s="207" t="n">
        <f aca="false">SUM(P383)</f>
        <v>10000</v>
      </c>
      <c r="Q382" s="207" t="n">
        <f aca="false">SUM(Q383)</f>
        <v>10000</v>
      </c>
      <c r="R382" s="207" t="n">
        <f aca="false">SUM(R383)</f>
        <v>1000</v>
      </c>
      <c r="S382" s="207" t="n">
        <f aca="false">SUM(S383)</f>
        <v>10000</v>
      </c>
      <c r="T382" s="207" t="n">
        <f aca="false">SUM(T383)</f>
        <v>3000</v>
      </c>
      <c r="U382" s="207" t="n">
        <f aca="false">SUM(U383)</f>
        <v>0</v>
      </c>
      <c r="V382" s="207" t="n">
        <f aca="false">SUM(V383)</f>
        <v>100</v>
      </c>
      <c r="W382" s="207" t="n">
        <f aca="false">SUM(W383)</f>
        <v>10000</v>
      </c>
      <c r="X382" s="207" t="n">
        <f aca="false">SUM(X383)</f>
        <v>40000</v>
      </c>
      <c r="Y382" s="207" t="n">
        <f aca="false">SUM(Y383)</f>
        <v>30000</v>
      </c>
      <c r="Z382" s="207" t="n">
        <f aca="false">SUM(Z383)</f>
        <v>30000</v>
      </c>
      <c r="AA382" s="207" t="n">
        <f aca="false">SUM(AA383)</f>
        <v>35000</v>
      </c>
      <c r="AB382" s="207" t="n">
        <f aca="false">SUM(AB383)</f>
        <v>18000</v>
      </c>
      <c r="AC382" s="207" t="n">
        <f aca="false">SUM(AC383)</f>
        <v>315000</v>
      </c>
      <c r="AD382" s="207" t="n">
        <f aca="false">SUM(AD383)</f>
        <v>290000</v>
      </c>
      <c r="AE382" s="207" t="n">
        <f aca="false">SUM(AE383)</f>
        <v>0</v>
      </c>
      <c r="AF382" s="207" t="n">
        <f aca="false">SUM(AF383)</f>
        <v>0</v>
      </c>
      <c r="AG382" s="207" t="n">
        <f aca="false">SUM(AG383)</f>
        <v>290000</v>
      </c>
      <c r="AH382" s="207" t="n">
        <f aca="false">SUM(AH383)</f>
        <v>133000</v>
      </c>
      <c r="AI382" s="207" t="n">
        <f aca="false">SUM(AI383)</f>
        <v>555000</v>
      </c>
      <c r="AJ382" s="207" t="n">
        <f aca="false">SUM(AJ383)</f>
        <v>0</v>
      </c>
      <c r="AK382" s="207" t="n">
        <f aca="false">SUM(AK383+AK388)</f>
        <v>555000</v>
      </c>
      <c r="AL382" s="207" t="n">
        <f aca="false">SUM(AL383+AL388)</f>
        <v>0</v>
      </c>
      <c r="AM382" s="207" t="n">
        <f aca="false">SUM(AM383+AM388)</f>
        <v>150000</v>
      </c>
      <c r="AN382" s="207" t="n">
        <f aca="false">SUM(AN383+AN388)</f>
        <v>405000</v>
      </c>
      <c r="AO382" s="207" t="n">
        <f aca="false">SUM(AN382/$AN$2)</f>
        <v>53752.7374079235</v>
      </c>
      <c r="AP382" s="207" t="n">
        <f aca="false">SUM(AP383+AP388)</f>
        <v>260000</v>
      </c>
      <c r="AQ382" s="207" t="n">
        <f aca="false">SUM(AQ383+AQ388)</f>
        <v>0</v>
      </c>
      <c r="AR382" s="207" t="n">
        <f aca="false">SUM(AP382/$AN$2)</f>
        <v>34507.9301878028</v>
      </c>
      <c r="AS382" s="207"/>
      <c r="AT382" s="207" t="n">
        <f aca="false">SUM(AT383+AT388)</f>
        <v>19054.45</v>
      </c>
      <c r="AU382" s="207" t="n">
        <f aca="false">SUM(AU383+AU388)</f>
        <v>0</v>
      </c>
      <c r="AV382" s="207" t="n">
        <f aca="false">SUM(AV383+AV388)</f>
        <v>0</v>
      </c>
      <c r="AW382" s="207" t="n">
        <f aca="false">SUM(AR382+AU382-AV382)</f>
        <v>34507.9301878028</v>
      </c>
      <c r="AX382" s="215" t="n">
        <f aca="false">SUM(AX383+AX388)</f>
        <v>20454.45</v>
      </c>
      <c r="AY382" s="215" t="n">
        <f aca="false">SUM(AY383+AY388)</f>
        <v>0</v>
      </c>
      <c r="AZ382" s="215" t="n">
        <f aca="false">SUM(AZ383+AZ388)</f>
        <v>3981.68</v>
      </c>
      <c r="BA382" s="245" t="n">
        <f aca="false">SUM(BA383+BA388)</f>
        <v>30526.2501878028</v>
      </c>
      <c r="BI382" s="3"/>
    </row>
    <row r="383" customFormat="false" ht="12.75" hidden="false" customHeight="false" outlineLevel="0" collapsed="false">
      <c r="A383" s="214"/>
      <c r="B383" s="220" t="s">
        <v>179</v>
      </c>
      <c r="C383" s="220"/>
      <c r="D383" s="220"/>
      <c r="E383" s="220"/>
      <c r="F383" s="220"/>
      <c r="G383" s="220"/>
      <c r="H383" s="220"/>
      <c r="I383" s="206" t="n">
        <v>37</v>
      </c>
      <c r="J383" s="137" t="s">
        <v>316</v>
      </c>
      <c r="K383" s="207" t="n">
        <f aca="false">SUM(K384)</f>
        <v>0</v>
      </c>
      <c r="L383" s="207" t="n">
        <f aca="false">SUM(L384)</f>
        <v>105000</v>
      </c>
      <c r="M383" s="207" t="n">
        <f aca="false">SUM(M384)</f>
        <v>105000</v>
      </c>
      <c r="N383" s="207" t="n">
        <f aca="false">SUM(N384)</f>
        <v>8000</v>
      </c>
      <c r="O383" s="207" t="n">
        <f aca="false">SUM(O384)</f>
        <v>8000</v>
      </c>
      <c r="P383" s="207" t="n">
        <f aca="false">SUM(P384)</f>
        <v>10000</v>
      </c>
      <c r="Q383" s="207" t="n">
        <f aca="false">SUM(Q384)</f>
        <v>10000</v>
      </c>
      <c r="R383" s="207" t="n">
        <f aca="false">SUM(R384)</f>
        <v>1000</v>
      </c>
      <c r="S383" s="207" t="n">
        <f aca="false">SUM(S384)</f>
        <v>10000</v>
      </c>
      <c r="T383" s="207" t="n">
        <f aca="false">SUM(T384)</f>
        <v>3000</v>
      </c>
      <c r="U383" s="207" t="n">
        <f aca="false">SUM(U384)</f>
        <v>0</v>
      </c>
      <c r="V383" s="207" t="n">
        <f aca="false">SUM(V384)</f>
        <v>100</v>
      </c>
      <c r="W383" s="207" t="n">
        <f aca="false">SUM(W384)</f>
        <v>10000</v>
      </c>
      <c r="X383" s="207" t="n">
        <f aca="false">SUM(X384)</f>
        <v>40000</v>
      </c>
      <c r="Y383" s="207" t="n">
        <f aca="false">SUM(Y384)</f>
        <v>30000</v>
      </c>
      <c r="Z383" s="207" t="n">
        <f aca="false">SUM(Z384)</f>
        <v>30000</v>
      </c>
      <c r="AA383" s="207" t="n">
        <f aca="false">SUM(AA384)</f>
        <v>35000</v>
      </c>
      <c r="AB383" s="207" t="n">
        <f aca="false">SUM(AB384)</f>
        <v>18000</v>
      </c>
      <c r="AC383" s="207" t="n">
        <f aca="false">SUM(AC384)</f>
        <v>315000</v>
      </c>
      <c r="AD383" s="207" t="n">
        <f aca="false">SUM(AD384)</f>
        <v>290000</v>
      </c>
      <c r="AE383" s="207" t="n">
        <f aca="false">SUM(AE384)</f>
        <v>0</v>
      </c>
      <c r="AF383" s="207" t="n">
        <f aca="false">SUM(AF384)</f>
        <v>0</v>
      </c>
      <c r="AG383" s="207" t="n">
        <f aca="false">SUM(AG384)</f>
        <v>290000</v>
      </c>
      <c r="AH383" s="207" t="n">
        <f aca="false">SUM(AH384)</f>
        <v>133000</v>
      </c>
      <c r="AI383" s="207" t="n">
        <f aca="false">SUM(AI384)</f>
        <v>555000</v>
      </c>
      <c r="AJ383" s="207" t="n">
        <f aca="false">SUM(AJ384)</f>
        <v>0</v>
      </c>
      <c r="AK383" s="207" t="n">
        <f aca="false">SUM(AK384)</f>
        <v>305000</v>
      </c>
      <c r="AL383" s="207" t="n">
        <f aca="false">SUM(AL384)</f>
        <v>0</v>
      </c>
      <c r="AM383" s="207" t="n">
        <f aca="false">SUM(AM384)</f>
        <v>150000</v>
      </c>
      <c r="AN383" s="207" t="n">
        <f aca="false">SUM(AN384)</f>
        <v>155000</v>
      </c>
      <c r="AO383" s="207" t="n">
        <f aca="false">SUM(AN383/$AN$2)</f>
        <v>20572.035304267</v>
      </c>
      <c r="AP383" s="207" t="n">
        <f aca="false">SUM(AP384)</f>
        <v>160000</v>
      </c>
      <c r="AQ383" s="207"/>
      <c r="AR383" s="207" t="n">
        <f aca="false">SUM(AP383/$AN$2)</f>
        <v>21235.6493463402</v>
      </c>
      <c r="AS383" s="207"/>
      <c r="AT383" s="207" t="n">
        <f aca="false">SUM(AT384)</f>
        <v>9400</v>
      </c>
      <c r="AU383" s="207" t="n">
        <f aca="false">SUM(AU384)</f>
        <v>0</v>
      </c>
      <c r="AV383" s="207" t="n">
        <f aca="false">SUM(AV384)</f>
        <v>0</v>
      </c>
      <c r="AW383" s="207" t="n">
        <f aca="false">SUM(AR383+AU383-AV383)</f>
        <v>21235.6493463402</v>
      </c>
      <c r="AX383" s="215" t="n">
        <f aca="false">SUM(AX384)</f>
        <v>10800</v>
      </c>
      <c r="AY383" s="215" t="n">
        <f aca="false">SUM(AY384)</f>
        <v>0</v>
      </c>
      <c r="AZ383" s="215" t="n">
        <f aca="false">SUM(AZ384)</f>
        <v>3981.68</v>
      </c>
      <c r="BA383" s="245" t="n">
        <f aca="false">SUM(BA384)</f>
        <v>17253.9693463402</v>
      </c>
      <c r="BI383" s="3"/>
    </row>
    <row r="384" customFormat="false" ht="12.75" hidden="true" customHeight="false" outlineLevel="0" collapsed="false">
      <c r="A384" s="209"/>
      <c r="B384" s="205"/>
      <c r="C384" s="205"/>
      <c r="D384" s="205"/>
      <c r="E384" s="205"/>
      <c r="F384" s="205"/>
      <c r="G384" s="205"/>
      <c r="H384" s="205"/>
      <c r="I384" s="217" t="n">
        <v>372</v>
      </c>
      <c r="J384" s="218" t="s">
        <v>386</v>
      </c>
      <c r="K384" s="219" t="n">
        <f aca="false">SUM(K385)</f>
        <v>0</v>
      </c>
      <c r="L384" s="219" t="n">
        <f aca="false">SUM(L385)</f>
        <v>105000</v>
      </c>
      <c r="M384" s="219" t="n">
        <f aca="false">SUM(M385)</f>
        <v>105000</v>
      </c>
      <c r="N384" s="219" t="n">
        <f aca="false">SUM(N385)</f>
        <v>8000</v>
      </c>
      <c r="O384" s="219" t="n">
        <f aca="false">SUM(O385)</f>
        <v>8000</v>
      </c>
      <c r="P384" s="219" t="n">
        <f aca="false">SUM(P385)</f>
        <v>10000</v>
      </c>
      <c r="Q384" s="219" t="n">
        <f aca="false">SUM(Q385)</f>
        <v>10000</v>
      </c>
      <c r="R384" s="219" t="n">
        <f aca="false">SUM(R385)</f>
        <v>1000</v>
      </c>
      <c r="S384" s="219" t="n">
        <f aca="false">SUM(S385)</f>
        <v>10000</v>
      </c>
      <c r="T384" s="219" t="n">
        <f aca="false">SUM(T385)</f>
        <v>3000</v>
      </c>
      <c r="U384" s="219" t="n">
        <f aca="false">SUM(U385)</f>
        <v>0</v>
      </c>
      <c r="V384" s="219" t="n">
        <f aca="false">SUM(V385)</f>
        <v>100</v>
      </c>
      <c r="W384" s="219" t="n">
        <f aca="false">SUM(W385)</f>
        <v>10000</v>
      </c>
      <c r="X384" s="219" t="n">
        <f aca="false">SUM(X385)</f>
        <v>40000</v>
      </c>
      <c r="Y384" s="219" t="n">
        <f aca="false">SUM(Y385:Y387)</f>
        <v>30000</v>
      </c>
      <c r="Z384" s="219" t="n">
        <f aca="false">SUM(Z385:Z387)</f>
        <v>30000</v>
      </c>
      <c r="AA384" s="219" t="n">
        <f aca="false">SUM(AA385:AA387)</f>
        <v>35000</v>
      </c>
      <c r="AB384" s="219" t="n">
        <f aca="false">SUM(AB385:AB387)</f>
        <v>18000</v>
      </c>
      <c r="AC384" s="219" t="n">
        <f aca="false">SUM(AC385:AC390)</f>
        <v>315000</v>
      </c>
      <c r="AD384" s="219" t="n">
        <f aca="false">SUM(AD385:AD390)</f>
        <v>290000</v>
      </c>
      <c r="AE384" s="219" t="n">
        <f aca="false">SUM(AE385:AE387)</f>
        <v>0</v>
      </c>
      <c r="AF384" s="219" t="n">
        <f aca="false">SUM(AF385:AF387)</f>
        <v>0</v>
      </c>
      <c r="AG384" s="219" t="n">
        <f aca="false">SUM(AG385:AG390)</f>
        <v>290000</v>
      </c>
      <c r="AH384" s="219" t="n">
        <f aca="false">SUM(AH385:AH390)</f>
        <v>133000</v>
      </c>
      <c r="AI384" s="219" t="n">
        <f aca="false">SUM(AI385:AI390)</f>
        <v>555000</v>
      </c>
      <c r="AJ384" s="219" t="n">
        <f aca="false">SUM(AJ385:AJ390)</f>
        <v>0</v>
      </c>
      <c r="AK384" s="219" t="n">
        <f aca="false">SUM(AK385:AK387)</f>
        <v>305000</v>
      </c>
      <c r="AL384" s="219" t="n">
        <f aca="false">SUM(AL385:AL387)</f>
        <v>0</v>
      </c>
      <c r="AM384" s="219" t="n">
        <f aca="false">SUM(AM385:AM387)</f>
        <v>150000</v>
      </c>
      <c r="AN384" s="219" t="n">
        <f aca="false">SUM(AN385:AN387)</f>
        <v>155000</v>
      </c>
      <c r="AO384" s="207" t="n">
        <f aca="false">SUM(AN384/$AN$2)</f>
        <v>20572.035304267</v>
      </c>
      <c r="AP384" s="219" t="n">
        <f aca="false">SUM(AP385:AP387)</f>
        <v>160000</v>
      </c>
      <c r="AQ384" s="219"/>
      <c r="AR384" s="207" t="n">
        <f aca="false">SUM(AP384/$AN$2)</f>
        <v>21235.6493463402</v>
      </c>
      <c r="AS384" s="207"/>
      <c r="AT384" s="207" t="n">
        <f aca="false">SUM(AT385:AT387)</f>
        <v>9400</v>
      </c>
      <c r="AU384" s="207" t="n">
        <f aca="false">SUM(AU385:AU387)</f>
        <v>0</v>
      </c>
      <c r="AV384" s="207" t="n">
        <f aca="false">SUM(AV385:AV387)</f>
        <v>0</v>
      </c>
      <c r="AW384" s="207" t="n">
        <f aca="false">SUM(AR384+AU384-AV384)</f>
        <v>21235.6493463402</v>
      </c>
      <c r="AX384" s="215" t="n">
        <f aca="false">SUM(AX385:AX387)</f>
        <v>10800</v>
      </c>
      <c r="AY384" s="216" t="n">
        <f aca="false">SUM(AY385:AY387)</f>
        <v>0</v>
      </c>
      <c r="AZ384" s="216" t="n">
        <f aca="false">SUM(AZ385:AZ387)</f>
        <v>3981.68</v>
      </c>
      <c r="BA384" s="287" t="n">
        <f aca="false">SUM(BA385:BA387)</f>
        <v>17253.9693463402</v>
      </c>
      <c r="BD384" s="3" t="n">
        <v>17253.97</v>
      </c>
      <c r="BI384" s="3"/>
    </row>
    <row r="385" customFormat="false" ht="12.75" hidden="true" customHeight="false" outlineLevel="0" collapsed="false">
      <c r="A385" s="209"/>
      <c r="B385" s="205"/>
      <c r="C385" s="205"/>
      <c r="D385" s="205"/>
      <c r="E385" s="205"/>
      <c r="F385" s="205"/>
      <c r="G385" s="205"/>
      <c r="H385" s="205"/>
      <c r="I385" s="217" t="n">
        <v>37211</v>
      </c>
      <c r="J385" s="218" t="s">
        <v>455</v>
      </c>
      <c r="K385" s="219" t="n">
        <v>0</v>
      </c>
      <c r="L385" s="219" t="n">
        <v>105000</v>
      </c>
      <c r="M385" s="219" t="n">
        <v>105000</v>
      </c>
      <c r="N385" s="219" t="n">
        <v>8000</v>
      </c>
      <c r="O385" s="219" t="n">
        <v>8000</v>
      </c>
      <c r="P385" s="219" t="n">
        <v>10000</v>
      </c>
      <c r="Q385" s="219" t="n">
        <v>10000</v>
      </c>
      <c r="R385" s="219" t="n">
        <v>1000</v>
      </c>
      <c r="S385" s="219" t="n">
        <v>10000</v>
      </c>
      <c r="T385" s="219" t="n">
        <v>3000</v>
      </c>
      <c r="U385" s="219"/>
      <c r="V385" s="207" t="n">
        <f aca="false">S385/P385*100</f>
        <v>100</v>
      </c>
      <c r="W385" s="219" t="n">
        <v>10000</v>
      </c>
      <c r="X385" s="219" t="n">
        <v>40000</v>
      </c>
      <c r="Y385" s="219" t="n">
        <v>30000</v>
      </c>
      <c r="Z385" s="219" t="n">
        <v>30000</v>
      </c>
      <c r="AA385" s="219" t="n">
        <v>35000</v>
      </c>
      <c r="AB385" s="219" t="n">
        <v>18000</v>
      </c>
      <c r="AC385" s="219" t="n">
        <v>35000</v>
      </c>
      <c r="AD385" s="219" t="n">
        <v>35000</v>
      </c>
      <c r="AE385" s="219"/>
      <c r="AF385" s="219"/>
      <c r="AG385" s="221" t="n">
        <f aca="false">SUM(AD385+AE385-AF385)</f>
        <v>35000</v>
      </c>
      <c r="AH385" s="219" t="n">
        <v>8000</v>
      </c>
      <c r="AI385" s="219" t="n">
        <v>30000</v>
      </c>
      <c r="AJ385" s="180" t="n">
        <v>0</v>
      </c>
      <c r="AK385" s="219" t="n">
        <v>30000</v>
      </c>
      <c r="AL385" s="219"/>
      <c r="AM385" s="219"/>
      <c r="AN385" s="180" t="n">
        <f aca="false">SUM(AK385+AL385-AM385)</f>
        <v>30000</v>
      </c>
      <c r="AO385" s="207" t="n">
        <f aca="false">SUM(AN385/$AN$2)</f>
        <v>3981.68425243878</v>
      </c>
      <c r="AP385" s="180" t="n">
        <v>30000</v>
      </c>
      <c r="AQ385" s="180"/>
      <c r="AR385" s="207" t="n">
        <f aca="false">SUM(AP385/$AN$2)</f>
        <v>3981.68425243878</v>
      </c>
      <c r="AS385" s="207" t="n">
        <v>2800</v>
      </c>
      <c r="AT385" s="207" t="n">
        <v>2800</v>
      </c>
      <c r="AU385" s="207"/>
      <c r="AV385" s="207"/>
      <c r="AW385" s="207" t="n">
        <f aca="false">SUM(AR385+AU385-AV385)</f>
        <v>3981.68425243878</v>
      </c>
      <c r="AX385" s="215" t="n">
        <v>4200</v>
      </c>
      <c r="AY385" s="180"/>
      <c r="AZ385" s="180"/>
      <c r="BA385" s="160" t="n">
        <f aca="false">SUM(AW385+AY385-AZ385)</f>
        <v>3981.68425243878</v>
      </c>
      <c r="BI385" s="3"/>
    </row>
    <row r="386" customFormat="false" ht="12.75" hidden="true" customHeight="false" outlineLevel="0" collapsed="false">
      <c r="A386" s="209"/>
      <c r="B386" s="205"/>
      <c r="C386" s="205"/>
      <c r="D386" s="205"/>
      <c r="E386" s="205"/>
      <c r="F386" s="205"/>
      <c r="G386" s="205"/>
      <c r="H386" s="205"/>
      <c r="I386" s="217" t="n">
        <v>37215</v>
      </c>
      <c r="J386" s="218" t="s">
        <v>456</v>
      </c>
      <c r="K386" s="219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07"/>
      <c r="W386" s="219"/>
      <c r="X386" s="219"/>
      <c r="Y386" s="219"/>
      <c r="Z386" s="219"/>
      <c r="AA386" s="219"/>
      <c r="AB386" s="219"/>
      <c r="AC386" s="219" t="n">
        <v>30000</v>
      </c>
      <c r="AD386" s="219" t="n">
        <v>30000</v>
      </c>
      <c r="AE386" s="219"/>
      <c r="AF386" s="219"/>
      <c r="AG386" s="221" t="n">
        <f aca="false">SUM(AD386+AE386-AF386)</f>
        <v>30000</v>
      </c>
      <c r="AH386" s="219"/>
      <c r="AI386" s="219" t="n">
        <v>25000</v>
      </c>
      <c r="AJ386" s="180" t="n">
        <v>0</v>
      </c>
      <c r="AK386" s="219" t="n">
        <v>25000</v>
      </c>
      <c r="AL386" s="219"/>
      <c r="AM386" s="219"/>
      <c r="AN386" s="180" t="n">
        <f aca="false">SUM(AK386+AL386-AM386)</f>
        <v>25000</v>
      </c>
      <c r="AO386" s="207" t="n">
        <f aca="false">SUM(AN386/$AN$2)</f>
        <v>3318.07021036565</v>
      </c>
      <c r="AP386" s="180" t="n">
        <v>30000</v>
      </c>
      <c r="AQ386" s="180"/>
      <c r="AR386" s="207" t="n">
        <f aca="false">SUM(AP386/$AN$2)</f>
        <v>3981.68425243878</v>
      </c>
      <c r="AS386" s="207"/>
      <c r="AT386" s="207"/>
      <c r="AU386" s="207"/>
      <c r="AV386" s="207"/>
      <c r="AW386" s="207" t="n">
        <f aca="false">SUM(AR386+AU386-AV386)</f>
        <v>3981.68425243878</v>
      </c>
      <c r="AX386" s="215"/>
      <c r="AY386" s="180"/>
      <c r="AZ386" s="180" t="n">
        <v>3981.68</v>
      </c>
      <c r="BA386" s="160" t="n">
        <f aca="false">SUM(AW386+AY386-AZ386)</f>
        <v>0.00425243878135007</v>
      </c>
      <c r="BI386" s="3"/>
    </row>
    <row r="387" customFormat="false" ht="12.75" hidden="true" customHeight="false" outlineLevel="0" collapsed="false">
      <c r="A387" s="209"/>
      <c r="B387" s="205"/>
      <c r="C387" s="205"/>
      <c r="D387" s="205"/>
      <c r="E387" s="205"/>
      <c r="F387" s="205"/>
      <c r="G387" s="205"/>
      <c r="H387" s="205"/>
      <c r="I387" s="217" t="n">
        <v>37216</v>
      </c>
      <c r="J387" s="218" t="s">
        <v>457</v>
      </c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07"/>
      <c r="W387" s="219"/>
      <c r="X387" s="219"/>
      <c r="Y387" s="219"/>
      <c r="Z387" s="219"/>
      <c r="AA387" s="219"/>
      <c r="AB387" s="219"/>
      <c r="AC387" s="219" t="n">
        <v>150000</v>
      </c>
      <c r="AD387" s="219" t="n">
        <v>125000</v>
      </c>
      <c r="AE387" s="219"/>
      <c r="AF387" s="219"/>
      <c r="AG387" s="221" t="n">
        <f aca="false">SUM(AD387+AE387-AF387)</f>
        <v>125000</v>
      </c>
      <c r="AH387" s="219" t="n">
        <v>125000</v>
      </c>
      <c r="AI387" s="219" t="n">
        <v>250000</v>
      </c>
      <c r="AJ387" s="180" t="n">
        <v>0</v>
      </c>
      <c r="AK387" s="219" t="n">
        <v>250000</v>
      </c>
      <c r="AL387" s="219"/>
      <c r="AM387" s="219" t="n">
        <v>150000</v>
      </c>
      <c r="AN387" s="180" t="n">
        <f aca="false">SUM(AK387+AL387-AM387)</f>
        <v>100000</v>
      </c>
      <c r="AO387" s="207" t="n">
        <f aca="false">SUM(AN387/$AN$2)</f>
        <v>13272.2808414626</v>
      </c>
      <c r="AP387" s="180" t="n">
        <v>100000</v>
      </c>
      <c r="AQ387" s="180"/>
      <c r="AR387" s="207" t="n">
        <f aca="false">SUM(AP387/$AN$2)</f>
        <v>13272.2808414626</v>
      </c>
      <c r="AS387" s="207" t="n">
        <v>6600</v>
      </c>
      <c r="AT387" s="207" t="n">
        <v>6600</v>
      </c>
      <c r="AU387" s="207"/>
      <c r="AV387" s="207"/>
      <c r="AW387" s="207" t="n">
        <f aca="false">SUM(AR387+AU387-AV387)</f>
        <v>13272.2808414626</v>
      </c>
      <c r="AX387" s="215" t="n">
        <v>6600</v>
      </c>
      <c r="AY387" s="180"/>
      <c r="AZ387" s="180"/>
      <c r="BA387" s="160" t="n">
        <f aca="false">SUM(AW387+AY387-AZ387)</f>
        <v>13272.2808414626</v>
      </c>
      <c r="BI387" s="3"/>
    </row>
    <row r="388" customFormat="false" ht="12.75" hidden="false" customHeight="false" outlineLevel="0" collapsed="false">
      <c r="A388" s="209"/>
      <c r="B388" s="205"/>
      <c r="C388" s="205"/>
      <c r="D388" s="205"/>
      <c r="E388" s="205"/>
      <c r="F388" s="205"/>
      <c r="G388" s="205"/>
      <c r="H388" s="205"/>
      <c r="I388" s="217" t="n">
        <v>38</v>
      </c>
      <c r="J388" s="218" t="s">
        <v>77</v>
      </c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07"/>
      <c r="W388" s="219"/>
      <c r="X388" s="219"/>
      <c r="Y388" s="219"/>
      <c r="Z388" s="219"/>
      <c r="AA388" s="219"/>
      <c r="AB388" s="219"/>
      <c r="AC388" s="219"/>
      <c r="AD388" s="219"/>
      <c r="AE388" s="219"/>
      <c r="AF388" s="219"/>
      <c r="AG388" s="221"/>
      <c r="AH388" s="219"/>
      <c r="AI388" s="219"/>
      <c r="AJ388" s="180"/>
      <c r="AK388" s="219" t="n">
        <f aca="false">SUM(AK389)</f>
        <v>250000</v>
      </c>
      <c r="AL388" s="219" t="n">
        <f aca="false">SUM(AL389)</f>
        <v>0</v>
      </c>
      <c r="AM388" s="219" t="n">
        <f aca="false">SUM(AM389)</f>
        <v>0</v>
      </c>
      <c r="AN388" s="219" t="n">
        <f aca="false">SUM(AN389)</f>
        <v>250000</v>
      </c>
      <c r="AO388" s="207" t="n">
        <f aca="false">SUM(AN388/$AN$2)</f>
        <v>33180.7021036565</v>
      </c>
      <c r="AP388" s="219" t="n">
        <f aca="false">SUM(AP389)</f>
        <v>100000</v>
      </c>
      <c r="AQ388" s="219"/>
      <c r="AR388" s="207" t="n">
        <f aca="false">SUM(AP388/$AN$2)</f>
        <v>13272.2808414626</v>
      </c>
      <c r="AS388" s="207"/>
      <c r="AT388" s="207" t="n">
        <f aca="false">SUM(AT389)</f>
        <v>9654.45</v>
      </c>
      <c r="AU388" s="207" t="n">
        <f aca="false">SUM(AU389)</f>
        <v>0</v>
      </c>
      <c r="AV388" s="207" t="n">
        <f aca="false">SUM(AV389)</f>
        <v>0</v>
      </c>
      <c r="AW388" s="207" t="n">
        <f aca="false">SUM(AR388+AU388-AV388)</f>
        <v>13272.2808414626</v>
      </c>
      <c r="AX388" s="215" t="n">
        <f aca="false">SUM(AX389)</f>
        <v>9654.45</v>
      </c>
      <c r="AY388" s="180" t="n">
        <f aca="false">SUM(AY389)</f>
        <v>0</v>
      </c>
      <c r="AZ388" s="180" t="n">
        <v>0</v>
      </c>
      <c r="BA388" s="160" t="n">
        <f aca="false">SUM(AW388+AY388-AZ388)</f>
        <v>13272.2808414626</v>
      </c>
      <c r="BI388" s="3"/>
    </row>
    <row r="389" customFormat="false" ht="12.75" hidden="true" customHeight="false" outlineLevel="0" collapsed="false">
      <c r="A389" s="209"/>
      <c r="B389" s="205"/>
      <c r="C389" s="205"/>
      <c r="D389" s="205"/>
      <c r="E389" s="205"/>
      <c r="F389" s="205"/>
      <c r="G389" s="205"/>
      <c r="H389" s="205"/>
      <c r="I389" s="217" t="n">
        <v>386</v>
      </c>
      <c r="J389" s="218" t="s">
        <v>458</v>
      </c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07"/>
      <c r="W389" s="219"/>
      <c r="X389" s="219"/>
      <c r="Y389" s="219"/>
      <c r="Z389" s="219"/>
      <c r="AA389" s="219"/>
      <c r="AB389" s="219"/>
      <c r="AC389" s="219"/>
      <c r="AD389" s="219"/>
      <c r="AE389" s="219"/>
      <c r="AF389" s="219"/>
      <c r="AG389" s="221"/>
      <c r="AH389" s="219"/>
      <c r="AI389" s="219"/>
      <c r="AJ389" s="180"/>
      <c r="AK389" s="219" t="n">
        <f aca="false">SUM(AK390)</f>
        <v>250000</v>
      </c>
      <c r="AL389" s="219" t="n">
        <f aca="false">SUM(AL390)</f>
        <v>0</v>
      </c>
      <c r="AM389" s="219" t="n">
        <f aca="false">SUM(AM390)</f>
        <v>0</v>
      </c>
      <c r="AN389" s="219" t="n">
        <f aca="false">SUM(AN390)</f>
        <v>250000</v>
      </c>
      <c r="AO389" s="207" t="n">
        <f aca="false">SUM(AN389/$AN$2)</f>
        <v>33180.7021036565</v>
      </c>
      <c r="AP389" s="219" t="n">
        <f aca="false">SUM(AP390)</f>
        <v>100000</v>
      </c>
      <c r="AQ389" s="219"/>
      <c r="AR389" s="207" t="n">
        <f aca="false">SUM(AP389/$AN$2)</f>
        <v>13272.2808414626</v>
      </c>
      <c r="AS389" s="207"/>
      <c r="AT389" s="207" t="n">
        <f aca="false">SUM(AT390)</f>
        <v>9654.45</v>
      </c>
      <c r="AU389" s="207" t="n">
        <f aca="false">SUM(AU390)</f>
        <v>0</v>
      </c>
      <c r="AV389" s="207" t="n">
        <f aca="false">SUM(AV390)</f>
        <v>0</v>
      </c>
      <c r="AW389" s="207" t="n">
        <f aca="false">SUM(AR389+AU389-AV389)</f>
        <v>13272.2808414626</v>
      </c>
      <c r="AX389" s="215" t="n">
        <f aca="false">SUM(AX390)</f>
        <v>9654.45</v>
      </c>
      <c r="AY389" s="216" t="n">
        <f aca="false">SUM(AY390)</f>
        <v>0</v>
      </c>
      <c r="AZ389" s="216" t="n">
        <f aca="false">SUM(AZ390)</f>
        <v>0</v>
      </c>
      <c r="BA389" s="287" t="n">
        <f aca="false">SUM(BA390)</f>
        <v>13272.2808414626</v>
      </c>
      <c r="BI389" s="3"/>
    </row>
    <row r="390" customFormat="false" ht="12.75" hidden="true" customHeight="false" outlineLevel="0" collapsed="false">
      <c r="A390" s="209"/>
      <c r="B390" s="205"/>
      <c r="C390" s="205"/>
      <c r="D390" s="205"/>
      <c r="E390" s="205"/>
      <c r="F390" s="205"/>
      <c r="G390" s="205"/>
      <c r="H390" s="205"/>
      <c r="I390" s="217" t="n">
        <v>38632</v>
      </c>
      <c r="J390" s="218" t="s">
        <v>459</v>
      </c>
      <c r="K390" s="219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07"/>
      <c r="W390" s="219"/>
      <c r="X390" s="219"/>
      <c r="Y390" s="219"/>
      <c r="Z390" s="219"/>
      <c r="AA390" s="219"/>
      <c r="AB390" s="219"/>
      <c r="AC390" s="219" t="n">
        <v>100000</v>
      </c>
      <c r="AD390" s="219" t="n">
        <v>100000</v>
      </c>
      <c r="AE390" s="219"/>
      <c r="AF390" s="219"/>
      <c r="AG390" s="221" t="n">
        <f aca="false">SUM(AD390+AE390-AF390)</f>
        <v>100000</v>
      </c>
      <c r="AH390" s="219"/>
      <c r="AI390" s="219" t="n">
        <v>250000</v>
      </c>
      <c r="AJ390" s="180" t="n">
        <v>0</v>
      </c>
      <c r="AK390" s="219" t="n">
        <v>250000</v>
      </c>
      <c r="AL390" s="219"/>
      <c r="AM390" s="219"/>
      <c r="AN390" s="180" t="n">
        <f aca="false">SUM(AK390+AL390-AM390)</f>
        <v>250000</v>
      </c>
      <c r="AO390" s="207" t="n">
        <f aca="false">SUM(AN390/$AN$2)</f>
        <v>33180.7021036565</v>
      </c>
      <c r="AP390" s="180" t="n">
        <v>100000</v>
      </c>
      <c r="AQ390" s="180"/>
      <c r="AR390" s="207" t="n">
        <f aca="false">SUM(AP390/$AN$2)</f>
        <v>13272.2808414626</v>
      </c>
      <c r="AS390" s="207" t="n">
        <v>9654.45</v>
      </c>
      <c r="AT390" s="207" t="n">
        <v>9654.45</v>
      </c>
      <c r="AU390" s="207"/>
      <c r="AV390" s="207"/>
      <c r="AW390" s="207" t="n">
        <f aca="false">SUM(AR390+AU390-AV390)</f>
        <v>13272.2808414626</v>
      </c>
      <c r="AX390" s="215" t="n">
        <v>9654.45</v>
      </c>
      <c r="AY390" s="180"/>
      <c r="AZ390" s="180"/>
      <c r="BA390" s="160" t="n">
        <f aca="false">SUM(AW390+AY390-AZ390)</f>
        <v>13272.2808414626</v>
      </c>
      <c r="BD390" s="3" t="n">
        <v>13272.28</v>
      </c>
      <c r="BI390" s="3"/>
    </row>
    <row r="391" customFormat="false" ht="12.75" hidden="false" customHeight="false" outlineLevel="0" collapsed="false">
      <c r="A391" s="214" t="s">
        <v>460</v>
      </c>
      <c r="B391" s="241"/>
      <c r="C391" s="241"/>
      <c r="D391" s="241"/>
      <c r="E391" s="241"/>
      <c r="F391" s="241"/>
      <c r="G391" s="241"/>
      <c r="H391" s="241"/>
      <c r="I391" s="211" t="s">
        <v>461</v>
      </c>
      <c r="J391" s="212" t="s">
        <v>462</v>
      </c>
      <c r="K391" s="213" t="n">
        <f aca="false">SUM(K392)</f>
        <v>0</v>
      </c>
      <c r="L391" s="213" t="e">
        <f aca="false">SUM(L392+#REF!)</f>
        <v>#REF!</v>
      </c>
      <c r="M391" s="213" t="e">
        <f aca="false">SUM(M392+#REF!)</f>
        <v>#REF!</v>
      </c>
      <c r="N391" s="213" t="e">
        <f aca="false">SUM(N392+#REF!)</f>
        <v>#REF!</v>
      </c>
      <c r="O391" s="213" t="e">
        <f aca="false">SUM(O392+#REF!)</f>
        <v>#REF!</v>
      </c>
      <c r="P391" s="213" t="e">
        <f aca="false">SUM(P392+#REF!)</f>
        <v>#REF!</v>
      </c>
      <c r="Q391" s="213" t="n">
        <f aca="false">SUM(Q392)</f>
        <v>317000</v>
      </c>
      <c r="R391" s="213" t="e">
        <f aca="false">SUM(R392+#REF!)</f>
        <v>#REF!</v>
      </c>
      <c r="S391" s="213" t="e">
        <f aca="false">SUM(S392+#REF!)</f>
        <v>#REF!</v>
      </c>
      <c r="T391" s="213" t="e">
        <f aca="false">SUM(T392+#REF!)</f>
        <v>#REF!</v>
      </c>
      <c r="U391" s="213" t="e">
        <f aca="false">SUM(U392+#REF!)</f>
        <v>#REF!</v>
      </c>
      <c r="V391" s="213" t="e">
        <f aca="false">SUM(V392+#REF!)</f>
        <v>#REF!</v>
      </c>
      <c r="W391" s="213" t="e">
        <f aca="false">SUM(W392+#REF!)</f>
        <v>#REF!</v>
      </c>
      <c r="X391" s="213" t="e">
        <f aca="false">SUM(X392+#REF!)</f>
        <v>#REF!</v>
      </c>
      <c r="Y391" s="213" t="e">
        <f aca="false">SUM(Y392+#REF!)</f>
        <v>#REF!</v>
      </c>
      <c r="Z391" s="213" t="e">
        <f aca="false">SUM(Z392+#REF!)</f>
        <v>#REF!</v>
      </c>
      <c r="AA391" s="213" t="e">
        <f aca="false">SUM(AA392+#REF!)</f>
        <v>#REF!</v>
      </c>
      <c r="AB391" s="213" t="e">
        <f aca="false">SUM(AB392+#REF!)</f>
        <v>#REF!</v>
      </c>
      <c r="AC391" s="213" t="e">
        <f aca="false">SUM(AC392+#REF!)</f>
        <v>#REF!</v>
      </c>
      <c r="AD391" s="213" t="e">
        <f aca="false">SUM(AD392+#REF!)</f>
        <v>#REF!</v>
      </c>
      <c r="AE391" s="213" t="e">
        <f aca="false">SUM(AE392+#REF!)</f>
        <v>#REF!</v>
      </c>
      <c r="AF391" s="213" t="e">
        <f aca="false">SUM(AF392+#REF!)</f>
        <v>#REF!</v>
      </c>
      <c r="AG391" s="213" t="e">
        <f aca="false">SUM(AG392+#REF!)</f>
        <v>#REF!</v>
      </c>
      <c r="AH391" s="213" t="e">
        <f aca="false">SUM(AH392+#REF!)</f>
        <v>#REF!</v>
      </c>
      <c r="AI391" s="213" t="e">
        <f aca="false">SUM(AI392+#REF!)</f>
        <v>#REF!</v>
      </c>
      <c r="AJ391" s="213" t="e">
        <f aca="false">SUM(AJ392+#REF!)</f>
        <v>#REF!</v>
      </c>
      <c r="AK391" s="213" t="e">
        <f aca="false">SUM(AK392+#REF!)</f>
        <v>#REF!</v>
      </c>
      <c r="AL391" s="213" t="e">
        <f aca="false">SUM(AL392+#REF!)</f>
        <v>#REF!</v>
      </c>
      <c r="AM391" s="213" t="e">
        <f aca="false">SUM(AM392+#REF!)</f>
        <v>#REF!</v>
      </c>
      <c r="AN391" s="213" t="e">
        <f aca="false">SUM(AN392+#REF!)</f>
        <v>#REF!</v>
      </c>
      <c r="AO391" s="207" t="n">
        <f aca="false">SUM(AO392)</f>
        <v>130068.352246334</v>
      </c>
      <c r="AP391" s="207" t="n">
        <f aca="false">SUM(AP392)</f>
        <v>600000</v>
      </c>
      <c r="AQ391" s="207" t="n">
        <f aca="false">SUM(AQ392)</f>
        <v>0</v>
      </c>
      <c r="AR391" s="207" t="n">
        <f aca="false">SUM(AR392)</f>
        <v>79633.6850487756</v>
      </c>
      <c r="AS391" s="207" t="n">
        <f aca="false">SUM(AS392)</f>
        <v>0</v>
      </c>
      <c r="AT391" s="207" t="n">
        <f aca="false">SUM(AT392)</f>
        <v>114242.3</v>
      </c>
      <c r="AU391" s="207" t="n">
        <f aca="false">SUM(AU392)</f>
        <v>57250</v>
      </c>
      <c r="AV391" s="207" t="n">
        <f aca="false">SUM(AV392)</f>
        <v>0</v>
      </c>
      <c r="AW391" s="207" t="n">
        <f aca="false">SUM(AW392)</f>
        <v>136883.685048776</v>
      </c>
      <c r="AX391" s="208" t="n">
        <f aca="false">SUM(AX392)</f>
        <v>114242.3</v>
      </c>
      <c r="AY391" s="207" t="n">
        <f aca="false">SUM(AY392)</f>
        <v>0</v>
      </c>
      <c r="AZ391" s="207" t="n">
        <f aca="false">SUM(AZ392)</f>
        <v>21210.51</v>
      </c>
      <c r="BA391" s="275" t="n">
        <f aca="false">SUM(BA392)</f>
        <v>115673.18667463</v>
      </c>
      <c r="BI391" s="3"/>
    </row>
    <row r="392" customFormat="false" ht="12.75" hidden="false" customHeight="false" outlineLevel="0" collapsed="false">
      <c r="A392" s="204" t="s">
        <v>463</v>
      </c>
      <c r="B392" s="205"/>
      <c r="C392" s="205"/>
      <c r="D392" s="205"/>
      <c r="E392" s="205"/>
      <c r="F392" s="205"/>
      <c r="G392" s="205"/>
      <c r="H392" s="205"/>
      <c r="I392" s="217" t="s">
        <v>464</v>
      </c>
      <c r="J392" s="218" t="s">
        <v>177</v>
      </c>
      <c r="K392" s="219" t="n">
        <f aca="false">SUM(K393)</f>
        <v>0</v>
      </c>
      <c r="L392" s="219" t="n">
        <f aca="false">SUM(L393)</f>
        <v>0</v>
      </c>
      <c r="M392" s="219" t="n">
        <f aca="false">SUM(M393)</f>
        <v>0</v>
      </c>
      <c r="N392" s="219" t="n">
        <f aca="false">SUM(N393)</f>
        <v>0</v>
      </c>
      <c r="O392" s="219" t="n">
        <f aca="false">SUM(O393)</f>
        <v>0</v>
      </c>
      <c r="P392" s="219" t="n">
        <f aca="false">SUM(P393)</f>
        <v>0</v>
      </c>
      <c r="Q392" s="219" t="n">
        <v>317000</v>
      </c>
      <c r="R392" s="219" t="e">
        <f aca="false">SUM(R393)</f>
        <v>#REF!</v>
      </c>
      <c r="S392" s="219" t="e">
        <f aca="false">SUM(S393)</f>
        <v>#REF!</v>
      </c>
      <c r="T392" s="219" t="e">
        <f aca="false">SUM(T393)</f>
        <v>#REF!</v>
      </c>
      <c r="U392" s="219" t="e">
        <f aca="false">SUM(U393)</f>
        <v>#REF!</v>
      </c>
      <c r="V392" s="219" t="e">
        <f aca="false">SUM(V393)</f>
        <v>#REF!</v>
      </c>
      <c r="W392" s="219" t="n">
        <f aca="false">SUM(W393)</f>
        <v>0</v>
      </c>
      <c r="X392" s="219" t="e">
        <f aca="false">SUM(X393)</f>
        <v>#REF!</v>
      </c>
      <c r="Y392" s="219" t="n">
        <f aca="false">SUM(Y393)</f>
        <v>1173441.66</v>
      </c>
      <c r="Z392" s="219" t="n">
        <f aca="false">SUM(Z393)</f>
        <v>1223141.66</v>
      </c>
      <c r="AA392" s="219" t="n">
        <f aca="false">SUM(AA393)</f>
        <v>324000</v>
      </c>
      <c r="AB392" s="219" t="n">
        <f aca="false">SUM(AB393)</f>
        <v>815696.4</v>
      </c>
      <c r="AC392" s="219" t="n">
        <f aca="false">SUM(AC393)</f>
        <v>648000</v>
      </c>
      <c r="AD392" s="219" t="n">
        <f aca="false">SUM(AD393)</f>
        <v>961000</v>
      </c>
      <c r="AE392" s="219" t="n">
        <f aca="false">SUM(AE393)</f>
        <v>0</v>
      </c>
      <c r="AF392" s="219" t="n">
        <f aca="false">SUM(AF393)</f>
        <v>0</v>
      </c>
      <c r="AG392" s="219" t="n">
        <f aca="false">SUM(AG393)</f>
        <v>961000</v>
      </c>
      <c r="AH392" s="219" t="n">
        <f aca="false">SUM(AH393)</f>
        <v>554110.41</v>
      </c>
      <c r="AI392" s="219" t="n">
        <f aca="false">SUM(AI393)</f>
        <v>1027800</v>
      </c>
      <c r="AJ392" s="219" t="n">
        <f aca="false">SUM(AJ393)</f>
        <v>593900.29</v>
      </c>
      <c r="AK392" s="219" t="n">
        <f aca="false">SUM(AK393)</f>
        <v>980000</v>
      </c>
      <c r="AL392" s="219" t="n">
        <f aca="false">SUM(AL393)</f>
        <v>0</v>
      </c>
      <c r="AM392" s="219" t="n">
        <f aca="false">SUM(AM393)</f>
        <v>0</v>
      </c>
      <c r="AN392" s="219" t="n">
        <f aca="false">SUM(AN393)</f>
        <v>980000</v>
      </c>
      <c r="AO392" s="207" t="n">
        <f aca="false">SUM(AN392/$AN$2)</f>
        <v>130068.352246334</v>
      </c>
      <c r="AP392" s="219" t="n">
        <f aca="false">SUM(AP393)</f>
        <v>600000</v>
      </c>
      <c r="AQ392" s="219" t="n">
        <f aca="false">SUM(AQ393)</f>
        <v>0</v>
      </c>
      <c r="AR392" s="207" t="n">
        <f aca="false">SUM(AP392/$AN$2)</f>
        <v>79633.6850487756</v>
      </c>
      <c r="AS392" s="207"/>
      <c r="AT392" s="207" t="n">
        <f aca="false">SUM(AT393)</f>
        <v>114242.3</v>
      </c>
      <c r="AU392" s="207" t="n">
        <f aca="false">SUM(AU393)</f>
        <v>57250</v>
      </c>
      <c r="AV392" s="207" t="n">
        <f aca="false">SUM(AV393)</f>
        <v>0</v>
      </c>
      <c r="AW392" s="207" t="n">
        <f aca="false">SUM(AR392+AU392-AV392)</f>
        <v>136883.685048776</v>
      </c>
      <c r="AX392" s="215" t="n">
        <f aca="false">SUM(AX396)</f>
        <v>114242.3</v>
      </c>
      <c r="AY392" s="216" t="n">
        <f aca="false">SUM(AY396)</f>
        <v>0</v>
      </c>
      <c r="AZ392" s="216" t="n">
        <f aca="false">SUM(AZ396)</f>
        <v>21210.51</v>
      </c>
      <c r="BA392" s="287" t="n">
        <f aca="false">SUM(BA396)</f>
        <v>115673.18667463</v>
      </c>
      <c r="BE392" s="3" t="n">
        <v>62400</v>
      </c>
      <c r="BG392" s="3" t="n">
        <v>53273.18</v>
      </c>
      <c r="BI392" s="3"/>
    </row>
    <row r="393" customFormat="false" ht="12.75" hidden="false" customHeight="false" outlineLevel="0" collapsed="false">
      <c r="A393" s="204"/>
      <c r="B393" s="205"/>
      <c r="C393" s="205"/>
      <c r="D393" s="205"/>
      <c r="E393" s="205"/>
      <c r="F393" s="205"/>
      <c r="G393" s="205"/>
      <c r="H393" s="205"/>
      <c r="I393" s="217" t="s">
        <v>157</v>
      </c>
      <c r="J393" s="218"/>
      <c r="K393" s="205"/>
      <c r="L393" s="205"/>
      <c r="M393" s="205"/>
      <c r="N393" s="205"/>
      <c r="O393" s="205"/>
      <c r="P393" s="217" t="s">
        <v>157</v>
      </c>
      <c r="Q393" s="218"/>
      <c r="R393" s="213" t="e">
        <f aca="false">SUM(#REF!)</f>
        <v>#REF!</v>
      </c>
      <c r="S393" s="213" t="e">
        <f aca="false">SUM(S396)</f>
        <v>#REF!</v>
      </c>
      <c r="T393" s="213" t="e">
        <f aca="false">SUM(T396)</f>
        <v>#REF!</v>
      </c>
      <c r="U393" s="213" t="e">
        <f aca="false">SUM(U396)</f>
        <v>#REF!</v>
      </c>
      <c r="V393" s="213" t="e">
        <f aca="false">SUM(V396)</f>
        <v>#REF!</v>
      </c>
      <c r="W393" s="213" t="n">
        <f aca="false">SUM(W396)</f>
        <v>0</v>
      </c>
      <c r="X393" s="213" t="e">
        <f aca="false">SUM(X396)</f>
        <v>#REF!</v>
      </c>
      <c r="Y393" s="213" t="n">
        <f aca="false">SUM(Y396)</f>
        <v>1173441.66</v>
      </c>
      <c r="Z393" s="213" t="n">
        <f aca="false">SUM(Z396)</f>
        <v>1223141.66</v>
      </c>
      <c r="AA393" s="213" t="n">
        <f aca="false">SUM(AA396)</f>
        <v>324000</v>
      </c>
      <c r="AB393" s="213" t="n">
        <f aca="false">SUM(AB396)</f>
        <v>815696.4</v>
      </c>
      <c r="AC393" s="213" t="n">
        <f aca="false">SUM(AC396)</f>
        <v>648000</v>
      </c>
      <c r="AD393" s="213" t="n">
        <f aca="false">SUM(AD396)</f>
        <v>961000</v>
      </c>
      <c r="AE393" s="213" t="n">
        <f aca="false">SUM(AE396)</f>
        <v>0</v>
      </c>
      <c r="AF393" s="213" t="n">
        <f aca="false">SUM(AF396)</f>
        <v>0</v>
      </c>
      <c r="AG393" s="213" t="n">
        <f aca="false">SUM(AG396)</f>
        <v>961000</v>
      </c>
      <c r="AH393" s="213" t="n">
        <f aca="false">SUM(AH396)</f>
        <v>554110.41</v>
      </c>
      <c r="AI393" s="213" t="n">
        <f aca="false">SUM(AI396)</f>
        <v>1027800</v>
      </c>
      <c r="AJ393" s="213" t="n">
        <f aca="false">SUM(AJ396)</f>
        <v>593900.29</v>
      </c>
      <c r="AK393" s="213" t="n">
        <f aca="false">SUM(AK396)</f>
        <v>980000</v>
      </c>
      <c r="AL393" s="213" t="n">
        <f aca="false">SUM(AL396)</f>
        <v>0</v>
      </c>
      <c r="AM393" s="213" t="n">
        <f aca="false">SUM(AM396)</f>
        <v>0</v>
      </c>
      <c r="AN393" s="213" t="n">
        <f aca="false">SUM(AN396)</f>
        <v>980000</v>
      </c>
      <c r="AO393" s="207" t="n">
        <f aca="false">SUM(AN393/$AN$2)</f>
        <v>130068.352246334</v>
      </c>
      <c r="AP393" s="213" t="n">
        <f aca="false">SUM(AP396)</f>
        <v>600000</v>
      </c>
      <c r="AQ393" s="213" t="n">
        <f aca="false">SUM(AQ396)</f>
        <v>0</v>
      </c>
      <c r="AR393" s="207" t="n">
        <f aca="false">SUM(AP393/$AN$2)</f>
        <v>79633.6850487756</v>
      </c>
      <c r="AS393" s="207"/>
      <c r="AT393" s="207" t="n">
        <f aca="false">SUM(AT396)</f>
        <v>114242.3</v>
      </c>
      <c r="AU393" s="207" t="n">
        <f aca="false">SUM(AU396)</f>
        <v>57250</v>
      </c>
      <c r="AV393" s="207" t="n">
        <f aca="false">SUM(AV396)</f>
        <v>0</v>
      </c>
      <c r="AW393" s="207" t="n">
        <f aca="false">SUM(AR393+AU393-AV393)</f>
        <v>136883.685048776</v>
      </c>
      <c r="AX393" s="215"/>
      <c r="AY393" s="180"/>
      <c r="AZ393" s="180"/>
      <c r="BA393" s="160" t="n">
        <v>115673.19</v>
      </c>
      <c r="BI393" s="3"/>
    </row>
    <row r="394" customFormat="false" ht="12.75" hidden="false" customHeight="false" outlineLevel="0" collapsed="false">
      <c r="A394" s="204"/>
      <c r="B394" s="205" t="s">
        <v>178</v>
      </c>
      <c r="C394" s="205"/>
      <c r="D394" s="205"/>
      <c r="E394" s="205"/>
      <c r="F394" s="205"/>
      <c r="G394" s="205"/>
      <c r="H394" s="205"/>
      <c r="I394" s="234" t="s">
        <v>180</v>
      </c>
      <c r="J394" s="218" t="s">
        <v>181</v>
      </c>
      <c r="K394" s="205"/>
      <c r="L394" s="205"/>
      <c r="M394" s="205"/>
      <c r="N394" s="205"/>
      <c r="O394" s="205"/>
      <c r="P394" s="217"/>
      <c r="Q394" s="218"/>
      <c r="R394" s="213"/>
      <c r="S394" s="213"/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3"/>
      <c r="AN394" s="213"/>
      <c r="AO394" s="207" t="n">
        <f aca="false">SUM(AN394/$AN$2)</f>
        <v>0</v>
      </c>
      <c r="AP394" s="213" t="n">
        <v>600000</v>
      </c>
      <c r="AQ394" s="213"/>
      <c r="AR394" s="207" t="n">
        <f aca="false">SUM(AP394/$AN$2)</f>
        <v>79633.6850487756</v>
      </c>
      <c r="AS394" s="207"/>
      <c r="AT394" s="207"/>
      <c r="AU394" s="207"/>
      <c r="AV394" s="207"/>
      <c r="AW394" s="207" t="n">
        <v>136883.69</v>
      </c>
      <c r="AX394" s="215"/>
      <c r="AY394" s="180"/>
      <c r="AZ394" s="180"/>
      <c r="BA394" s="160" t="n">
        <v>62400</v>
      </c>
      <c r="BI394" s="3"/>
    </row>
    <row r="395" customFormat="false" ht="12.75" hidden="false" customHeight="false" outlineLevel="0" collapsed="false">
      <c r="A395" s="204"/>
      <c r="B395" s="205"/>
      <c r="C395" s="205"/>
      <c r="D395" s="205"/>
      <c r="E395" s="205"/>
      <c r="F395" s="205"/>
      <c r="G395" s="205"/>
      <c r="H395" s="205"/>
      <c r="I395" s="234" t="s">
        <v>271</v>
      </c>
      <c r="J395" s="218" t="s">
        <v>37</v>
      </c>
      <c r="K395" s="205"/>
      <c r="L395" s="205"/>
      <c r="M395" s="205"/>
      <c r="N395" s="205"/>
      <c r="O395" s="205"/>
      <c r="P395" s="217"/>
      <c r="Q395" s="218"/>
      <c r="R395" s="213"/>
      <c r="S395" s="213"/>
      <c r="T395" s="213"/>
      <c r="U395" s="213"/>
      <c r="V395" s="213"/>
      <c r="W395" s="213"/>
      <c r="X395" s="213"/>
      <c r="Y395" s="213"/>
      <c r="Z395" s="213"/>
      <c r="AA395" s="213"/>
      <c r="AB395" s="213"/>
      <c r="AC395" s="213"/>
      <c r="AD395" s="213"/>
      <c r="AE395" s="213"/>
      <c r="AF395" s="213"/>
      <c r="AG395" s="213"/>
      <c r="AH395" s="213"/>
      <c r="AI395" s="213"/>
      <c r="AJ395" s="213"/>
      <c r="AK395" s="213"/>
      <c r="AL395" s="213"/>
      <c r="AM395" s="213"/>
      <c r="AN395" s="213"/>
      <c r="AO395" s="207"/>
      <c r="AP395" s="213"/>
      <c r="AQ395" s="213"/>
      <c r="AR395" s="207"/>
      <c r="AS395" s="207"/>
      <c r="AT395" s="207"/>
      <c r="AU395" s="207"/>
      <c r="AV395" s="207"/>
      <c r="AW395" s="207"/>
      <c r="AX395" s="215"/>
      <c r="AY395" s="180"/>
      <c r="AZ395" s="180"/>
      <c r="BA395" s="160" t="n">
        <v>53273.18</v>
      </c>
      <c r="BI395" s="3"/>
    </row>
    <row r="396" customFormat="false" ht="12.75" hidden="false" customHeight="false" outlineLevel="0" collapsed="false">
      <c r="A396" s="242"/>
      <c r="B396" s="220"/>
      <c r="C396" s="220"/>
      <c r="D396" s="220"/>
      <c r="E396" s="220"/>
      <c r="F396" s="220"/>
      <c r="G396" s="220"/>
      <c r="H396" s="220"/>
      <c r="I396" s="206" t="n">
        <v>3</v>
      </c>
      <c r="J396" s="137" t="s">
        <v>71</v>
      </c>
      <c r="K396" s="220"/>
      <c r="L396" s="220"/>
      <c r="M396" s="220"/>
      <c r="N396" s="220"/>
      <c r="O396" s="220"/>
      <c r="P396" s="206" t="n">
        <v>3</v>
      </c>
      <c r="Q396" s="137" t="s">
        <v>71</v>
      </c>
      <c r="R396" s="213"/>
      <c r="S396" s="207" t="e">
        <f aca="false">SUM(S397)</f>
        <v>#REF!</v>
      </c>
      <c r="T396" s="207" t="e">
        <f aca="false">SUM(T397)</f>
        <v>#REF!</v>
      </c>
      <c r="U396" s="207" t="e">
        <f aca="false">SUM(U397)</f>
        <v>#REF!</v>
      </c>
      <c r="V396" s="207" t="e">
        <f aca="false">SUM(V397)</f>
        <v>#REF!</v>
      </c>
      <c r="W396" s="207" t="n">
        <f aca="false">SUM(W397)</f>
        <v>0</v>
      </c>
      <c r="X396" s="207" t="e">
        <f aca="false">SUM(X397+X404)</f>
        <v>#REF!</v>
      </c>
      <c r="Y396" s="207" t="n">
        <f aca="false">SUM(Y397+Y404)</f>
        <v>1173441.66</v>
      </c>
      <c r="Z396" s="207" t="n">
        <f aca="false">SUM(Z397+Z404)</f>
        <v>1223141.66</v>
      </c>
      <c r="AA396" s="207" t="n">
        <f aca="false">SUM(AA397+AA404)</f>
        <v>324000</v>
      </c>
      <c r="AB396" s="207" t="n">
        <f aca="false">SUM(AB397+AB404)</f>
        <v>815696.4</v>
      </c>
      <c r="AC396" s="207" t="n">
        <f aca="false">SUM(AC397+AC404)</f>
        <v>648000</v>
      </c>
      <c r="AD396" s="207" t="n">
        <f aca="false">SUM(AD397+AD404)</f>
        <v>961000</v>
      </c>
      <c r="AE396" s="207" t="n">
        <f aca="false">SUM(AE397+AE404)</f>
        <v>0</v>
      </c>
      <c r="AF396" s="207" t="n">
        <f aca="false">SUM(AF397+AF404)</f>
        <v>0</v>
      </c>
      <c r="AG396" s="207" t="n">
        <f aca="false">SUM(AG397+AG404)</f>
        <v>961000</v>
      </c>
      <c r="AH396" s="207" t="n">
        <f aca="false">SUM(AH397+AH404)</f>
        <v>554110.41</v>
      </c>
      <c r="AI396" s="207" t="n">
        <f aca="false">SUM(AI397+AI404)</f>
        <v>1027800</v>
      </c>
      <c r="AJ396" s="207" t="n">
        <f aca="false">SUM(AJ397+AJ404)</f>
        <v>593900.29</v>
      </c>
      <c r="AK396" s="207" t="n">
        <f aca="false">SUM(AK397+AK404)</f>
        <v>980000</v>
      </c>
      <c r="AL396" s="207" t="n">
        <f aca="false">SUM(AL397+AL404)</f>
        <v>0</v>
      </c>
      <c r="AM396" s="207" t="n">
        <f aca="false">SUM(AM397+AM404)</f>
        <v>0</v>
      </c>
      <c r="AN396" s="207" t="n">
        <f aca="false">SUM(AN397+AN404)</f>
        <v>980000</v>
      </c>
      <c r="AO396" s="207" t="n">
        <f aca="false">SUM(AN396/$AN$2)</f>
        <v>130068.352246334</v>
      </c>
      <c r="AP396" s="207" t="n">
        <f aca="false">SUM(AP397+AP404)</f>
        <v>600000</v>
      </c>
      <c r="AQ396" s="207" t="n">
        <f aca="false">SUM(AQ397+AQ404)</f>
        <v>0</v>
      </c>
      <c r="AR396" s="207" t="n">
        <f aca="false">SUM(AP396/$AN$2)</f>
        <v>79633.6850487756</v>
      </c>
      <c r="AS396" s="207"/>
      <c r="AT396" s="207" t="n">
        <f aca="false">SUM(AT397+AT404)</f>
        <v>114242.3</v>
      </c>
      <c r="AU396" s="207" t="n">
        <f aca="false">SUM(AU397+AU404)</f>
        <v>57250</v>
      </c>
      <c r="AV396" s="207" t="n">
        <f aca="false">SUM(AV397+AV404)</f>
        <v>0</v>
      </c>
      <c r="AW396" s="207" t="n">
        <f aca="false">SUM(AR396+AU396-AV396)</f>
        <v>136883.685048776</v>
      </c>
      <c r="AX396" s="215" t="n">
        <f aca="false">SUM(AX397+AX404)</f>
        <v>114242.3</v>
      </c>
      <c r="AY396" s="216" t="n">
        <f aca="false">SUM(AY397+AY404)</f>
        <v>0</v>
      </c>
      <c r="AZ396" s="216" t="n">
        <f aca="false">SUM(AZ397+AZ404)</f>
        <v>21210.51</v>
      </c>
      <c r="BA396" s="287" t="n">
        <f aca="false">SUM(BA397+BA404)</f>
        <v>115673.18667463</v>
      </c>
      <c r="BI396" s="3"/>
    </row>
    <row r="397" customFormat="false" ht="12.75" hidden="false" customHeight="false" outlineLevel="0" collapsed="false">
      <c r="A397" s="242"/>
      <c r="B397" s="220" t="s">
        <v>179</v>
      </c>
      <c r="C397" s="220"/>
      <c r="D397" s="220"/>
      <c r="E397" s="220"/>
      <c r="F397" s="220"/>
      <c r="G397" s="220"/>
      <c r="H397" s="220"/>
      <c r="I397" s="206" t="n">
        <v>31</v>
      </c>
      <c r="J397" s="137" t="s">
        <v>72</v>
      </c>
      <c r="K397" s="220"/>
      <c r="L397" s="220"/>
      <c r="M397" s="220"/>
      <c r="N397" s="220"/>
      <c r="O397" s="220"/>
      <c r="P397" s="206" t="n">
        <v>31</v>
      </c>
      <c r="Q397" s="137" t="s">
        <v>465</v>
      </c>
      <c r="R397" s="213"/>
      <c r="S397" s="207" t="e">
        <f aca="false">SUM(S398+S402)</f>
        <v>#REF!</v>
      </c>
      <c r="T397" s="207" t="e">
        <f aca="false">SUM(T398+T402)</f>
        <v>#REF!</v>
      </c>
      <c r="U397" s="207" t="e">
        <f aca="false">SUM(U398+U402)</f>
        <v>#REF!</v>
      </c>
      <c r="V397" s="207" t="e">
        <f aca="false">SUM(V398+V402)</f>
        <v>#REF!</v>
      </c>
      <c r="W397" s="207" t="n">
        <f aca="false">SUM(W398+W402)</f>
        <v>0</v>
      </c>
      <c r="X397" s="207" t="e">
        <f aca="false">SUM(X398+X402+#REF!)</f>
        <v>#REF!</v>
      </c>
      <c r="Y397" s="207" t="n">
        <f aca="false">SUM(Y398+Y402)</f>
        <v>905441.66</v>
      </c>
      <c r="Z397" s="207" t="n">
        <f aca="false">SUM(Z398+Z402)</f>
        <v>905441.66</v>
      </c>
      <c r="AA397" s="207" t="n">
        <f aca="false">SUM(AA398+AA402)</f>
        <v>206500</v>
      </c>
      <c r="AB397" s="207" t="n">
        <f aca="false">SUM(AB398+AB402)</f>
        <v>743375.5</v>
      </c>
      <c r="AC397" s="207" t="n">
        <f aca="false">SUM(AC398+AC402)</f>
        <v>413000</v>
      </c>
      <c r="AD397" s="207" t="n">
        <f aca="false">SUM(AD398+AD402)</f>
        <v>721000</v>
      </c>
      <c r="AE397" s="207" t="n">
        <f aca="false">SUM(AE398+AE402)</f>
        <v>0</v>
      </c>
      <c r="AF397" s="207" t="n">
        <f aca="false">SUM(AF398+AF402)</f>
        <v>0</v>
      </c>
      <c r="AG397" s="207" t="n">
        <f aca="false">SUM(AG398+AG402)</f>
        <v>721000</v>
      </c>
      <c r="AH397" s="207" t="n">
        <f aca="false">SUM(AH398+AH402)</f>
        <v>459991.9</v>
      </c>
      <c r="AI397" s="207" t="n">
        <f aca="false">SUM(AI398+AI402+AI400)</f>
        <v>858000</v>
      </c>
      <c r="AJ397" s="207" t="n">
        <f aca="false">SUM(AJ398+AJ402+AJ400)</f>
        <v>562659.07</v>
      </c>
      <c r="AK397" s="207" t="n">
        <f aca="false">SUM(AK398+AK402+AK400)</f>
        <v>858000</v>
      </c>
      <c r="AL397" s="207" t="n">
        <f aca="false">SUM(AL398+AL402+AL400)</f>
        <v>0</v>
      </c>
      <c r="AM397" s="207" t="n">
        <f aca="false">SUM(AM398+AM402+AM400)</f>
        <v>0</v>
      </c>
      <c r="AN397" s="207" t="n">
        <f aca="false">SUM(AN398+AN402+AN400)</f>
        <v>858000</v>
      </c>
      <c r="AO397" s="207" t="n">
        <f aca="false">SUM(AN397/$AN$2)</f>
        <v>113876.169619749</v>
      </c>
      <c r="AP397" s="207" t="n">
        <f aca="false">SUM(AP398+AP402+AP400)</f>
        <v>508000</v>
      </c>
      <c r="AQ397" s="207"/>
      <c r="AR397" s="207" t="n">
        <f aca="false">SUM(AP397/$AN$2)</f>
        <v>67423.18667463</v>
      </c>
      <c r="AS397" s="207"/>
      <c r="AT397" s="207" t="n">
        <f aca="false">SUM(AT398+AT402+AT400)</f>
        <v>107222.86</v>
      </c>
      <c r="AU397" s="207" t="n">
        <f aca="false">SUM(AU398+AU402+AU400)</f>
        <v>50000</v>
      </c>
      <c r="AV397" s="207" t="n">
        <f aca="false">SUM(AV398+AV402+AV400)</f>
        <v>0</v>
      </c>
      <c r="AW397" s="207" t="n">
        <f aca="false">SUM(AW398+AW402+AW400)</f>
        <v>117423.18667463</v>
      </c>
      <c r="AX397" s="215" t="n">
        <f aca="false">SUM(AX398+AX402)</f>
        <v>107222.86</v>
      </c>
      <c r="AY397" s="216" t="n">
        <f aca="false">SUM(AY398+AY402)</f>
        <v>0</v>
      </c>
      <c r="AZ397" s="216" t="n">
        <f aca="false">SUM(AZ398+AZ402)</f>
        <v>9000</v>
      </c>
      <c r="BA397" s="287" t="n">
        <f aca="false">SUM(BA398+BA400+BA402)</f>
        <v>108423.18667463</v>
      </c>
      <c r="BI397" s="3"/>
    </row>
    <row r="398" customFormat="false" ht="12.75" hidden="true" customHeight="false" outlineLevel="0" collapsed="false">
      <c r="A398" s="204"/>
      <c r="B398" s="205" t="s">
        <v>466</v>
      </c>
      <c r="C398" s="205"/>
      <c r="D398" s="205"/>
      <c r="E398" s="205"/>
      <c r="F398" s="205"/>
      <c r="G398" s="205"/>
      <c r="H398" s="205"/>
      <c r="I398" s="217" t="n">
        <v>311</v>
      </c>
      <c r="J398" s="218" t="s">
        <v>187</v>
      </c>
      <c r="K398" s="205"/>
      <c r="L398" s="205"/>
      <c r="M398" s="205"/>
      <c r="N398" s="205"/>
      <c r="O398" s="205"/>
      <c r="P398" s="217" t="n">
        <v>311</v>
      </c>
      <c r="Q398" s="218" t="s">
        <v>187</v>
      </c>
      <c r="R398" s="213"/>
      <c r="S398" s="219" t="e">
        <f aca="false">SUM(#REF!)</f>
        <v>#REF!</v>
      </c>
      <c r="T398" s="219" t="e">
        <f aca="false">SUM(#REF!)</f>
        <v>#REF!</v>
      </c>
      <c r="U398" s="219" t="e">
        <f aca="false">SUM(#REF!)</f>
        <v>#REF!</v>
      </c>
      <c r="V398" s="219" t="e">
        <f aca="false">SUM(#REF!)</f>
        <v>#REF!</v>
      </c>
      <c r="W398" s="219" t="n">
        <v>0</v>
      </c>
      <c r="X398" s="219" t="n">
        <v>670000</v>
      </c>
      <c r="Y398" s="219" t="n">
        <f aca="false">SUM(Y399)</f>
        <v>783080.3</v>
      </c>
      <c r="Z398" s="219" t="n">
        <f aca="false">SUM(Z399)</f>
        <v>783080.3</v>
      </c>
      <c r="AA398" s="219" t="n">
        <f aca="false">SUM(AA399)</f>
        <v>182500</v>
      </c>
      <c r="AB398" s="219" t="n">
        <f aca="false">SUM(AB399)</f>
        <v>687632.27</v>
      </c>
      <c r="AC398" s="219" t="n">
        <f aca="false">SUM(AC399)</f>
        <v>365000</v>
      </c>
      <c r="AD398" s="219" t="n">
        <f aca="false">SUM(AD399)</f>
        <v>665000</v>
      </c>
      <c r="AE398" s="219" t="n">
        <f aca="false">SUM(AE399)</f>
        <v>0</v>
      </c>
      <c r="AF398" s="219" t="n">
        <f aca="false">SUM(AF399)</f>
        <v>0</v>
      </c>
      <c r="AG398" s="219" t="n">
        <f aca="false">SUM(AG399)</f>
        <v>665000</v>
      </c>
      <c r="AH398" s="219" t="n">
        <f aca="false">SUM(AH399)</f>
        <v>394588.01</v>
      </c>
      <c r="AI398" s="219" t="n">
        <f aca="false">SUM(AI399)</f>
        <v>720000</v>
      </c>
      <c r="AJ398" s="219" t="n">
        <f aca="false">SUM(AJ399)</f>
        <v>482969.21</v>
      </c>
      <c r="AK398" s="219" t="n">
        <f aca="false">SUM(AK399)</f>
        <v>720000</v>
      </c>
      <c r="AL398" s="219" t="n">
        <f aca="false">SUM(AL399)</f>
        <v>0</v>
      </c>
      <c r="AM398" s="219" t="n">
        <f aca="false">SUM(AM399)</f>
        <v>0</v>
      </c>
      <c r="AN398" s="219" t="n">
        <f aca="false">SUM(AN399)</f>
        <v>720000</v>
      </c>
      <c r="AO398" s="207" t="n">
        <f aca="false">SUM(AN398/$AN$2)</f>
        <v>95560.4220585308</v>
      </c>
      <c r="AP398" s="219" t="n">
        <f aca="false">SUM(AP399)</f>
        <v>450000</v>
      </c>
      <c r="AQ398" s="219"/>
      <c r="AR398" s="207" t="n">
        <f aca="false">SUM(AP398/$AN$2)</f>
        <v>59725.2637865817</v>
      </c>
      <c r="AS398" s="207"/>
      <c r="AT398" s="207" t="n">
        <f aca="false">SUM(AT399)</f>
        <v>92036.85</v>
      </c>
      <c r="AU398" s="207" t="n">
        <f aca="false">SUM(AU399)</f>
        <v>40000</v>
      </c>
      <c r="AV398" s="207" t="n">
        <f aca="false">SUM(AV399)</f>
        <v>0</v>
      </c>
      <c r="AW398" s="207" t="n">
        <f aca="false">SUM(AR398+AU398-AV398)</f>
        <v>99725.2637865817</v>
      </c>
      <c r="AX398" s="215" t="n">
        <f aca="false">SUM(AX399)</f>
        <v>92036.85</v>
      </c>
      <c r="AY398" s="216" t="n">
        <f aca="false">SUM(AY399)</f>
        <v>0</v>
      </c>
      <c r="AZ398" s="216" t="n">
        <f aca="false">SUM(AZ399)</f>
        <v>7000</v>
      </c>
      <c r="BA398" s="287" t="n">
        <f aca="false">SUM(BA399)</f>
        <v>92725.2637865817</v>
      </c>
      <c r="BI398" s="3"/>
    </row>
    <row r="399" customFormat="false" ht="12.75" hidden="true" customHeight="false" outlineLevel="0" collapsed="false">
      <c r="A399" s="204"/>
      <c r="B399" s="205"/>
      <c r="C399" s="205"/>
      <c r="D399" s="205"/>
      <c r="E399" s="205"/>
      <c r="F399" s="205"/>
      <c r="G399" s="205"/>
      <c r="H399" s="205"/>
      <c r="I399" s="217" t="n">
        <v>31111</v>
      </c>
      <c r="J399" s="218" t="s">
        <v>467</v>
      </c>
      <c r="K399" s="205"/>
      <c r="L399" s="205"/>
      <c r="M399" s="205"/>
      <c r="N399" s="205"/>
      <c r="O399" s="205"/>
      <c r="P399" s="217"/>
      <c r="Q399" s="218"/>
      <c r="R399" s="213"/>
      <c r="S399" s="219"/>
      <c r="T399" s="219"/>
      <c r="U399" s="219"/>
      <c r="V399" s="219"/>
      <c r="W399" s="219"/>
      <c r="X399" s="219"/>
      <c r="Y399" s="219" t="n">
        <v>783080.3</v>
      </c>
      <c r="Z399" s="219" t="n">
        <v>783080.3</v>
      </c>
      <c r="AA399" s="219" t="n">
        <v>182500</v>
      </c>
      <c r="AB399" s="219" t="n">
        <v>687632.27</v>
      </c>
      <c r="AC399" s="219" t="n">
        <v>365000</v>
      </c>
      <c r="AD399" s="219" t="n">
        <v>665000</v>
      </c>
      <c r="AE399" s="219"/>
      <c r="AF399" s="219"/>
      <c r="AG399" s="221" t="n">
        <f aca="false">SUM(AD399+AE399-AF399)</f>
        <v>665000</v>
      </c>
      <c r="AH399" s="219" t="n">
        <v>394588.01</v>
      </c>
      <c r="AI399" s="219" t="n">
        <v>720000</v>
      </c>
      <c r="AJ399" s="180" t="n">
        <v>482969.21</v>
      </c>
      <c r="AK399" s="219" t="n">
        <v>720000</v>
      </c>
      <c r="AL399" s="219"/>
      <c r="AM399" s="219"/>
      <c r="AN399" s="180" t="n">
        <f aca="false">SUM(AK399+AL399-AM399)</f>
        <v>720000</v>
      </c>
      <c r="AO399" s="207" t="n">
        <f aca="false">SUM(AN399/$AN$2)</f>
        <v>95560.4220585308</v>
      </c>
      <c r="AP399" s="180" t="n">
        <v>450000</v>
      </c>
      <c r="AQ399" s="180"/>
      <c r="AR399" s="207" t="n">
        <f aca="false">SUM(AP399/$AN$2)</f>
        <v>59725.2637865817</v>
      </c>
      <c r="AS399" s="207" t="n">
        <v>92036.85</v>
      </c>
      <c r="AT399" s="207" t="n">
        <v>92036.85</v>
      </c>
      <c r="AU399" s="207" t="n">
        <v>40000</v>
      </c>
      <c r="AV399" s="207"/>
      <c r="AW399" s="207" t="n">
        <f aca="false">SUM(AR399+AU399-AV399)</f>
        <v>99725.2637865817</v>
      </c>
      <c r="AX399" s="215" t="n">
        <v>92036.85</v>
      </c>
      <c r="AY399" s="180"/>
      <c r="AZ399" s="180" t="n">
        <v>7000</v>
      </c>
      <c r="BA399" s="160" t="n">
        <f aca="false">SUM(AW399+AY399-AZ399)</f>
        <v>92725.2637865817</v>
      </c>
      <c r="BI399" s="3"/>
    </row>
    <row r="400" customFormat="false" ht="12.75" hidden="true" customHeight="false" outlineLevel="0" collapsed="false">
      <c r="A400" s="204"/>
      <c r="B400" s="205"/>
      <c r="C400" s="205"/>
      <c r="D400" s="205"/>
      <c r="E400" s="205"/>
      <c r="F400" s="205"/>
      <c r="G400" s="205"/>
      <c r="H400" s="205"/>
      <c r="I400" s="217" t="n">
        <v>312</v>
      </c>
      <c r="J400" s="218" t="s">
        <v>190</v>
      </c>
      <c r="K400" s="205"/>
      <c r="L400" s="205"/>
      <c r="M400" s="205"/>
      <c r="N400" s="205"/>
      <c r="O400" s="205"/>
      <c r="P400" s="217"/>
      <c r="Q400" s="218"/>
      <c r="R400" s="213"/>
      <c r="S400" s="21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 t="n">
        <f aca="false">SUM(AC401:AC401)</f>
        <v>0</v>
      </c>
      <c r="AD400" s="219" t="n">
        <f aca="false">SUM(AD401:AD401)</f>
        <v>6000</v>
      </c>
      <c r="AE400" s="219" t="n">
        <f aca="false">SUM(AE401:AE401)</f>
        <v>0</v>
      </c>
      <c r="AF400" s="219" t="n">
        <f aca="false">SUM(AF401:AF401)</f>
        <v>0</v>
      </c>
      <c r="AG400" s="219" t="n">
        <f aca="false">SUM(AG401:AG401)</f>
        <v>6000</v>
      </c>
      <c r="AH400" s="219" t="n">
        <f aca="false">SUM(AH401:AH401)</f>
        <v>0</v>
      </c>
      <c r="AI400" s="219" t="n">
        <f aca="false">SUM(AI401:AI401)</f>
        <v>18000</v>
      </c>
      <c r="AJ400" s="219" t="n">
        <f aca="false">SUM(AJ401:AJ401)</f>
        <v>0</v>
      </c>
      <c r="AK400" s="219" t="n">
        <f aca="false">SUM(AK401:AK401)</f>
        <v>18000</v>
      </c>
      <c r="AL400" s="219" t="n">
        <f aca="false">SUM(AL401:AL401)</f>
        <v>0</v>
      </c>
      <c r="AM400" s="219" t="n">
        <f aca="false">SUM(AM401:AM401)</f>
        <v>0</v>
      </c>
      <c r="AN400" s="219" t="n">
        <f aca="false">SUM(AN401:AN401)</f>
        <v>18000</v>
      </c>
      <c r="AO400" s="207" t="n">
        <f aca="false">SUM(AN400/$AN$2)</f>
        <v>2389.01055146327</v>
      </c>
      <c r="AP400" s="219" t="n">
        <f aca="false">SUM(AP401:AP401)</f>
        <v>1500</v>
      </c>
      <c r="AQ400" s="219"/>
      <c r="AR400" s="207" t="n">
        <f aca="false">SUM(AP400/$AN$2)</f>
        <v>199.084212621939</v>
      </c>
      <c r="AS400" s="207"/>
      <c r="AT400" s="207" t="n">
        <f aca="false">SUM(AT401:AT401)</f>
        <v>0</v>
      </c>
      <c r="AU400" s="207" t="n">
        <f aca="false">SUM(AU401:AU401)</f>
        <v>0</v>
      </c>
      <c r="AV400" s="207" t="n">
        <f aca="false">SUM(AV401:AV401)</f>
        <v>0</v>
      </c>
      <c r="AW400" s="207" t="n">
        <f aca="false">SUM(AR400+AU400-AV400)</f>
        <v>199.084212621939</v>
      </c>
      <c r="AX400" s="215"/>
      <c r="AY400" s="180"/>
      <c r="AZ400" s="180"/>
      <c r="BA400" s="160" t="n">
        <f aca="false">SUM(AW400+AY400-AZ400)</f>
        <v>199.084212621939</v>
      </c>
      <c r="BI400" s="3"/>
    </row>
    <row r="401" customFormat="false" ht="12.75" hidden="true" customHeight="false" outlineLevel="0" collapsed="false">
      <c r="A401" s="204"/>
      <c r="B401" s="205"/>
      <c r="C401" s="205"/>
      <c r="D401" s="205"/>
      <c r="E401" s="205"/>
      <c r="F401" s="205"/>
      <c r="G401" s="205"/>
      <c r="H401" s="205"/>
      <c r="I401" s="217" t="n">
        <v>31216</v>
      </c>
      <c r="J401" s="218" t="s">
        <v>468</v>
      </c>
      <c r="K401" s="205"/>
      <c r="L401" s="205"/>
      <c r="M401" s="205"/>
      <c r="N401" s="205"/>
      <c r="O401" s="205"/>
      <c r="P401" s="217"/>
      <c r="Q401" s="218"/>
      <c r="R401" s="213"/>
      <c r="S401" s="219"/>
      <c r="T401" s="219"/>
      <c r="U401" s="219"/>
      <c r="V401" s="219"/>
      <c r="W401" s="219"/>
      <c r="X401" s="219"/>
      <c r="Y401" s="219"/>
      <c r="Z401" s="219"/>
      <c r="AA401" s="219"/>
      <c r="AB401" s="219"/>
      <c r="AC401" s="219"/>
      <c r="AD401" s="219" t="n">
        <v>6000</v>
      </c>
      <c r="AE401" s="219"/>
      <c r="AF401" s="219"/>
      <c r="AG401" s="221" t="n">
        <f aca="false">SUM(AD401+AE401-AF401)</f>
        <v>6000</v>
      </c>
      <c r="AH401" s="219"/>
      <c r="AI401" s="219" t="n">
        <v>18000</v>
      </c>
      <c r="AJ401" s="180" t="n">
        <v>0</v>
      </c>
      <c r="AK401" s="219" t="n">
        <v>18000</v>
      </c>
      <c r="AL401" s="219"/>
      <c r="AM401" s="219"/>
      <c r="AN401" s="180" t="n">
        <f aca="false">SUM(AK401+AL401-AM401)</f>
        <v>18000</v>
      </c>
      <c r="AO401" s="207" t="n">
        <f aca="false">SUM(AN401/$AN$2)</f>
        <v>2389.01055146327</v>
      </c>
      <c r="AP401" s="180" t="n">
        <v>1500</v>
      </c>
      <c r="AQ401" s="180"/>
      <c r="AR401" s="207" t="n">
        <f aca="false">SUM(AP401/$AN$2)</f>
        <v>199.084212621939</v>
      </c>
      <c r="AS401" s="207"/>
      <c r="AT401" s="207"/>
      <c r="AU401" s="207"/>
      <c r="AV401" s="207"/>
      <c r="AW401" s="207" t="n">
        <f aca="false">SUM(AR401+AU401-AV401)</f>
        <v>199.084212621939</v>
      </c>
      <c r="AX401" s="215"/>
      <c r="AY401" s="180"/>
      <c r="AZ401" s="180"/>
      <c r="BA401" s="160" t="n">
        <f aca="false">SUM(AW401+AY401-AZ401)</f>
        <v>199.084212621939</v>
      </c>
      <c r="BI401" s="3"/>
    </row>
    <row r="402" customFormat="false" ht="12.75" hidden="true" customHeight="false" outlineLevel="0" collapsed="false">
      <c r="A402" s="204"/>
      <c r="B402" s="205"/>
      <c r="C402" s="205"/>
      <c r="D402" s="205"/>
      <c r="E402" s="205"/>
      <c r="F402" s="205"/>
      <c r="G402" s="205"/>
      <c r="H402" s="205"/>
      <c r="I402" s="217" t="n">
        <v>313</v>
      </c>
      <c r="J402" s="218" t="s">
        <v>194</v>
      </c>
      <c r="K402" s="205"/>
      <c r="L402" s="205"/>
      <c r="M402" s="205"/>
      <c r="N402" s="205"/>
      <c r="O402" s="205"/>
      <c r="P402" s="217" t="n">
        <v>313</v>
      </c>
      <c r="Q402" s="218" t="s">
        <v>194</v>
      </c>
      <c r="R402" s="213"/>
      <c r="S402" s="219" t="n">
        <f aca="false">SUM(S403:S403)</f>
        <v>0</v>
      </c>
      <c r="T402" s="219" t="n">
        <f aca="false">SUM(T403:T403)</f>
        <v>97602.36</v>
      </c>
      <c r="U402" s="219" t="n">
        <f aca="false">SUM(U403:U403)</f>
        <v>97602.36</v>
      </c>
      <c r="V402" s="219" t="n">
        <f aca="false">SUM(V403:V403)</f>
        <v>0</v>
      </c>
      <c r="W402" s="219" t="n">
        <f aca="false">SUM(W403:W403)</f>
        <v>0</v>
      </c>
      <c r="X402" s="219" t="n">
        <f aca="false">SUM(X403:X403)</f>
        <v>101000</v>
      </c>
      <c r="Y402" s="219" t="n">
        <f aca="false">SUM(Y403:Y403)</f>
        <v>122361.36</v>
      </c>
      <c r="Z402" s="219" t="n">
        <f aca="false">SUM(Z403:Z403)</f>
        <v>122361.36</v>
      </c>
      <c r="AA402" s="219" t="n">
        <f aca="false">SUM(AA403:AA403)</f>
        <v>24000</v>
      </c>
      <c r="AB402" s="219" t="n">
        <f aca="false">SUM(AB403:AB403)</f>
        <v>55743.23</v>
      </c>
      <c r="AC402" s="219" t="n">
        <f aca="false">SUM(AC403:AC403)</f>
        <v>48000</v>
      </c>
      <c r="AD402" s="219" t="n">
        <f aca="false">SUM(AD403:AD403)</f>
        <v>56000</v>
      </c>
      <c r="AE402" s="219" t="n">
        <f aca="false">SUM(AE403:AE403)</f>
        <v>0</v>
      </c>
      <c r="AF402" s="219" t="n">
        <f aca="false">SUM(AF403:AF403)</f>
        <v>0</v>
      </c>
      <c r="AG402" s="219" t="n">
        <f aca="false">SUM(AG403:AG403)</f>
        <v>56000</v>
      </c>
      <c r="AH402" s="219" t="n">
        <f aca="false">SUM(AH403:AH403)</f>
        <v>65403.89</v>
      </c>
      <c r="AI402" s="219" t="n">
        <f aca="false">SUM(AI403:AI403)</f>
        <v>120000</v>
      </c>
      <c r="AJ402" s="219" t="n">
        <f aca="false">SUM(AJ403:AJ403)</f>
        <v>79689.86</v>
      </c>
      <c r="AK402" s="219" t="n">
        <f aca="false">SUM(AK403:AK403)</f>
        <v>120000</v>
      </c>
      <c r="AL402" s="219" t="n">
        <f aca="false">SUM(AL403:AL403)</f>
        <v>0</v>
      </c>
      <c r="AM402" s="219" t="n">
        <f aca="false">SUM(AM403:AM403)</f>
        <v>0</v>
      </c>
      <c r="AN402" s="219" t="n">
        <f aca="false">SUM(AN403:AN403)</f>
        <v>120000</v>
      </c>
      <c r="AO402" s="207" t="n">
        <f aca="false">SUM(AN402/$AN$2)</f>
        <v>15926.7370097551</v>
      </c>
      <c r="AP402" s="219" t="n">
        <f aca="false">SUM(AP403:AP403)</f>
        <v>56500</v>
      </c>
      <c r="AQ402" s="219"/>
      <c r="AR402" s="207" t="n">
        <f aca="false">SUM(AP402/$AN$2)</f>
        <v>7498.83867542637</v>
      </c>
      <c r="AS402" s="207"/>
      <c r="AT402" s="207" t="n">
        <f aca="false">SUM(AT403:AT403)</f>
        <v>15186.01</v>
      </c>
      <c r="AU402" s="207" t="n">
        <f aca="false">SUM(AU403:AU403)</f>
        <v>10000</v>
      </c>
      <c r="AV402" s="207" t="n">
        <f aca="false">SUM(AV403:AV403)</f>
        <v>0</v>
      </c>
      <c r="AW402" s="207" t="n">
        <f aca="false">SUM(AR402+AU402-AV402)</f>
        <v>17498.8386754264</v>
      </c>
      <c r="AX402" s="215" t="n">
        <f aca="false">SUM(AX403)</f>
        <v>15186.01</v>
      </c>
      <c r="AY402" s="216" t="n">
        <f aca="false">SUM(AY403)</f>
        <v>0</v>
      </c>
      <c r="AZ402" s="216" t="n">
        <f aca="false">SUM(AZ403)</f>
        <v>2000</v>
      </c>
      <c r="BA402" s="287" t="n">
        <f aca="false">SUM(BA403)</f>
        <v>15498.8386754264</v>
      </c>
      <c r="BI402" s="3"/>
    </row>
    <row r="403" customFormat="false" ht="12.75" hidden="true" customHeight="false" outlineLevel="0" collapsed="false">
      <c r="A403" s="204"/>
      <c r="B403" s="205"/>
      <c r="C403" s="205"/>
      <c r="D403" s="205"/>
      <c r="E403" s="205"/>
      <c r="F403" s="205"/>
      <c r="G403" s="205"/>
      <c r="H403" s="205"/>
      <c r="I403" s="217" t="n">
        <v>31321</v>
      </c>
      <c r="J403" s="218" t="s">
        <v>195</v>
      </c>
      <c r="K403" s="205"/>
      <c r="L403" s="205"/>
      <c r="M403" s="205"/>
      <c r="N403" s="205"/>
      <c r="O403" s="205"/>
      <c r="P403" s="217" t="n">
        <v>3132</v>
      </c>
      <c r="Q403" s="218" t="s">
        <v>195</v>
      </c>
      <c r="R403" s="213"/>
      <c r="S403" s="219" t="n">
        <v>0</v>
      </c>
      <c r="T403" s="219" t="n">
        <v>97602.36</v>
      </c>
      <c r="U403" s="219" t="n">
        <v>97602.36</v>
      </c>
      <c r="V403" s="219"/>
      <c r="W403" s="219" t="n">
        <v>0</v>
      </c>
      <c r="X403" s="219" t="n">
        <v>101000</v>
      </c>
      <c r="Y403" s="219" t="n">
        <v>122361.36</v>
      </c>
      <c r="Z403" s="219" t="n">
        <v>122361.36</v>
      </c>
      <c r="AA403" s="219" t="n">
        <v>24000</v>
      </c>
      <c r="AB403" s="219" t="n">
        <v>55743.23</v>
      </c>
      <c r="AC403" s="219" t="n">
        <v>48000</v>
      </c>
      <c r="AD403" s="219" t="n">
        <v>56000</v>
      </c>
      <c r="AE403" s="219"/>
      <c r="AF403" s="219"/>
      <c r="AG403" s="221" t="n">
        <f aca="false">SUM(AD403+AE403-AF403)</f>
        <v>56000</v>
      </c>
      <c r="AH403" s="219" t="n">
        <v>65403.89</v>
      </c>
      <c r="AI403" s="219" t="n">
        <v>120000</v>
      </c>
      <c r="AJ403" s="180" t="n">
        <v>79689.86</v>
      </c>
      <c r="AK403" s="219" t="n">
        <v>120000</v>
      </c>
      <c r="AL403" s="219"/>
      <c r="AM403" s="219"/>
      <c r="AN403" s="180" t="n">
        <f aca="false">SUM(AK403+AL403-AM403)</f>
        <v>120000</v>
      </c>
      <c r="AO403" s="207" t="n">
        <f aca="false">SUM(AN403/$AN$2)</f>
        <v>15926.7370097551</v>
      </c>
      <c r="AP403" s="180" t="n">
        <v>56500</v>
      </c>
      <c r="AQ403" s="180"/>
      <c r="AR403" s="207" t="n">
        <f aca="false">SUM(AP403/$AN$2)</f>
        <v>7498.83867542637</v>
      </c>
      <c r="AS403" s="207" t="n">
        <v>15186.01</v>
      </c>
      <c r="AT403" s="207" t="n">
        <v>15186.01</v>
      </c>
      <c r="AU403" s="207" t="n">
        <v>10000</v>
      </c>
      <c r="AV403" s="207"/>
      <c r="AW403" s="207" t="n">
        <f aca="false">SUM(AR403+AU403-AV403)</f>
        <v>17498.8386754264</v>
      </c>
      <c r="AX403" s="215" t="n">
        <v>15186.01</v>
      </c>
      <c r="AY403" s="180"/>
      <c r="AZ403" s="180" t="n">
        <v>2000</v>
      </c>
      <c r="BA403" s="160" t="n">
        <f aca="false">SUM(AW403+AY403-AZ403)</f>
        <v>15498.8386754264</v>
      </c>
      <c r="BI403" s="3"/>
    </row>
    <row r="404" customFormat="false" ht="13.5" hidden="false" customHeight="false" outlineLevel="0" collapsed="false">
      <c r="A404" s="293"/>
      <c r="B404" s="294" t="s">
        <v>179</v>
      </c>
      <c r="C404" s="294"/>
      <c r="D404" s="294"/>
      <c r="E404" s="294"/>
      <c r="F404" s="294"/>
      <c r="G404" s="294"/>
      <c r="H404" s="294"/>
      <c r="I404" s="295" t="n">
        <v>32</v>
      </c>
      <c r="J404" s="278" t="s">
        <v>73</v>
      </c>
      <c r="K404" s="256" t="e">
        <f aca="false">SUM(K405+K411+#REF!+#REF!)</f>
        <v>#REF!</v>
      </c>
      <c r="L404" s="256" t="e">
        <f aca="false">SUM(L405+L411+#REF!+#REF!)</f>
        <v>#REF!</v>
      </c>
      <c r="M404" s="256" t="e">
        <f aca="false">SUM(M405+M411+#REF!+#REF!)</f>
        <v>#REF!</v>
      </c>
      <c r="N404" s="256" t="e">
        <f aca="false">SUM(N405+N411+#REF!+#REF!)</f>
        <v>#REF!</v>
      </c>
      <c r="O404" s="256" t="e">
        <f aca="false">SUM(O405+O411+#REF!+#REF!)</f>
        <v>#REF!</v>
      </c>
      <c r="P404" s="256" t="e">
        <f aca="false">SUM(P405+P411+#REF!+#REF!)</f>
        <v>#REF!</v>
      </c>
      <c r="Q404" s="256" t="e">
        <f aca="false">SUM(Q405+Q411+#REF!+#REF!)</f>
        <v>#REF!</v>
      </c>
      <c r="R404" s="256" t="n">
        <v>815000</v>
      </c>
      <c r="S404" s="256" t="e">
        <f aca="false">SUM(S405+S410+S413)</f>
        <v>#REF!</v>
      </c>
      <c r="T404" s="256" t="e">
        <f aca="false">SUM(T405+T410+T413)</f>
        <v>#REF!</v>
      </c>
      <c r="U404" s="256" t="n">
        <f aca="false">SUM(U405+U410+U413)</f>
        <v>525680</v>
      </c>
      <c r="V404" s="256" t="n">
        <f aca="false">SUM(V405+V410+V413)</f>
        <v>0</v>
      </c>
      <c r="W404" s="256" t="e">
        <f aca="false">SUM(W405+W410+W413)</f>
        <v>#REF!</v>
      </c>
      <c r="X404" s="256" t="n">
        <f aca="false">SUM(X405+X410+X413+X416)</f>
        <v>105000</v>
      </c>
      <c r="Y404" s="256" t="n">
        <f aca="false">SUM(Y405+Y410+Y413+Y416)</f>
        <v>268000</v>
      </c>
      <c r="Z404" s="256" t="n">
        <f aca="false">SUM(Z405+Z410+Z413+Z416)</f>
        <v>317700</v>
      </c>
      <c r="AA404" s="256" t="n">
        <f aca="false">AA405+AA410+AA413+AA416</f>
        <v>117500</v>
      </c>
      <c r="AB404" s="256" t="n">
        <f aca="false">AB405+AB410+AB413+AB416</f>
        <v>72320.9</v>
      </c>
      <c r="AC404" s="256" t="n">
        <f aca="false">AC405+AC410+AC413+AC416</f>
        <v>235000</v>
      </c>
      <c r="AD404" s="256" t="n">
        <f aca="false">AD405+AD410+AD413+AD416</f>
        <v>240000</v>
      </c>
      <c r="AE404" s="256" t="n">
        <f aca="false">AE405+AE410+AE413+AE416</f>
        <v>0</v>
      </c>
      <c r="AF404" s="256" t="n">
        <f aca="false">AF405+AF410+AF413+AF416</f>
        <v>0</v>
      </c>
      <c r="AG404" s="256" t="n">
        <f aca="false">AG405+AG410+AG413+AG416</f>
        <v>240000</v>
      </c>
      <c r="AH404" s="256" t="n">
        <f aca="false">AH405+AH410+AH413+AH416</f>
        <v>94118.51</v>
      </c>
      <c r="AI404" s="256" t="n">
        <f aca="false">AI405+AI410+AI413+AI416</f>
        <v>169800</v>
      </c>
      <c r="AJ404" s="256" t="n">
        <f aca="false">AJ405+AJ410+AJ413+AJ416</f>
        <v>31241.22</v>
      </c>
      <c r="AK404" s="256" t="n">
        <f aca="false">AK405+AK410+AK413+AK416</f>
        <v>122000</v>
      </c>
      <c r="AL404" s="256" t="n">
        <f aca="false">AL405+AL410+AL413+AL416</f>
        <v>0</v>
      </c>
      <c r="AM404" s="256" t="n">
        <f aca="false">AM405+AM410+AM413+AM416</f>
        <v>0</v>
      </c>
      <c r="AN404" s="256" t="n">
        <f aca="false">AN405+AN410+AN413+AN416</f>
        <v>122000</v>
      </c>
      <c r="AO404" s="256" t="n">
        <f aca="false">SUM(AN404/$AN$2)</f>
        <v>16192.1826265844</v>
      </c>
      <c r="AP404" s="256" t="n">
        <f aca="false">AP405+AP410+AP413+AP416</f>
        <v>92000</v>
      </c>
      <c r="AQ404" s="256"/>
      <c r="AR404" s="256" t="n">
        <f aca="false">SUM(AR416)</f>
        <v>12210.51</v>
      </c>
      <c r="AS404" s="256"/>
      <c r="AT404" s="256" t="n">
        <f aca="false">AT405+AT410+AT413+AT416</f>
        <v>7019.44</v>
      </c>
      <c r="AU404" s="256" t="n">
        <f aca="false">AU405+AU410+AU413+AU416</f>
        <v>7250</v>
      </c>
      <c r="AV404" s="256" t="n">
        <f aca="false">AV405+AV410+AV413+AV416</f>
        <v>0</v>
      </c>
      <c r="AW404" s="256" t="n">
        <f aca="false">AW405+AW410+AW413+AW416</f>
        <v>19460.51</v>
      </c>
      <c r="AX404" s="259" t="n">
        <f aca="false">SUM(AX405+AX410+AX413+AX416)</f>
        <v>7019.44</v>
      </c>
      <c r="AY404" s="296" t="n">
        <f aca="false">SUM(AY405+AY410+AY413+AY416)</f>
        <v>0</v>
      </c>
      <c r="AZ404" s="296" t="n">
        <f aca="false">SUM(AZ405+AZ410+AZ413+AZ416)</f>
        <v>12210.51</v>
      </c>
      <c r="BA404" s="297" t="n">
        <f aca="false">SUM(BA405+BA410+BA413+BA416)</f>
        <v>7250</v>
      </c>
      <c r="BI404" s="3"/>
    </row>
    <row r="405" customFormat="false" ht="13.5" hidden="true" customHeight="false" outlineLevel="0" collapsed="false">
      <c r="A405" s="298"/>
      <c r="B405" s="299"/>
      <c r="C405" s="299"/>
      <c r="D405" s="299"/>
      <c r="E405" s="299"/>
      <c r="F405" s="299"/>
      <c r="G405" s="299"/>
      <c r="H405" s="299"/>
      <c r="I405" s="300" t="n">
        <v>321</v>
      </c>
      <c r="J405" s="301" t="s">
        <v>198</v>
      </c>
      <c r="K405" s="302" t="n">
        <f aca="false">SUM(K407:K408)</f>
        <v>5000</v>
      </c>
      <c r="L405" s="303" t="n">
        <f aca="false">SUM(L407:L410)</f>
        <v>25000</v>
      </c>
      <c r="M405" s="303" t="n">
        <f aca="false">SUM(M407:M410)</f>
        <v>15000</v>
      </c>
      <c r="N405" s="303" t="n">
        <f aca="false">SUM(N407:N410)</f>
        <v>0</v>
      </c>
      <c r="O405" s="303" t="n">
        <f aca="false">SUM(O407:O410)</f>
        <v>0</v>
      </c>
      <c r="P405" s="303" t="n">
        <f aca="false">SUM(P407:P410)</f>
        <v>32000</v>
      </c>
      <c r="Q405" s="303" t="n">
        <f aca="false">SUM(Q407:Q410)</f>
        <v>25000</v>
      </c>
      <c r="R405" s="271"/>
      <c r="S405" s="303" t="n">
        <f aca="false">SUM(S407:S410)</f>
        <v>0</v>
      </c>
      <c r="T405" s="303" t="n">
        <f aca="false">SUM(T407:T410)</f>
        <v>272680</v>
      </c>
      <c r="U405" s="303" t="n">
        <f aca="false">SUM(U407:U410)</f>
        <v>263680</v>
      </c>
      <c r="V405" s="303"/>
      <c r="W405" s="303" t="n">
        <f aca="false">SUM(W407:W410)</f>
        <v>0</v>
      </c>
      <c r="X405" s="303" t="n">
        <f aca="false">SUM(X407:X409)</f>
        <v>14000</v>
      </c>
      <c r="Y405" s="303" t="n">
        <f aca="false">SUM(Y406:Y409)</f>
        <v>92000</v>
      </c>
      <c r="Z405" s="303" t="n">
        <f aca="false">SUM(Z406:Z409)</f>
        <v>88500</v>
      </c>
      <c r="AA405" s="303" t="n">
        <f aca="false">SUM(AA406:AA409)</f>
        <v>77500</v>
      </c>
      <c r="AB405" s="303" t="n">
        <f aca="false">SUM(AB406:AB409)</f>
        <v>2794</v>
      </c>
      <c r="AC405" s="303" t="n">
        <f aca="false">SUM(AC406:AC409)</f>
        <v>155000</v>
      </c>
      <c r="AD405" s="303" t="n">
        <f aca="false">SUM(AD406:AD409)</f>
        <v>145000</v>
      </c>
      <c r="AE405" s="303" t="n">
        <f aca="false">SUM(AE406:AE409)</f>
        <v>0</v>
      </c>
      <c r="AF405" s="303" t="n">
        <f aca="false">SUM(AF406:AF409)</f>
        <v>0</v>
      </c>
      <c r="AG405" s="303" t="n">
        <f aca="false">SUM(AG406:AG409)</f>
        <v>145000</v>
      </c>
      <c r="AH405" s="303" t="n">
        <f aca="false">SUM(AH406:AH409)</f>
        <v>43002</v>
      </c>
      <c r="AI405" s="303" t="n">
        <f aca="false">SUM(AI406:AI409)</f>
        <v>99800</v>
      </c>
      <c r="AJ405" s="303" t="n">
        <f aca="false">SUM(AJ406:AJ409)</f>
        <v>1280</v>
      </c>
      <c r="AK405" s="303" t="n">
        <f aca="false">SUM(AK406:AK409)</f>
        <v>52000</v>
      </c>
      <c r="AL405" s="303" t="n">
        <f aca="false">SUM(AL406:AL409)</f>
        <v>0</v>
      </c>
      <c r="AM405" s="303" t="n">
        <f aca="false">SUM(AM406:AM409)</f>
        <v>0</v>
      </c>
      <c r="AN405" s="303" t="n">
        <f aca="false">SUM(AN406:AN409)</f>
        <v>52000</v>
      </c>
      <c r="AO405" s="271" t="n">
        <f aca="false">SUM(AN405/$AN$2)</f>
        <v>6901.58603756055</v>
      </c>
      <c r="AP405" s="303" t="n">
        <f aca="false">SUM(AP406:AP409)</f>
        <v>12000</v>
      </c>
      <c r="AQ405" s="303"/>
      <c r="AR405" s="303"/>
      <c r="AS405" s="271"/>
      <c r="AT405" s="303" t="n">
        <f aca="false">SUM(AT406:AT409)</f>
        <v>69.97</v>
      </c>
      <c r="AU405" s="303" t="n">
        <f aca="false">SUM(AU406:AU409)</f>
        <v>150</v>
      </c>
      <c r="AV405" s="303" t="n">
        <f aca="false">SUM(AV406:AV409)</f>
        <v>0</v>
      </c>
      <c r="AW405" s="303" t="n">
        <f aca="false">SUM(AR405+AU405-AV405)</f>
        <v>150</v>
      </c>
      <c r="AX405" s="304" t="n">
        <f aca="false">SUM(AX406:AX409)</f>
        <v>69.97</v>
      </c>
      <c r="AY405" s="305" t="n">
        <f aca="false">SUM(AY406:AY409)</f>
        <v>0</v>
      </c>
      <c r="AZ405" s="305" t="n">
        <f aca="false">SUM(AZ406:AZ409)</f>
        <v>0</v>
      </c>
      <c r="BA405" s="305" t="n">
        <f aca="false">SUM(BA406:BA409)</f>
        <v>150</v>
      </c>
      <c r="BI405" s="3"/>
    </row>
    <row r="406" customFormat="false" ht="12.75" hidden="true" customHeight="false" outlineLevel="0" collapsed="false">
      <c r="A406" s="209"/>
      <c r="B406" s="205"/>
      <c r="C406" s="205"/>
      <c r="D406" s="205"/>
      <c r="E406" s="205"/>
      <c r="F406" s="205"/>
      <c r="G406" s="205"/>
      <c r="H406" s="205"/>
      <c r="I406" s="217" t="n">
        <v>32111</v>
      </c>
      <c r="J406" s="250" t="s">
        <v>199</v>
      </c>
      <c r="K406" s="219"/>
      <c r="L406" s="219"/>
      <c r="M406" s="219"/>
      <c r="N406" s="219"/>
      <c r="O406" s="219"/>
      <c r="P406" s="219"/>
      <c r="Q406" s="219"/>
      <c r="R406" s="207"/>
      <c r="S406" s="219"/>
      <c r="T406" s="219"/>
      <c r="U406" s="219"/>
      <c r="V406" s="219"/>
      <c r="W406" s="219"/>
      <c r="X406" s="219"/>
      <c r="Y406" s="219"/>
      <c r="Z406" s="219" t="n">
        <v>1000</v>
      </c>
      <c r="AA406" s="219" t="n">
        <v>1000</v>
      </c>
      <c r="AB406" s="219" t="n">
        <v>170</v>
      </c>
      <c r="AC406" s="219" t="n">
        <v>2000</v>
      </c>
      <c r="AD406" s="219" t="n">
        <v>2000</v>
      </c>
      <c r="AE406" s="219"/>
      <c r="AF406" s="219"/>
      <c r="AG406" s="221" t="n">
        <f aca="false">SUM(AD406+AE406-AF406)</f>
        <v>2000</v>
      </c>
      <c r="AH406" s="219" t="n">
        <v>200</v>
      </c>
      <c r="AI406" s="219" t="n">
        <v>3000</v>
      </c>
      <c r="AJ406" s="180" t="n">
        <v>0</v>
      </c>
      <c r="AK406" s="219" t="n">
        <v>3000</v>
      </c>
      <c r="AL406" s="219"/>
      <c r="AM406" s="219"/>
      <c r="AN406" s="180" t="n">
        <f aca="false">SUM(AK406+AL406-AM406)</f>
        <v>3000</v>
      </c>
      <c r="AO406" s="207" t="n">
        <f aca="false">SUM(AN406/$AN$2)</f>
        <v>398.168425243878</v>
      </c>
      <c r="AP406" s="180" t="n">
        <v>3000</v>
      </c>
      <c r="AQ406" s="180"/>
      <c r="AR406" s="180"/>
      <c r="AS406" s="207"/>
      <c r="AT406" s="180"/>
      <c r="AU406" s="180"/>
      <c r="AV406" s="180"/>
      <c r="AW406" s="180" t="n">
        <f aca="false">SUM(AR406+AU406-AV406)</f>
        <v>0</v>
      </c>
      <c r="AX406" s="215"/>
      <c r="AY406" s="180"/>
      <c r="AZ406" s="180"/>
      <c r="BA406" s="160" t="n">
        <f aca="false">SUM(AW406+AY406-AZ406)</f>
        <v>0</v>
      </c>
      <c r="BI406" s="3"/>
    </row>
    <row r="407" customFormat="false" ht="12.75" hidden="true" customHeight="false" outlineLevel="0" collapsed="false">
      <c r="A407" s="209"/>
      <c r="B407" s="205"/>
      <c r="C407" s="205"/>
      <c r="D407" s="205"/>
      <c r="E407" s="205"/>
      <c r="F407" s="205"/>
      <c r="G407" s="205"/>
      <c r="H407" s="205"/>
      <c r="I407" s="217" t="n">
        <v>32115</v>
      </c>
      <c r="J407" s="218" t="s">
        <v>469</v>
      </c>
      <c r="K407" s="219"/>
      <c r="L407" s="219"/>
      <c r="M407" s="219"/>
      <c r="N407" s="219"/>
      <c r="O407" s="219"/>
      <c r="P407" s="219" t="n">
        <v>2000</v>
      </c>
      <c r="Q407" s="219" t="n">
        <v>4000</v>
      </c>
      <c r="R407" s="207"/>
      <c r="S407" s="219" t="n">
        <v>0</v>
      </c>
      <c r="T407" s="219" t="n">
        <v>9000</v>
      </c>
      <c r="U407" s="219"/>
      <c r="V407" s="219"/>
      <c r="W407" s="219" t="n">
        <v>0</v>
      </c>
      <c r="X407" s="219" t="n">
        <v>2000</v>
      </c>
      <c r="Y407" s="219" t="n">
        <v>15000</v>
      </c>
      <c r="Z407" s="219" t="n">
        <v>15000</v>
      </c>
      <c r="AA407" s="219" t="n">
        <v>0</v>
      </c>
      <c r="AB407" s="219" t="n">
        <v>518</v>
      </c>
      <c r="AC407" s="219" t="n">
        <v>0</v>
      </c>
      <c r="AD407" s="219" t="n">
        <v>5000</v>
      </c>
      <c r="AE407" s="219"/>
      <c r="AF407" s="219"/>
      <c r="AG407" s="221" t="n">
        <f aca="false">SUM(AD407+AE407-AF407)</f>
        <v>5000</v>
      </c>
      <c r="AH407" s="219" t="n">
        <v>864</v>
      </c>
      <c r="AI407" s="219" t="n">
        <v>3000</v>
      </c>
      <c r="AJ407" s="180" t="n">
        <v>0</v>
      </c>
      <c r="AK407" s="219" t="n">
        <v>4000</v>
      </c>
      <c r="AL407" s="219"/>
      <c r="AM407" s="219"/>
      <c r="AN407" s="180" t="n">
        <f aca="false">SUM(AK407+AL407-AM407)</f>
        <v>4000</v>
      </c>
      <c r="AO407" s="207" t="n">
        <f aca="false">SUM(AN407/$AN$2)</f>
        <v>530.891233658504</v>
      </c>
      <c r="AP407" s="180" t="n">
        <v>4000</v>
      </c>
      <c r="AQ407" s="180"/>
      <c r="AR407" s="180"/>
      <c r="AS407" s="207" t="n">
        <v>69.97</v>
      </c>
      <c r="AT407" s="180" t="n">
        <v>69.97</v>
      </c>
      <c r="AU407" s="180" t="n">
        <v>150</v>
      </c>
      <c r="AV407" s="180"/>
      <c r="AW407" s="180" t="n">
        <f aca="false">SUM(AR407+AU407-AV407)</f>
        <v>150</v>
      </c>
      <c r="AX407" s="215" t="n">
        <v>69.97</v>
      </c>
      <c r="AY407" s="180"/>
      <c r="AZ407" s="180"/>
      <c r="BA407" s="160" t="n">
        <f aca="false">SUM(AW407+AY407-AZ407)</f>
        <v>150</v>
      </c>
      <c r="BI407" s="3"/>
    </row>
    <row r="408" customFormat="false" ht="12.75" hidden="true" customHeight="false" outlineLevel="0" collapsed="false">
      <c r="A408" s="209"/>
      <c r="B408" s="205"/>
      <c r="C408" s="205"/>
      <c r="D408" s="205"/>
      <c r="E408" s="205"/>
      <c r="F408" s="205"/>
      <c r="G408" s="205"/>
      <c r="H408" s="205"/>
      <c r="I408" s="217" t="n">
        <v>32131</v>
      </c>
      <c r="J408" s="218" t="s">
        <v>203</v>
      </c>
      <c r="K408" s="219" t="n">
        <v>5000</v>
      </c>
      <c r="L408" s="219" t="n">
        <v>15000</v>
      </c>
      <c r="M408" s="219" t="n">
        <v>5000</v>
      </c>
      <c r="N408" s="219"/>
      <c r="O408" s="219"/>
      <c r="P408" s="219" t="n">
        <v>20000</v>
      </c>
      <c r="Q408" s="219" t="n">
        <v>10000</v>
      </c>
      <c r="R408" s="207"/>
      <c r="S408" s="219" t="n">
        <v>0</v>
      </c>
      <c r="T408" s="219" t="n">
        <v>70000</v>
      </c>
      <c r="U408" s="219"/>
      <c r="V408" s="219"/>
      <c r="W408" s="219" t="n">
        <v>0</v>
      </c>
      <c r="X408" s="219" t="n">
        <v>5000</v>
      </c>
      <c r="Y408" s="219" t="n">
        <v>75000</v>
      </c>
      <c r="Z408" s="219" t="n">
        <v>67500</v>
      </c>
      <c r="AA408" s="219" t="n">
        <v>75000</v>
      </c>
      <c r="AB408" s="219"/>
      <c r="AC408" s="219" t="n">
        <v>150000</v>
      </c>
      <c r="AD408" s="219" t="n">
        <v>130000</v>
      </c>
      <c r="AE408" s="219"/>
      <c r="AF408" s="219"/>
      <c r="AG408" s="221" t="n">
        <f aca="false">SUM(AD408+AE408-AF408)</f>
        <v>130000</v>
      </c>
      <c r="AH408" s="219" t="n">
        <v>36600</v>
      </c>
      <c r="AI408" s="219" t="n">
        <v>84800</v>
      </c>
      <c r="AJ408" s="180" t="n">
        <v>0</v>
      </c>
      <c r="AK408" s="219" t="n">
        <v>40000</v>
      </c>
      <c r="AL408" s="219"/>
      <c r="AM408" s="219"/>
      <c r="AN408" s="180" t="n">
        <f aca="false">SUM(AK408+AL408-AM408)</f>
        <v>40000</v>
      </c>
      <c r="AO408" s="207" t="n">
        <f aca="false">SUM(AN408/$AN$2)</f>
        <v>5308.91233658504</v>
      </c>
      <c r="AP408" s="180"/>
      <c r="AQ408" s="180"/>
      <c r="AR408" s="180"/>
      <c r="AS408" s="207"/>
      <c r="AT408" s="180"/>
      <c r="AU408" s="180"/>
      <c r="AV408" s="180"/>
      <c r="AW408" s="180" t="n">
        <f aca="false">SUM(AR408+AU408-AV408)</f>
        <v>0</v>
      </c>
      <c r="AX408" s="215"/>
      <c r="AY408" s="180"/>
      <c r="AZ408" s="180"/>
      <c r="BA408" s="160" t="n">
        <f aca="false">SUM(AW408+AY408-AZ408)</f>
        <v>0</v>
      </c>
      <c r="BI408" s="3"/>
    </row>
    <row r="409" customFormat="false" ht="12.75" hidden="true" customHeight="false" outlineLevel="0" collapsed="false">
      <c r="A409" s="209"/>
      <c r="B409" s="205"/>
      <c r="C409" s="205"/>
      <c r="D409" s="205"/>
      <c r="E409" s="205"/>
      <c r="F409" s="205"/>
      <c r="G409" s="205"/>
      <c r="H409" s="205"/>
      <c r="I409" s="217" t="n">
        <v>32141</v>
      </c>
      <c r="J409" s="218" t="s">
        <v>470</v>
      </c>
      <c r="K409" s="219"/>
      <c r="L409" s="219"/>
      <c r="M409" s="219"/>
      <c r="N409" s="219"/>
      <c r="O409" s="219"/>
      <c r="P409" s="219"/>
      <c r="Q409" s="219"/>
      <c r="R409" s="207"/>
      <c r="S409" s="219"/>
      <c r="T409" s="219" t="n">
        <v>1680</v>
      </c>
      <c r="U409" s="219" t="n">
        <v>1680</v>
      </c>
      <c r="V409" s="219"/>
      <c r="W409" s="219"/>
      <c r="X409" s="219" t="n">
        <v>7000</v>
      </c>
      <c r="Y409" s="219" t="n">
        <v>2000</v>
      </c>
      <c r="Z409" s="219" t="n">
        <v>5000</v>
      </c>
      <c r="AA409" s="219" t="n">
        <v>1500</v>
      </c>
      <c r="AB409" s="219" t="n">
        <v>2106</v>
      </c>
      <c r="AC409" s="219" t="n">
        <v>3000</v>
      </c>
      <c r="AD409" s="219" t="n">
        <v>8000</v>
      </c>
      <c r="AE409" s="219"/>
      <c r="AF409" s="219"/>
      <c r="AG409" s="221" t="n">
        <f aca="false">SUM(AD409+AE409-AF409)</f>
        <v>8000</v>
      </c>
      <c r="AH409" s="219" t="n">
        <v>5338</v>
      </c>
      <c r="AI409" s="219" t="n">
        <v>9000</v>
      </c>
      <c r="AJ409" s="180" t="n">
        <v>1280</v>
      </c>
      <c r="AK409" s="219" t="n">
        <v>5000</v>
      </c>
      <c r="AL409" s="219"/>
      <c r="AM409" s="219"/>
      <c r="AN409" s="180" t="n">
        <f aca="false">SUM(AK409+AL409-AM409)</f>
        <v>5000</v>
      </c>
      <c r="AO409" s="207" t="n">
        <f aca="false">SUM(AN409/$AN$2)</f>
        <v>663.61404207313</v>
      </c>
      <c r="AP409" s="180" t="n">
        <v>5000</v>
      </c>
      <c r="AQ409" s="180"/>
      <c r="AR409" s="180"/>
      <c r="AS409" s="207"/>
      <c r="AT409" s="180"/>
      <c r="AU409" s="180"/>
      <c r="AV409" s="180"/>
      <c r="AW409" s="180" t="n">
        <f aca="false">SUM(AR409+AU409-AV409)</f>
        <v>0</v>
      </c>
      <c r="AX409" s="215"/>
      <c r="AY409" s="180"/>
      <c r="AZ409" s="180"/>
      <c r="BA409" s="160" t="n">
        <f aca="false">SUM(AW409+AY409-AZ409)</f>
        <v>0</v>
      </c>
      <c r="BI409" s="3"/>
    </row>
    <row r="410" customFormat="false" ht="12.75" hidden="true" customHeight="false" outlineLevel="0" collapsed="false">
      <c r="A410" s="209"/>
      <c r="B410" s="205"/>
      <c r="C410" s="205"/>
      <c r="D410" s="205"/>
      <c r="E410" s="205"/>
      <c r="F410" s="205"/>
      <c r="G410" s="205"/>
      <c r="H410" s="205"/>
      <c r="I410" s="217" t="n">
        <v>322</v>
      </c>
      <c r="J410" s="218" t="s">
        <v>204</v>
      </c>
      <c r="K410" s="219" t="n">
        <f aca="false">SUM(K411:K418)</f>
        <v>5000</v>
      </c>
      <c r="L410" s="219" t="n">
        <f aca="false">SUM(L411:L418)</f>
        <v>10000</v>
      </c>
      <c r="M410" s="219" t="n">
        <f aca="false">SUM(M411:M418)</f>
        <v>10000</v>
      </c>
      <c r="N410" s="219" t="n">
        <f aca="false">SUM(N411:N418)</f>
        <v>0</v>
      </c>
      <c r="O410" s="219" t="n">
        <f aca="false">SUM(O411:O418)</f>
        <v>0</v>
      </c>
      <c r="P410" s="219" t="n">
        <f aca="false">SUM(P411:P418)</f>
        <v>10000</v>
      </c>
      <c r="Q410" s="219" t="n">
        <f aca="false">SUM(Q411:Q418)</f>
        <v>11000</v>
      </c>
      <c r="R410" s="207"/>
      <c r="S410" s="251" t="n">
        <f aca="false">SUM(S411:S411)</f>
        <v>0</v>
      </c>
      <c r="T410" s="251" t="n">
        <f aca="false">SUM(T411:T411)</f>
        <v>192000</v>
      </c>
      <c r="U410" s="251" t="n">
        <f aca="false">SUM(U411:U418)</f>
        <v>262000</v>
      </c>
      <c r="V410" s="251"/>
      <c r="W410" s="251" t="n">
        <f aca="false">SUM(W411:W411)</f>
        <v>0</v>
      </c>
      <c r="X410" s="251" t="n">
        <f aca="false">SUM(X411:X411)</f>
        <v>74000</v>
      </c>
      <c r="Y410" s="251" t="n">
        <f aca="false">SUM(Y411:Y411)</f>
        <v>144000</v>
      </c>
      <c r="Z410" s="251" t="n">
        <f aca="false">SUM(Z411:Z411)</f>
        <v>144000</v>
      </c>
      <c r="AA410" s="251" t="n">
        <f aca="false">SUM(AA411:AA411)</f>
        <v>25000</v>
      </c>
      <c r="AB410" s="251" t="n">
        <f aca="false">SUM(AB411:AB411)</f>
        <v>68991.9</v>
      </c>
      <c r="AC410" s="251" t="n">
        <f aca="false">SUM(AC411:AC412)</f>
        <v>50000</v>
      </c>
      <c r="AD410" s="251" t="n">
        <f aca="false">SUM(AD411:AD412)</f>
        <v>65000</v>
      </c>
      <c r="AE410" s="251" t="n">
        <f aca="false">SUM(AE411:AE412)</f>
        <v>0</v>
      </c>
      <c r="AF410" s="251" t="n">
        <f aca="false">SUM(AF411:AF412)</f>
        <v>0</v>
      </c>
      <c r="AG410" s="251" t="n">
        <f aca="false">SUM(AG411:AG412)</f>
        <v>65000</v>
      </c>
      <c r="AH410" s="251" t="n">
        <f aca="false">SUM(AH411:AH412)</f>
        <v>37972.51</v>
      </c>
      <c r="AI410" s="251" t="n">
        <f aca="false">SUM(AI411:AI412)</f>
        <v>65000</v>
      </c>
      <c r="AJ410" s="251" t="n">
        <f aca="false">SUM(AJ411:AJ412)</f>
        <v>29961.22</v>
      </c>
      <c r="AK410" s="251" t="n">
        <f aca="false">SUM(AK411:AK412)</f>
        <v>65000</v>
      </c>
      <c r="AL410" s="251" t="n">
        <f aca="false">SUM(AL411:AL412)</f>
        <v>0</v>
      </c>
      <c r="AM410" s="251" t="n">
        <f aca="false">SUM(AM411:AM412)</f>
        <v>0</v>
      </c>
      <c r="AN410" s="251" t="n">
        <f aca="false">SUM(AN411:AN412)</f>
        <v>65000</v>
      </c>
      <c r="AO410" s="207" t="n">
        <f aca="false">SUM(AN410/$AN$2)</f>
        <v>8626.98254695069</v>
      </c>
      <c r="AP410" s="251" t="n">
        <f aca="false">SUM(AP411:AP412)</f>
        <v>70000</v>
      </c>
      <c r="AQ410" s="251"/>
      <c r="AR410" s="251"/>
      <c r="AS410" s="207" t="n">
        <f aca="false">SUM(AS411:AS412)</f>
        <v>2884.22</v>
      </c>
      <c r="AT410" s="251" t="n">
        <f aca="false">SUM(AT411:AT412)</f>
        <v>2884.22</v>
      </c>
      <c r="AU410" s="251" t="n">
        <f aca="false">SUM(AU411:AU412)</f>
        <v>3000</v>
      </c>
      <c r="AV410" s="251" t="n">
        <f aca="false">SUM(AV411:AV412)</f>
        <v>0</v>
      </c>
      <c r="AW410" s="251" t="n">
        <f aca="false">SUM(AR410+AU410-AV410)</f>
        <v>3000</v>
      </c>
      <c r="AX410" s="215" t="n">
        <f aca="false">SUM(AX411:AX412)</f>
        <v>2884.22</v>
      </c>
      <c r="AY410" s="216" t="n">
        <f aca="false">SUM(AY411:AY412)</f>
        <v>0</v>
      </c>
      <c r="AZ410" s="216" t="n">
        <f aca="false">SUM(AZ411:AZ412)</f>
        <v>0</v>
      </c>
      <c r="BA410" s="216" t="n">
        <f aca="false">SUM(BA411:BA412)</f>
        <v>3000</v>
      </c>
      <c r="BI410" s="3"/>
    </row>
    <row r="411" customFormat="false" ht="12.75" hidden="true" customHeight="false" outlineLevel="0" collapsed="false">
      <c r="A411" s="209"/>
      <c r="B411" s="205"/>
      <c r="C411" s="205"/>
      <c r="D411" s="205"/>
      <c r="E411" s="205"/>
      <c r="F411" s="205"/>
      <c r="G411" s="205"/>
      <c r="H411" s="205"/>
      <c r="I411" s="217" t="n">
        <v>32216</v>
      </c>
      <c r="J411" s="218" t="s">
        <v>471</v>
      </c>
      <c r="K411" s="219" t="n">
        <v>5000</v>
      </c>
      <c r="L411" s="219" t="n">
        <v>10000</v>
      </c>
      <c r="M411" s="219" t="n">
        <v>10000</v>
      </c>
      <c r="N411" s="219"/>
      <c r="O411" s="219"/>
      <c r="P411" s="219" t="n">
        <v>10000</v>
      </c>
      <c r="Q411" s="219" t="n">
        <v>11000</v>
      </c>
      <c r="R411" s="207"/>
      <c r="S411" s="219"/>
      <c r="T411" s="219" t="n">
        <v>192000</v>
      </c>
      <c r="U411" s="219" t="n">
        <v>192000</v>
      </c>
      <c r="V411" s="219"/>
      <c r="W411" s="219"/>
      <c r="X411" s="219" t="n">
        <v>74000</v>
      </c>
      <c r="Y411" s="219" t="n">
        <v>144000</v>
      </c>
      <c r="Z411" s="219" t="n">
        <v>144000</v>
      </c>
      <c r="AA411" s="219" t="n">
        <v>25000</v>
      </c>
      <c r="AB411" s="219" t="n">
        <v>68991.9</v>
      </c>
      <c r="AC411" s="219" t="n">
        <v>50000</v>
      </c>
      <c r="AD411" s="219" t="n">
        <v>60000</v>
      </c>
      <c r="AE411" s="219"/>
      <c r="AF411" s="219"/>
      <c r="AG411" s="221" t="n">
        <f aca="false">SUM(AD411+AE411-AF411)</f>
        <v>60000</v>
      </c>
      <c r="AH411" s="219" t="n">
        <v>33307.61</v>
      </c>
      <c r="AI411" s="219" t="n">
        <v>60000</v>
      </c>
      <c r="AJ411" s="180" t="n">
        <v>29961.22</v>
      </c>
      <c r="AK411" s="219" t="n">
        <v>60000</v>
      </c>
      <c r="AL411" s="219"/>
      <c r="AM411" s="219"/>
      <c r="AN411" s="180" t="n">
        <f aca="false">SUM(AK411+AL411-AM411)</f>
        <v>60000</v>
      </c>
      <c r="AO411" s="207" t="n">
        <f aca="false">SUM(AN411/$AN$2)</f>
        <v>7963.36850487756</v>
      </c>
      <c r="AP411" s="180" t="n">
        <v>60000</v>
      </c>
      <c r="AQ411" s="180"/>
      <c r="AR411" s="180"/>
      <c r="AS411" s="207" t="n">
        <v>2884.22</v>
      </c>
      <c r="AT411" s="180" t="n">
        <v>2884.22</v>
      </c>
      <c r="AU411" s="180" t="n">
        <v>3000</v>
      </c>
      <c r="AV411" s="180"/>
      <c r="AW411" s="180" t="n">
        <f aca="false">SUM(AR411+AU411-AV411)</f>
        <v>3000</v>
      </c>
      <c r="AX411" s="215" t="n">
        <v>2884.22</v>
      </c>
      <c r="AY411" s="180"/>
      <c r="AZ411" s="180"/>
      <c r="BA411" s="160" t="n">
        <f aca="false">SUM(AW411+AY411-AZ411)</f>
        <v>3000</v>
      </c>
      <c r="BI411" s="3"/>
    </row>
    <row r="412" customFormat="false" ht="12.75" hidden="true" customHeight="false" outlineLevel="0" collapsed="false">
      <c r="A412" s="209"/>
      <c r="B412" s="205"/>
      <c r="C412" s="205"/>
      <c r="D412" s="205"/>
      <c r="E412" s="205"/>
      <c r="F412" s="205"/>
      <c r="G412" s="205"/>
      <c r="H412" s="205"/>
      <c r="I412" s="217" t="n">
        <v>32271</v>
      </c>
      <c r="J412" s="218" t="s">
        <v>215</v>
      </c>
      <c r="K412" s="219"/>
      <c r="L412" s="219"/>
      <c r="M412" s="219"/>
      <c r="N412" s="219"/>
      <c r="O412" s="219"/>
      <c r="P412" s="219"/>
      <c r="Q412" s="219"/>
      <c r="R412" s="207"/>
      <c r="S412" s="21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  <c r="AD412" s="219" t="n">
        <v>5000</v>
      </c>
      <c r="AE412" s="219"/>
      <c r="AF412" s="219"/>
      <c r="AG412" s="221" t="n">
        <f aca="false">SUM(AD412+AE412-AF412)</f>
        <v>5000</v>
      </c>
      <c r="AH412" s="219" t="n">
        <v>4664.9</v>
      </c>
      <c r="AI412" s="219" t="n">
        <v>5000</v>
      </c>
      <c r="AJ412" s="180" t="n">
        <v>0</v>
      </c>
      <c r="AK412" s="219" t="n">
        <v>5000</v>
      </c>
      <c r="AL412" s="219"/>
      <c r="AM412" s="219"/>
      <c r="AN412" s="180" t="n">
        <f aca="false">SUM(AK412+AL412-AM412)</f>
        <v>5000</v>
      </c>
      <c r="AO412" s="207" t="n">
        <f aca="false">SUM(AN412/$AN$2)</f>
        <v>663.61404207313</v>
      </c>
      <c r="AP412" s="180" t="n">
        <v>10000</v>
      </c>
      <c r="AQ412" s="180"/>
      <c r="AR412" s="180"/>
      <c r="AS412" s="207"/>
      <c r="AT412" s="180"/>
      <c r="AU412" s="180"/>
      <c r="AV412" s="180"/>
      <c r="AW412" s="180" t="n">
        <f aca="false">SUM(AR412+AU412-AV412)</f>
        <v>0</v>
      </c>
      <c r="AX412" s="215"/>
      <c r="AY412" s="180"/>
      <c r="AZ412" s="180"/>
      <c r="BA412" s="160" t="n">
        <f aca="false">SUM(AW412+AY412-AZ412)</f>
        <v>0</v>
      </c>
      <c r="BI412" s="3"/>
    </row>
    <row r="413" customFormat="false" ht="12.75" hidden="true" customHeight="false" outlineLevel="0" collapsed="false">
      <c r="A413" s="209"/>
      <c r="B413" s="205"/>
      <c r="C413" s="205"/>
      <c r="D413" s="205"/>
      <c r="E413" s="205"/>
      <c r="F413" s="205"/>
      <c r="G413" s="205"/>
      <c r="H413" s="205"/>
      <c r="I413" s="217" t="n">
        <v>323</v>
      </c>
      <c r="J413" s="218" t="s">
        <v>216</v>
      </c>
      <c r="K413" s="219" t="n">
        <f aca="false">SUM(K414:K418)</f>
        <v>0</v>
      </c>
      <c r="L413" s="219" t="n">
        <f aca="false">SUM(L414:L418)</f>
        <v>0</v>
      </c>
      <c r="M413" s="219" t="n">
        <f aca="false">SUM(M414:M418)</f>
        <v>0</v>
      </c>
      <c r="N413" s="219" t="n">
        <f aca="false">SUM(N414:N418)</f>
        <v>0</v>
      </c>
      <c r="O413" s="219" t="n">
        <f aca="false">SUM(O414:O418)</f>
        <v>0</v>
      </c>
      <c r="P413" s="219" t="n">
        <f aca="false">SUM(P414:P418)</f>
        <v>0</v>
      </c>
      <c r="Q413" s="219" t="n">
        <f aca="false">SUM(Q414:Q418)</f>
        <v>0</v>
      </c>
      <c r="R413" s="207"/>
      <c r="S413" s="219" t="e">
        <f aca="false">SUM(#REF!)</f>
        <v>#REF!</v>
      </c>
      <c r="T413" s="219" t="e">
        <f aca="false">SUM(#REF!)</f>
        <v>#REF!</v>
      </c>
      <c r="U413" s="219"/>
      <c r="V413" s="219"/>
      <c r="W413" s="219" t="e">
        <f aca="false">SUM(#REF!)</f>
        <v>#REF!</v>
      </c>
      <c r="X413" s="219" t="n">
        <f aca="false">SUM(X414:X414)</f>
        <v>5000</v>
      </c>
      <c r="Y413" s="219" t="n">
        <f aca="false">SUM(Y414:Y414)</f>
        <v>0</v>
      </c>
      <c r="Z413" s="219" t="n">
        <v>53200</v>
      </c>
      <c r="AA413" s="219" t="n">
        <f aca="false">SUM(AA414:AA414)</f>
        <v>0</v>
      </c>
      <c r="AB413" s="219" t="n">
        <f aca="false">SUM(AB414:AB414)</f>
        <v>535</v>
      </c>
      <c r="AC413" s="219" t="n">
        <f aca="false">SUM(AC414:AC415)</f>
        <v>0</v>
      </c>
      <c r="AD413" s="219" t="n">
        <f aca="false">SUM(AD414:AD415)</f>
        <v>6000</v>
      </c>
      <c r="AE413" s="219" t="n">
        <f aca="false">SUM(AE414:AE415)</f>
        <v>0</v>
      </c>
      <c r="AF413" s="219" t="n">
        <f aca="false">SUM(AF414:AF415)</f>
        <v>0</v>
      </c>
      <c r="AG413" s="219" t="n">
        <f aca="false">SUM(AG414:AG415)</f>
        <v>6000</v>
      </c>
      <c r="AH413" s="219" t="n">
        <f aca="false">SUM(AH414:AH415)</f>
        <v>8845</v>
      </c>
      <c r="AI413" s="219" t="n">
        <f aca="false">SUM(AI414:AI415)</f>
        <v>5000</v>
      </c>
      <c r="AJ413" s="219" t="n">
        <f aca="false">SUM(AJ414:AJ415)</f>
        <v>0</v>
      </c>
      <c r="AK413" s="219" t="n">
        <f aca="false">SUM(AK414:AK415)</f>
        <v>5000</v>
      </c>
      <c r="AL413" s="219" t="n">
        <f aca="false">SUM(AL414:AL415)</f>
        <v>0</v>
      </c>
      <c r="AM413" s="219" t="n">
        <f aca="false">SUM(AM414:AM415)</f>
        <v>0</v>
      </c>
      <c r="AN413" s="219" t="n">
        <f aca="false">SUM(AN414:AN415)</f>
        <v>5000</v>
      </c>
      <c r="AO413" s="207" t="n">
        <f aca="false">SUM(AN413/$AN$2)</f>
        <v>663.61404207313</v>
      </c>
      <c r="AP413" s="219" t="n">
        <f aca="false">SUM(AP414:AP415)</f>
        <v>10000</v>
      </c>
      <c r="AQ413" s="219"/>
      <c r="AR413" s="219"/>
      <c r="AS413" s="207"/>
      <c r="AT413" s="219" t="n">
        <f aca="false">SUM(AT414:AT415)</f>
        <v>3765.25</v>
      </c>
      <c r="AU413" s="219" t="n">
        <f aca="false">SUM(AU414:AU415)</f>
        <v>3800</v>
      </c>
      <c r="AV413" s="219" t="n">
        <f aca="false">SUM(AV414:AV415)</f>
        <v>0</v>
      </c>
      <c r="AW413" s="219" t="n">
        <f aca="false">SUM(AR413+AU413-AV413)</f>
        <v>3800</v>
      </c>
      <c r="AX413" s="215" t="n">
        <f aca="false">SUM(AX414:AX415)</f>
        <v>3765.25</v>
      </c>
      <c r="AY413" s="216" t="n">
        <f aca="false">SUM(AY414:AY415)</f>
        <v>0</v>
      </c>
      <c r="AZ413" s="216" t="n">
        <f aca="false">SUM(AZ414:AZ415)</f>
        <v>0</v>
      </c>
      <c r="BA413" s="216" t="n">
        <f aca="false">SUM(BA414:BA415)</f>
        <v>3800</v>
      </c>
      <c r="BI413" s="3"/>
    </row>
    <row r="414" customFormat="false" ht="12.75" hidden="true" customHeight="false" outlineLevel="0" collapsed="false">
      <c r="A414" s="209"/>
      <c r="B414" s="205"/>
      <c r="C414" s="205"/>
      <c r="D414" s="205"/>
      <c r="E414" s="205"/>
      <c r="F414" s="205"/>
      <c r="G414" s="205"/>
      <c r="H414" s="205"/>
      <c r="I414" s="217" t="n">
        <v>32334</v>
      </c>
      <c r="J414" s="218" t="s">
        <v>472</v>
      </c>
      <c r="K414" s="205"/>
      <c r="L414" s="205"/>
      <c r="M414" s="205"/>
      <c r="N414" s="205"/>
      <c r="O414" s="205"/>
      <c r="P414" s="217"/>
      <c r="Q414" s="218"/>
      <c r="R414" s="207"/>
      <c r="S414" s="219"/>
      <c r="T414" s="219"/>
      <c r="U414" s="219"/>
      <c r="V414" s="219"/>
      <c r="W414" s="219"/>
      <c r="X414" s="219" t="n">
        <v>5000</v>
      </c>
      <c r="Y414" s="219" t="n">
        <v>0</v>
      </c>
      <c r="Z414" s="219" t="n">
        <v>1000</v>
      </c>
      <c r="AA414" s="219" t="n">
        <v>0</v>
      </c>
      <c r="AB414" s="219" t="n">
        <v>535</v>
      </c>
      <c r="AC414" s="219" t="n">
        <v>0</v>
      </c>
      <c r="AD414" s="219"/>
      <c r="AE414" s="219"/>
      <c r="AF414" s="219"/>
      <c r="AG414" s="221" t="n">
        <f aca="false">SUM(AD414+AE414-AF414)</f>
        <v>0</v>
      </c>
      <c r="AH414" s="219" t="n">
        <v>3685</v>
      </c>
      <c r="AI414" s="219" t="n">
        <v>5000</v>
      </c>
      <c r="AJ414" s="180" t="n">
        <v>0</v>
      </c>
      <c r="AK414" s="219" t="n">
        <v>5000</v>
      </c>
      <c r="AL414" s="219"/>
      <c r="AM414" s="219"/>
      <c r="AN414" s="180" t="n">
        <f aca="false">SUM(AK414+AL414-AM414)</f>
        <v>5000</v>
      </c>
      <c r="AO414" s="207" t="n">
        <f aca="false">SUM(AN414/$AN$2)</f>
        <v>663.61404207313</v>
      </c>
      <c r="AP414" s="180" t="n">
        <v>10000</v>
      </c>
      <c r="AQ414" s="180"/>
      <c r="AR414" s="180"/>
      <c r="AS414" s="207" t="n">
        <v>3765.25</v>
      </c>
      <c r="AT414" s="180" t="n">
        <v>3765.25</v>
      </c>
      <c r="AU414" s="180" t="n">
        <v>3800</v>
      </c>
      <c r="AV414" s="180"/>
      <c r="AW414" s="180" t="n">
        <f aca="false">SUM(AR414+AU414-AV414)</f>
        <v>3800</v>
      </c>
      <c r="AX414" s="215" t="n">
        <v>3765.25</v>
      </c>
      <c r="AY414" s="180"/>
      <c r="AZ414" s="180"/>
      <c r="BA414" s="160" t="n">
        <f aca="false">SUM(AW414+AY414-AZ414)</f>
        <v>3800</v>
      </c>
      <c r="BI414" s="3"/>
    </row>
    <row r="415" customFormat="false" ht="12.75" hidden="true" customHeight="false" outlineLevel="0" collapsed="false">
      <c r="A415" s="209"/>
      <c r="B415" s="205"/>
      <c r="C415" s="205"/>
      <c r="D415" s="205"/>
      <c r="E415" s="205"/>
      <c r="F415" s="205"/>
      <c r="G415" s="205"/>
      <c r="H415" s="205"/>
      <c r="I415" s="217" t="n">
        <v>32363</v>
      </c>
      <c r="J415" s="218" t="s">
        <v>473</v>
      </c>
      <c r="K415" s="205"/>
      <c r="L415" s="205"/>
      <c r="M415" s="205"/>
      <c r="N415" s="205"/>
      <c r="O415" s="205"/>
      <c r="P415" s="217"/>
      <c r="Q415" s="218"/>
      <c r="R415" s="207"/>
      <c r="S415" s="21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  <c r="AD415" s="219" t="n">
        <v>6000</v>
      </c>
      <c r="AE415" s="219"/>
      <c r="AF415" s="219"/>
      <c r="AG415" s="221" t="n">
        <f aca="false">SUM(AD415+AE415-AF415)</f>
        <v>6000</v>
      </c>
      <c r="AH415" s="219" t="n">
        <v>5160</v>
      </c>
      <c r="AI415" s="219" t="n">
        <v>0</v>
      </c>
      <c r="AJ415" s="180" t="n">
        <v>0</v>
      </c>
      <c r="AK415" s="219"/>
      <c r="AL415" s="219"/>
      <c r="AM415" s="219"/>
      <c r="AN415" s="180" t="n">
        <f aca="false">SUM(AK415+AL415-AM415)</f>
        <v>0</v>
      </c>
      <c r="AO415" s="207" t="n">
        <f aca="false">SUM(AN415/$AN$2)</f>
        <v>0</v>
      </c>
      <c r="AP415" s="180"/>
      <c r="AQ415" s="180"/>
      <c r="AR415" s="180"/>
      <c r="AS415" s="207"/>
      <c r="AT415" s="180"/>
      <c r="AU415" s="180"/>
      <c r="AV415" s="180"/>
      <c r="AW415" s="180" t="n">
        <f aca="false">SUM(AR415+AU415-AV415)</f>
        <v>0</v>
      </c>
      <c r="AX415" s="215"/>
      <c r="AY415" s="180"/>
      <c r="AZ415" s="180"/>
      <c r="BA415" s="160" t="n">
        <f aca="false">SUM(AW415+AY415-AZ415)</f>
        <v>0</v>
      </c>
      <c r="BI415" s="3"/>
    </row>
    <row r="416" customFormat="false" ht="12.75" hidden="true" customHeight="false" outlineLevel="0" collapsed="false">
      <c r="A416" s="209"/>
      <c r="B416" s="205"/>
      <c r="C416" s="205"/>
      <c r="D416" s="205"/>
      <c r="E416" s="205"/>
      <c r="F416" s="205"/>
      <c r="G416" s="205"/>
      <c r="H416" s="205"/>
      <c r="I416" s="217" t="n">
        <v>329</v>
      </c>
      <c r="J416" s="218" t="s">
        <v>161</v>
      </c>
      <c r="K416" s="205"/>
      <c r="L416" s="205"/>
      <c r="M416" s="205"/>
      <c r="N416" s="205"/>
      <c r="O416" s="205"/>
      <c r="P416" s="217"/>
      <c r="Q416" s="218"/>
      <c r="R416" s="207"/>
      <c r="S416" s="219" t="n">
        <f aca="false">SUM(S418)</f>
        <v>0</v>
      </c>
      <c r="T416" s="219" t="n">
        <f aca="false">SUM(T418)</f>
        <v>33000</v>
      </c>
      <c r="U416" s="219" t="n">
        <f aca="false">SUM(U417:U418)</f>
        <v>35000</v>
      </c>
      <c r="V416" s="219" t="n">
        <f aca="false">SUM(V418)</f>
        <v>0</v>
      </c>
      <c r="W416" s="219" t="n">
        <f aca="false">SUM(W418)</f>
        <v>0</v>
      </c>
      <c r="X416" s="219" t="n">
        <f aca="false">SUM(X417:X418)</f>
        <v>12000</v>
      </c>
      <c r="Y416" s="219" t="n">
        <f aca="false">SUM(Y417:Y418)</f>
        <v>32000</v>
      </c>
      <c r="Z416" s="219" t="n">
        <f aca="false">SUM(Z417:Z418)</f>
        <v>32000</v>
      </c>
      <c r="AA416" s="219" t="n">
        <f aca="false">SUM(AA417:AA418)</f>
        <v>15000</v>
      </c>
      <c r="AB416" s="219" t="n">
        <f aca="false">SUM(AB417:AB418)</f>
        <v>0</v>
      </c>
      <c r="AC416" s="219" t="n">
        <f aca="false">SUM(AC417:AC418)</f>
        <v>30000</v>
      </c>
      <c r="AD416" s="219" t="n">
        <f aca="false">SUM(AD417:AD418)</f>
        <v>24000</v>
      </c>
      <c r="AE416" s="219" t="n">
        <f aca="false">SUM(AE417:AE418)</f>
        <v>0</v>
      </c>
      <c r="AF416" s="219" t="n">
        <f aca="false">SUM(AF417:AF418)</f>
        <v>0</v>
      </c>
      <c r="AG416" s="219" t="n">
        <f aca="false">SUM(AG417:AG418)</f>
        <v>24000</v>
      </c>
      <c r="AH416" s="219" t="n">
        <f aca="false">SUM(AH417:AH418)</f>
        <v>4299</v>
      </c>
      <c r="AI416" s="219" t="n">
        <f aca="false">SUM(AI417:AI418)</f>
        <v>0</v>
      </c>
      <c r="AJ416" s="180" t="n">
        <v>0</v>
      </c>
      <c r="AK416" s="219" t="n">
        <v>0</v>
      </c>
      <c r="AL416" s="219"/>
      <c r="AM416" s="219"/>
      <c r="AN416" s="180" t="n">
        <f aca="false">SUM(AK416+AL416-AM416)</f>
        <v>0</v>
      </c>
      <c r="AO416" s="207" t="n">
        <f aca="false">SUM(AN416/$AN$2)</f>
        <v>0</v>
      </c>
      <c r="AP416" s="180"/>
      <c r="AQ416" s="180"/>
      <c r="AR416" s="180" t="n">
        <v>12210.51</v>
      </c>
      <c r="AS416" s="207"/>
      <c r="AT416" s="207" t="n">
        <f aca="false">SUM(AT417:AT418)</f>
        <v>300</v>
      </c>
      <c r="AU416" s="207" t="n">
        <f aca="false">SUM(AU417:AU418)</f>
        <v>300</v>
      </c>
      <c r="AV416" s="207" t="n">
        <f aca="false">SUM(AV417:AV418)</f>
        <v>0</v>
      </c>
      <c r="AW416" s="180" t="n">
        <f aca="false">SUM(AR416+AU416-AV416)</f>
        <v>12510.51</v>
      </c>
      <c r="AX416" s="215" t="n">
        <f aca="false">SUM(AX417:AX418)</f>
        <v>300</v>
      </c>
      <c r="AY416" s="216" t="n">
        <f aca="false">SUM(AY417:AY418)</f>
        <v>0</v>
      </c>
      <c r="AZ416" s="216" t="n">
        <f aca="false">SUM(AZ417:AZ418)</f>
        <v>12210.51</v>
      </c>
      <c r="BA416" s="216" t="n">
        <f aca="false">SUM(BA417:BA418)</f>
        <v>300</v>
      </c>
      <c r="BI416" s="3"/>
    </row>
    <row r="417" customFormat="false" ht="12.75" hidden="true" customHeight="false" outlineLevel="0" collapsed="false">
      <c r="A417" s="209"/>
      <c r="B417" s="205"/>
      <c r="C417" s="205"/>
      <c r="D417" s="205"/>
      <c r="E417" s="205"/>
      <c r="F417" s="205"/>
      <c r="G417" s="205"/>
      <c r="H417" s="205"/>
      <c r="I417" s="217" t="n">
        <v>32931</v>
      </c>
      <c r="J417" s="218" t="s">
        <v>256</v>
      </c>
      <c r="K417" s="205"/>
      <c r="L417" s="205"/>
      <c r="M417" s="205"/>
      <c r="N417" s="205"/>
      <c r="O417" s="205"/>
      <c r="P417" s="217"/>
      <c r="Q417" s="218"/>
      <c r="R417" s="207"/>
      <c r="S417" s="219"/>
      <c r="T417" s="219"/>
      <c r="U417" s="219" t="n">
        <v>2000</v>
      </c>
      <c r="V417" s="219"/>
      <c r="W417" s="219"/>
      <c r="X417" s="219" t="n">
        <v>2000</v>
      </c>
      <c r="Y417" s="219" t="n">
        <v>2000</v>
      </c>
      <c r="Z417" s="219" t="n">
        <v>2000</v>
      </c>
      <c r="AA417" s="219" t="n">
        <v>15000</v>
      </c>
      <c r="AB417" s="219"/>
      <c r="AC417" s="219" t="n">
        <v>30000</v>
      </c>
      <c r="AD417" s="219" t="n">
        <v>24000</v>
      </c>
      <c r="AE417" s="219"/>
      <c r="AF417" s="219"/>
      <c r="AG417" s="221" t="n">
        <f aca="false">SUM(AD417+AE417-AF417)</f>
        <v>24000</v>
      </c>
      <c r="AH417" s="219" t="n">
        <v>4299</v>
      </c>
      <c r="AI417" s="219" t="n">
        <v>0</v>
      </c>
      <c r="AJ417" s="180" t="n">
        <v>0</v>
      </c>
      <c r="AK417" s="219" t="n">
        <v>0</v>
      </c>
      <c r="AL417" s="219"/>
      <c r="AM417" s="219"/>
      <c r="AN417" s="180" t="n">
        <f aca="false">SUM(AK417+AL417-AM417)</f>
        <v>0</v>
      </c>
      <c r="AO417" s="207" t="n">
        <f aca="false">SUM(AN417/$AN$2)</f>
        <v>0</v>
      </c>
      <c r="AP417" s="180"/>
      <c r="AQ417" s="180"/>
      <c r="AR417" s="180" t="n">
        <v>0</v>
      </c>
      <c r="AS417" s="207" t="n">
        <v>300</v>
      </c>
      <c r="AT417" s="180" t="n">
        <v>300</v>
      </c>
      <c r="AU417" s="180" t="n">
        <v>300</v>
      </c>
      <c r="AV417" s="180"/>
      <c r="AW417" s="180" t="n">
        <f aca="false">SUM(AR417+AU417-AV417)</f>
        <v>300</v>
      </c>
      <c r="AX417" s="215" t="n">
        <v>300</v>
      </c>
      <c r="AY417" s="180"/>
      <c r="AZ417" s="180"/>
      <c r="BA417" s="160" t="n">
        <f aca="false">SUM(AW417+AY417-AZ417)</f>
        <v>300</v>
      </c>
      <c r="BI417" s="3"/>
    </row>
    <row r="418" customFormat="false" ht="13.5" hidden="true" customHeight="false" outlineLevel="0" collapsed="false">
      <c r="A418" s="252"/>
      <c r="B418" s="253"/>
      <c r="C418" s="253"/>
      <c r="D418" s="253"/>
      <c r="E418" s="253"/>
      <c r="F418" s="253"/>
      <c r="G418" s="253"/>
      <c r="H418" s="253"/>
      <c r="I418" s="254" t="n">
        <v>32991</v>
      </c>
      <c r="J418" s="255" t="s">
        <v>161</v>
      </c>
      <c r="K418" s="253"/>
      <c r="L418" s="253"/>
      <c r="M418" s="253"/>
      <c r="N418" s="253"/>
      <c r="O418" s="253"/>
      <c r="P418" s="254"/>
      <c r="Q418" s="255"/>
      <c r="R418" s="256"/>
      <c r="S418" s="257"/>
      <c r="T418" s="257" t="n">
        <v>33000</v>
      </c>
      <c r="U418" s="257" t="n">
        <v>33000</v>
      </c>
      <c r="V418" s="257"/>
      <c r="W418" s="257"/>
      <c r="X418" s="257" t="n">
        <v>10000</v>
      </c>
      <c r="Y418" s="257" t="n">
        <v>30000</v>
      </c>
      <c r="Z418" s="257" t="n">
        <v>30000</v>
      </c>
      <c r="AA418" s="257" t="n">
        <v>0</v>
      </c>
      <c r="AB418" s="257"/>
      <c r="AC418" s="257" t="n">
        <v>0</v>
      </c>
      <c r="AD418" s="257"/>
      <c r="AE418" s="257"/>
      <c r="AF418" s="257"/>
      <c r="AG418" s="258" t="n">
        <f aca="false">SUM(AC418+AE418-AF418)</f>
        <v>0</v>
      </c>
      <c r="AH418" s="257"/>
      <c r="AI418" s="257" t="n">
        <v>0</v>
      </c>
      <c r="AJ418" s="181" t="n">
        <v>0</v>
      </c>
      <c r="AK418" s="257" t="n">
        <v>0</v>
      </c>
      <c r="AL418" s="257"/>
      <c r="AM418" s="257"/>
      <c r="AN418" s="181" t="n">
        <f aca="false">SUM(AK418+AL418-AM418)</f>
        <v>0</v>
      </c>
      <c r="AO418" s="256" t="n">
        <f aca="false">SUM(AN418/$AN$2)</f>
        <v>0</v>
      </c>
      <c r="AP418" s="181"/>
      <c r="AQ418" s="181"/>
      <c r="AR418" s="181" t="n">
        <v>12210.51</v>
      </c>
      <c r="AS418" s="256"/>
      <c r="AT418" s="181"/>
      <c r="AU418" s="181"/>
      <c r="AV418" s="181"/>
      <c r="AW418" s="181" t="n">
        <f aca="false">SUM(AR418+AU418-AV418)</f>
        <v>12210.51</v>
      </c>
      <c r="AX418" s="259"/>
      <c r="AY418" s="181"/>
      <c r="AZ418" s="181" t="n">
        <v>12210.51</v>
      </c>
      <c r="BA418" s="160" t="n">
        <f aca="false">SUM(AW418+AY418-AZ418)</f>
        <v>0</v>
      </c>
      <c r="BI418" s="3"/>
    </row>
  </sheetData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315277777777778"/>
  <pageSetup paperSize="9" scale="100" fitToWidth="4" fitToHeight="5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10" manualBreakCount="10">
    <brk id="45" man="true" max="16383" min="0"/>
    <brk id="77" man="true" max="16383" min="0"/>
    <brk id="107" man="true" max="16383" min="0"/>
    <brk id="149" man="true" max="16383" min="0"/>
    <brk id="188" man="true" max="16383" min="0"/>
    <brk id="237" man="true" max="16383" min="0"/>
    <brk id="289" man="true" max="16383" min="0"/>
    <brk id="332" man="true" max="16383" min="0"/>
    <brk id="367" man="true" max="16383" min="0"/>
    <brk id="404" man="true" max="16383" min="0"/>
  </rowBreaks>
  <colBreaks count="1" manualBreakCount="1">
    <brk id="35" man="true" max="65535" min="0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85"/>
  <sheetViews>
    <sheetView showFormulas="false" showGridLines="true" showRowColHeaders="true" showZeros="true" rightToLeft="false" tabSelected="false" showOutlineSymbols="true" defaultGridColor="true" view="normal" topLeftCell="A48" colorId="64" zoomScale="100" zoomScaleNormal="100" zoomScalePageLayoutView="100" workbookViewId="0">
      <selection pane="topLeft" activeCell="K467" activeCellId="0" sqref="K467"/>
    </sheetView>
  </sheetViews>
  <sheetFormatPr defaultColWidth="8.6796875" defaultRowHeight="12.75" zeroHeight="false" outlineLevelRow="0" outlineLevelCol="0"/>
  <cols>
    <col collapsed="false" customWidth="true" hidden="false" outlineLevel="0" max="2" min="2" style="190" width="11.71"/>
    <col collapsed="false" customWidth="true" hidden="false" outlineLevel="0" max="3" min="3" style="190" width="10.14"/>
    <col collapsed="false" customWidth="true" hidden="false" outlineLevel="0" max="5" min="4" style="190" width="11.71"/>
  </cols>
  <sheetData>
    <row r="1" customFormat="false" ht="12.75" hidden="true" customHeight="false" outlineLevel="0" collapsed="false">
      <c r="A1" s="0" t="n">
        <v>3</v>
      </c>
      <c r="B1" s="190" t="n">
        <v>18550.3510518283</v>
      </c>
      <c r="C1" s="190" t="n">
        <v>0</v>
      </c>
      <c r="D1" s="190" t="n">
        <v>3290.84</v>
      </c>
      <c r="E1" s="190" t="n">
        <v>15259.5110518283</v>
      </c>
    </row>
    <row r="2" customFormat="false" ht="12.75" hidden="true" customHeight="false" outlineLevel="0" collapsed="false">
      <c r="A2" s="0" t="n">
        <v>3</v>
      </c>
      <c r="B2" s="190" t="n">
        <v>5308.91233658504</v>
      </c>
      <c r="C2" s="190" t="n">
        <v>0</v>
      </c>
      <c r="D2" s="190" t="n">
        <v>0</v>
      </c>
      <c r="E2" s="190" t="n">
        <v>5308.91</v>
      </c>
    </row>
    <row r="3" customFormat="false" ht="12.75" hidden="true" customHeight="false" outlineLevel="0" collapsed="false">
      <c r="A3" s="0" t="n">
        <v>3</v>
      </c>
      <c r="B3" s="190" t="n">
        <v>348912.46853474</v>
      </c>
      <c r="C3" s="190" t="n">
        <v>30680.58</v>
      </c>
      <c r="D3" s="190" t="n">
        <v>92351.38</v>
      </c>
      <c r="E3" s="190" t="n">
        <v>287241.665777424</v>
      </c>
    </row>
    <row r="4" customFormat="false" ht="12.75" hidden="true" customHeight="false" outlineLevel="0" collapsed="false">
      <c r="A4" s="0" t="n">
        <v>3</v>
      </c>
      <c r="B4" s="190" t="n">
        <v>5512.57548609729</v>
      </c>
      <c r="C4" s="190" t="n">
        <v>800</v>
      </c>
      <c r="D4" s="190" t="n">
        <v>2000</v>
      </c>
      <c r="E4" s="190" t="n">
        <v>4312.57548609729</v>
      </c>
    </row>
    <row r="5" customFormat="false" ht="12.75" hidden="true" customHeight="false" outlineLevel="0" collapsed="false">
      <c r="A5" s="0" t="n">
        <v>3</v>
      </c>
      <c r="B5" s="190" t="n">
        <v>6636.1404207313</v>
      </c>
      <c r="C5" s="190" t="n">
        <v>1</v>
      </c>
      <c r="D5" s="190" t="n">
        <v>0</v>
      </c>
      <c r="E5" s="190" t="n">
        <v>6637.1404207313</v>
      </c>
    </row>
    <row r="6" customFormat="false" ht="12.75" hidden="true" customHeight="false" outlineLevel="0" collapsed="false">
      <c r="A6" s="0" t="n">
        <v>3</v>
      </c>
      <c r="B6" s="190" t="n">
        <v>1327.22808414626</v>
      </c>
      <c r="C6" s="190" t="n">
        <v>0</v>
      </c>
      <c r="D6" s="190" t="n">
        <v>0</v>
      </c>
      <c r="E6" s="190" t="n">
        <v>1327.22808414626</v>
      </c>
    </row>
    <row r="7" customFormat="false" ht="12.75" hidden="true" customHeight="false" outlineLevel="0" collapsed="false">
      <c r="A7" s="0" t="n">
        <v>3</v>
      </c>
      <c r="B7" s="190" t="n">
        <v>18846.6387948769</v>
      </c>
      <c r="C7" s="190" t="n">
        <v>1200</v>
      </c>
      <c r="D7" s="190" t="n">
        <v>663.61</v>
      </c>
      <c r="E7" s="190" t="n">
        <v>19383.0287948769</v>
      </c>
    </row>
    <row r="8" customFormat="false" ht="12.75" hidden="true" customHeight="false" outlineLevel="0" collapsed="false">
      <c r="A8" s="0" t="n">
        <v>3</v>
      </c>
      <c r="B8" s="190" t="n">
        <v>3318.07021036565</v>
      </c>
      <c r="C8" s="190" t="n">
        <v>0</v>
      </c>
      <c r="D8" s="190" t="n">
        <v>0</v>
      </c>
      <c r="E8" s="190" t="n">
        <v>3318.07021036565</v>
      </c>
    </row>
    <row r="9" customFormat="false" ht="12.75" hidden="true" customHeight="false" outlineLevel="0" collapsed="false">
      <c r="A9" s="0" t="n">
        <v>3</v>
      </c>
      <c r="B9" s="190" t="n">
        <v>19718.4949233526</v>
      </c>
      <c r="C9" s="190" t="n">
        <v>5100</v>
      </c>
      <c r="D9" s="190" t="n">
        <v>7255.37</v>
      </c>
      <c r="E9" s="190" t="n">
        <v>17563.1249233526</v>
      </c>
    </row>
    <row r="10" customFormat="false" ht="12.75" hidden="true" customHeight="false" outlineLevel="0" collapsed="false">
      <c r="A10" s="0" t="n">
        <v>3</v>
      </c>
      <c r="C10" s="190" t="n">
        <v>20000</v>
      </c>
      <c r="D10" s="190" t="n">
        <v>0</v>
      </c>
      <c r="E10" s="190" t="n">
        <v>20000</v>
      </c>
    </row>
    <row r="11" customFormat="false" ht="12.75" hidden="true" customHeight="false" outlineLevel="0" collapsed="false">
      <c r="A11" s="0" t="n">
        <v>3</v>
      </c>
      <c r="B11" s="190" t="n">
        <v>13272.2808414626</v>
      </c>
      <c r="C11" s="190" t="n">
        <v>0</v>
      </c>
      <c r="D11" s="190" t="n">
        <v>8272.28</v>
      </c>
      <c r="E11" s="190" t="n">
        <v>5000.0008414626</v>
      </c>
    </row>
    <row r="12" customFormat="false" ht="12.75" hidden="true" customHeight="false" outlineLevel="0" collapsed="false">
      <c r="A12" s="0" t="n">
        <v>3</v>
      </c>
      <c r="B12" s="190" t="n">
        <v>5901</v>
      </c>
      <c r="C12" s="190" t="n">
        <v>0</v>
      </c>
      <c r="D12" s="190" t="n">
        <v>0</v>
      </c>
      <c r="E12" s="190" t="n">
        <v>5901</v>
      </c>
    </row>
    <row r="13" customFormat="false" ht="12.75" hidden="true" customHeight="false" outlineLevel="0" collapsed="false">
      <c r="A13" s="0" t="n">
        <v>3</v>
      </c>
      <c r="B13" s="190" t="n">
        <v>30128.0775101201</v>
      </c>
      <c r="C13" s="190" t="n">
        <v>6563.86</v>
      </c>
      <c r="D13" s="190" t="n">
        <v>2300</v>
      </c>
      <c r="E13" s="190" t="n">
        <v>34391.9375101201</v>
      </c>
    </row>
    <row r="14" customFormat="false" ht="12.75" hidden="true" customHeight="false" outlineLevel="0" collapsed="false">
      <c r="A14" s="0" t="n">
        <v>3</v>
      </c>
      <c r="B14" s="190" t="n">
        <v>4512.57548609729</v>
      </c>
      <c r="C14" s="190" t="n">
        <v>0</v>
      </c>
      <c r="D14" s="190" t="n">
        <v>530.89</v>
      </c>
      <c r="E14" s="190" t="n">
        <v>3981.68548609729</v>
      </c>
    </row>
    <row r="15" customFormat="false" ht="12.75" hidden="true" customHeight="false" outlineLevel="0" collapsed="false">
      <c r="A15" s="0" t="n">
        <v>3</v>
      </c>
      <c r="B15" s="190" t="n">
        <v>0</v>
      </c>
      <c r="E15" s="190" t="n">
        <v>0</v>
      </c>
    </row>
    <row r="16" customFormat="false" ht="12.75" hidden="true" customHeight="false" outlineLevel="0" collapsed="false">
      <c r="A16" s="0" t="n">
        <v>3</v>
      </c>
      <c r="B16" s="190" t="n">
        <v>1327.22808414626</v>
      </c>
      <c r="C16" s="190" t="n">
        <v>0</v>
      </c>
      <c r="D16" s="190" t="n">
        <v>0</v>
      </c>
      <c r="E16" s="190" t="n">
        <v>1327.22808414626</v>
      </c>
    </row>
    <row r="17" customFormat="false" ht="12.75" hidden="true" customHeight="false" outlineLevel="0" collapsed="false">
      <c r="A17" s="0" t="n">
        <v>3</v>
      </c>
      <c r="B17" s="190" t="n">
        <v>23226.4914725596</v>
      </c>
      <c r="C17" s="190" t="n">
        <v>0</v>
      </c>
      <c r="D17" s="190" t="n">
        <v>19226.49</v>
      </c>
      <c r="E17" s="190" t="n">
        <v>4000.00147255956</v>
      </c>
    </row>
    <row r="18" customFormat="false" ht="12.75" hidden="true" customHeight="false" outlineLevel="0" collapsed="false">
      <c r="A18" s="0" t="n">
        <v>3</v>
      </c>
      <c r="B18" s="190" t="n">
        <v>5308.91233658504</v>
      </c>
      <c r="C18" s="190" t="n">
        <v>0</v>
      </c>
      <c r="D18" s="190" t="n">
        <v>0</v>
      </c>
      <c r="E18" s="190" t="n">
        <v>5308.91233658504</v>
      </c>
    </row>
    <row r="19" customFormat="false" ht="12.75" hidden="true" customHeight="false" outlineLevel="0" collapsed="false">
      <c r="A19" s="0" t="n">
        <v>3</v>
      </c>
      <c r="B19" s="190" t="n">
        <v>1990.84212621939</v>
      </c>
      <c r="C19" s="190" t="n">
        <v>0</v>
      </c>
      <c r="D19" s="190" t="n">
        <v>0</v>
      </c>
      <c r="E19" s="190" t="n">
        <v>1990.84212621939</v>
      </c>
    </row>
    <row r="20" customFormat="false" ht="12.75" hidden="true" customHeight="false" outlineLevel="0" collapsed="false">
      <c r="A20" s="0" t="n">
        <v>3</v>
      </c>
      <c r="B20" s="190" t="n">
        <v>5308.91233658504</v>
      </c>
      <c r="C20" s="190" t="n">
        <v>0</v>
      </c>
      <c r="D20" s="190" t="n">
        <v>0</v>
      </c>
      <c r="E20" s="190" t="n">
        <v>5308.91233658504</v>
      </c>
    </row>
    <row r="21" customFormat="false" ht="12.75" hidden="true" customHeight="false" outlineLevel="0" collapsed="false">
      <c r="A21" s="0" t="n">
        <v>3</v>
      </c>
      <c r="B21" s="190" t="n">
        <v>37295.1091645099</v>
      </c>
      <c r="C21" s="190" t="n">
        <v>2000</v>
      </c>
      <c r="D21" s="190" t="n">
        <v>0</v>
      </c>
      <c r="E21" s="190" t="n">
        <v>39295.1091645099</v>
      </c>
    </row>
    <row r="22" customFormat="false" ht="12.75" hidden="true" customHeight="false" outlineLevel="0" collapsed="false">
      <c r="A22" s="0" t="n">
        <v>3</v>
      </c>
      <c r="B22" s="190" t="n">
        <v>57203.5304267038</v>
      </c>
      <c r="C22" s="190" t="n">
        <v>13000</v>
      </c>
      <c r="D22" s="190" t="n">
        <v>1425.4</v>
      </c>
      <c r="E22" s="190" t="n">
        <v>68778.1304267038</v>
      </c>
    </row>
    <row r="23" customFormat="false" ht="12.75" hidden="true" customHeight="false" outlineLevel="0" collapsed="false">
      <c r="A23" s="0" t="n">
        <v>3</v>
      </c>
      <c r="B23" s="190" t="n">
        <v>34507.9301878028</v>
      </c>
      <c r="C23" s="190" t="n">
        <v>0</v>
      </c>
      <c r="D23" s="190" t="n">
        <v>3981.68</v>
      </c>
      <c r="E23" s="190" t="n">
        <v>30526.2501878028</v>
      </c>
    </row>
    <row r="24" customFormat="false" ht="12.75" hidden="false" customHeight="false" outlineLevel="0" collapsed="false">
      <c r="A24" s="0" t="n">
        <v>3</v>
      </c>
      <c r="B24" s="190" t="n">
        <v>136883.685048776</v>
      </c>
      <c r="C24" s="190" t="n">
        <v>0</v>
      </c>
      <c r="D24" s="190" t="n">
        <v>21210.51</v>
      </c>
      <c r="E24" s="190" t="n">
        <v>115673.18667463</v>
      </c>
    </row>
    <row r="25" customFormat="false" ht="12.75" hidden="false" customHeight="false" outlineLevel="0" collapsed="false">
      <c r="B25" s="190" t="n">
        <f aca="false">SUM(B1:B24)</f>
        <v>784997.454864291</v>
      </c>
      <c r="C25" s="190" t="n">
        <f aca="false">SUM(C1:C24)</f>
        <v>79345.44</v>
      </c>
      <c r="D25" s="190" t="n">
        <f aca="false">SUM(D1:D24)</f>
        <v>162508.45</v>
      </c>
      <c r="E25" s="190" t="n">
        <f aca="false">SUM(E1:E24)</f>
        <v>701834.451396244</v>
      </c>
    </row>
    <row r="27" customFormat="false" ht="12.75" hidden="true" customHeight="false" outlineLevel="0" collapsed="false"/>
    <row r="28" customFormat="false" ht="12.75" hidden="true" customHeight="false" outlineLevel="0" collapsed="false">
      <c r="A28" s="0" t="n">
        <v>4</v>
      </c>
      <c r="B28" s="190" t="n">
        <v>59007.6846506072</v>
      </c>
      <c r="C28" s="190" t="n">
        <v>37000</v>
      </c>
      <c r="D28" s="190" t="n">
        <v>39853.48</v>
      </c>
      <c r="E28" s="190" t="n">
        <v>56154.2046506072</v>
      </c>
    </row>
    <row r="29" customFormat="false" ht="12.75" hidden="true" customHeight="false" outlineLevel="0" collapsed="false">
      <c r="A29" s="0" t="n">
        <v>4</v>
      </c>
      <c r="B29" s="190" t="n">
        <v>224819.205845112</v>
      </c>
      <c r="C29" s="190" t="n">
        <v>0</v>
      </c>
      <c r="D29" s="190" t="n">
        <v>79347.9</v>
      </c>
      <c r="E29" s="190" t="n">
        <v>145471.305845112</v>
      </c>
    </row>
    <row r="30" customFormat="false" ht="12.75" hidden="true" customHeight="false" outlineLevel="0" collapsed="false">
      <c r="A30" s="0" t="n">
        <v>4</v>
      </c>
      <c r="B30" s="190" t="n">
        <v>78261.6867768266</v>
      </c>
      <c r="C30" s="190" t="n">
        <v>0</v>
      </c>
      <c r="D30" s="190" t="n">
        <v>37581.68</v>
      </c>
      <c r="E30" s="190" t="n">
        <v>40680.0067768266</v>
      </c>
    </row>
    <row r="31" customFormat="false" ht="12.75" hidden="true" customHeight="false" outlineLevel="0" collapsed="false">
      <c r="A31" s="0" t="n">
        <v>4</v>
      </c>
      <c r="B31" s="190" t="n">
        <v>893171.310442631</v>
      </c>
      <c r="C31" s="190" t="n">
        <v>0</v>
      </c>
      <c r="D31" s="190" t="n">
        <v>846671.31</v>
      </c>
      <c r="E31" s="190" t="n">
        <v>46500.0004426306</v>
      </c>
    </row>
    <row r="32" customFormat="false" ht="12.75" hidden="false" customHeight="false" outlineLevel="0" collapsed="false">
      <c r="A32" s="0" t="n">
        <v>4</v>
      </c>
      <c r="B32" s="190" t="n">
        <v>26544.5616829252</v>
      </c>
      <c r="C32" s="190" t="n">
        <v>0</v>
      </c>
      <c r="D32" s="190" t="n">
        <v>0</v>
      </c>
      <c r="E32" s="190" t="n">
        <v>26544.5616829252</v>
      </c>
    </row>
    <row r="33" customFormat="false" ht="12.75" hidden="false" customHeight="false" outlineLevel="0" collapsed="false">
      <c r="B33" s="190" t="n">
        <f aca="false">SUM(B28:B32)</f>
        <v>1281804.4493981</v>
      </c>
      <c r="C33" s="190" t="n">
        <f aca="false">SUM(C28:C32)</f>
        <v>37000</v>
      </c>
      <c r="D33" s="190" t="n">
        <f aca="false">SUM(D28:D32)</f>
        <v>1003454.37</v>
      </c>
      <c r="E33" s="190" t="n">
        <f aca="false">SUM(E28:E32)</f>
        <v>315350.079398102</v>
      </c>
    </row>
    <row r="35" customFormat="false" ht="12.75" hidden="false" customHeight="false" outlineLevel="0" collapsed="false">
      <c r="B35" s="190" t="n">
        <f aca="false">SUM(B25+B33)</f>
        <v>2066801.90426239</v>
      </c>
      <c r="C35" s="190" t="n">
        <f aca="false">SUM(C25+C33)</f>
        <v>116345.44</v>
      </c>
      <c r="D35" s="190" t="n">
        <f aca="false">SUM(D25+D33)</f>
        <v>1165962.82</v>
      </c>
      <c r="E35" s="190" t="n">
        <f aca="false">SUM(E25+E33)</f>
        <v>1017184.53079435</v>
      </c>
    </row>
    <row r="37" customFormat="false" ht="12.75" hidden="false" customHeight="false" outlineLevel="0" collapsed="false">
      <c r="A37" s="0" t="n">
        <v>31</v>
      </c>
      <c r="B37" s="190" t="n">
        <v>85274.409289933</v>
      </c>
      <c r="C37" s="190" t="n">
        <v>10693.05</v>
      </c>
      <c r="D37" s="190" t="n">
        <v>4435.23</v>
      </c>
      <c r="E37" s="190" t="n">
        <v>91532.2265326166</v>
      </c>
    </row>
    <row r="38" customFormat="false" ht="12.75" hidden="false" customHeight="false" outlineLevel="0" collapsed="false">
      <c r="A38" s="0" t="n">
        <v>31</v>
      </c>
      <c r="B38" s="190" t="n">
        <v>117423.18667463</v>
      </c>
      <c r="C38" s="190" t="n">
        <v>0</v>
      </c>
      <c r="D38" s="190" t="n">
        <v>9000</v>
      </c>
      <c r="E38" s="190" t="n">
        <v>108423.18667463</v>
      </c>
    </row>
    <row r="39" customFormat="false" ht="12.75" hidden="false" customHeight="false" outlineLevel="0" collapsed="false">
      <c r="B39" s="190" t="n">
        <f aca="false">SUM(B37:B38)</f>
        <v>202697.595964563</v>
      </c>
      <c r="C39" s="190" t="n">
        <f aca="false">SUM(C37:C38)</f>
        <v>10693.05</v>
      </c>
      <c r="D39" s="190" t="n">
        <f aca="false">SUM(D37:D38)</f>
        <v>13435.23</v>
      </c>
      <c r="E39" s="190" t="n">
        <f aca="false">SUM(E37:E38)</f>
        <v>199955.413207247</v>
      </c>
    </row>
    <row r="41" customFormat="false" ht="12.75" hidden="true" customHeight="false" outlineLevel="0" collapsed="false"/>
    <row r="42" customFormat="false" ht="12.75" hidden="true" customHeight="false" outlineLevel="0" collapsed="false"/>
    <row r="43" customFormat="false" ht="12.75" hidden="true" customHeight="false" outlineLevel="0" collapsed="false">
      <c r="A43" s="0" t="n">
        <v>32</v>
      </c>
      <c r="B43" s="190" t="n">
        <v>18550.3510518283</v>
      </c>
      <c r="C43" s="190" t="n">
        <v>0</v>
      </c>
      <c r="D43" s="190" t="n">
        <v>3290.84</v>
      </c>
      <c r="E43" s="190" t="n">
        <v>15259.5110518283</v>
      </c>
    </row>
    <row r="44" customFormat="false" ht="12.75" hidden="true" customHeight="false" outlineLevel="0" collapsed="false">
      <c r="A44" s="0" t="n">
        <v>32</v>
      </c>
      <c r="B44" s="190" t="n">
        <v>263638.059244807</v>
      </c>
      <c r="C44" s="190" t="n">
        <v>19987.53</v>
      </c>
      <c r="D44" s="190" t="n">
        <v>87916.15</v>
      </c>
      <c r="E44" s="190" t="n">
        <v>195709.439244807</v>
      </c>
    </row>
    <row r="45" customFormat="false" ht="12.75" hidden="true" customHeight="false" outlineLevel="0" collapsed="false">
      <c r="A45" s="0" t="n">
        <v>32</v>
      </c>
      <c r="C45" s="190" t="n">
        <v>20000</v>
      </c>
      <c r="D45" s="190" t="n">
        <v>0</v>
      </c>
      <c r="E45" s="190" t="n">
        <v>20000</v>
      </c>
    </row>
    <row r="46" customFormat="false" ht="12.75" hidden="true" customHeight="false" outlineLevel="0" collapsed="false">
      <c r="A46" s="0" t="n">
        <v>32</v>
      </c>
      <c r="B46" s="190" t="n">
        <v>13272.2808414626</v>
      </c>
      <c r="C46" s="190" t="n">
        <v>0</v>
      </c>
      <c r="D46" s="190" t="n">
        <v>8272.28</v>
      </c>
      <c r="E46" s="190" t="n">
        <v>5000.0008414626</v>
      </c>
    </row>
    <row r="47" customFormat="false" ht="12.75" hidden="true" customHeight="false" outlineLevel="0" collapsed="false">
      <c r="A47" s="0" t="n">
        <v>32</v>
      </c>
      <c r="B47" s="190" t="n">
        <v>5901</v>
      </c>
      <c r="C47" s="190" t="n">
        <v>0</v>
      </c>
      <c r="D47" s="190" t="n">
        <v>0</v>
      </c>
      <c r="E47" s="190" t="n">
        <v>5901</v>
      </c>
    </row>
    <row r="48" customFormat="false" ht="12.75" hidden="false" customHeight="false" outlineLevel="0" collapsed="false">
      <c r="A48" s="0" t="n">
        <v>32</v>
      </c>
      <c r="B48" s="190" t="n">
        <v>19460.51</v>
      </c>
      <c r="C48" s="190" t="n">
        <v>0</v>
      </c>
      <c r="D48" s="190" t="n">
        <v>12210.51</v>
      </c>
      <c r="E48" s="190" t="n">
        <v>7250</v>
      </c>
    </row>
    <row r="49" customFormat="false" ht="12.75" hidden="false" customHeight="false" outlineLevel="0" collapsed="false">
      <c r="B49" s="190" t="n">
        <f aca="false">SUM(B43:B48)</f>
        <v>320822.201138098</v>
      </c>
      <c r="C49" s="190" t="n">
        <f aca="false">SUM(C43:C48)</f>
        <v>39987.53</v>
      </c>
      <c r="D49" s="190" t="n">
        <f aca="false">SUM(D43:D48)</f>
        <v>111689.78</v>
      </c>
      <c r="E49" s="190" t="n">
        <f aca="false">SUM(E43:E48)</f>
        <v>249119.951138098</v>
      </c>
    </row>
    <row r="51" customFormat="false" ht="12.75" hidden="true" customHeight="false" outlineLevel="0" collapsed="false"/>
    <row r="52" customFormat="false" ht="12.75" hidden="true" customHeight="false" outlineLevel="0" collapsed="false"/>
    <row r="53" customFormat="false" ht="12.75" hidden="false" customHeight="false" outlineLevel="0" collapsed="false">
      <c r="A53" s="0" t="n">
        <v>34</v>
      </c>
      <c r="B53" s="190" t="n">
        <v>5512.57548609729</v>
      </c>
      <c r="C53" s="190" t="n">
        <v>800</v>
      </c>
      <c r="D53" s="190" t="n">
        <v>2000</v>
      </c>
      <c r="E53" s="190" t="n">
        <v>4312.57548609729</v>
      </c>
    </row>
    <row r="55" customFormat="false" ht="12.75" hidden="true" customHeight="false" outlineLevel="0" collapsed="false"/>
    <row r="56" customFormat="false" ht="12.75" hidden="true" customHeight="false" outlineLevel="0" collapsed="false"/>
    <row r="57" customFormat="false" ht="12.75" hidden="true" customHeight="false" outlineLevel="0" collapsed="false">
      <c r="A57" s="0" t="n">
        <v>36</v>
      </c>
      <c r="B57" s="190" t="n">
        <v>18846.6387948769</v>
      </c>
      <c r="C57" s="190" t="n">
        <v>1200</v>
      </c>
      <c r="D57" s="190" t="n">
        <v>663.61</v>
      </c>
      <c r="E57" s="190" t="n">
        <v>19383.0287948769</v>
      </c>
    </row>
    <row r="58" customFormat="false" ht="12.75" hidden="true" customHeight="false" outlineLevel="0" collapsed="false">
      <c r="A58" s="0" t="n">
        <v>36</v>
      </c>
      <c r="B58" s="190" t="n">
        <v>13445.0527573163</v>
      </c>
      <c r="C58" s="190" t="n">
        <v>3500</v>
      </c>
      <c r="D58" s="190" t="n">
        <v>4327.23</v>
      </c>
      <c r="E58" s="190" t="n">
        <v>12617.8227573163</v>
      </c>
    </row>
    <row r="59" customFormat="false" ht="12.75" hidden="false" customHeight="false" outlineLevel="0" collapsed="false">
      <c r="A59" s="0" t="n">
        <v>36</v>
      </c>
      <c r="B59" s="190" t="n">
        <v>796.336850487756</v>
      </c>
      <c r="C59" s="190" t="n">
        <v>0</v>
      </c>
      <c r="D59" s="190" t="n">
        <v>0</v>
      </c>
      <c r="E59" s="190" t="n">
        <v>796.336850487756</v>
      </c>
    </row>
    <row r="60" customFormat="false" ht="12.75" hidden="false" customHeight="false" outlineLevel="0" collapsed="false">
      <c r="B60" s="190" t="n">
        <f aca="false">SUM(B57:B59)</f>
        <v>33088.028402681</v>
      </c>
      <c r="C60" s="190" t="n">
        <f aca="false">SUM(C57:C59)</f>
        <v>4700</v>
      </c>
      <c r="D60" s="190" t="n">
        <f aca="false">SUM(D57:D59)</f>
        <v>4990.84</v>
      </c>
      <c r="E60" s="190" t="n">
        <f aca="false">SUM(E57:E59)</f>
        <v>32797.188402681</v>
      </c>
    </row>
    <row r="62" customFormat="false" ht="12.75" hidden="true" customHeight="false" outlineLevel="0" collapsed="false"/>
    <row r="63" customFormat="false" ht="12.75" hidden="true" customHeight="false" outlineLevel="0" collapsed="false"/>
    <row r="64" customFormat="false" ht="12.75" hidden="true" customHeight="false" outlineLevel="0" collapsed="false"/>
    <row r="65" customFormat="false" ht="12.75" hidden="true" customHeight="false" outlineLevel="0" collapsed="false">
      <c r="A65" s="0" t="n">
        <v>37</v>
      </c>
      <c r="B65" s="190" t="n">
        <v>3318.07021036565</v>
      </c>
      <c r="C65" s="190" t="n">
        <v>0</v>
      </c>
      <c r="D65" s="190" t="n">
        <v>0</v>
      </c>
      <c r="E65" s="190" t="n">
        <v>3318.07021036565</v>
      </c>
    </row>
    <row r="66" customFormat="false" ht="12.75" hidden="true" customHeight="false" outlineLevel="0" collapsed="false">
      <c r="A66" s="0" t="n">
        <v>37</v>
      </c>
      <c r="B66" s="190" t="n">
        <v>6273.44216603623</v>
      </c>
      <c r="C66" s="190" t="n">
        <v>1600</v>
      </c>
      <c r="D66" s="190" t="n">
        <v>2928.14</v>
      </c>
      <c r="E66" s="190" t="n">
        <v>4945.30216603623</v>
      </c>
    </row>
    <row r="67" customFormat="false" ht="12.75" hidden="true" customHeight="false" outlineLevel="0" collapsed="false">
      <c r="A67" s="0" t="n">
        <v>37</v>
      </c>
      <c r="B67" s="190" t="n">
        <v>30128.0775101201</v>
      </c>
      <c r="C67" s="190" t="n">
        <v>6563.86</v>
      </c>
      <c r="D67" s="190" t="n">
        <v>2300</v>
      </c>
      <c r="E67" s="190" t="n">
        <v>34391.9375101201</v>
      </c>
    </row>
    <row r="68" customFormat="false" ht="12.75" hidden="true" customHeight="false" outlineLevel="0" collapsed="false">
      <c r="A68" s="0" t="n">
        <v>37</v>
      </c>
      <c r="B68" s="190" t="n">
        <v>4512.57548609729</v>
      </c>
      <c r="C68" s="190" t="n">
        <v>0</v>
      </c>
      <c r="D68" s="190" t="n">
        <v>530.89</v>
      </c>
      <c r="E68" s="190" t="n">
        <v>3981.68548609729</v>
      </c>
    </row>
    <row r="69" customFormat="false" ht="12.75" hidden="false" customHeight="false" outlineLevel="0" collapsed="false">
      <c r="A69" s="0" t="n">
        <v>37</v>
      </c>
      <c r="B69" s="190" t="n">
        <v>21235.6493463402</v>
      </c>
      <c r="C69" s="190" t="n">
        <v>0</v>
      </c>
      <c r="D69" s="190" t="n">
        <v>3981.68</v>
      </c>
      <c r="E69" s="190" t="n">
        <v>17253.9693463402</v>
      </c>
    </row>
    <row r="70" customFormat="false" ht="12.75" hidden="false" customHeight="false" outlineLevel="0" collapsed="false">
      <c r="B70" s="190" t="n">
        <f aca="false">SUM(B65:B69)</f>
        <v>65467.8147189594</v>
      </c>
      <c r="C70" s="190" t="n">
        <f aca="false">SUM(C65:C69)</f>
        <v>8163.86</v>
      </c>
      <c r="D70" s="190" t="n">
        <f aca="false">SUM(D65:D69)</f>
        <v>9740.71</v>
      </c>
      <c r="E70" s="190" t="n">
        <f aca="false">SUM(E65:E69)</f>
        <v>63890.9647189595</v>
      </c>
    </row>
    <row r="72" customFormat="false" ht="12.75" hidden="true" customHeight="false" outlineLevel="0" collapsed="false"/>
    <row r="73" customFormat="false" ht="12.75" hidden="true" customHeight="false" outlineLevel="0" collapsed="false">
      <c r="A73" s="0" t="n">
        <v>38</v>
      </c>
      <c r="B73" s="190" t="n">
        <v>5308.91233658504</v>
      </c>
      <c r="C73" s="190" t="n">
        <v>0</v>
      </c>
      <c r="D73" s="190" t="n">
        <v>0</v>
      </c>
      <c r="E73" s="190" t="n">
        <v>5308.91</v>
      </c>
    </row>
    <row r="74" customFormat="false" ht="12.75" hidden="true" customHeight="false" outlineLevel="0" collapsed="false">
      <c r="A74" s="0" t="n">
        <v>38</v>
      </c>
      <c r="B74" s="190" t="n">
        <v>6636.1404207313</v>
      </c>
      <c r="C74" s="190" t="n">
        <v>1</v>
      </c>
      <c r="D74" s="190" t="n">
        <v>0</v>
      </c>
      <c r="E74" s="190" t="n">
        <v>6637.1404207313</v>
      </c>
    </row>
    <row r="75" customFormat="false" ht="12.75" hidden="true" customHeight="false" outlineLevel="0" collapsed="false">
      <c r="A75" s="0" t="n">
        <v>38</v>
      </c>
      <c r="B75" s="190" t="n">
        <v>1327.22808414626</v>
      </c>
      <c r="C75" s="190" t="n">
        <v>0</v>
      </c>
      <c r="D75" s="190" t="n">
        <v>0</v>
      </c>
      <c r="E75" s="190" t="n">
        <v>1327.22808414626</v>
      </c>
    </row>
    <row r="76" customFormat="false" ht="12.75" hidden="true" customHeight="false" outlineLevel="0" collapsed="false">
      <c r="A76" s="0" t="n">
        <v>38</v>
      </c>
      <c r="B76" s="190" t="n">
        <v>0</v>
      </c>
      <c r="E76" s="190" t="n">
        <v>0</v>
      </c>
    </row>
    <row r="77" customFormat="false" ht="12.75" hidden="true" customHeight="false" outlineLevel="0" collapsed="false">
      <c r="A77" s="0" t="n">
        <v>38</v>
      </c>
      <c r="B77" s="190" t="n">
        <v>1327.22808414626</v>
      </c>
      <c r="C77" s="190" t="n">
        <v>0</v>
      </c>
      <c r="D77" s="190" t="n">
        <v>0</v>
      </c>
      <c r="E77" s="190" t="n">
        <v>1327.22808414626</v>
      </c>
    </row>
    <row r="78" customFormat="false" ht="12.75" hidden="true" customHeight="false" outlineLevel="0" collapsed="false">
      <c r="A78" s="0" t="n">
        <v>38</v>
      </c>
      <c r="B78" s="190" t="n">
        <v>23226.4914725596</v>
      </c>
      <c r="C78" s="190" t="n">
        <v>0</v>
      </c>
      <c r="D78" s="190" t="n">
        <v>19226.49</v>
      </c>
      <c r="E78" s="190" t="n">
        <v>4000.00147255956</v>
      </c>
    </row>
    <row r="79" customFormat="false" ht="12.75" hidden="true" customHeight="false" outlineLevel="0" collapsed="false">
      <c r="A79" s="0" t="n">
        <v>38</v>
      </c>
      <c r="B79" s="190" t="n">
        <v>5308.91233658504</v>
      </c>
      <c r="C79" s="190" t="n">
        <v>0</v>
      </c>
      <c r="D79" s="190" t="n">
        <v>0</v>
      </c>
      <c r="E79" s="190" t="n">
        <v>5308.91233658504</v>
      </c>
    </row>
    <row r="80" customFormat="false" ht="12.75" hidden="true" customHeight="false" outlineLevel="0" collapsed="false">
      <c r="A80" s="0" t="n">
        <v>38</v>
      </c>
      <c r="B80" s="190" t="n">
        <v>1990.84212621939</v>
      </c>
      <c r="C80" s="190" t="n">
        <v>0</v>
      </c>
      <c r="D80" s="190" t="n">
        <v>0</v>
      </c>
      <c r="E80" s="190" t="n">
        <v>1990.84212621939</v>
      </c>
    </row>
    <row r="81" customFormat="false" ht="12.75" hidden="true" customHeight="false" outlineLevel="0" collapsed="false">
      <c r="A81" s="0" t="n">
        <v>38</v>
      </c>
      <c r="B81" s="190" t="n">
        <v>5308.91233658504</v>
      </c>
      <c r="C81" s="190" t="n">
        <v>0</v>
      </c>
      <c r="D81" s="190" t="n">
        <v>0</v>
      </c>
      <c r="E81" s="190" t="n">
        <v>5308.91233658504</v>
      </c>
    </row>
    <row r="82" customFormat="false" ht="12.75" hidden="true" customHeight="false" outlineLevel="0" collapsed="false">
      <c r="A82" s="0" t="n">
        <v>38</v>
      </c>
      <c r="B82" s="190" t="n">
        <v>36498.7723140222</v>
      </c>
      <c r="C82" s="190" t="n">
        <v>2000</v>
      </c>
      <c r="D82" s="190" t="n">
        <v>0</v>
      </c>
      <c r="E82" s="190" t="n">
        <v>38498.7723140222</v>
      </c>
    </row>
    <row r="83" customFormat="false" ht="12.75" hidden="true" customHeight="false" outlineLevel="0" collapsed="false">
      <c r="A83" s="0" t="n">
        <v>38</v>
      </c>
      <c r="B83" s="190" t="n">
        <v>57203.5304267038</v>
      </c>
      <c r="C83" s="190" t="n">
        <v>13000</v>
      </c>
      <c r="D83" s="190" t="n">
        <v>1425.4</v>
      </c>
      <c r="E83" s="190" t="n">
        <v>68778.1304267038</v>
      </c>
    </row>
    <row r="84" customFormat="false" ht="12.75" hidden="false" customHeight="false" outlineLevel="0" collapsed="false">
      <c r="A84" s="0" t="n">
        <v>38</v>
      </c>
      <c r="B84" s="190" t="n">
        <v>13272.2808414626</v>
      </c>
      <c r="C84" s="190" t="n">
        <v>0</v>
      </c>
      <c r="D84" s="190" t="n">
        <v>0</v>
      </c>
      <c r="E84" s="190" t="n">
        <v>13272.2808414626</v>
      </c>
    </row>
    <row r="85" customFormat="false" ht="12.75" hidden="false" customHeight="false" outlineLevel="0" collapsed="false">
      <c r="B85" s="190" t="n">
        <f aca="false">SUM(B73:B84)</f>
        <v>157409.250779746</v>
      </c>
      <c r="C85" s="190" t="n">
        <f aca="false">SUM(C73:C84)</f>
        <v>15001</v>
      </c>
      <c r="D85" s="190" t="n">
        <f aca="false">SUM(D73:D84)</f>
        <v>20651.89</v>
      </c>
      <c r="E85" s="190" t="n">
        <f aca="false">SUM(E73:E84)</f>
        <v>151758.358443161</v>
      </c>
    </row>
    <row r="88" customFormat="false" ht="12.75" hidden="false" customHeight="false" outlineLevel="0" collapsed="false">
      <c r="A88" s="0" t="n">
        <v>41</v>
      </c>
      <c r="B88" s="190" t="n">
        <v>0</v>
      </c>
      <c r="C88" s="190" t="n">
        <v>0</v>
      </c>
      <c r="E88" s="190" t="n">
        <v>0</v>
      </c>
    </row>
    <row r="90" customFormat="false" ht="12.75" hidden="true" customHeight="false" outlineLevel="0" collapsed="false"/>
    <row r="91" customFormat="false" ht="12.75" hidden="true" customHeight="false" outlineLevel="0" collapsed="false"/>
    <row r="92" customFormat="false" ht="12.75" hidden="true" customHeight="false" outlineLevel="0" collapsed="false">
      <c r="A92" s="0" t="n">
        <v>42</v>
      </c>
      <c r="B92" s="190" t="n">
        <v>59007.6846506072</v>
      </c>
      <c r="C92" s="190" t="n">
        <v>37000</v>
      </c>
      <c r="D92" s="190" t="n">
        <v>39853.48</v>
      </c>
      <c r="E92" s="190" t="n">
        <v>56154.2046506072</v>
      </c>
    </row>
    <row r="93" customFormat="false" ht="12.75" hidden="true" customHeight="false" outlineLevel="0" collapsed="false">
      <c r="A93" s="0" t="n">
        <v>42</v>
      </c>
      <c r="B93" s="190" t="n">
        <v>78261.6867768266</v>
      </c>
      <c r="C93" s="190" t="n">
        <v>0</v>
      </c>
      <c r="D93" s="190" t="n">
        <v>37581.68</v>
      </c>
      <c r="E93" s="190" t="n">
        <v>40680.0067768266</v>
      </c>
    </row>
    <row r="94" customFormat="false" ht="12.75" hidden="true" customHeight="false" outlineLevel="0" collapsed="false">
      <c r="A94" s="0" t="n">
        <v>42</v>
      </c>
      <c r="B94" s="190" t="n">
        <v>893171.310442631</v>
      </c>
      <c r="C94" s="190" t="n">
        <v>0</v>
      </c>
      <c r="D94" s="190" t="n">
        <v>846671.31</v>
      </c>
      <c r="E94" s="190" t="n">
        <v>46500.0004426306</v>
      </c>
    </row>
    <row r="95" customFormat="false" ht="12.75" hidden="false" customHeight="false" outlineLevel="0" collapsed="false">
      <c r="A95" s="0" t="n">
        <v>42</v>
      </c>
      <c r="B95" s="190" t="n">
        <v>26544.5616829252</v>
      </c>
      <c r="C95" s="190" t="n">
        <v>0</v>
      </c>
      <c r="D95" s="190" t="n">
        <v>0</v>
      </c>
      <c r="E95" s="190" t="n">
        <v>26544.5616829252</v>
      </c>
    </row>
    <row r="96" customFormat="false" ht="12.75" hidden="false" customHeight="false" outlineLevel="0" collapsed="false">
      <c r="B96" s="190" t="n">
        <f aca="false">SUM(B92:B95)</f>
        <v>1056985.24355299</v>
      </c>
      <c r="C96" s="190" t="n">
        <f aca="false">SUM(C92:C95)</f>
        <v>37000</v>
      </c>
      <c r="D96" s="190" t="n">
        <f aca="false">SUM(D92:D95)</f>
        <v>924106.47</v>
      </c>
      <c r="E96" s="190" t="n">
        <f aca="false">SUM(E92:E95)</f>
        <v>169878.77355299</v>
      </c>
    </row>
    <row r="99" customFormat="false" ht="12.75" hidden="false" customHeight="false" outlineLevel="0" collapsed="false">
      <c r="A99" s="0" t="n">
        <v>45</v>
      </c>
      <c r="B99" s="190" t="n">
        <v>224819.205845112</v>
      </c>
      <c r="C99" s="190" t="n">
        <v>0</v>
      </c>
      <c r="D99" s="190" t="n">
        <v>79347.9</v>
      </c>
      <c r="E99" s="190" t="n">
        <v>145471.305845112</v>
      </c>
    </row>
    <row r="100" customFormat="false" ht="12.75" hidden="true" customHeight="false" outlineLevel="0" collapsed="false">
      <c r="A100" s="0" t="n">
        <v>311</v>
      </c>
      <c r="B100" s="190" t="n">
        <v>63706.9507963368</v>
      </c>
      <c r="C100" s="190" t="n">
        <v>8293.05</v>
      </c>
      <c r="D100" s="190" t="n">
        <v>0</v>
      </c>
      <c r="E100" s="190" t="n">
        <v>71999.9980390205</v>
      </c>
    </row>
    <row r="101" customFormat="false" ht="12.75" hidden="true" customHeight="false" outlineLevel="0" collapsed="false">
      <c r="A101" s="0" t="n">
        <v>311</v>
      </c>
      <c r="B101" s="190" t="n">
        <v>99725.2637865817</v>
      </c>
      <c r="C101" s="190" t="n">
        <v>0</v>
      </c>
      <c r="D101" s="190" t="n">
        <v>7000</v>
      </c>
      <c r="E101" s="190" t="n">
        <v>92725.2637865817</v>
      </c>
    </row>
    <row r="102" customFormat="false" ht="12.75" hidden="true" customHeight="false" outlineLevel="0" collapsed="false">
      <c r="A102" s="0" t="n">
        <v>312</v>
      </c>
      <c r="B102" s="190" t="n">
        <v>8626.98467317008</v>
      </c>
      <c r="C102" s="190" t="n">
        <v>1300</v>
      </c>
      <c r="D102" s="190" t="n">
        <v>2245.3</v>
      </c>
      <c r="E102" s="190" t="n">
        <v>7681.68467317008</v>
      </c>
    </row>
    <row r="103" customFormat="false" ht="12.75" hidden="true" customHeight="false" outlineLevel="0" collapsed="false">
      <c r="A103" s="0" t="n">
        <v>312</v>
      </c>
      <c r="B103" s="190" t="n">
        <v>199.084212621939</v>
      </c>
      <c r="E103" s="190" t="n">
        <v>199.084212621939</v>
      </c>
    </row>
    <row r="104" customFormat="false" ht="12.75" hidden="true" customHeight="false" outlineLevel="0" collapsed="false">
      <c r="A104" s="0" t="n">
        <v>313</v>
      </c>
      <c r="B104" s="190" t="n">
        <v>12940.473820426</v>
      </c>
      <c r="C104" s="190" t="n">
        <v>1100</v>
      </c>
      <c r="D104" s="190" t="n">
        <v>2189.93</v>
      </c>
      <c r="E104" s="190" t="n">
        <v>11850.543820426</v>
      </c>
    </row>
    <row r="105" customFormat="false" ht="12.75" hidden="true" customHeight="false" outlineLevel="0" collapsed="false">
      <c r="A105" s="0" t="n">
        <v>313</v>
      </c>
      <c r="B105" s="190" t="n">
        <v>17498.8386754264</v>
      </c>
      <c r="C105" s="190" t="n">
        <v>0</v>
      </c>
      <c r="D105" s="190" t="n">
        <v>2000</v>
      </c>
      <c r="E105" s="190" t="n">
        <v>15498.8386754264</v>
      </c>
    </row>
    <row r="106" customFormat="false" ht="12.75" hidden="true" customHeight="false" outlineLevel="0" collapsed="false">
      <c r="A106" s="0" t="n">
        <v>321</v>
      </c>
      <c r="B106" s="190" t="n">
        <v>3716.23706085341</v>
      </c>
      <c r="C106" s="190" t="n">
        <v>0</v>
      </c>
      <c r="D106" s="190" t="n">
        <v>679.06</v>
      </c>
      <c r="E106" s="190" t="n">
        <v>3037.17706085341</v>
      </c>
    </row>
    <row r="107" customFormat="false" ht="12.75" hidden="true" customHeight="false" outlineLevel="0" collapsed="false">
      <c r="A107" s="0" t="n">
        <v>321</v>
      </c>
      <c r="B107" s="190" t="n">
        <v>150</v>
      </c>
      <c r="C107" s="190" t="n">
        <v>0</v>
      </c>
      <c r="D107" s="190" t="n">
        <v>0</v>
      </c>
      <c r="E107" s="190" t="n">
        <v>150</v>
      </c>
    </row>
    <row r="108" customFormat="false" ht="12.75" hidden="true" customHeight="false" outlineLevel="0" collapsed="false">
      <c r="A108" s="0" t="n">
        <v>322</v>
      </c>
      <c r="B108" s="190" t="n">
        <v>33588.028402681</v>
      </c>
      <c r="C108" s="190" t="n">
        <v>3500</v>
      </c>
      <c r="D108" s="190" t="n">
        <v>6684.07</v>
      </c>
      <c r="E108" s="190" t="n">
        <v>30403.958402681</v>
      </c>
    </row>
    <row r="109" customFormat="false" ht="12.75" hidden="true" customHeight="false" outlineLevel="0" collapsed="false">
      <c r="A109" s="0" t="n">
        <v>322</v>
      </c>
      <c r="B109" s="190" t="n">
        <v>0</v>
      </c>
      <c r="C109" s="190" t="n">
        <v>0</v>
      </c>
      <c r="E109" s="190" t="n">
        <v>0</v>
      </c>
    </row>
    <row r="110" customFormat="false" ht="12.75" hidden="true" customHeight="false" outlineLevel="0" collapsed="false">
      <c r="A110" s="0" t="n">
        <v>322</v>
      </c>
      <c r="B110" s="190" t="n">
        <v>3000</v>
      </c>
      <c r="C110" s="190" t="n">
        <v>0</v>
      </c>
      <c r="D110" s="190" t="n">
        <v>0</v>
      </c>
      <c r="E110" s="190" t="n">
        <v>3000</v>
      </c>
    </row>
    <row r="111" customFormat="false" ht="12.75" hidden="true" customHeight="false" outlineLevel="0" collapsed="false">
      <c r="A111" s="0" t="n">
        <v>323</v>
      </c>
      <c r="B111" s="190" t="n">
        <v>138097.232729445</v>
      </c>
      <c r="C111" s="190" t="n">
        <v>11300</v>
      </c>
      <c r="D111" s="190" t="n">
        <v>27393.5</v>
      </c>
      <c r="E111" s="190" t="n">
        <v>122003.732729445</v>
      </c>
    </row>
    <row r="112" customFormat="false" ht="12.75" hidden="true" customHeight="false" outlineLevel="0" collapsed="false">
      <c r="A112" s="0" t="n">
        <v>323</v>
      </c>
      <c r="C112" s="190" t="n">
        <v>20000</v>
      </c>
      <c r="D112" s="190" t="n">
        <v>0</v>
      </c>
      <c r="E112" s="190" t="n">
        <v>20000</v>
      </c>
    </row>
    <row r="113" customFormat="false" ht="12.75" hidden="true" customHeight="false" outlineLevel="0" collapsed="false">
      <c r="A113" s="0" t="n">
        <v>323</v>
      </c>
      <c r="B113" s="190" t="n">
        <v>13272.2808414626</v>
      </c>
      <c r="C113" s="190" t="n">
        <v>0</v>
      </c>
      <c r="D113" s="190" t="n">
        <v>8272.28</v>
      </c>
      <c r="E113" s="190" t="n">
        <v>5000.0008414626</v>
      </c>
    </row>
    <row r="114" customFormat="false" ht="12.75" hidden="true" customHeight="false" outlineLevel="0" collapsed="false">
      <c r="A114" s="0" t="n">
        <v>323</v>
      </c>
      <c r="B114" s="190" t="n">
        <v>3800</v>
      </c>
      <c r="C114" s="190" t="n">
        <v>0</v>
      </c>
      <c r="D114" s="190" t="n">
        <v>0</v>
      </c>
      <c r="E114" s="190" t="n">
        <v>3800</v>
      </c>
    </row>
    <row r="115" customFormat="false" ht="12.75" hidden="true" customHeight="false" outlineLevel="0" collapsed="false">
      <c r="A115" s="0" t="n">
        <v>327</v>
      </c>
      <c r="B115" s="190" t="n">
        <v>5901</v>
      </c>
      <c r="C115" s="190" t="n">
        <v>0</v>
      </c>
      <c r="D115" s="190" t="n">
        <v>0</v>
      </c>
      <c r="E115" s="190" t="n">
        <v>5901</v>
      </c>
    </row>
    <row r="116" customFormat="false" ht="12.75" hidden="true" customHeight="false" outlineLevel="0" collapsed="false">
      <c r="A116" s="0" t="n">
        <v>329</v>
      </c>
      <c r="B116" s="190" t="n">
        <v>18550.3510518283</v>
      </c>
      <c r="C116" s="190" t="n">
        <v>0</v>
      </c>
      <c r="D116" s="190" t="n">
        <v>3290.84</v>
      </c>
      <c r="E116" s="190" t="n">
        <v>15259.5110518283</v>
      </c>
    </row>
    <row r="117" customFormat="false" ht="12.75" hidden="true" customHeight="false" outlineLevel="0" collapsed="false">
      <c r="A117" s="0" t="n">
        <v>329</v>
      </c>
      <c r="B117" s="190" t="n">
        <v>88236.5610518283</v>
      </c>
      <c r="C117" s="190" t="n">
        <v>5187.53</v>
      </c>
      <c r="D117" s="190" t="n">
        <v>53159.52</v>
      </c>
      <c r="E117" s="190" t="n">
        <v>40264.5710518283</v>
      </c>
    </row>
    <row r="118" customFormat="false" ht="12.75" hidden="true" customHeight="false" outlineLevel="0" collapsed="false">
      <c r="A118" s="0" t="n">
        <v>329</v>
      </c>
      <c r="B118" s="190" t="n">
        <v>12510.51</v>
      </c>
      <c r="C118" s="190" t="n">
        <v>0</v>
      </c>
      <c r="D118" s="190" t="n">
        <v>12210.51</v>
      </c>
      <c r="E118" s="190" t="n">
        <v>300</v>
      </c>
    </row>
    <row r="119" customFormat="false" ht="12.75" hidden="true" customHeight="false" outlineLevel="0" collapsed="false">
      <c r="A119" s="0" t="n">
        <v>343</v>
      </c>
      <c r="B119" s="190" t="n">
        <v>5512.57548609729</v>
      </c>
      <c r="C119" s="190" t="n">
        <v>800</v>
      </c>
      <c r="D119" s="190" t="n">
        <v>2000</v>
      </c>
      <c r="E119" s="190" t="n">
        <v>4312.57548609729</v>
      </c>
    </row>
    <row r="120" customFormat="false" ht="12.75" hidden="true" customHeight="false" outlineLevel="0" collapsed="false">
      <c r="A120" s="0" t="n">
        <v>361</v>
      </c>
      <c r="B120" s="190" t="n">
        <v>18846.6387948769</v>
      </c>
      <c r="C120" s="190" t="n">
        <v>1200</v>
      </c>
      <c r="D120" s="190" t="n">
        <v>663.61</v>
      </c>
      <c r="E120" s="190" t="n">
        <v>19383.0287948769</v>
      </c>
    </row>
    <row r="121" customFormat="false" ht="12.75" hidden="true" customHeight="false" outlineLevel="0" collapsed="false">
      <c r="A121" s="0" t="n">
        <v>363</v>
      </c>
      <c r="B121" s="190" t="n">
        <v>796.336850487756</v>
      </c>
      <c r="C121" s="190" t="n">
        <v>0</v>
      </c>
      <c r="E121" s="190" t="n">
        <v>796.336850487756</v>
      </c>
    </row>
    <row r="122" customFormat="false" ht="12.75" hidden="true" customHeight="false" outlineLevel="0" collapsed="false">
      <c r="A122" s="0" t="n">
        <v>366</v>
      </c>
      <c r="B122" s="190" t="n">
        <v>13445.0527573163</v>
      </c>
      <c r="C122" s="190" t="n">
        <v>3500</v>
      </c>
      <c r="D122" s="190" t="n">
        <v>4327.23</v>
      </c>
      <c r="E122" s="190" t="n">
        <v>12617.8227573163</v>
      </c>
    </row>
    <row r="123" customFormat="false" ht="12.75" hidden="true" customHeight="false" outlineLevel="0" collapsed="false">
      <c r="A123" s="0" t="n">
        <v>366</v>
      </c>
      <c r="B123" s="190" t="n">
        <v>0</v>
      </c>
      <c r="E123" s="190" t="n">
        <v>0</v>
      </c>
    </row>
    <row r="124" customFormat="false" ht="12.75" hidden="true" customHeight="false" outlineLevel="0" collapsed="false">
      <c r="A124" s="0" t="n">
        <v>372</v>
      </c>
      <c r="B124" s="190" t="n">
        <v>3318.07021036565</v>
      </c>
      <c r="C124" s="190" t="n">
        <v>0</v>
      </c>
      <c r="D124" s="190" t="n">
        <v>0</v>
      </c>
      <c r="E124" s="190" t="n">
        <v>3318.07021036565</v>
      </c>
    </row>
    <row r="125" customFormat="false" ht="12.75" hidden="true" customHeight="false" outlineLevel="0" collapsed="false">
      <c r="A125" s="0" t="n">
        <v>372</v>
      </c>
      <c r="B125" s="190" t="n">
        <v>6273.44216603623</v>
      </c>
      <c r="C125" s="190" t="n">
        <v>1600</v>
      </c>
      <c r="D125" s="190" t="n">
        <v>2928.14</v>
      </c>
      <c r="E125" s="190" t="n">
        <v>4945.30216603623</v>
      </c>
    </row>
    <row r="126" customFormat="false" ht="12.75" hidden="true" customHeight="false" outlineLevel="0" collapsed="false">
      <c r="A126" s="0" t="n">
        <v>372</v>
      </c>
      <c r="B126" s="190" t="n">
        <v>30128.0775101201</v>
      </c>
      <c r="C126" s="190" t="n">
        <v>6563.86</v>
      </c>
      <c r="D126" s="190" t="n">
        <v>2300</v>
      </c>
      <c r="E126" s="190" t="n">
        <v>34391.9375101201</v>
      </c>
    </row>
    <row r="127" customFormat="false" ht="12.75" hidden="true" customHeight="false" outlineLevel="0" collapsed="false">
      <c r="A127" s="0" t="n">
        <v>372</v>
      </c>
      <c r="B127" s="190" t="n">
        <v>4512.57548609729</v>
      </c>
      <c r="C127" s="190" t="n">
        <v>0</v>
      </c>
      <c r="D127" s="190" t="n">
        <v>530.89</v>
      </c>
      <c r="E127" s="190" t="n">
        <v>3981.68548609729</v>
      </c>
    </row>
    <row r="128" customFormat="false" ht="12.75" hidden="true" customHeight="false" outlineLevel="0" collapsed="false">
      <c r="A128" s="0" t="n">
        <v>372</v>
      </c>
      <c r="B128" s="190" t="n">
        <v>21235.6493463402</v>
      </c>
      <c r="C128" s="190" t="n">
        <v>0</v>
      </c>
      <c r="D128" s="190" t="n">
        <v>3981.68</v>
      </c>
      <c r="E128" s="190" t="n">
        <v>17253.9693463402</v>
      </c>
    </row>
    <row r="129" customFormat="false" ht="12.75" hidden="true" customHeight="false" outlineLevel="0" collapsed="false">
      <c r="A129" s="0" t="n">
        <v>381</v>
      </c>
      <c r="B129" s="190" t="n">
        <v>5308.91233658504</v>
      </c>
      <c r="C129" s="190" t="n">
        <v>0</v>
      </c>
      <c r="D129" s="190" t="n">
        <v>0</v>
      </c>
      <c r="E129" s="190" t="n">
        <v>5308.91</v>
      </c>
    </row>
    <row r="130" customFormat="false" ht="12.75" hidden="true" customHeight="false" outlineLevel="0" collapsed="false">
      <c r="A130" s="0" t="n">
        <v>381</v>
      </c>
      <c r="B130" s="190" t="n">
        <v>6636.1404207313</v>
      </c>
      <c r="C130" s="190" t="n">
        <v>1</v>
      </c>
      <c r="D130" s="190" t="n">
        <v>0</v>
      </c>
      <c r="E130" s="190" t="n">
        <v>6637.1404207313</v>
      </c>
    </row>
    <row r="131" customFormat="false" ht="12.75" hidden="true" customHeight="false" outlineLevel="0" collapsed="false">
      <c r="A131" s="0" t="n">
        <v>381</v>
      </c>
      <c r="B131" s="190" t="n">
        <v>1327.22808414626</v>
      </c>
      <c r="C131" s="190" t="n">
        <v>0</v>
      </c>
      <c r="D131" s="190" t="n">
        <v>0</v>
      </c>
      <c r="E131" s="190" t="n">
        <v>1327.22808414626</v>
      </c>
    </row>
    <row r="132" customFormat="false" ht="12.75" hidden="true" customHeight="false" outlineLevel="0" collapsed="false">
      <c r="A132" s="0" t="n">
        <v>381</v>
      </c>
      <c r="B132" s="190" t="n">
        <v>1327.22808414626</v>
      </c>
      <c r="C132" s="190" t="n">
        <v>0</v>
      </c>
      <c r="D132" s="190" t="n">
        <v>0</v>
      </c>
      <c r="E132" s="190" t="n">
        <v>1327.22808414626</v>
      </c>
    </row>
    <row r="133" customFormat="false" ht="12.75" hidden="true" customHeight="false" outlineLevel="0" collapsed="false">
      <c r="A133" s="0" t="n">
        <v>381</v>
      </c>
      <c r="B133" s="190" t="n">
        <v>3318.07021036565</v>
      </c>
      <c r="C133" s="190" t="n">
        <v>0</v>
      </c>
      <c r="D133" s="190" t="n">
        <v>3318.07</v>
      </c>
      <c r="E133" s="190" t="n">
        <v>0.000210365651128086</v>
      </c>
    </row>
    <row r="134" customFormat="false" ht="12.75" hidden="true" customHeight="false" outlineLevel="0" collapsed="false">
      <c r="A134" s="0" t="n">
        <v>381</v>
      </c>
      <c r="B134" s="190" t="n">
        <v>5308.91233658504</v>
      </c>
      <c r="C134" s="190" t="n">
        <v>0</v>
      </c>
      <c r="D134" s="190" t="n">
        <v>0</v>
      </c>
      <c r="E134" s="190" t="n">
        <v>5308.91233658504</v>
      </c>
    </row>
    <row r="135" customFormat="false" ht="12.75" hidden="true" customHeight="false" outlineLevel="0" collapsed="false">
      <c r="A135" s="0" t="n">
        <v>381</v>
      </c>
      <c r="B135" s="190" t="n">
        <v>1990.84212621939</v>
      </c>
      <c r="C135" s="190" t="n">
        <v>0</v>
      </c>
      <c r="D135" s="190" t="n">
        <v>0</v>
      </c>
      <c r="E135" s="190" t="n">
        <v>1990.84212621939</v>
      </c>
    </row>
    <row r="136" customFormat="false" ht="12.75" hidden="true" customHeight="false" outlineLevel="0" collapsed="false">
      <c r="A136" s="0" t="n">
        <v>381</v>
      </c>
      <c r="B136" s="190" t="n">
        <v>5308.91233658504</v>
      </c>
      <c r="C136" s="190" t="n">
        <v>0</v>
      </c>
      <c r="D136" s="190" t="n">
        <v>0</v>
      </c>
      <c r="E136" s="190" t="n">
        <v>5308.91233658504</v>
      </c>
    </row>
    <row r="137" customFormat="false" ht="12.75" hidden="true" customHeight="false" outlineLevel="0" collapsed="false">
      <c r="A137" s="0" t="n">
        <v>381</v>
      </c>
      <c r="B137" s="190" t="n">
        <v>36498.7723140222</v>
      </c>
      <c r="C137" s="190" t="n">
        <v>2000</v>
      </c>
      <c r="D137" s="190" t="n">
        <v>0</v>
      </c>
      <c r="E137" s="190" t="n">
        <v>38498.7723140222</v>
      </c>
    </row>
    <row r="138" customFormat="false" ht="12.75" hidden="true" customHeight="false" outlineLevel="0" collapsed="false">
      <c r="A138" s="0" t="n">
        <v>381</v>
      </c>
      <c r="B138" s="190" t="n">
        <v>57203.5304267038</v>
      </c>
      <c r="C138" s="190" t="n">
        <v>13000</v>
      </c>
      <c r="D138" s="190" t="n">
        <v>1425.4</v>
      </c>
      <c r="E138" s="190" t="n">
        <v>68778.1304267038</v>
      </c>
    </row>
    <row r="139" customFormat="false" ht="12.75" hidden="true" customHeight="false" outlineLevel="0" collapsed="false">
      <c r="A139" s="0" t="n">
        <v>382</v>
      </c>
      <c r="B139" s="190" t="n">
        <v>0</v>
      </c>
      <c r="E139" s="190" t="n">
        <v>0</v>
      </c>
    </row>
    <row r="140" customFormat="false" ht="12.75" hidden="true" customHeight="false" outlineLevel="0" collapsed="false">
      <c r="A140" s="0" t="n">
        <v>382</v>
      </c>
      <c r="B140" s="190" t="n">
        <v>19908.4212621939</v>
      </c>
      <c r="C140" s="190" t="n">
        <v>0</v>
      </c>
      <c r="D140" s="190" t="n">
        <v>15908.42</v>
      </c>
      <c r="E140" s="190" t="n">
        <v>4000.00126219391</v>
      </c>
    </row>
    <row r="141" customFormat="false" ht="12.75" hidden="true" customHeight="false" outlineLevel="0" collapsed="false">
      <c r="A141" s="0" t="n">
        <v>386</v>
      </c>
      <c r="B141" s="190" t="n">
        <v>13272.2808414626</v>
      </c>
      <c r="C141" s="190" t="n">
        <v>0</v>
      </c>
      <c r="D141" s="190" t="n">
        <v>0</v>
      </c>
      <c r="E141" s="190" t="n">
        <v>13272.2808414626</v>
      </c>
    </row>
    <row r="142" customFormat="false" ht="12.75" hidden="true" customHeight="false" outlineLevel="0" collapsed="false">
      <c r="A142" s="0" t="n">
        <v>411</v>
      </c>
      <c r="B142" s="190" t="n">
        <v>0</v>
      </c>
      <c r="C142" s="190" t="n">
        <v>0</v>
      </c>
      <c r="E142" s="190" t="n">
        <v>0</v>
      </c>
    </row>
    <row r="143" customFormat="false" ht="12.75" hidden="true" customHeight="false" outlineLevel="0" collapsed="false">
      <c r="A143" s="0" t="n">
        <v>421</v>
      </c>
      <c r="B143" s="190" t="n">
        <v>78261.6867768266</v>
      </c>
      <c r="C143" s="190" t="n">
        <v>0</v>
      </c>
      <c r="D143" s="190" t="n">
        <v>37581.68</v>
      </c>
      <c r="E143" s="190" t="n">
        <v>40680.0067768266</v>
      </c>
    </row>
    <row r="144" customFormat="false" ht="12.75" hidden="true" customHeight="false" outlineLevel="0" collapsed="false">
      <c r="A144" s="0" t="n">
        <v>421</v>
      </c>
      <c r="B144" s="190" t="n">
        <v>893171.310442631</v>
      </c>
      <c r="C144" s="190" t="n">
        <v>0</v>
      </c>
      <c r="D144" s="190" t="n">
        <v>846671.31</v>
      </c>
      <c r="E144" s="190" t="n">
        <v>46500.0004426306</v>
      </c>
    </row>
    <row r="145" customFormat="false" ht="12.75" hidden="true" customHeight="false" outlineLevel="0" collapsed="false">
      <c r="A145" s="0" t="n">
        <v>422</v>
      </c>
      <c r="B145" s="190" t="n">
        <v>59007.6846506072</v>
      </c>
      <c r="C145" s="190" t="n">
        <v>34000</v>
      </c>
      <c r="D145" s="190" t="n">
        <v>39853.48</v>
      </c>
      <c r="E145" s="190" t="n">
        <v>53154.2046506072</v>
      </c>
    </row>
    <row r="146" customFormat="false" ht="12.75" hidden="true" customHeight="false" outlineLevel="0" collapsed="false">
      <c r="A146" s="0" t="n">
        <v>422</v>
      </c>
      <c r="B146" s="190" t="n">
        <v>26544.5616829252</v>
      </c>
      <c r="C146" s="190" t="n">
        <v>0</v>
      </c>
      <c r="E146" s="190" t="n">
        <v>26544.5616829252</v>
      </c>
    </row>
    <row r="147" customFormat="false" ht="12.75" hidden="true" customHeight="false" outlineLevel="0" collapsed="false">
      <c r="A147" s="0" t="n">
        <v>423</v>
      </c>
      <c r="B147" s="190" t="n">
        <v>0</v>
      </c>
      <c r="C147" s="190" t="n">
        <v>0</v>
      </c>
      <c r="E147" s="190" t="n">
        <v>0</v>
      </c>
    </row>
    <row r="148" customFormat="false" ht="12.75" hidden="true" customHeight="false" outlineLevel="0" collapsed="false">
      <c r="A148" s="0" t="n">
        <v>426</v>
      </c>
      <c r="B148" s="190" t="n">
        <v>0</v>
      </c>
      <c r="C148" s="190" t="n">
        <v>3000</v>
      </c>
      <c r="D148" s="190" t="n">
        <v>0</v>
      </c>
      <c r="E148" s="190" t="n">
        <v>3000</v>
      </c>
    </row>
    <row r="149" customFormat="false" ht="12.75" hidden="true" customHeight="false" outlineLevel="0" collapsed="false">
      <c r="A149" s="0" t="n">
        <v>451</v>
      </c>
      <c r="B149" s="190" t="n">
        <v>224819.205845112</v>
      </c>
      <c r="C149" s="190" t="n">
        <v>0</v>
      </c>
      <c r="D149" s="190" t="n">
        <v>79347.9</v>
      </c>
      <c r="E149" s="190" t="n">
        <v>145471.305845112</v>
      </c>
    </row>
    <row r="150" customFormat="false" ht="12.75" hidden="true" customHeight="false" outlineLevel="0" collapsed="false">
      <c r="A150" s="0" t="n">
        <v>1070</v>
      </c>
      <c r="B150" s="190" t="n">
        <v>35967.8810803637</v>
      </c>
      <c r="C150" s="190" t="n">
        <v>0</v>
      </c>
      <c r="D150" s="190" t="n">
        <v>0</v>
      </c>
      <c r="E150" s="190" t="n">
        <v>39700.86</v>
      </c>
    </row>
    <row r="151" customFormat="false" ht="12.75" hidden="true" customHeight="false" outlineLevel="0" collapsed="false">
      <c r="A151" s="0" t="n">
        <v>31111</v>
      </c>
      <c r="B151" s="190" t="n">
        <v>63706.9480390205</v>
      </c>
      <c r="C151" s="190" t="n">
        <v>8293.05</v>
      </c>
      <c r="D151" s="190" t="n">
        <v>0</v>
      </c>
      <c r="E151" s="190" t="n">
        <v>71999.9980390205</v>
      </c>
    </row>
    <row r="152" customFormat="false" ht="12.75" hidden="true" customHeight="false" outlineLevel="0" collapsed="false">
      <c r="A152" s="0" t="n">
        <v>31111</v>
      </c>
      <c r="B152" s="190" t="n">
        <v>99725.2637865817</v>
      </c>
      <c r="D152" s="190" t="n">
        <v>7000</v>
      </c>
      <c r="E152" s="190" t="n">
        <v>92725.2637865817</v>
      </c>
    </row>
    <row r="153" customFormat="false" ht="12.75" hidden="true" customHeight="false" outlineLevel="0" collapsed="false">
      <c r="A153" s="0" t="n">
        <v>31112</v>
      </c>
      <c r="B153" s="190" t="n">
        <v>0.00275731634428666</v>
      </c>
    </row>
    <row r="154" customFormat="false" ht="12.75" hidden="true" customHeight="false" outlineLevel="0" collapsed="false">
      <c r="A154" s="0" t="n">
        <v>31216</v>
      </c>
      <c r="B154" s="190" t="n">
        <v>199.084212621939</v>
      </c>
      <c r="E154" s="190" t="n">
        <v>199.084212621939</v>
      </c>
    </row>
    <row r="155" customFormat="false" ht="12.75" hidden="true" customHeight="false" outlineLevel="0" collapsed="false">
      <c r="A155" s="0" t="n">
        <v>31219</v>
      </c>
      <c r="B155" s="190" t="n">
        <v>4645.29829451191</v>
      </c>
      <c r="D155" s="190" t="n">
        <v>2245.3</v>
      </c>
      <c r="E155" s="190" t="n">
        <v>2399.99829451191</v>
      </c>
    </row>
    <row r="156" customFormat="false" ht="12.75" hidden="true" customHeight="false" outlineLevel="0" collapsed="false">
      <c r="A156" s="0" t="n">
        <v>31219</v>
      </c>
      <c r="B156" s="190" t="n">
        <v>0.00212621939067503</v>
      </c>
      <c r="E156" s="190" t="n">
        <v>0.00212621939067503</v>
      </c>
    </row>
    <row r="157" customFormat="false" ht="12.75" hidden="true" customHeight="false" outlineLevel="0" collapsed="false">
      <c r="A157" s="0" t="n">
        <v>31219</v>
      </c>
      <c r="C157" s="190" t="n">
        <v>1300</v>
      </c>
      <c r="E157" s="190" t="n">
        <v>1300</v>
      </c>
    </row>
    <row r="158" customFormat="false" ht="12.75" hidden="true" customHeight="false" outlineLevel="0" collapsed="false">
      <c r="A158" s="0" t="n">
        <v>31219</v>
      </c>
      <c r="B158" s="190" t="n">
        <v>3981.68425243878</v>
      </c>
      <c r="E158" s="190" t="n">
        <v>3981.68425243878</v>
      </c>
    </row>
    <row r="159" customFormat="false" ht="12.75" hidden="true" customHeight="false" outlineLevel="0" collapsed="false">
      <c r="A159" s="0" t="n">
        <v>31321</v>
      </c>
      <c r="B159" s="190" t="n">
        <v>10750.5474815847</v>
      </c>
      <c r="C159" s="190" t="n">
        <v>1100</v>
      </c>
      <c r="E159" s="190" t="n">
        <v>11850.5474815847</v>
      </c>
    </row>
    <row r="160" customFormat="false" ht="12.75" hidden="true" customHeight="false" outlineLevel="0" collapsed="false">
      <c r="A160" s="0" t="n">
        <v>31321</v>
      </c>
      <c r="B160" s="190" t="n">
        <v>2189.92633884133</v>
      </c>
      <c r="D160" s="190" t="n">
        <v>2189.93</v>
      </c>
      <c r="E160" s="190" t="n">
        <v>-0.0036611586701838</v>
      </c>
    </row>
    <row r="161" customFormat="false" ht="12.75" hidden="true" customHeight="false" outlineLevel="0" collapsed="false">
      <c r="A161" s="0" t="n">
        <v>31321</v>
      </c>
      <c r="B161" s="190" t="n">
        <v>17498.8386754264</v>
      </c>
      <c r="D161" s="190" t="n">
        <v>2000</v>
      </c>
      <c r="E161" s="190" t="n">
        <v>15498.8386754264</v>
      </c>
    </row>
    <row r="162" customFormat="false" ht="12.75" hidden="true" customHeight="false" outlineLevel="0" collapsed="false">
      <c r="A162" s="0" t="n">
        <v>32111</v>
      </c>
      <c r="B162" s="190" t="n">
        <v>265.445616829252</v>
      </c>
      <c r="D162" s="190" t="n">
        <v>115.45</v>
      </c>
      <c r="E162" s="190" t="n">
        <v>149.995616829252</v>
      </c>
    </row>
    <row r="163" customFormat="false" ht="12.75" hidden="true" customHeight="false" outlineLevel="0" collapsed="false">
      <c r="A163" s="0" t="n">
        <v>32111</v>
      </c>
      <c r="B163" s="190" t="n">
        <v>0</v>
      </c>
      <c r="E163" s="190" t="n">
        <v>0</v>
      </c>
    </row>
    <row r="164" customFormat="false" ht="12.75" hidden="true" customHeight="false" outlineLevel="0" collapsed="false">
      <c r="A164" s="0" t="n">
        <v>32115</v>
      </c>
      <c r="B164" s="190" t="n">
        <v>132.722808414626</v>
      </c>
      <c r="E164" s="190" t="n">
        <v>132.722808414626</v>
      </c>
    </row>
    <row r="165" customFormat="false" ht="12.75" hidden="true" customHeight="false" outlineLevel="0" collapsed="false">
      <c r="A165" s="0" t="n">
        <v>32115</v>
      </c>
      <c r="B165" s="190" t="n">
        <v>150</v>
      </c>
      <c r="E165" s="190" t="n">
        <v>150</v>
      </c>
    </row>
    <row r="166" customFormat="false" ht="12.75" hidden="true" customHeight="false" outlineLevel="0" collapsed="false">
      <c r="A166" s="0" t="n">
        <v>32121</v>
      </c>
      <c r="B166" s="190" t="n">
        <v>2654.45616829252</v>
      </c>
      <c r="E166" s="190" t="n">
        <v>2654.45616829252</v>
      </c>
    </row>
    <row r="167" customFormat="false" ht="12.75" hidden="true" customHeight="false" outlineLevel="0" collapsed="false">
      <c r="A167" s="0" t="n">
        <v>32121</v>
      </c>
      <c r="B167" s="190" t="n">
        <v>-0.00157475612189728</v>
      </c>
      <c r="E167" s="190" t="n">
        <v>-0.00157475612189728</v>
      </c>
    </row>
    <row r="168" customFormat="false" ht="12.75" hidden="true" customHeight="false" outlineLevel="0" collapsed="false">
      <c r="A168" s="0" t="n">
        <v>32131</v>
      </c>
      <c r="B168" s="190" t="n">
        <v>663.61404207313</v>
      </c>
      <c r="D168" s="190" t="n">
        <v>563.61</v>
      </c>
      <c r="E168" s="190" t="n">
        <v>100.00404207313</v>
      </c>
    </row>
    <row r="169" customFormat="false" ht="12.75" hidden="true" customHeight="false" outlineLevel="0" collapsed="false">
      <c r="A169" s="0" t="n">
        <v>32131</v>
      </c>
      <c r="B169" s="190" t="n">
        <v>0</v>
      </c>
      <c r="E169" s="190" t="n">
        <v>0</v>
      </c>
    </row>
    <row r="170" customFormat="false" ht="12.75" hidden="true" customHeight="false" outlineLevel="0" collapsed="false">
      <c r="A170" s="0" t="n">
        <v>32141</v>
      </c>
      <c r="B170" s="190" t="n">
        <v>0</v>
      </c>
      <c r="E170" s="190" t="n">
        <v>0</v>
      </c>
    </row>
    <row r="171" customFormat="false" ht="12.75" hidden="true" customHeight="false" outlineLevel="0" collapsed="false">
      <c r="A171" s="0" t="n">
        <v>32211</v>
      </c>
      <c r="B171" s="190" t="n">
        <v>1327.22808414626</v>
      </c>
      <c r="E171" s="190" t="n">
        <v>1327.22808414626</v>
      </c>
    </row>
    <row r="172" customFormat="false" ht="12.75" hidden="true" customHeight="false" outlineLevel="0" collapsed="false">
      <c r="A172" s="0" t="n">
        <v>32211</v>
      </c>
      <c r="B172" s="190" t="n">
        <v>1990.84212621939</v>
      </c>
      <c r="C172" s="190" t="n">
        <v>1000</v>
      </c>
      <c r="E172" s="190" t="n">
        <v>2990.84212621939</v>
      </c>
    </row>
    <row r="173" customFormat="false" ht="12.75" hidden="true" customHeight="false" outlineLevel="0" collapsed="false">
      <c r="A173" s="0" t="n">
        <v>32212</v>
      </c>
      <c r="B173" s="190" t="n">
        <v>398.168425243878</v>
      </c>
      <c r="D173" s="190" t="n">
        <v>348.17</v>
      </c>
      <c r="E173" s="190" t="n">
        <v>49.9984252438781</v>
      </c>
    </row>
    <row r="174" customFormat="false" ht="12.75" hidden="true" customHeight="false" outlineLevel="0" collapsed="false">
      <c r="A174" s="0" t="n">
        <v>32216</v>
      </c>
      <c r="B174" s="190" t="n">
        <v>3000</v>
      </c>
      <c r="E174" s="190" t="n">
        <v>3000</v>
      </c>
    </row>
    <row r="175" customFormat="false" ht="12.75" hidden="true" customHeight="false" outlineLevel="0" collapsed="false">
      <c r="A175" s="0" t="n">
        <v>32231</v>
      </c>
      <c r="B175" s="190" t="n">
        <v>15272.2808414626</v>
      </c>
      <c r="E175" s="190" t="n">
        <v>15272.2808414626</v>
      </c>
    </row>
    <row r="176" customFormat="false" ht="12.75" hidden="true" customHeight="false" outlineLevel="0" collapsed="false">
      <c r="A176" s="0" t="n">
        <v>32231</v>
      </c>
      <c r="B176" s="190" t="n">
        <v>6636.1404207313</v>
      </c>
      <c r="D176" s="190" t="n">
        <v>3636.14</v>
      </c>
      <c r="E176" s="190" t="n">
        <v>3000.0004207313</v>
      </c>
    </row>
    <row r="177" customFormat="false" ht="12.75" hidden="true" customHeight="false" outlineLevel="0" collapsed="false">
      <c r="A177" s="0" t="n">
        <v>32231</v>
      </c>
      <c r="B177" s="190" t="n">
        <v>1990.84212621939</v>
      </c>
      <c r="D177" s="190" t="n">
        <v>290.84</v>
      </c>
      <c r="E177" s="190" t="n">
        <v>1700.00212621939</v>
      </c>
    </row>
    <row r="178" customFormat="false" ht="12.75" hidden="true" customHeight="false" outlineLevel="0" collapsed="false">
      <c r="A178" s="0" t="n">
        <v>32231</v>
      </c>
      <c r="B178" s="190" t="n">
        <v>1061.78246731701</v>
      </c>
      <c r="D178" s="190" t="n">
        <v>161.78</v>
      </c>
      <c r="E178" s="190" t="n">
        <v>900.002467317009</v>
      </c>
    </row>
    <row r="179" customFormat="false" ht="12.75" hidden="true" customHeight="false" outlineLevel="0" collapsed="false">
      <c r="A179" s="0" t="n">
        <v>32231</v>
      </c>
      <c r="B179" s="190" t="n">
        <v>2654.45616829252</v>
      </c>
      <c r="D179" s="190" t="n">
        <v>654.46</v>
      </c>
      <c r="E179" s="190" t="n">
        <v>1999.99616829252</v>
      </c>
    </row>
    <row r="180" customFormat="false" ht="12.75" hidden="true" customHeight="false" outlineLevel="0" collapsed="false">
      <c r="A180" s="0" t="n">
        <v>32241</v>
      </c>
      <c r="B180" s="190" t="n">
        <v>0</v>
      </c>
      <c r="C180" s="190" t="n">
        <v>0</v>
      </c>
      <c r="E180" s="190" t="n">
        <v>0</v>
      </c>
    </row>
    <row r="181" customFormat="false" ht="12.75" hidden="true" customHeight="false" outlineLevel="0" collapsed="false">
      <c r="A181" s="0" t="n">
        <v>32251</v>
      </c>
      <c r="B181" s="190" t="n">
        <v>663.61404207313</v>
      </c>
      <c r="C181" s="190" t="n">
        <v>2500</v>
      </c>
      <c r="E181" s="190" t="n">
        <v>3163.61404207313</v>
      </c>
    </row>
    <row r="182" customFormat="false" ht="12.75" hidden="true" customHeight="false" outlineLevel="0" collapsed="false">
      <c r="A182" s="0" t="n">
        <v>32271</v>
      </c>
      <c r="B182" s="190" t="n">
        <v>1327.22808414626</v>
      </c>
      <c r="D182" s="190" t="n">
        <v>1327.23</v>
      </c>
      <c r="E182" s="190" t="n">
        <v>-0.00191585373954695</v>
      </c>
    </row>
    <row r="183" customFormat="false" ht="12.75" hidden="true" customHeight="false" outlineLevel="0" collapsed="false">
      <c r="A183" s="0" t="n">
        <v>32271</v>
      </c>
      <c r="B183" s="190" t="n">
        <v>265.445616829252</v>
      </c>
      <c r="D183" s="190" t="n">
        <v>265.45</v>
      </c>
      <c r="E183" s="190" t="n">
        <v>-0.00438317074787165</v>
      </c>
    </row>
    <row r="184" customFormat="false" ht="12.75" hidden="true" customHeight="false" outlineLevel="0" collapsed="false">
      <c r="A184" s="0" t="n">
        <v>32271</v>
      </c>
      <c r="B184" s="190" t="n">
        <v>0</v>
      </c>
      <c r="E184" s="190" t="n">
        <v>0</v>
      </c>
    </row>
    <row r="185" customFormat="false" ht="12.75" hidden="true" customHeight="false" outlineLevel="0" collapsed="false">
      <c r="A185" s="0" t="n">
        <v>32311</v>
      </c>
      <c r="B185" s="190" t="n">
        <v>3918.07021036565</v>
      </c>
      <c r="E185" s="190" t="n">
        <v>3918.07021036565</v>
      </c>
    </row>
    <row r="186" customFormat="false" ht="12.75" hidden="true" customHeight="false" outlineLevel="0" collapsed="false">
      <c r="A186" s="0" t="n">
        <v>32313</v>
      </c>
      <c r="B186" s="190" t="n">
        <v>530.891233658504</v>
      </c>
      <c r="E186" s="190" t="n">
        <v>530.891233658504</v>
      </c>
    </row>
    <row r="187" customFormat="false" ht="12.75" hidden="true" customHeight="false" outlineLevel="0" collapsed="false">
      <c r="A187" s="0" t="n">
        <v>32321</v>
      </c>
      <c r="B187" s="190" t="n">
        <v>6636.1404207313</v>
      </c>
      <c r="E187" s="190" t="n">
        <v>6636.1404207313</v>
      </c>
    </row>
    <row r="188" customFormat="false" ht="12.75" hidden="true" customHeight="false" outlineLevel="0" collapsed="false">
      <c r="A188" s="0" t="n">
        <v>32321</v>
      </c>
      <c r="B188" s="190" t="n">
        <v>1061.78246731701</v>
      </c>
      <c r="D188" s="190" t="n">
        <v>1061.78</v>
      </c>
      <c r="E188" s="190" t="n">
        <v>0.00246731700849523</v>
      </c>
    </row>
    <row r="189" customFormat="false" ht="12.75" hidden="true" customHeight="false" outlineLevel="0" collapsed="false">
      <c r="A189" s="0" t="n">
        <v>32321</v>
      </c>
      <c r="B189" s="190" t="n">
        <v>7299.75446280443</v>
      </c>
      <c r="D189" s="190" t="n">
        <v>7299.75</v>
      </c>
      <c r="E189" s="190" t="n">
        <v>0.00446280443247815</v>
      </c>
    </row>
    <row r="190" customFormat="false" ht="12.75" hidden="true" customHeight="false" outlineLevel="0" collapsed="false">
      <c r="A190" s="0" t="n">
        <v>32322</v>
      </c>
      <c r="B190" s="190" t="n">
        <v>3981.68425243878</v>
      </c>
      <c r="D190" s="190" t="n">
        <v>981.68</v>
      </c>
      <c r="E190" s="190" t="n">
        <v>3000.00425243878</v>
      </c>
    </row>
    <row r="191" customFormat="false" ht="12.75" hidden="true" customHeight="false" outlineLevel="0" collapsed="false">
      <c r="A191" s="0" t="n">
        <v>32323</v>
      </c>
      <c r="B191" s="190" t="n">
        <v>2127.22808414626</v>
      </c>
      <c r="C191" s="190" t="n">
        <v>800</v>
      </c>
      <c r="E191" s="190" t="n">
        <v>2927.22808414626</v>
      </c>
    </row>
    <row r="192" customFormat="false" ht="12.75" hidden="true" customHeight="false" outlineLevel="0" collapsed="false">
      <c r="A192" s="0" t="n">
        <v>32323</v>
      </c>
      <c r="C192" s="190" t="n">
        <v>20000</v>
      </c>
      <c r="E192" s="190" t="n">
        <v>20000</v>
      </c>
    </row>
    <row r="193" customFormat="false" ht="12.75" hidden="true" customHeight="false" outlineLevel="0" collapsed="false">
      <c r="A193" s="0" t="n">
        <v>32329</v>
      </c>
      <c r="B193" s="190" t="n">
        <v>13990.8421262194</v>
      </c>
      <c r="E193" s="190" t="n">
        <v>13990.8421262194</v>
      </c>
    </row>
    <row r="194" customFormat="false" ht="12.75" hidden="true" customHeight="false" outlineLevel="0" collapsed="false">
      <c r="A194" s="0" t="n">
        <v>32329</v>
      </c>
      <c r="B194" s="190" t="n">
        <v>9025.15097219457</v>
      </c>
      <c r="D194" s="190" t="n">
        <v>9025.15</v>
      </c>
      <c r="E194" s="190" t="n">
        <v>0.000972194571659202</v>
      </c>
    </row>
    <row r="195" customFormat="false" ht="12.75" hidden="true" customHeight="false" outlineLevel="0" collapsed="false">
      <c r="A195" s="0" t="n">
        <v>32329</v>
      </c>
      <c r="B195" s="190" t="n">
        <v>5827.22808414626</v>
      </c>
      <c r="C195" s="190" t="n">
        <v>2600</v>
      </c>
      <c r="E195" s="190" t="n">
        <v>8427.22808414626</v>
      </c>
    </row>
    <row r="196" customFormat="false" ht="12.75" hidden="true" customHeight="false" outlineLevel="0" collapsed="false">
      <c r="A196" s="0" t="n">
        <v>32329</v>
      </c>
      <c r="B196" s="190" t="n">
        <v>3981.68425243878</v>
      </c>
      <c r="D196" s="190" t="n">
        <v>3981.68</v>
      </c>
      <c r="E196" s="190" t="n">
        <v>0.00425243878135007</v>
      </c>
    </row>
    <row r="197" customFormat="false" ht="12.75" hidden="true" customHeight="false" outlineLevel="0" collapsed="false">
      <c r="A197" s="0" t="n">
        <v>32329</v>
      </c>
      <c r="B197" s="190" t="n">
        <v>0</v>
      </c>
      <c r="E197" s="190" t="n">
        <v>0</v>
      </c>
    </row>
    <row r="198" customFormat="false" ht="12.75" hidden="true" customHeight="false" outlineLevel="0" collapsed="false">
      <c r="A198" s="0" t="n">
        <v>32329</v>
      </c>
      <c r="B198" s="190" t="n">
        <v>13272.2808414626</v>
      </c>
      <c r="D198" s="190" t="n">
        <v>8272.28</v>
      </c>
      <c r="E198" s="190" t="n">
        <v>5000.0008414626</v>
      </c>
    </row>
    <row r="199" customFormat="false" ht="12.75" hidden="true" customHeight="false" outlineLevel="0" collapsed="false">
      <c r="A199" s="0" t="n">
        <v>32331</v>
      </c>
      <c r="B199" s="190" t="n">
        <v>3981.68425243878</v>
      </c>
      <c r="E199" s="190" t="n">
        <v>3981.68425243878</v>
      </c>
    </row>
    <row r="200" customFormat="false" ht="12.75" hidden="true" customHeight="false" outlineLevel="0" collapsed="false">
      <c r="A200" s="0" t="n">
        <v>32331</v>
      </c>
      <c r="B200" s="190" t="n">
        <v>0</v>
      </c>
      <c r="E200" s="190" t="n">
        <v>0</v>
      </c>
    </row>
    <row r="201" customFormat="false" ht="12.75" hidden="true" customHeight="false" outlineLevel="0" collapsed="false">
      <c r="A201" s="0" t="n">
        <v>32334</v>
      </c>
      <c r="B201" s="190" t="n">
        <v>663.61404207313</v>
      </c>
      <c r="E201" s="190" t="n">
        <v>663.61404207313</v>
      </c>
    </row>
    <row r="202" customFormat="false" ht="12.75" hidden="true" customHeight="false" outlineLevel="0" collapsed="false">
      <c r="A202" s="0" t="n">
        <v>32334</v>
      </c>
      <c r="B202" s="190" t="n">
        <v>3800</v>
      </c>
      <c r="E202" s="190" t="n">
        <v>3800</v>
      </c>
    </row>
    <row r="203" customFormat="false" ht="12.75" hidden="true" customHeight="false" outlineLevel="0" collapsed="false">
      <c r="A203" s="0" t="n">
        <v>32341</v>
      </c>
      <c r="B203" s="190" t="n">
        <v>464.529829451191</v>
      </c>
      <c r="E203" s="190" t="n">
        <v>464.529829451191</v>
      </c>
    </row>
    <row r="204" customFormat="false" ht="12.75" hidden="true" customHeight="false" outlineLevel="0" collapsed="false">
      <c r="A204" s="0" t="n">
        <v>32342</v>
      </c>
      <c r="B204" s="190" t="n">
        <v>4308.91233658504</v>
      </c>
      <c r="E204" s="190" t="n">
        <v>4308.91233658504</v>
      </c>
    </row>
    <row r="205" customFormat="false" ht="12.75" hidden="true" customHeight="false" outlineLevel="0" collapsed="false">
      <c r="A205" s="0" t="n">
        <v>32343</v>
      </c>
      <c r="B205" s="190" t="n">
        <v>3981.68425243878</v>
      </c>
      <c r="E205" s="190" t="n">
        <v>3981.68425243878</v>
      </c>
    </row>
    <row r="206" customFormat="false" ht="12.75" hidden="true" customHeight="false" outlineLevel="0" collapsed="false">
      <c r="A206" s="0" t="n">
        <v>32343</v>
      </c>
      <c r="B206" s="190" t="n">
        <v>5972.52637865817</v>
      </c>
      <c r="E206" s="190" t="n">
        <v>5972.52637865817</v>
      </c>
    </row>
    <row r="207" customFormat="false" ht="12.75" hidden="true" customHeight="false" outlineLevel="0" collapsed="false">
      <c r="A207" s="0" t="n">
        <v>32343</v>
      </c>
      <c r="B207" s="190" t="n">
        <v>1327.22808414626</v>
      </c>
      <c r="E207" s="190" t="n">
        <v>1327.22808414626</v>
      </c>
    </row>
    <row r="208" customFormat="false" ht="12.75" hidden="true" customHeight="false" outlineLevel="0" collapsed="false">
      <c r="A208" s="0" t="n">
        <v>32351</v>
      </c>
      <c r="B208" s="190" t="n">
        <v>3981.68425243878</v>
      </c>
      <c r="C208" s="190" t="n">
        <v>0</v>
      </c>
      <c r="D208" s="190" t="n">
        <v>3981.68</v>
      </c>
      <c r="E208" s="190" t="n">
        <v>0.00425243878135007</v>
      </c>
    </row>
    <row r="209" customFormat="false" ht="12.75" hidden="true" customHeight="false" outlineLevel="0" collapsed="false">
      <c r="A209" s="0" t="n">
        <v>32353</v>
      </c>
      <c r="B209" s="190" t="n">
        <v>863.61404207313</v>
      </c>
      <c r="C209" s="190" t="n">
        <v>600</v>
      </c>
      <c r="E209" s="190" t="n">
        <v>1463.61404207313</v>
      </c>
    </row>
    <row r="210" customFormat="false" ht="12.75" hidden="true" customHeight="false" outlineLevel="0" collapsed="false">
      <c r="A210" s="0" t="n">
        <v>32353</v>
      </c>
      <c r="B210" s="190" t="n">
        <v>398.168425243878</v>
      </c>
      <c r="D210" s="190" t="n">
        <v>398.17</v>
      </c>
      <c r="E210" s="190" t="n">
        <v>-0.00157475612189728</v>
      </c>
    </row>
    <row r="211" customFormat="false" ht="12.75" hidden="true" customHeight="false" outlineLevel="0" collapsed="false">
      <c r="A211" s="0" t="n">
        <v>32361</v>
      </c>
      <c r="B211" s="190" t="n">
        <v>663.61404207313</v>
      </c>
      <c r="D211" s="190" t="n">
        <v>663.61</v>
      </c>
      <c r="E211" s="190" t="n">
        <v>0.00404207313022198</v>
      </c>
    </row>
    <row r="212" customFormat="false" ht="12.75" hidden="true" customHeight="false" outlineLevel="0" collapsed="false">
      <c r="A212" s="0" t="n">
        <v>32363</v>
      </c>
      <c r="B212" s="190" t="n">
        <v>0</v>
      </c>
      <c r="E212" s="190" t="n">
        <v>0</v>
      </c>
    </row>
    <row r="213" customFormat="false" ht="12.75" hidden="true" customHeight="false" outlineLevel="0" collapsed="false">
      <c r="A213" s="0" t="n">
        <v>32369</v>
      </c>
      <c r="B213" s="190" t="n">
        <v>3190.84212621939</v>
      </c>
      <c r="E213" s="190" t="n">
        <v>3190.84212621939</v>
      </c>
    </row>
    <row r="214" customFormat="false" ht="12.75" hidden="true" customHeight="false" outlineLevel="0" collapsed="false">
      <c r="A214" s="0" t="n">
        <v>32371</v>
      </c>
      <c r="B214" s="190" t="n">
        <v>13272.2808414626</v>
      </c>
      <c r="C214" s="190" t="n">
        <v>7000</v>
      </c>
      <c r="E214" s="190" t="n">
        <v>20272.2808414626</v>
      </c>
    </row>
    <row r="215" customFormat="false" ht="12.75" hidden="true" customHeight="false" outlineLevel="0" collapsed="false">
      <c r="A215" s="0" t="n">
        <v>32371</v>
      </c>
      <c r="B215" s="190" t="n">
        <v>13272.2808414626</v>
      </c>
      <c r="E215" s="190" t="n">
        <v>13272.2808414626</v>
      </c>
    </row>
    <row r="216" customFormat="false" ht="12.75" hidden="true" customHeight="false" outlineLevel="0" collapsed="false">
      <c r="A216" s="0" t="n">
        <v>32371</v>
      </c>
      <c r="B216" s="190" t="n">
        <v>0</v>
      </c>
      <c r="E216" s="190" t="n">
        <v>0</v>
      </c>
    </row>
    <row r="217" customFormat="false" ht="12.75" hidden="true" customHeight="false" outlineLevel="0" collapsed="false">
      <c r="A217" s="0" t="n">
        <v>32371</v>
      </c>
      <c r="B217" s="190" t="n">
        <v>0</v>
      </c>
      <c r="E217" s="190" t="n">
        <v>0</v>
      </c>
    </row>
    <row r="218" customFormat="false" ht="12.75" hidden="true" customHeight="false" outlineLevel="0" collapsed="false">
      <c r="A218" s="0" t="n">
        <v>32371</v>
      </c>
      <c r="B218" s="190" t="n">
        <v>0</v>
      </c>
      <c r="E218" s="190" t="n">
        <v>0</v>
      </c>
    </row>
    <row r="219" customFormat="false" ht="12.75" hidden="true" customHeight="false" outlineLevel="0" collapsed="false">
      <c r="A219" s="0" t="n">
        <v>32371</v>
      </c>
      <c r="B219" s="190" t="n">
        <v>0</v>
      </c>
      <c r="E219" s="190" t="n">
        <v>0</v>
      </c>
    </row>
    <row r="220" customFormat="false" ht="12.75" hidden="true" customHeight="false" outlineLevel="0" collapsed="false">
      <c r="A220" s="0" t="n">
        <v>32371</v>
      </c>
      <c r="B220" s="190" t="n">
        <v>0</v>
      </c>
      <c r="E220" s="190" t="n">
        <v>0</v>
      </c>
    </row>
    <row r="221" customFormat="false" ht="12.75" hidden="true" customHeight="false" outlineLevel="0" collapsed="false">
      <c r="A221" s="0" t="n">
        <v>32371</v>
      </c>
      <c r="B221" s="190" t="n">
        <v>10636.1404207313</v>
      </c>
      <c r="E221" s="190" t="n">
        <v>10636.1404207313</v>
      </c>
    </row>
    <row r="222" customFormat="false" ht="12.75" hidden="true" customHeight="false" outlineLevel="0" collapsed="false">
      <c r="A222" s="0" t="n">
        <v>32381</v>
      </c>
      <c r="B222" s="190" t="n">
        <v>530.891233658504</v>
      </c>
      <c r="C222" s="190" t="n">
        <v>100</v>
      </c>
      <c r="E222" s="190" t="n">
        <v>630.891233658504</v>
      </c>
    </row>
    <row r="223" customFormat="false" ht="12.75" hidden="true" customHeight="false" outlineLevel="0" collapsed="false">
      <c r="A223" s="0" t="n">
        <v>32382</v>
      </c>
      <c r="B223" s="190" t="n">
        <v>7327.22808414626</v>
      </c>
      <c r="E223" s="190" t="n">
        <v>7327.22808414626</v>
      </c>
    </row>
    <row r="224" customFormat="false" ht="12.75" hidden="true" customHeight="false" outlineLevel="0" collapsed="false">
      <c r="A224" s="0" t="n">
        <v>32391</v>
      </c>
      <c r="B224" s="190" t="n">
        <v>1827.22808414626</v>
      </c>
      <c r="E224" s="190" t="n">
        <v>1827.22808414626</v>
      </c>
    </row>
    <row r="225" customFormat="false" ht="12.75" hidden="true" customHeight="false" outlineLevel="0" collapsed="false">
      <c r="A225" s="0" t="n">
        <v>32391</v>
      </c>
      <c r="B225" s="190" t="n">
        <v>663.61404207313</v>
      </c>
      <c r="E225" s="190" t="n">
        <v>663.61404207313</v>
      </c>
    </row>
    <row r="226" customFormat="false" ht="12.75" hidden="true" customHeight="false" outlineLevel="0" collapsed="false">
      <c r="A226" s="0" t="n">
        <v>32394</v>
      </c>
      <c r="B226" s="190" t="n">
        <v>398.168425243878</v>
      </c>
      <c r="C226" s="190" t="n">
        <v>200</v>
      </c>
      <c r="E226" s="190" t="n">
        <v>598.168425243878</v>
      </c>
    </row>
    <row r="227" customFormat="false" ht="12.75" hidden="true" customHeight="false" outlineLevel="0" collapsed="false">
      <c r="A227" s="0" t="n">
        <v>32399</v>
      </c>
      <c r="B227" s="190" t="n">
        <v>1990.84212621939</v>
      </c>
      <c r="E227" s="190" t="n">
        <v>1990.84212621939</v>
      </c>
    </row>
    <row r="228" customFormat="false" ht="12.75" hidden="true" customHeight="false" outlineLevel="0" collapsed="false">
      <c r="A228" s="0" t="n">
        <v>32799</v>
      </c>
      <c r="B228" s="190" t="n">
        <v>5901</v>
      </c>
      <c r="C228" s="190" t="n">
        <v>0</v>
      </c>
      <c r="E228" s="190" t="n">
        <v>5901</v>
      </c>
    </row>
    <row r="229" customFormat="false" ht="12.75" hidden="true" customHeight="false" outlineLevel="0" collapsed="false">
      <c r="A229" s="0" t="n">
        <v>32911</v>
      </c>
      <c r="B229" s="190" t="n">
        <v>7636.1404207313</v>
      </c>
      <c r="E229" s="190" t="n">
        <v>7636.1404207313</v>
      </c>
    </row>
    <row r="230" customFormat="false" ht="12.75" hidden="true" customHeight="false" outlineLevel="0" collapsed="false">
      <c r="A230" s="0" t="n">
        <v>32921</v>
      </c>
      <c r="B230" s="190" t="n">
        <v>1990.84212621939</v>
      </c>
      <c r="D230" s="190" t="n">
        <v>1990.84</v>
      </c>
      <c r="E230" s="190" t="n">
        <v>0.00212621939067503</v>
      </c>
    </row>
    <row r="231" customFormat="false" ht="12.75" hidden="true" customHeight="false" outlineLevel="0" collapsed="false">
      <c r="A231" s="0" t="n">
        <v>32921</v>
      </c>
      <c r="B231" s="190" t="n">
        <v>3981.68425243878</v>
      </c>
      <c r="D231" s="190" t="n">
        <v>1300</v>
      </c>
      <c r="E231" s="190" t="n">
        <v>2681.68425243878</v>
      </c>
    </row>
    <row r="232" customFormat="false" ht="12.75" hidden="true" customHeight="false" outlineLevel="0" collapsed="false">
      <c r="A232" s="0" t="n">
        <v>32931</v>
      </c>
      <c r="B232" s="190" t="n">
        <v>4941.68425243878</v>
      </c>
      <c r="E232" s="190" t="n">
        <v>4941.68425243878</v>
      </c>
    </row>
    <row r="233" customFormat="false" ht="12.75" hidden="true" customHeight="false" outlineLevel="0" collapsed="false">
      <c r="A233" s="0" t="n">
        <v>32931</v>
      </c>
      <c r="B233" s="190" t="n">
        <v>5308.91233658504</v>
      </c>
      <c r="C233" s="190" t="n">
        <v>3000</v>
      </c>
      <c r="E233" s="190" t="n">
        <v>8308.91233658504</v>
      </c>
    </row>
    <row r="234" customFormat="false" ht="12.75" hidden="true" customHeight="false" outlineLevel="0" collapsed="false">
      <c r="A234" s="0" t="n">
        <v>32931</v>
      </c>
      <c r="B234" s="190" t="n">
        <v>300</v>
      </c>
      <c r="E234" s="190" t="n">
        <v>300</v>
      </c>
    </row>
    <row r="235" customFormat="false" ht="12.75" hidden="true" customHeight="false" outlineLevel="0" collapsed="false">
      <c r="A235" s="0" t="n">
        <v>32955</v>
      </c>
      <c r="B235" s="190" t="n">
        <v>1327.22808414626</v>
      </c>
      <c r="E235" s="190" t="n">
        <v>1327.22808414626</v>
      </c>
    </row>
    <row r="236" customFormat="false" ht="12.75" hidden="true" customHeight="false" outlineLevel="0" collapsed="false">
      <c r="A236" s="0" t="n">
        <v>32959</v>
      </c>
      <c r="B236" s="190" t="n">
        <v>2654.45616829252</v>
      </c>
      <c r="C236" s="190" t="n">
        <v>400</v>
      </c>
      <c r="E236" s="190" t="n">
        <v>3054.45616829252</v>
      </c>
    </row>
    <row r="237" customFormat="false" ht="12.75" hidden="true" customHeight="false" outlineLevel="0" collapsed="false">
      <c r="A237" s="0" t="n">
        <v>32991</v>
      </c>
      <c r="B237" s="190" t="n">
        <v>6636.1404207313</v>
      </c>
      <c r="C237" s="190" t="n">
        <v>1787.53</v>
      </c>
      <c r="E237" s="190" t="n">
        <v>8423.6704207313</v>
      </c>
    </row>
    <row r="238" customFormat="false" ht="12.75" hidden="true" customHeight="false" outlineLevel="0" collapsed="false">
      <c r="A238" s="0" t="n">
        <v>32991</v>
      </c>
      <c r="B238" s="190" t="n">
        <v>663.61404207313</v>
      </c>
      <c r="E238" s="190" t="n">
        <v>663.61404207313</v>
      </c>
    </row>
    <row r="239" customFormat="false" ht="12.75" hidden="true" customHeight="false" outlineLevel="0" collapsed="false">
      <c r="A239" s="0" t="n">
        <v>32991</v>
      </c>
      <c r="B239" s="190" t="n">
        <v>12210.51</v>
      </c>
      <c r="D239" s="190" t="n">
        <v>12210.51</v>
      </c>
      <c r="E239" s="190" t="n">
        <v>0</v>
      </c>
    </row>
    <row r="240" customFormat="false" ht="12.75" hidden="true" customHeight="false" outlineLevel="0" collapsed="false">
      <c r="A240" s="0" t="n">
        <v>32999</v>
      </c>
      <c r="B240" s="190" t="n">
        <v>71646.21</v>
      </c>
      <c r="C240" s="190" t="n">
        <v>0</v>
      </c>
      <c r="D240" s="190" t="n">
        <v>53159.52</v>
      </c>
      <c r="E240" s="190" t="n">
        <v>18486.69</v>
      </c>
    </row>
    <row r="241" customFormat="false" ht="12.75" hidden="true" customHeight="false" outlineLevel="0" collapsed="false">
      <c r="A241" s="0" t="n">
        <v>34311</v>
      </c>
      <c r="B241" s="190" t="n">
        <v>2990.84212621939</v>
      </c>
      <c r="C241" s="190" t="n">
        <v>800</v>
      </c>
      <c r="E241" s="190" t="n">
        <v>3790.84212621939</v>
      </c>
    </row>
    <row r="242" customFormat="false" ht="12.75" hidden="true" customHeight="false" outlineLevel="0" collapsed="false">
      <c r="A242" s="0" t="n">
        <v>34312</v>
      </c>
      <c r="B242" s="190" t="n">
        <v>2389.01055146327</v>
      </c>
      <c r="D242" s="190" t="n">
        <v>2000</v>
      </c>
      <c r="E242" s="190" t="n">
        <v>389.010551463269</v>
      </c>
    </row>
    <row r="243" customFormat="false" ht="12.75" hidden="true" customHeight="false" outlineLevel="0" collapsed="false">
      <c r="A243" s="0" t="n">
        <v>34315</v>
      </c>
      <c r="B243" s="190" t="n">
        <v>132.722808414626</v>
      </c>
      <c r="E243" s="190" t="n">
        <v>132.722808414626</v>
      </c>
    </row>
    <row r="244" customFormat="false" ht="12.75" hidden="true" customHeight="false" outlineLevel="0" collapsed="false">
      <c r="A244" s="0" t="n">
        <v>36316</v>
      </c>
      <c r="B244" s="190" t="n">
        <v>796.336850487756</v>
      </c>
      <c r="C244" s="190" t="n">
        <v>0</v>
      </c>
      <c r="E244" s="190" t="n">
        <v>796.336850487756</v>
      </c>
    </row>
    <row r="245" customFormat="false" ht="12.75" hidden="true" customHeight="false" outlineLevel="0" collapsed="false">
      <c r="A245" s="0" t="n">
        <v>36611</v>
      </c>
      <c r="B245" s="190" t="n">
        <v>1327.22808414626</v>
      </c>
      <c r="C245" s="190" t="n">
        <v>3500</v>
      </c>
      <c r="E245" s="190" t="n">
        <v>4827.22808414626</v>
      </c>
    </row>
    <row r="246" customFormat="false" ht="12.75" hidden="true" customHeight="false" outlineLevel="0" collapsed="false">
      <c r="A246" s="0" t="n">
        <v>36611</v>
      </c>
      <c r="B246" s="190" t="n">
        <v>3981.68425243878</v>
      </c>
      <c r="C246" s="190" t="n">
        <v>0</v>
      </c>
      <c r="D246" s="190" t="n">
        <v>3000</v>
      </c>
      <c r="E246" s="190" t="n">
        <v>981.684252438781</v>
      </c>
    </row>
    <row r="247" customFormat="false" ht="12.75" hidden="true" customHeight="false" outlineLevel="0" collapsed="false">
      <c r="A247" s="0" t="n">
        <v>36611</v>
      </c>
      <c r="B247" s="190" t="n">
        <v>1327.22808414626</v>
      </c>
      <c r="C247" s="190" t="n">
        <v>0</v>
      </c>
      <c r="D247" s="190" t="n">
        <v>1327.23</v>
      </c>
      <c r="E247" s="190" t="n">
        <v>-0.00191585373954695</v>
      </c>
    </row>
    <row r="248" customFormat="false" ht="12.75" hidden="true" customHeight="false" outlineLevel="0" collapsed="false">
      <c r="A248" s="0" t="n">
        <v>36611</v>
      </c>
      <c r="B248" s="190" t="n">
        <v>6808.91233658504</v>
      </c>
      <c r="E248" s="190" t="n">
        <v>6808.91233658504</v>
      </c>
    </row>
    <row r="249" customFormat="false" ht="12.75" hidden="true" customHeight="false" outlineLevel="0" collapsed="false">
      <c r="A249" s="0" t="n">
        <v>36611</v>
      </c>
      <c r="B249" s="190" t="n">
        <v>0</v>
      </c>
      <c r="E249" s="190" t="n">
        <v>0</v>
      </c>
    </row>
    <row r="250" customFormat="false" ht="12.75" hidden="true" customHeight="false" outlineLevel="0" collapsed="false">
      <c r="A250" s="0" t="n">
        <v>36612</v>
      </c>
      <c r="C250" s="190" t="n">
        <v>200</v>
      </c>
      <c r="E250" s="190" t="n">
        <v>200</v>
      </c>
    </row>
    <row r="251" customFormat="false" ht="12.75" hidden="true" customHeight="false" outlineLevel="0" collapsed="false">
      <c r="A251" s="0" t="n">
        <v>36612</v>
      </c>
      <c r="B251" s="190" t="n">
        <v>15528.5685845112</v>
      </c>
      <c r="E251" s="190" t="n">
        <v>15528.5685845112</v>
      </c>
    </row>
    <row r="252" customFormat="false" ht="12.75" hidden="true" customHeight="false" outlineLevel="0" collapsed="false">
      <c r="A252" s="0" t="n">
        <v>36612</v>
      </c>
      <c r="B252" s="190" t="n">
        <v>0</v>
      </c>
      <c r="E252" s="190" t="n">
        <v>0</v>
      </c>
    </row>
    <row r="253" customFormat="false" ht="12.75" hidden="true" customHeight="false" outlineLevel="0" collapsed="false">
      <c r="A253" s="0" t="n">
        <v>36612</v>
      </c>
      <c r="B253" s="190" t="n">
        <v>663.61404207313</v>
      </c>
      <c r="D253" s="190" t="n">
        <v>663.61</v>
      </c>
      <c r="E253" s="190" t="n">
        <v>0.00404207313022198</v>
      </c>
    </row>
    <row r="254" customFormat="false" ht="12.75" hidden="true" customHeight="false" outlineLevel="0" collapsed="false">
      <c r="A254" s="0" t="n">
        <v>36612</v>
      </c>
      <c r="B254" s="190" t="n">
        <v>2654.45616829252</v>
      </c>
      <c r="C254" s="190" t="n">
        <v>1000</v>
      </c>
      <c r="E254" s="190" t="n">
        <v>3654.45616829252</v>
      </c>
    </row>
    <row r="255" customFormat="false" ht="12.75" hidden="true" customHeight="false" outlineLevel="0" collapsed="false">
      <c r="A255" s="0" t="n">
        <v>37211</v>
      </c>
      <c r="B255" s="190" t="n">
        <v>2654.45616829252</v>
      </c>
      <c r="D255" s="190" t="n">
        <v>2300</v>
      </c>
      <c r="E255" s="190" t="n">
        <v>354.456168292521</v>
      </c>
    </row>
    <row r="256" customFormat="false" ht="12.75" hidden="true" customHeight="false" outlineLevel="0" collapsed="false">
      <c r="A256" s="0" t="n">
        <v>37211</v>
      </c>
      <c r="B256" s="190" t="n">
        <v>6636.1404207313</v>
      </c>
      <c r="C256" s="190" t="n">
        <v>1563.86</v>
      </c>
      <c r="E256" s="190" t="n">
        <v>8200.0004207313</v>
      </c>
    </row>
    <row r="257" customFormat="false" ht="12.75" hidden="true" customHeight="false" outlineLevel="0" collapsed="false">
      <c r="A257" s="0" t="n">
        <v>37211</v>
      </c>
      <c r="B257" s="190" t="n">
        <v>9290.59658902382</v>
      </c>
      <c r="C257" s="190" t="n">
        <v>3500</v>
      </c>
      <c r="E257" s="190" t="n">
        <v>12790.5965890238</v>
      </c>
    </row>
    <row r="258" customFormat="false" ht="12.75" hidden="true" customHeight="false" outlineLevel="0" collapsed="false">
      <c r="A258" s="0" t="n">
        <v>37211</v>
      </c>
      <c r="B258" s="190" t="n">
        <v>1990.84212621939</v>
      </c>
      <c r="E258" s="190" t="n">
        <v>1990.84212621939</v>
      </c>
    </row>
    <row r="259" customFormat="false" ht="12.75" hidden="true" customHeight="false" outlineLevel="0" collapsed="false">
      <c r="A259" s="0" t="n">
        <v>37211</v>
      </c>
      <c r="B259" s="190" t="n">
        <v>530.891233658504</v>
      </c>
      <c r="D259" s="190" t="n">
        <v>530.89</v>
      </c>
      <c r="E259" s="190" t="n">
        <v>0.00123365850424761</v>
      </c>
    </row>
    <row r="260" customFormat="false" ht="12.75" hidden="true" customHeight="false" outlineLevel="0" collapsed="false">
      <c r="A260" s="0" t="n">
        <v>37211</v>
      </c>
      <c r="B260" s="190" t="n">
        <v>1990.84212621939</v>
      </c>
      <c r="E260" s="190" t="n">
        <v>1990.84212621939</v>
      </c>
    </row>
    <row r="261" customFormat="false" ht="12.75" hidden="true" customHeight="false" outlineLevel="0" collapsed="false">
      <c r="A261" s="0" t="n">
        <v>37211</v>
      </c>
      <c r="B261" s="190" t="n">
        <v>3981.68425243878</v>
      </c>
      <c r="E261" s="190" t="n">
        <v>3981.68425243878</v>
      </c>
    </row>
    <row r="262" customFormat="false" ht="12.75" hidden="true" customHeight="false" outlineLevel="0" collapsed="false">
      <c r="A262" s="0" t="n">
        <v>37215</v>
      </c>
      <c r="B262" s="190" t="n">
        <v>3981.68425243878</v>
      </c>
      <c r="D262" s="190" t="n">
        <v>3981.68</v>
      </c>
      <c r="E262" s="190" t="n">
        <v>0.00425243878135007</v>
      </c>
    </row>
    <row r="263" customFormat="false" ht="12.75" hidden="true" customHeight="false" outlineLevel="0" collapsed="false">
      <c r="A263" s="0" t="n">
        <v>37216</v>
      </c>
      <c r="B263" s="190" t="n">
        <v>13272.2808414626</v>
      </c>
      <c r="E263" s="190" t="n">
        <v>13272.2808414626</v>
      </c>
    </row>
    <row r="264" customFormat="false" ht="12.75" hidden="true" customHeight="false" outlineLevel="0" collapsed="false">
      <c r="A264" s="0" t="n">
        <v>37221</v>
      </c>
      <c r="B264" s="190" t="n">
        <v>3318.07021036565</v>
      </c>
      <c r="E264" s="190" t="n">
        <v>3318.07021036565</v>
      </c>
    </row>
    <row r="265" customFormat="false" ht="12.75" hidden="true" customHeight="false" outlineLevel="0" collapsed="false">
      <c r="A265" s="0" t="n">
        <v>37221</v>
      </c>
      <c r="B265" s="190" t="n">
        <v>1990.84212621939</v>
      </c>
      <c r="C265" s="190" t="n">
        <v>0</v>
      </c>
      <c r="D265" s="190" t="n">
        <v>1800</v>
      </c>
      <c r="E265" s="190" t="n">
        <v>190.842126219391</v>
      </c>
    </row>
    <row r="266" customFormat="false" ht="12.75" hidden="true" customHeight="false" outlineLevel="0" collapsed="false">
      <c r="A266" s="0" t="n">
        <v>37221</v>
      </c>
      <c r="B266" s="190" t="n">
        <v>1128.14387152432</v>
      </c>
      <c r="D266" s="190" t="n">
        <v>1128.14</v>
      </c>
      <c r="E266" s="190" t="n">
        <v>0.00387152432131188</v>
      </c>
    </row>
    <row r="267" customFormat="false" ht="12.75" hidden="true" customHeight="false" outlineLevel="0" collapsed="false">
      <c r="A267" s="0" t="n">
        <v>37221</v>
      </c>
      <c r="B267" s="190" t="n">
        <v>1990.84212621939</v>
      </c>
      <c r="E267" s="190" t="n">
        <v>1990.84212621939</v>
      </c>
    </row>
    <row r="268" customFormat="false" ht="12.75" hidden="true" customHeight="false" outlineLevel="0" collapsed="false">
      <c r="A268" s="0" t="n">
        <v>37221</v>
      </c>
      <c r="B268" s="190" t="n">
        <v>9556.04220585308</v>
      </c>
      <c r="C268" s="190" t="n">
        <v>1500</v>
      </c>
      <c r="E268" s="190" t="n">
        <v>11056.0422058531</v>
      </c>
    </row>
    <row r="269" customFormat="false" ht="12.75" hidden="true" customHeight="false" outlineLevel="0" collapsed="false">
      <c r="A269" s="0" t="n">
        <v>37229</v>
      </c>
      <c r="B269" s="190" t="n">
        <v>500</v>
      </c>
      <c r="C269" s="190" t="n">
        <v>1500</v>
      </c>
      <c r="E269" s="190" t="n">
        <v>2000</v>
      </c>
    </row>
    <row r="270" customFormat="false" ht="12.75" hidden="true" customHeight="false" outlineLevel="0" collapsed="false">
      <c r="A270" s="0" t="n">
        <v>37229</v>
      </c>
      <c r="B270" s="190" t="n">
        <v>2654.45616829252</v>
      </c>
      <c r="C270" s="190" t="n">
        <v>100</v>
      </c>
      <c r="E270" s="190" t="n">
        <v>2754.45616829252</v>
      </c>
    </row>
    <row r="271" customFormat="false" ht="12.75" hidden="true" customHeight="false" outlineLevel="0" collapsed="false">
      <c r="A271" s="0" t="n">
        <v>38111</v>
      </c>
      <c r="B271" s="190" t="n">
        <v>5308.91233658504</v>
      </c>
      <c r="E271" s="190" t="n">
        <v>5308.91</v>
      </c>
    </row>
    <row r="272" customFormat="false" ht="12.75" hidden="true" customHeight="false" outlineLevel="0" collapsed="false">
      <c r="A272" s="0" t="n">
        <v>38111</v>
      </c>
      <c r="B272" s="190" t="n">
        <v>6636.1404207313</v>
      </c>
      <c r="C272" s="190" t="n">
        <v>1</v>
      </c>
      <c r="E272" s="190" t="n">
        <v>6637.1404207313</v>
      </c>
    </row>
    <row r="273" customFormat="false" ht="12.75" hidden="true" customHeight="false" outlineLevel="0" collapsed="false">
      <c r="A273" s="0" t="n">
        <v>38111</v>
      </c>
      <c r="B273" s="190" t="n">
        <v>1327.22808414626</v>
      </c>
      <c r="E273" s="190" t="n">
        <v>1327.22808414626</v>
      </c>
    </row>
    <row r="274" customFormat="false" ht="12.75" hidden="true" customHeight="false" outlineLevel="0" collapsed="false">
      <c r="A274" s="0" t="n">
        <v>38111</v>
      </c>
      <c r="B274" s="190" t="n">
        <v>1327.22808414626</v>
      </c>
      <c r="E274" s="190" t="n">
        <v>1327.22808414626</v>
      </c>
    </row>
    <row r="275" customFormat="false" ht="12.75" hidden="true" customHeight="false" outlineLevel="0" collapsed="false">
      <c r="A275" s="0" t="n">
        <v>38112</v>
      </c>
      <c r="B275" s="190" t="n">
        <v>53089.1233658504</v>
      </c>
      <c r="C275" s="190" t="n">
        <v>13000</v>
      </c>
      <c r="E275" s="190" t="n">
        <v>66089.1233658504</v>
      </c>
    </row>
    <row r="276" customFormat="false" ht="12.75" hidden="true" customHeight="false" outlineLevel="0" collapsed="false">
      <c r="A276" s="0" t="n">
        <v>38112</v>
      </c>
      <c r="B276" s="190" t="n">
        <v>2389.01055146327</v>
      </c>
      <c r="E276" s="190" t="n">
        <v>2389.01055146327</v>
      </c>
    </row>
    <row r="277" customFormat="false" ht="12.75" hidden="true" customHeight="false" outlineLevel="0" collapsed="false">
      <c r="A277" s="0" t="n">
        <v>38112</v>
      </c>
      <c r="B277" s="190" t="n">
        <v>1725.39650939014</v>
      </c>
      <c r="D277" s="190" t="n">
        <v>1425.4</v>
      </c>
      <c r="E277" s="190" t="n">
        <v>299.996509390139</v>
      </c>
    </row>
    <row r="278" customFormat="false" ht="12.75" hidden="true" customHeight="false" outlineLevel="0" collapsed="false">
      <c r="A278" s="0" t="n">
        <v>38113</v>
      </c>
      <c r="B278" s="190" t="n">
        <v>2654.45616829252</v>
      </c>
      <c r="D278" s="190" t="n">
        <v>2654.46</v>
      </c>
      <c r="E278" s="190" t="n">
        <v>-0.00383170747909389</v>
      </c>
    </row>
    <row r="279" customFormat="false" ht="12.75" hidden="true" customHeight="false" outlineLevel="0" collapsed="false">
      <c r="A279" s="0" t="n">
        <v>38113</v>
      </c>
      <c r="B279" s="190" t="n">
        <v>663.61404207313</v>
      </c>
      <c r="D279" s="190" t="n">
        <v>663.61</v>
      </c>
      <c r="E279" s="190" t="n">
        <v>0.00404207313022198</v>
      </c>
    </row>
    <row r="280" customFormat="false" ht="12.75" hidden="true" customHeight="false" outlineLevel="0" collapsed="false">
      <c r="A280" s="0" t="n">
        <v>38113</v>
      </c>
      <c r="B280" s="190" t="n">
        <v>5308.91233658504</v>
      </c>
      <c r="E280" s="190" t="n">
        <v>5308.91233658504</v>
      </c>
    </row>
    <row r="281" customFormat="false" ht="12.75" hidden="true" customHeight="false" outlineLevel="0" collapsed="false">
      <c r="A281" s="0" t="n">
        <v>38113</v>
      </c>
      <c r="B281" s="190" t="n">
        <v>1990.84212621939</v>
      </c>
      <c r="E281" s="190" t="n">
        <v>1990.84212621939</v>
      </c>
    </row>
    <row r="282" customFormat="false" ht="12.75" hidden="true" customHeight="false" outlineLevel="0" collapsed="false">
      <c r="A282" s="0" t="n">
        <v>38113</v>
      </c>
      <c r="B282" s="190" t="n">
        <v>5308.91233658504</v>
      </c>
      <c r="E282" s="190" t="n">
        <v>5308.91233658504</v>
      </c>
    </row>
    <row r="283" customFormat="false" ht="12.75" hidden="true" customHeight="false" outlineLevel="0" collapsed="false">
      <c r="A283" s="0" t="n">
        <v>38113</v>
      </c>
      <c r="B283" s="190" t="n">
        <v>1990.84212621939</v>
      </c>
      <c r="E283" s="190" t="n">
        <v>1990.84212621939</v>
      </c>
    </row>
    <row r="284" customFormat="false" ht="12.75" hidden="true" customHeight="false" outlineLevel="0" collapsed="false">
      <c r="A284" s="0" t="n">
        <v>38113</v>
      </c>
      <c r="B284" s="190" t="n">
        <v>4645.29829451191</v>
      </c>
      <c r="C284" s="190" t="n">
        <v>2000</v>
      </c>
      <c r="E284" s="190" t="n">
        <v>6645.29829451191</v>
      </c>
    </row>
    <row r="285" customFormat="false" ht="12.75" hidden="true" customHeight="false" outlineLevel="0" collapsed="false">
      <c r="A285" s="0" t="n">
        <v>38113</v>
      </c>
      <c r="B285" s="190" t="n">
        <v>1990.84212621939</v>
      </c>
      <c r="E285" s="190" t="n">
        <v>1990.84212621939</v>
      </c>
    </row>
    <row r="286" customFormat="false" ht="12.75" hidden="true" customHeight="false" outlineLevel="0" collapsed="false">
      <c r="A286" s="0" t="n">
        <v>38113</v>
      </c>
      <c r="B286" s="190" t="n">
        <v>1990.84212621939</v>
      </c>
      <c r="E286" s="190" t="n">
        <v>1990.84212621939</v>
      </c>
    </row>
    <row r="287" customFormat="false" ht="12.75" hidden="true" customHeight="false" outlineLevel="0" collapsed="false">
      <c r="A287" s="0" t="n">
        <v>38113</v>
      </c>
      <c r="B287" s="190" t="n">
        <v>4645.29829451191</v>
      </c>
      <c r="E287" s="190" t="n">
        <v>4645.29829451191</v>
      </c>
    </row>
    <row r="288" customFormat="false" ht="12.75" hidden="true" customHeight="false" outlineLevel="0" collapsed="false">
      <c r="A288" s="0" t="n">
        <v>38113</v>
      </c>
      <c r="B288" s="190" t="n">
        <v>1990.84212621939</v>
      </c>
      <c r="E288" s="190" t="n">
        <v>1990.84212621939</v>
      </c>
    </row>
    <row r="289" customFormat="false" ht="12.75" hidden="true" customHeight="false" outlineLevel="0" collapsed="false">
      <c r="A289" s="0" t="n">
        <v>38113</v>
      </c>
      <c r="B289" s="190" t="n">
        <v>0</v>
      </c>
      <c r="E289" s="190" t="n">
        <v>0</v>
      </c>
    </row>
    <row r="290" customFormat="false" ht="12.75" hidden="true" customHeight="false" outlineLevel="0" collapsed="false">
      <c r="A290" s="0" t="n">
        <v>38113</v>
      </c>
      <c r="B290" s="190" t="n">
        <v>265.445616829252</v>
      </c>
      <c r="E290" s="190" t="n">
        <v>265.445616829252</v>
      </c>
    </row>
    <row r="291" customFormat="false" ht="12.75" hidden="true" customHeight="false" outlineLevel="0" collapsed="false">
      <c r="A291" s="0" t="n">
        <v>38113</v>
      </c>
      <c r="B291" s="190" t="n">
        <v>2389.01055146327</v>
      </c>
      <c r="E291" s="190" t="n">
        <v>2389.01055146327</v>
      </c>
    </row>
    <row r="292" customFormat="false" ht="12.75" hidden="true" customHeight="false" outlineLevel="0" collapsed="false">
      <c r="A292" s="0" t="n">
        <v>38113</v>
      </c>
      <c r="B292" s="190" t="n">
        <v>16590.3510518283</v>
      </c>
      <c r="E292" s="190" t="n">
        <v>16590.3510518283</v>
      </c>
    </row>
    <row r="293" customFormat="false" ht="12.75" hidden="true" customHeight="false" outlineLevel="0" collapsed="false">
      <c r="A293" s="0" t="n">
        <v>38212</v>
      </c>
      <c r="B293" s="190" t="n">
        <v>19908.4212621939</v>
      </c>
      <c r="D293" s="190" t="n">
        <v>15908.42</v>
      </c>
      <c r="E293" s="190" t="n">
        <v>4000.00126219391</v>
      </c>
    </row>
    <row r="294" customFormat="false" ht="12.75" hidden="true" customHeight="false" outlineLevel="0" collapsed="false">
      <c r="A294" s="0" t="n">
        <v>38221</v>
      </c>
      <c r="B294" s="190" t="n">
        <v>0</v>
      </c>
      <c r="E294" s="190" t="n">
        <v>0</v>
      </c>
    </row>
    <row r="295" customFormat="false" ht="12.75" hidden="true" customHeight="false" outlineLevel="0" collapsed="false">
      <c r="A295" s="0" t="n">
        <v>38632</v>
      </c>
      <c r="B295" s="190" t="n">
        <v>13272.2808414626</v>
      </c>
      <c r="E295" s="190" t="n">
        <v>13272.2808414626</v>
      </c>
    </row>
    <row r="296" customFormat="false" ht="12.75" hidden="true" customHeight="false" outlineLevel="0" collapsed="false">
      <c r="A296" s="0" t="n">
        <v>41111</v>
      </c>
      <c r="B296" s="190" t="n">
        <v>0</v>
      </c>
      <c r="C296" s="190" t="n">
        <v>0</v>
      </c>
      <c r="E296" s="190" t="n">
        <v>0</v>
      </c>
    </row>
    <row r="297" customFormat="false" ht="12.75" hidden="true" customHeight="false" outlineLevel="0" collapsed="false">
      <c r="A297" s="0" t="n">
        <v>42131</v>
      </c>
      <c r="B297" s="190" t="n">
        <v>54180.0021036565</v>
      </c>
      <c r="C297" s="190" t="n">
        <v>0</v>
      </c>
      <c r="D297" s="190" t="n">
        <v>33180</v>
      </c>
      <c r="E297" s="190" t="n">
        <v>21000.0021036565</v>
      </c>
    </row>
    <row r="298" customFormat="false" ht="12.75" hidden="true" customHeight="false" outlineLevel="0" collapsed="false">
      <c r="A298" s="0" t="n">
        <v>42131</v>
      </c>
      <c r="B298" s="190" t="n">
        <v>40000</v>
      </c>
      <c r="D298" s="190" t="n">
        <v>14500</v>
      </c>
      <c r="E298" s="190" t="n">
        <v>25500</v>
      </c>
    </row>
    <row r="299" customFormat="false" ht="12.75" hidden="true" customHeight="false" outlineLevel="0" collapsed="false">
      <c r="A299" s="0" t="n">
        <v>42141</v>
      </c>
      <c r="B299" s="190" t="n">
        <v>3981.68425243878</v>
      </c>
      <c r="C299" s="190" t="n">
        <v>0</v>
      </c>
      <c r="D299" s="190" t="n">
        <v>3981.68</v>
      </c>
      <c r="E299" s="190" t="n">
        <v>0.00425243878135007</v>
      </c>
    </row>
    <row r="300" customFormat="false" ht="12.75" hidden="true" customHeight="false" outlineLevel="0" collapsed="false">
      <c r="A300" s="0" t="n">
        <v>42141</v>
      </c>
      <c r="B300" s="190" t="n">
        <v>2654.45616829252</v>
      </c>
      <c r="C300" s="190" t="n">
        <v>0</v>
      </c>
      <c r="D300" s="190" t="n">
        <v>2654.46</v>
      </c>
      <c r="E300" s="190" t="n">
        <v>-0.00383170747909389</v>
      </c>
    </row>
    <row r="301" customFormat="false" ht="12.75" hidden="true" customHeight="false" outlineLevel="0" collapsed="false">
      <c r="A301" s="0" t="n">
        <v>42142</v>
      </c>
      <c r="B301" s="190" t="n">
        <v>0.00168292520902469</v>
      </c>
      <c r="C301" s="190" t="n">
        <v>0</v>
      </c>
      <c r="E301" s="190" t="n">
        <v>0.00168292520902469</v>
      </c>
    </row>
    <row r="302" customFormat="false" ht="12.75" hidden="true" customHeight="false" outlineLevel="0" collapsed="false">
      <c r="A302" s="0" t="n">
        <v>42142</v>
      </c>
      <c r="B302" s="190" t="n">
        <v>796336.850487756</v>
      </c>
      <c r="D302" s="190" t="n">
        <v>796336.85</v>
      </c>
      <c r="E302" s="190" t="n">
        <v>0.000487756333313882</v>
      </c>
    </row>
    <row r="303" customFormat="false" ht="12.75" hidden="true" customHeight="false" outlineLevel="0" collapsed="false">
      <c r="A303" s="0" t="n">
        <v>42147</v>
      </c>
      <c r="B303" s="190" t="n">
        <v>0</v>
      </c>
      <c r="E303" s="190" t="n">
        <v>0</v>
      </c>
    </row>
    <row r="304" customFormat="false" ht="12.75" hidden="true" customHeight="false" outlineLevel="0" collapsed="false">
      <c r="A304" s="0" t="n">
        <v>42149</v>
      </c>
      <c r="B304" s="190" t="n">
        <v>44280.0025243878</v>
      </c>
      <c r="D304" s="190" t="n">
        <v>3600</v>
      </c>
      <c r="E304" s="190" t="n">
        <v>40680.0025243878</v>
      </c>
    </row>
    <row r="305" customFormat="false" ht="12.75" hidden="true" customHeight="false" outlineLevel="0" collapsed="false">
      <c r="A305" s="0" t="n">
        <v>42149</v>
      </c>
      <c r="B305" s="190" t="n">
        <v>30000</v>
      </c>
      <c r="D305" s="190" t="n">
        <v>30000</v>
      </c>
      <c r="E305" s="190" t="n">
        <v>0</v>
      </c>
    </row>
    <row r="306" customFormat="false" ht="12.75" hidden="true" customHeight="false" outlineLevel="0" collapsed="false">
      <c r="A306" s="0" t="n">
        <v>42211</v>
      </c>
      <c r="B306" s="190" t="n">
        <v>1327.22808414626</v>
      </c>
      <c r="D306" s="190" t="n">
        <v>1327.23</v>
      </c>
      <c r="E306" s="190" t="n">
        <v>-0.00191585373954695</v>
      </c>
    </row>
    <row r="307" customFormat="false" ht="12.75" hidden="true" customHeight="false" outlineLevel="0" collapsed="false">
      <c r="A307" s="0" t="n">
        <v>42212</v>
      </c>
      <c r="B307" s="190" t="n">
        <v>1327.22808414626</v>
      </c>
      <c r="E307" s="190" t="n">
        <v>1327.22808414626</v>
      </c>
    </row>
    <row r="308" customFormat="false" ht="12.75" hidden="true" customHeight="false" outlineLevel="0" collapsed="false">
      <c r="A308" s="0" t="n">
        <v>42219</v>
      </c>
      <c r="B308" s="190" t="n">
        <v>2654.45616829252</v>
      </c>
      <c r="D308" s="190" t="n">
        <v>2654.46</v>
      </c>
      <c r="E308" s="190" t="n">
        <v>-0.00383170747909389</v>
      </c>
    </row>
    <row r="309" customFormat="false" ht="12.75" hidden="true" customHeight="false" outlineLevel="0" collapsed="false">
      <c r="A309" s="0" t="n">
        <v>42221</v>
      </c>
      <c r="B309" s="190" t="n">
        <v>0</v>
      </c>
      <c r="E309" s="190" t="n">
        <v>0</v>
      </c>
    </row>
    <row r="310" customFormat="false" ht="12.75" hidden="true" customHeight="false" outlineLevel="0" collapsed="false">
      <c r="A310" s="0" t="n">
        <v>42231</v>
      </c>
      <c r="B310" s="190" t="n">
        <v>1327.22808414626</v>
      </c>
      <c r="D310" s="190" t="n">
        <v>1327.23</v>
      </c>
      <c r="E310" s="190" t="n">
        <v>-0.00191585373954695</v>
      </c>
    </row>
    <row r="311" customFormat="false" ht="12.75" hidden="true" customHeight="false" outlineLevel="0" collapsed="false">
      <c r="A311" s="0" t="n">
        <v>42261</v>
      </c>
      <c r="B311" s="190" t="n">
        <v>0</v>
      </c>
      <c r="C311" s="190" t="n">
        <v>33000</v>
      </c>
      <c r="E311" s="190" t="n">
        <v>33000</v>
      </c>
    </row>
    <row r="312" customFormat="false" ht="12.75" hidden="true" customHeight="false" outlineLevel="0" collapsed="false">
      <c r="A312" s="0" t="n">
        <v>42271</v>
      </c>
      <c r="B312" s="190" t="n">
        <v>8626.98254695069</v>
      </c>
      <c r="D312" s="190" t="n">
        <v>8000</v>
      </c>
      <c r="E312" s="190" t="n">
        <v>626.982546950692</v>
      </c>
    </row>
    <row r="313" customFormat="false" ht="12.75" hidden="true" customHeight="false" outlineLevel="0" collapsed="false">
      <c r="A313" s="0" t="n">
        <v>42273</v>
      </c>
      <c r="B313" s="190" t="n">
        <v>17200</v>
      </c>
      <c r="C313" s="190" t="n">
        <v>1000</v>
      </c>
      <c r="E313" s="190" t="n">
        <v>18200</v>
      </c>
    </row>
    <row r="314" customFormat="false" ht="12.75" hidden="true" customHeight="false" outlineLevel="0" collapsed="false">
      <c r="A314" s="0" t="n">
        <v>42273</v>
      </c>
      <c r="B314" s="190" t="n">
        <v>19908.4212621939</v>
      </c>
      <c r="D314" s="190" t="n">
        <v>19908.42</v>
      </c>
      <c r="E314" s="190" t="n">
        <v>0.001262193909497</v>
      </c>
    </row>
    <row r="315" customFormat="false" ht="12.75" hidden="true" customHeight="false" outlineLevel="0" collapsed="false">
      <c r="A315" s="0" t="n">
        <v>42273</v>
      </c>
      <c r="B315" s="190" t="n">
        <v>26544.5616829252</v>
      </c>
      <c r="C315" s="190" t="n">
        <v>0</v>
      </c>
      <c r="E315" s="190" t="n">
        <v>26544.5616829252</v>
      </c>
    </row>
    <row r="316" customFormat="false" ht="12.75" hidden="true" customHeight="false" outlineLevel="0" collapsed="false">
      <c r="A316" s="0" t="n">
        <v>42274</v>
      </c>
      <c r="B316" s="190" t="n">
        <v>6636.1404207313</v>
      </c>
      <c r="D316" s="190" t="n">
        <v>6636.14</v>
      </c>
      <c r="E316" s="190" t="n">
        <v>0.000420731302256172</v>
      </c>
    </row>
    <row r="317" customFormat="false" ht="12.75" hidden="true" customHeight="false" outlineLevel="0" collapsed="false">
      <c r="A317" s="0" t="n">
        <v>42315</v>
      </c>
      <c r="B317" s="190" t="n">
        <v>0</v>
      </c>
      <c r="E317" s="190" t="n">
        <v>0</v>
      </c>
    </row>
    <row r="318" customFormat="false" ht="12.75" hidden="true" customHeight="false" outlineLevel="0" collapsed="false">
      <c r="A318" s="0" t="n">
        <v>42621</v>
      </c>
      <c r="B318" s="190" t="n">
        <v>0</v>
      </c>
      <c r="C318" s="190" t="n">
        <v>3000</v>
      </c>
      <c r="E318" s="190" t="n">
        <v>3000</v>
      </c>
    </row>
    <row r="319" customFormat="false" ht="12.75" hidden="true" customHeight="false" outlineLevel="0" collapsed="false">
      <c r="A319" s="0" t="n">
        <v>42637</v>
      </c>
      <c r="B319" s="190" t="n">
        <v>0</v>
      </c>
      <c r="E319" s="190" t="n">
        <v>0</v>
      </c>
    </row>
    <row r="320" customFormat="false" ht="12.75" hidden="true" customHeight="false" outlineLevel="0" collapsed="false">
      <c r="A320" s="0" t="n">
        <v>42639</v>
      </c>
      <c r="B320" s="190" t="n">
        <v>0</v>
      </c>
      <c r="E320" s="190" t="n">
        <v>0</v>
      </c>
    </row>
    <row r="321" customFormat="false" ht="12.75" hidden="true" customHeight="false" outlineLevel="0" collapsed="false">
      <c r="A321" s="0" t="n">
        <v>45111</v>
      </c>
      <c r="B321" s="190" t="n">
        <v>25000</v>
      </c>
      <c r="E321" s="190" t="n">
        <v>25000</v>
      </c>
    </row>
    <row r="322" customFormat="false" ht="12.75" hidden="true" customHeight="false" outlineLevel="0" collapsed="false">
      <c r="A322" s="0" t="n">
        <v>45111</v>
      </c>
      <c r="B322" s="190" t="n">
        <v>9350.36252438782</v>
      </c>
      <c r="D322" s="190" t="n">
        <v>9350.36</v>
      </c>
      <c r="E322" s="190" t="n">
        <v>0.00252438781535602</v>
      </c>
    </row>
    <row r="323" customFormat="false" ht="12.75" hidden="true" customHeight="false" outlineLevel="0" collapsed="false">
      <c r="A323" s="0" t="n">
        <v>45111</v>
      </c>
      <c r="B323" s="190" t="n">
        <v>75000</v>
      </c>
      <c r="E323" s="190" t="n">
        <v>75000</v>
      </c>
    </row>
    <row r="324" customFormat="false" ht="12.75" hidden="true" customHeight="false" outlineLevel="0" collapsed="false">
      <c r="A324" s="0" t="n">
        <v>45111</v>
      </c>
      <c r="B324" s="190" t="n">
        <v>39816.8425243878</v>
      </c>
      <c r="D324" s="190" t="n">
        <v>39816.84</v>
      </c>
      <c r="E324" s="190" t="n">
        <v>0.002524387818994</v>
      </c>
    </row>
    <row r="325" customFormat="false" ht="12.75" hidden="true" customHeight="false" outlineLevel="0" collapsed="false">
      <c r="A325" s="0" t="n">
        <v>45111</v>
      </c>
      <c r="B325" s="190" t="n">
        <v>42471.2986926803</v>
      </c>
      <c r="E325" s="190" t="n">
        <v>42471.2986926803</v>
      </c>
    </row>
    <row r="326" customFormat="false" ht="12.75" hidden="true" customHeight="false" outlineLevel="0" collapsed="false">
      <c r="A326" s="0" t="n">
        <v>45111</v>
      </c>
      <c r="B326" s="190" t="n">
        <v>33180.7021036565</v>
      </c>
      <c r="D326" s="190" t="n">
        <v>30180.7</v>
      </c>
      <c r="E326" s="190" t="n">
        <v>3000.00210365651</v>
      </c>
    </row>
    <row r="327" customFormat="false" ht="12.75" hidden="true" customHeight="false" outlineLevel="0" collapsed="false">
      <c r="A327" s="0" t="s">
        <v>481</v>
      </c>
      <c r="B327" s="190" t="n">
        <v>574175.677108634</v>
      </c>
      <c r="C327" s="190" t="n">
        <v>30680.58</v>
      </c>
      <c r="D327" s="190" t="n">
        <v>92351.38</v>
      </c>
      <c r="E327" s="190" t="n">
        <v>483950.061479859</v>
      </c>
    </row>
    <row r="328" customFormat="false" ht="12.75" hidden="true" customHeight="false" outlineLevel="0" collapsed="false">
      <c r="A328" s="0" t="s">
        <v>483</v>
      </c>
      <c r="B328" s="190" t="n">
        <v>6636.1404207313</v>
      </c>
      <c r="C328" s="190" t="n">
        <v>0</v>
      </c>
      <c r="D328" s="190" t="n">
        <v>0</v>
      </c>
      <c r="E328" s="190" t="n">
        <v>6636.1404207313</v>
      </c>
    </row>
    <row r="329" customFormat="false" ht="12.75" hidden="true" customHeight="false" outlineLevel="0" collapsed="false">
      <c r="A329" s="0" t="s">
        <v>485</v>
      </c>
      <c r="B329" s="190" t="n">
        <v>1327.22808414626</v>
      </c>
      <c r="C329" s="190" t="n">
        <v>0</v>
      </c>
      <c r="D329" s="190" t="n">
        <v>0</v>
      </c>
      <c r="E329" s="190" t="n">
        <v>1327.22808414626</v>
      </c>
    </row>
    <row r="330" customFormat="false" ht="12.75" hidden="true" customHeight="false" outlineLevel="0" collapsed="false">
      <c r="A330" s="0" t="s">
        <v>487</v>
      </c>
      <c r="B330" s="190" t="n">
        <v>34507.9301878028</v>
      </c>
      <c r="C330" s="190" t="n">
        <v>0</v>
      </c>
      <c r="D330" s="190" t="n">
        <v>0</v>
      </c>
      <c r="E330" s="190" t="n">
        <v>30526.25</v>
      </c>
    </row>
    <row r="331" customFormat="false" ht="12.75" hidden="true" customHeight="false" outlineLevel="0" collapsed="false">
      <c r="A331" s="0" t="s">
        <v>489</v>
      </c>
      <c r="B331" s="190" t="n">
        <v>13272.2808414626</v>
      </c>
      <c r="C331" s="190" t="n">
        <v>0</v>
      </c>
      <c r="D331" s="190" t="n">
        <v>0</v>
      </c>
      <c r="E331" s="190" t="n">
        <v>5000</v>
      </c>
    </row>
    <row r="332" customFormat="false" ht="12.75" hidden="true" customHeight="false" outlineLevel="0" collapsed="false">
      <c r="A332" s="0" t="s">
        <v>491</v>
      </c>
      <c r="B332" s="190" t="n">
        <v>1228697.76474749</v>
      </c>
      <c r="C332" s="190" t="n">
        <v>0</v>
      </c>
      <c r="D332" s="190" t="n">
        <v>0</v>
      </c>
      <c r="E332" s="190" t="n">
        <v>285096.878459752</v>
      </c>
    </row>
    <row r="333" customFormat="false" ht="12.75" hidden="true" customHeight="false" outlineLevel="0" collapsed="false">
      <c r="A333" s="0" t="s">
        <v>493</v>
      </c>
      <c r="B333" s="190" t="n">
        <v>57203.5304267038</v>
      </c>
      <c r="C333" s="190" t="n">
        <v>0</v>
      </c>
      <c r="D333" s="190" t="n">
        <v>0</v>
      </c>
      <c r="E333" s="190" t="n">
        <v>68779.11</v>
      </c>
    </row>
    <row r="334" customFormat="false" ht="12.75" hidden="true" customHeight="false" outlineLevel="0" collapsed="false">
      <c r="A334" s="0" t="s">
        <v>495</v>
      </c>
      <c r="B334" s="190" t="n">
        <v>49903.7759638994</v>
      </c>
      <c r="C334" s="190" t="n">
        <v>0</v>
      </c>
      <c r="D334" s="190" t="n">
        <v>0</v>
      </c>
      <c r="E334" s="190" t="n">
        <v>51903.7767993895</v>
      </c>
    </row>
    <row r="335" customFormat="false" ht="12.75" hidden="true" customHeight="false" outlineLevel="0" collapsed="false">
      <c r="A335" s="0" t="s">
        <v>497</v>
      </c>
      <c r="B335" s="190" t="n">
        <v>23226.4914725596</v>
      </c>
      <c r="C335" s="190" t="n">
        <v>0</v>
      </c>
      <c r="D335" s="190" t="n">
        <v>0</v>
      </c>
      <c r="E335" s="190" t="n">
        <v>4000</v>
      </c>
    </row>
    <row r="336" customFormat="false" ht="12.75" hidden="true" customHeight="false" outlineLevel="0" collapsed="false">
      <c r="A336" s="0" t="s">
        <v>499</v>
      </c>
      <c r="B336" s="190" t="n">
        <v>18846.6387948769</v>
      </c>
      <c r="C336" s="190" t="n">
        <v>0</v>
      </c>
      <c r="D336" s="190" t="n">
        <v>0</v>
      </c>
      <c r="E336" s="190" t="n">
        <v>19383.03</v>
      </c>
    </row>
    <row r="337" customFormat="false" ht="12.75" hidden="true" customHeight="false" outlineLevel="0" collapsed="false">
      <c r="A337" s="0" t="s">
        <v>501</v>
      </c>
      <c r="B337" s="190" t="n">
        <v>19718.4949233526</v>
      </c>
      <c r="C337" s="190" t="n">
        <v>0</v>
      </c>
      <c r="D337" s="190" t="n">
        <v>0</v>
      </c>
      <c r="E337" s="190" t="n">
        <v>17563.12</v>
      </c>
    </row>
    <row r="338" customFormat="false" ht="12.75" hidden="true" customHeight="false" outlineLevel="0" collapsed="false">
      <c r="A338" s="0" t="s">
        <v>503</v>
      </c>
      <c r="B338" s="190" t="n">
        <v>3318.07021036565</v>
      </c>
      <c r="C338" s="190" t="n">
        <v>0</v>
      </c>
      <c r="D338" s="190" t="n">
        <v>0</v>
      </c>
      <c r="E338" s="190" t="n">
        <v>3318.07021036565</v>
      </c>
    </row>
    <row r="339" customFormat="false" ht="12.75" hidden="true" customHeight="false" outlineLevel="0" collapsed="false">
      <c r="A339" s="0" t="s">
        <v>159</v>
      </c>
      <c r="B339" s="190" t="n">
        <v>18550.3510518283</v>
      </c>
      <c r="C339" s="190" t="n">
        <v>0</v>
      </c>
      <c r="E339" s="190" t="n">
        <v>15259.5110518283</v>
      </c>
    </row>
    <row r="340" customFormat="false" ht="12.75" hidden="true" customHeight="false" outlineLevel="0" collapsed="false">
      <c r="A340" s="0" t="s">
        <v>159</v>
      </c>
      <c r="B340" s="190" t="n">
        <v>5308.91233658504</v>
      </c>
      <c r="C340" s="190" t="n">
        <v>0</v>
      </c>
      <c r="D340" s="190" t="n">
        <v>0</v>
      </c>
      <c r="E340" s="190" t="n">
        <v>5308.91</v>
      </c>
    </row>
    <row r="341" customFormat="false" ht="12.75" hidden="true" customHeight="false" outlineLevel="0" collapsed="false">
      <c r="A341" s="0" t="s">
        <v>159</v>
      </c>
      <c r="B341" s="190" t="n">
        <v>138895.33</v>
      </c>
      <c r="E341" s="190" t="n">
        <v>91532.23</v>
      </c>
    </row>
    <row r="342" customFormat="false" ht="12.75" hidden="true" customHeight="false" outlineLevel="0" collapsed="false">
      <c r="A342" s="0" t="s">
        <v>159</v>
      </c>
      <c r="B342" s="190" t="n">
        <v>13272.28</v>
      </c>
      <c r="E342" s="190" t="n">
        <v>0</v>
      </c>
    </row>
    <row r="343" customFormat="false" ht="12.75" hidden="true" customHeight="false" outlineLevel="0" collapsed="false">
      <c r="A343" s="0" t="s">
        <v>159</v>
      </c>
      <c r="B343" s="190" t="n">
        <v>0</v>
      </c>
      <c r="E343" s="190" t="n">
        <v>4312.58</v>
      </c>
    </row>
    <row r="344" customFormat="false" ht="12.75" hidden="true" customHeight="false" outlineLevel="0" collapsed="false">
      <c r="A344" s="0" t="s">
        <v>159</v>
      </c>
      <c r="B344" s="190" t="n">
        <v>6636.1404207313</v>
      </c>
      <c r="E344" s="190" t="n">
        <v>6636.1404207313</v>
      </c>
    </row>
    <row r="345" customFormat="false" ht="12.75" hidden="true" customHeight="false" outlineLevel="0" collapsed="false">
      <c r="A345" s="0" t="s">
        <v>159</v>
      </c>
      <c r="D345" s="190" t="n">
        <v>0</v>
      </c>
      <c r="E345" s="190" t="n">
        <v>3318.07</v>
      </c>
    </row>
    <row r="346" customFormat="false" ht="12.75" hidden="true" customHeight="false" outlineLevel="0" collapsed="false">
      <c r="A346" s="0" t="s">
        <v>159</v>
      </c>
      <c r="B346" s="190" t="n">
        <v>1128.14387152432</v>
      </c>
      <c r="E346" s="190" t="n">
        <v>4945.3</v>
      </c>
    </row>
    <row r="347" customFormat="false" ht="12.75" hidden="true" customHeight="false" outlineLevel="0" collapsed="false">
      <c r="A347" s="0" t="s">
        <v>159</v>
      </c>
      <c r="B347" s="190" t="n">
        <v>33180.7</v>
      </c>
      <c r="E347" s="190" t="n">
        <v>15589.72</v>
      </c>
    </row>
    <row r="348" customFormat="false" ht="12.75" hidden="true" customHeight="false" outlineLevel="0" collapsed="false">
      <c r="A348" s="0" t="s">
        <v>159</v>
      </c>
      <c r="B348" s="190" t="n">
        <v>985.66</v>
      </c>
      <c r="C348" s="190" t="n">
        <v>0</v>
      </c>
      <c r="E348" s="190" t="n">
        <v>3828.38</v>
      </c>
    </row>
    <row r="349" customFormat="false" ht="12.75" hidden="true" customHeight="false" outlineLevel="0" collapsed="false">
      <c r="A349" s="0" t="s">
        <v>159</v>
      </c>
      <c r="B349" s="190" t="n">
        <v>30128.08</v>
      </c>
      <c r="E349" s="190" t="n">
        <v>34391.94</v>
      </c>
    </row>
    <row r="350" customFormat="false" ht="12.75" hidden="true" customHeight="false" outlineLevel="0" collapsed="false">
      <c r="A350" s="0" t="s">
        <v>159</v>
      </c>
      <c r="B350" s="190" t="n">
        <v>4512.57548609729</v>
      </c>
      <c r="E350" s="190" t="n">
        <v>3981.69</v>
      </c>
    </row>
    <row r="351" customFormat="false" ht="12.75" hidden="true" customHeight="false" outlineLevel="0" collapsed="false">
      <c r="A351" s="0" t="s">
        <v>159</v>
      </c>
      <c r="B351" s="190" t="n">
        <v>1327.22808414626</v>
      </c>
      <c r="E351" s="190" t="n">
        <v>5.6</v>
      </c>
    </row>
    <row r="352" customFormat="false" ht="12.75" hidden="true" customHeight="false" outlineLevel="0" collapsed="false">
      <c r="A352" s="0" t="s">
        <v>159</v>
      </c>
      <c r="E352" s="190" t="n">
        <v>4000</v>
      </c>
    </row>
    <row r="353" customFormat="false" ht="12.75" hidden="true" customHeight="false" outlineLevel="0" collapsed="false">
      <c r="A353" s="0" t="s">
        <v>182</v>
      </c>
      <c r="B353" s="190" t="n">
        <v>132.72</v>
      </c>
      <c r="E353" s="190" t="n">
        <v>8427.23</v>
      </c>
    </row>
    <row r="354" customFormat="false" ht="12.75" hidden="true" customHeight="false" outlineLevel="0" collapsed="false">
      <c r="A354" s="0" t="s">
        <v>182</v>
      </c>
      <c r="B354" s="190" t="n">
        <v>0</v>
      </c>
      <c r="E354" s="190" t="n">
        <v>1954.21</v>
      </c>
    </row>
    <row r="355" customFormat="false" ht="12.75" hidden="true" customHeight="false" outlineLevel="0" collapsed="false">
      <c r="A355" s="0" t="s">
        <v>182</v>
      </c>
      <c r="B355" s="190" t="n">
        <v>1327.23</v>
      </c>
    </row>
    <row r="356" customFormat="false" ht="12.75" hidden="true" customHeight="false" outlineLevel="0" collapsed="false">
      <c r="A356" s="0" t="s">
        <v>182</v>
      </c>
      <c r="B356" s="190" t="n">
        <v>4645.3</v>
      </c>
      <c r="C356" s="190" t="n">
        <v>0</v>
      </c>
      <c r="E356" s="190" t="n">
        <v>0</v>
      </c>
    </row>
    <row r="357" customFormat="false" ht="12.75" hidden="true" customHeight="false" outlineLevel="0" collapsed="false">
      <c r="A357" s="0" t="s">
        <v>182</v>
      </c>
      <c r="B357" s="190" t="n">
        <v>9350.36</v>
      </c>
      <c r="E357" s="190" t="n">
        <v>4410.28</v>
      </c>
    </row>
    <row r="358" customFormat="false" ht="12.75" hidden="true" customHeight="false" outlineLevel="0" collapsed="false">
      <c r="A358" s="0" t="s">
        <v>182</v>
      </c>
      <c r="B358" s="190" t="n">
        <v>231.4</v>
      </c>
      <c r="E358" s="190" t="n">
        <v>1000</v>
      </c>
    </row>
    <row r="359" customFormat="false" ht="12.75" hidden="true" customHeight="false" outlineLevel="0" collapsed="false">
      <c r="A359" s="0" t="s">
        <v>182</v>
      </c>
      <c r="B359" s="190" t="n">
        <v>5901</v>
      </c>
      <c r="E359" s="190" t="n">
        <v>5901</v>
      </c>
    </row>
    <row r="360" customFormat="false" ht="12.75" hidden="true" customHeight="false" outlineLevel="0" collapsed="false">
      <c r="A360" s="0" t="s">
        <v>179</v>
      </c>
      <c r="B360" s="190" t="n">
        <v>113884.45</v>
      </c>
      <c r="E360" s="190" t="n">
        <v>187282.21</v>
      </c>
    </row>
    <row r="361" customFormat="false" ht="12.75" hidden="true" customHeight="false" outlineLevel="0" collapsed="false">
      <c r="A361" s="0" t="s">
        <v>179</v>
      </c>
      <c r="B361" s="190" t="n">
        <v>5512.58</v>
      </c>
      <c r="E361" s="190" t="n">
        <v>0</v>
      </c>
    </row>
    <row r="362" customFormat="false" ht="12.75" hidden="true" customHeight="false" outlineLevel="0" collapsed="false">
      <c r="A362" s="0" t="s">
        <v>179</v>
      </c>
      <c r="B362" s="190" t="n">
        <v>40369.74</v>
      </c>
      <c r="E362" s="190" t="n">
        <v>17000</v>
      </c>
    </row>
    <row r="363" customFormat="false" ht="12.75" hidden="true" customHeight="false" outlineLevel="0" collapsed="false">
      <c r="A363" s="0" t="s">
        <v>179</v>
      </c>
      <c r="B363" s="190" t="n">
        <v>0</v>
      </c>
      <c r="E363" s="190" t="n">
        <v>0</v>
      </c>
    </row>
    <row r="364" customFormat="false" ht="12.75" hidden="true" customHeight="false" outlineLevel="0" collapsed="false">
      <c r="A364" s="0" t="s">
        <v>179</v>
      </c>
      <c r="B364" s="190" t="n">
        <v>18846.6387948769</v>
      </c>
      <c r="E364" s="190" t="n">
        <v>19148.03</v>
      </c>
    </row>
    <row r="365" customFormat="false" ht="12.75" hidden="true" customHeight="false" outlineLevel="0" collapsed="false">
      <c r="A365" s="0" t="s">
        <v>179</v>
      </c>
      <c r="B365" s="190" t="n">
        <v>3318.07021036565</v>
      </c>
      <c r="C365" s="190" t="n">
        <v>0</v>
      </c>
      <c r="E365" s="190" t="n">
        <v>0</v>
      </c>
    </row>
    <row r="366" customFormat="false" ht="12.75" hidden="true" customHeight="false" outlineLevel="0" collapsed="false">
      <c r="A366" s="0" t="s">
        <v>179</v>
      </c>
      <c r="B366" s="190" t="n">
        <v>13445.05</v>
      </c>
      <c r="C366" s="190" t="n">
        <v>0</v>
      </c>
      <c r="E366" s="190" t="n">
        <v>12617.82</v>
      </c>
    </row>
    <row r="367" customFormat="false" ht="12.75" hidden="true" customHeight="false" outlineLevel="0" collapsed="false">
      <c r="A367" s="0" t="s">
        <v>179</v>
      </c>
      <c r="B367" s="190" t="n">
        <v>67471.3</v>
      </c>
      <c r="E367" s="190" t="n">
        <v>3000</v>
      </c>
    </row>
    <row r="368" customFormat="false" ht="12.75" hidden="true" customHeight="false" outlineLevel="0" collapsed="false">
      <c r="A368" s="0" t="s">
        <v>179</v>
      </c>
      <c r="B368" s="190" t="n">
        <v>44280</v>
      </c>
      <c r="E368" s="190" t="n">
        <v>40680</v>
      </c>
    </row>
    <row r="369" customFormat="false" ht="12.75" hidden="true" customHeight="false" outlineLevel="0" collapsed="false">
      <c r="A369" s="0" t="s">
        <v>179</v>
      </c>
      <c r="B369" s="190" t="n">
        <v>13272.2808414626</v>
      </c>
      <c r="E369" s="190" t="n">
        <v>1171.62</v>
      </c>
    </row>
    <row r="370" customFormat="false" ht="12.75" hidden="true" customHeight="false" outlineLevel="0" collapsed="false">
      <c r="A370" s="0" t="s">
        <v>179</v>
      </c>
      <c r="B370" s="190" t="n">
        <v>0</v>
      </c>
      <c r="E370" s="190" t="n">
        <v>45500</v>
      </c>
    </row>
    <row r="371" customFormat="false" ht="12.75" hidden="true" customHeight="false" outlineLevel="0" collapsed="false">
      <c r="A371" s="0" t="s">
        <v>179</v>
      </c>
      <c r="B371" s="190" t="n">
        <v>3318.07021036565</v>
      </c>
      <c r="E371" s="190" t="n">
        <v>0</v>
      </c>
    </row>
    <row r="372" customFormat="false" ht="12.75" hidden="true" customHeight="false" outlineLevel="0" collapsed="false">
      <c r="A372" s="0" t="s">
        <v>179</v>
      </c>
      <c r="B372" s="190" t="n">
        <v>5308.91233658504</v>
      </c>
      <c r="E372" s="190" t="n">
        <v>5308.91</v>
      </c>
    </row>
    <row r="373" customFormat="false" ht="12.75" hidden="true" customHeight="false" outlineLevel="0" collapsed="false">
      <c r="A373" s="0" t="s">
        <v>179</v>
      </c>
      <c r="B373" s="190" t="n">
        <v>1990.84212621939</v>
      </c>
      <c r="E373" s="190" t="n">
        <v>1990.84212621939</v>
      </c>
    </row>
    <row r="374" customFormat="false" ht="12.75" hidden="true" customHeight="false" outlineLevel="0" collapsed="false">
      <c r="A374" s="0" t="s">
        <v>179</v>
      </c>
      <c r="B374" s="190" t="n">
        <v>5308.91233658504</v>
      </c>
      <c r="E374" s="190" t="n">
        <v>5308.91</v>
      </c>
    </row>
    <row r="375" customFormat="false" ht="12.75" hidden="true" customHeight="false" outlineLevel="0" collapsed="false">
      <c r="A375" s="0" t="s">
        <v>179</v>
      </c>
      <c r="B375" s="190" t="n">
        <v>37295.1091645099</v>
      </c>
      <c r="E375" s="190" t="n">
        <v>39295.11</v>
      </c>
    </row>
    <row r="376" customFormat="false" ht="12.75" hidden="true" customHeight="false" outlineLevel="0" collapsed="false">
      <c r="A376" s="0" t="s">
        <v>179</v>
      </c>
      <c r="B376" s="190" t="n">
        <v>34507.9301878028</v>
      </c>
      <c r="E376" s="190" t="n">
        <v>30526.25</v>
      </c>
    </row>
    <row r="377" customFormat="false" ht="12.75" hidden="true" customHeight="false" outlineLevel="0" collapsed="false">
      <c r="A377" s="0" t="s">
        <v>180</v>
      </c>
      <c r="B377" s="190" t="n">
        <v>82727.65</v>
      </c>
      <c r="E377" s="190" t="n">
        <v>0</v>
      </c>
    </row>
    <row r="378" customFormat="false" ht="12.75" hidden="true" customHeight="false" outlineLevel="0" collapsed="false">
      <c r="A378" s="0" t="s">
        <v>180</v>
      </c>
      <c r="B378" s="190" t="n">
        <v>6636.15</v>
      </c>
      <c r="E378" s="190" t="n">
        <v>0</v>
      </c>
    </row>
    <row r="379" customFormat="false" ht="12.75" hidden="true" customHeight="false" outlineLevel="0" collapsed="false">
      <c r="A379" s="0" t="s">
        <v>180</v>
      </c>
      <c r="B379" s="190" t="n">
        <v>892939.91</v>
      </c>
      <c r="E379" s="190" t="n">
        <v>0</v>
      </c>
    </row>
    <row r="380" customFormat="false" ht="12.75" hidden="true" customHeight="false" outlineLevel="0" collapsed="false">
      <c r="A380" s="0" t="s">
        <v>180</v>
      </c>
      <c r="B380" s="190" t="n">
        <v>26544.5616829252</v>
      </c>
      <c r="E380" s="190" t="n">
        <v>26544.056</v>
      </c>
    </row>
    <row r="381" customFormat="false" ht="12.75" hidden="true" customHeight="false" outlineLevel="0" collapsed="false">
      <c r="A381" s="0" t="s">
        <v>180</v>
      </c>
      <c r="B381" s="190" t="n">
        <v>136883.69</v>
      </c>
      <c r="E381" s="190" t="n">
        <v>62400</v>
      </c>
    </row>
    <row r="382" customFormat="false" ht="12.75" hidden="true" customHeight="false" outlineLevel="0" collapsed="false">
      <c r="A382" s="0" t="s">
        <v>184</v>
      </c>
      <c r="B382" s="190" t="n">
        <v>0</v>
      </c>
      <c r="E382" s="190" t="n">
        <v>0</v>
      </c>
    </row>
    <row r="383" customFormat="false" ht="12.75" hidden="true" customHeight="false" outlineLevel="0" collapsed="false">
      <c r="A383" s="0" t="s">
        <v>184</v>
      </c>
      <c r="B383" s="190" t="n">
        <v>201.35</v>
      </c>
      <c r="E383" s="190" t="n">
        <v>30528.7</v>
      </c>
    </row>
    <row r="384" customFormat="false" ht="12.75" hidden="true" customHeight="false" outlineLevel="0" collapsed="false">
      <c r="A384" s="0" t="s">
        <v>184</v>
      </c>
      <c r="E384" s="190" t="n">
        <v>235</v>
      </c>
    </row>
    <row r="385" customFormat="false" ht="12.75" hidden="true" customHeight="false" outlineLevel="0" collapsed="false">
      <c r="A385" s="0" t="s">
        <v>184</v>
      </c>
      <c r="B385" s="190" t="n">
        <v>96816.97</v>
      </c>
      <c r="E385" s="190" t="n">
        <v>142471.3</v>
      </c>
    </row>
    <row r="386" customFormat="false" ht="12.75" hidden="true" customHeight="false" outlineLevel="0" collapsed="false">
      <c r="A386" s="0" t="s">
        <v>184</v>
      </c>
      <c r="B386" s="190" t="n">
        <v>33981.68</v>
      </c>
      <c r="C386" s="190" t="n">
        <v>0</v>
      </c>
      <c r="E386" s="190" t="n">
        <v>0</v>
      </c>
    </row>
    <row r="387" customFormat="false" ht="12.75" hidden="true" customHeight="false" outlineLevel="0" collapsed="false">
      <c r="A387" s="0" t="s">
        <v>184</v>
      </c>
      <c r="B387" s="190" t="n">
        <v>19908.4212621939</v>
      </c>
      <c r="E387" s="190" t="n">
        <v>0</v>
      </c>
    </row>
    <row r="388" customFormat="false" ht="12.75" hidden="true" customHeight="false" outlineLevel="0" collapsed="false">
      <c r="A388" s="0" t="s">
        <v>271</v>
      </c>
      <c r="B388" s="190" t="n">
        <v>11800.45</v>
      </c>
      <c r="E388" s="190" t="n">
        <v>6671.3</v>
      </c>
    </row>
    <row r="389" customFormat="false" ht="12.75" hidden="true" customHeight="false" outlineLevel="0" collapsed="false">
      <c r="A389" s="0" t="s">
        <v>271</v>
      </c>
      <c r="B389" s="190" t="n">
        <v>500</v>
      </c>
      <c r="C389" s="190" t="n">
        <v>0</v>
      </c>
      <c r="E389" s="190" t="n">
        <v>0</v>
      </c>
    </row>
    <row r="390" customFormat="false" ht="12.75" hidden="true" customHeight="false" outlineLevel="0" collapsed="false">
      <c r="A390" s="0" t="s">
        <v>271</v>
      </c>
      <c r="B390" s="190" t="n">
        <v>12286.62</v>
      </c>
      <c r="C390" s="190" t="n">
        <v>0</v>
      </c>
      <c r="E390" s="190" t="n">
        <v>0</v>
      </c>
    </row>
    <row r="391" customFormat="false" ht="12.75" hidden="true" customHeight="false" outlineLevel="0" collapsed="false">
      <c r="A391" s="0" t="s">
        <v>271</v>
      </c>
      <c r="E391" s="190" t="n">
        <v>1321.63</v>
      </c>
    </row>
    <row r="392" customFormat="false" ht="12.75" hidden="true" customHeight="false" outlineLevel="0" collapsed="false">
      <c r="A392" s="0" t="s">
        <v>271</v>
      </c>
      <c r="B392" s="190" t="n">
        <v>57203.5304267038</v>
      </c>
      <c r="E392" s="190" t="n">
        <v>68778.13</v>
      </c>
    </row>
    <row r="393" customFormat="false" ht="12.75" hidden="true" customHeight="false" outlineLevel="0" collapsed="false">
      <c r="A393" s="0" t="s">
        <v>271</v>
      </c>
      <c r="E393" s="190" t="n">
        <v>53273.18</v>
      </c>
    </row>
    <row r="394" customFormat="false" ht="12.75" hidden="true" customHeight="false" outlineLevel="0" collapsed="false">
      <c r="A394" s="0" t="s">
        <v>444</v>
      </c>
      <c r="B394" s="190" t="n">
        <v>57203.5304267038</v>
      </c>
      <c r="C394" s="190" t="n">
        <v>13000</v>
      </c>
      <c r="D394" s="190" t="n">
        <v>1425.4</v>
      </c>
      <c r="E394" s="190" t="n">
        <v>68778.1304267038</v>
      </c>
    </row>
    <row r="395" customFormat="false" ht="12.75" hidden="true" customHeight="false" outlineLevel="0" collapsed="false">
      <c r="A395" s="0" t="s">
        <v>464</v>
      </c>
      <c r="B395" s="190" t="n">
        <v>136883.685048776</v>
      </c>
      <c r="C395" s="190" t="n">
        <v>0</v>
      </c>
      <c r="D395" s="190" t="n">
        <v>21210.51</v>
      </c>
      <c r="E395" s="190" t="n">
        <v>115673.18667463</v>
      </c>
    </row>
    <row r="396" customFormat="false" ht="12.75" hidden="true" customHeight="false" outlineLevel="0" collapsed="false">
      <c r="A396" s="0" t="s">
        <v>155</v>
      </c>
      <c r="B396" s="190" t="n">
        <v>18550.3510518283</v>
      </c>
      <c r="C396" s="190" t="n">
        <v>0</v>
      </c>
      <c r="D396" s="190" t="n">
        <v>3290.84</v>
      </c>
      <c r="E396" s="190" t="n">
        <v>15259.5110518283</v>
      </c>
    </row>
    <row r="397" customFormat="false" ht="12.75" hidden="true" customHeight="false" outlineLevel="0" collapsed="false">
      <c r="A397" s="0" t="s">
        <v>155</v>
      </c>
      <c r="B397" s="190" t="n">
        <v>5308.91233658504</v>
      </c>
      <c r="C397" s="190" t="n">
        <v>0</v>
      </c>
      <c r="D397" s="190" t="n">
        <v>0</v>
      </c>
      <c r="E397" s="190" t="n">
        <v>5308.91</v>
      </c>
    </row>
    <row r="398" customFormat="false" ht="12.75" hidden="true" customHeight="false" outlineLevel="0" collapsed="false">
      <c r="A398" s="0" t="s">
        <v>155</v>
      </c>
      <c r="B398" s="190" t="n">
        <v>348912.46853474</v>
      </c>
      <c r="C398" s="190" t="n">
        <v>30680.58</v>
      </c>
      <c r="D398" s="190" t="n">
        <v>92351.38</v>
      </c>
      <c r="E398" s="190" t="n">
        <v>287241.665777424</v>
      </c>
    </row>
    <row r="399" customFormat="false" ht="12.75" hidden="true" customHeight="false" outlineLevel="0" collapsed="false">
      <c r="A399" s="0" t="s">
        <v>155</v>
      </c>
      <c r="B399" s="190" t="n">
        <v>5512.57548609729</v>
      </c>
      <c r="C399" s="190" t="n">
        <v>800</v>
      </c>
      <c r="D399" s="190" t="n">
        <v>2000</v>
      </c>
      <c r="E399" s="190" t="n">
        <v>4312.57548609729</v>
      </c>
    </row>
    <row r="400" customFormat="false" ht="12.75" hidden="true" customHeight="false" outlineLevel="0" collapsed="false">
      <c r="A400" s="0" t="s">
        <v>155</v>
      </c>
      <c r="B400" s="190" t="n">
        <v>6636.1404207313</v>
      </c>
      <c r="C400" s="190" t="n">
        <v>1</v>
      </c>
      <c r="D400" s="190" t="n">
        <v>0</v>
      </c>
      <c r="E400" s="190" t="n">
        <v>6637.1404207313</v>
      </c>
    </row>
    <row r="401" customFormat="false" ht="12.75" hidden="true" customHeight="false" outlineLevel="0" collapsed="false">
      <c r="A401" s="0" t="s">
        <v>155</v>
      </c>
      <c r="B401" s="190" t="n">
        <v>1327.22808414626</v>
      </c>
      <c r="C401" s="190" t="n">
        <v>0</v>
      </c>
      <c r="E401" s="190" t="n">
        <v>1327.22808414626</v>
      </c>
    </row>
    <row r="402" customFormat="false" ht="12.75" hidden="true" customHeight="false" outlineLevel="0" collapsed="false">
      <c r="A402" s="0" t="s">
        <v>155</v>
      </c>
      <c r="B402" s="190" t="n">
        <v>18846.6387948769</v>
      </c>
      <c r="C402" s="190" t="n">
        <v>1200</v>
      </c>
      <c r="D402" s="190" t="n">
        <v>663.61</v>
      </c>
      <c r="E402" s="190" t="n">
        <v>19383.0287948769</v>
      </c>
    </row>
    <row r="403" customFormat="false" ht="12.75" hidden="true" customHeight="false" outlineLevel="0" collapsed="false">
      <c r="A403" s="0" t="s">
        <v>155</v>
      </c>
      <c r="B403" s="190" t="n">
        <v>3318.07021036565</v>
      </c>
      <c r="C403" s="190" t="n">
        <v>0</v>
      </c>
      <c r="D403" s="190" t="n">
        <v>0</v>
      </c>
      <c r="E403" s="190" t="n">
        <v>3318.07021036565</v>
      </c>
    </row>
    <row r="404" customFormat="false" ht="12.75" hidden="true" customHeight="false" outlineLevel="0" collapsed="false">
      <c r="A404" s="0" t="s">
        <v>155</v>
      </c>
      <c r="B404" s="190" t="n">
        <v>19718.4949233526</v>
      </c>
      <c r="C404" s="190" t="n">
        <v>5100</v>
      </c>
      <c r="D404" s="190" t="n">
        <v>7255.37</v>
      </c>
      <c r="E404" s="190" t="n">
        <v>17563.1249233526</v>
      </c>
    </row>
    <row r="405" customFormat="false" ht="12.75" hidden="true" customHeight="false" outlineLevel="0" collapsed="false">
      <c r="A405" s="0" t="s">
        <v>155</v>
      </c>
      <c r="B405" s="190" t="n">
        <v>224819.205845112</v>
      </c>
      <c r="C405" s="190" t="n">
        <v>20000</v>
      </c>
      <c r="D405" s="190" t="n">
        <v>79347.9</v>
      </c>
      <c r="E405" s="190" t="n">
        <v>165471.305845112</v>
      </c>
    </row>
    <row r="406" customFormat="false" ht="12.75" hidden="true" customHeight="false" outlineLevel="0" collapsed="false">
      <c r="A406" s="0" t="s">
        <v>155</v>
      </c>
      <c r="B406" s="190" t="n">
        <v>13272.2808414626</v>
      </c>
      <c r="C406" s="190" t="n">
        <v>0</v>
      </c>
      <c r="D406" s="190" t="n">
        <v>8272.28</v>
      </c>
      <c r="E406" s="190" t="n">
        <v>5000.0008414626</v>
      </c>
    </row>
    <row r="407" customFormat="false" ht="12.75" hidden="true" customHeight="false" outlineLevel="0" collapsed="false">
      <c r="A407" s="0" t="s">
        <v>155</v>
      </c>
      <c r="B407" s="190" t="n">
        <v>30128.0775101201</v>
      </c>
      <c r="C407" s="190" t="n">
        <v>6563.86</v>
      </c>
      <c r="D407" s="190" t="n">
        <v>2300</v>
      </c>
      <c r="E407" s="190" t="n">
        <v>34391.9375101201</v>
      </c>
    </row>
    <row r="408" customFormat="false" ht="12.75" hidden="true" customHeight="false" outlineLevel="0" collapsed="false">
      <c r="A408" s="0" t="s">
        <v>155</v>
      </c>
      <c r="B408" s="190" t="n">
        <v>4512.57548609729</v>
      </c>
      <c r="C408" s="190" t="n">
        <v>0</v>
      </c>
      <c r="D408" s="190" t="n">
        <v>530.89</v>
      </c>
      <c r="E408" s="190" t="n">
        <v>3981.68548609729</v>
      </c>
    </row>
    <row r="409" customFormat="false" ht="12.75" hidden="true" customHeight="false" outlineLevel="0" collapsed="false">
      <c r="A409" s="0" t="s">
        <v>155</v>
      </c>
      <c r="B409" s="190" t="n">
        <v>1327.22808414626</v>
      </c>
      <c r="C409" s="190" t="n">
        <v>0</v>
      </c>
      <c r="D409" s="190" t="n">
        <v>0</v>
      </c>
      <c r="E409" s="190" t="n">
        <v>1327.22808414626</v>
      </c>
    </row>
    <row r="410" customFormat="false" ht="12.75" hidden="true" customHeight="false" outlineLevel="0" collapsed="false">
      <c r="A410" s="0" t="s">
        <v>155</v>
      </c>
      <c r="B410" s="190" t="n">
        <v>23226.4914725596</v>
      </c>
      <c r="C410" s="190" t="n">
        <v>0</v>
      </c>
      <c r="D410" s="190" t="n">
        <v>19226.49</v>
      </c>
      <c r="E410" s="190" t="n">
        <v>4000.00147255956</v>
      </c>
    </row>
    <row r="411" customFormat="false" ht="12.75" hidden="true" customHeight="false" outlineLevel="0" collapsed="false">
      <c r="A411" s="0" t="s">
        <v>155</v>
      </c>
      <c r="B411" s="190" t="n">
        <v>5308.91233658504</v>
      </c>
      <c r="C411" s="190" t="n">
        <v>0</v>
      </c>
      <c r="D411" s="190" t="n">
        <v>0</v>
      </c>
      <c r="E411" s="190" t="n">
        <v>5308.91233658504</v>
      </c>
    </row>
    <row r="412" customFormat="false" ht="12.75" hidden="true" customHeight="false" outlineLevel="0" collapsed="false">
      <c r="A412" s="0" t="s">
        <v>155</v>
      </c>
      <c r="B412" s="190" t="n">
        <v>1990.84212621939</v>
      </c>
      <c r="C412" s="190" t="n">
        <v>0</v>
      </c>
      <c r="D412" s="190" t="n">
        <v>0</v>
      </c>
      <c r="E412" s="190" t="n">
        <v>1990.84212621939</v>
      </c>
    </row>
    <row r="413" customFormat="false" ht="12.75" hidden="true" customHeight="false" outlineLevel="0" collapsed="false">
      <c r="A413" s="0" t="s">
        <v>155</v>
      </c>
      <c r="B413" s="190" t="n">
        <v>5308.91233658504</v>
      </c>
      <c r="C413" s="190" t="n">
        <v>0</v>
      </c>
      <c r="D413" s="190" t="n">
        <v>0</v>
      </c>
      <c r="E413" s="190" t="n">
        <v>5308.91233658504</v>
      </c>
    </row>
    <row r="414" customFormat="false" ht="12.75" hidden="true" customHeight="false" outlineLevel="0" collapsed="false">
      <c r="A414" s="0" t="s">
        <v>155</v>
      </c>
      <c r="B414" s="190" t="n">
        <v>37295.1091645099</v>
      </c>
      <c r="C414" s="190" t="n">
        <v>2000</v>
      </c>
      <c r="D414" s="190" t="n">
        <v>0</v>
      </c>
      <c r="E414" s="190" t="n">
        <v>39295.1091645099</v>
      </c>
    </row>
    <row r="415" customFormat="false" ht="12.75" hidden="true" customHeight="false" outlineLevel="0" collapsed="false">
      <c r="A415" s="0" t="s">
        <v>155</v>
      </c>
      <c r="B415" s="190" t="n">
        <v>34507.9301878028</v>
      </c>
      <c r="C415" s="190" t="n">
        <v>0</v>
      </c>
      <c r="D415" s="190" t="n">
        <v>3981.68</v>
      </c>
      <c r="E415" s="190" t="n">
        <v>30526.2501878028</v>
      </c>
    </row>
    <row r="416" customFormat="false" ht="12.75" hidden="true" customHeight="false" outlineLevel="0" collapsed="false">
      <c r="A416" s="0" t="s">
        <v>125</v>
      </c>
      <c r="B416" s="190" t="s">
        <v>144</v>
      </c>
      <c r="C416" s="190" t="s">
        <v>135</v>
      </c>
      <c r="D416" s="190" t="s">
        <v>136</v>
      </c>
      <c r="E416" s="190" t="s">
        <v>144</v>
      </c>
    </row>
    <row r="417" customFormat="false" ht="12.75" hidden="true" customHeight="false" outlineLevel="0" collapsed="false">
      <c r="A417" s="0" t="s">
        <v>315</v>
      </c>
      <c r="B417" s="190" t="n">
        <v>3318.07021036565</v>
      </c>
      <c r="C417" s="190" t="n">
        <v>0</v>
      </c>
      <c r="D417" s="190" t="n">
        <v>0</v>
      </c>
      <c r="E417" s="190" t="n">
        <v>3318.07021036565</v>
      </c>
    </row>
    <row r="418" customFormat="false" ht="12.75" hidden="true" customHeight="false" outlineLevel="0" collapsed="false">
      <c r="A418" s="0" t="s">
        <v>157</v>
      </c>
      <c r="B418" s="190" t="n">
        <v>18550.3510518283</v>
      </c>
      <c r="C418" s="190" t="n">
        <v>0</v>
      </c>
      <c r="D418" s="190" t="n">
        <v>0</v>
      </c>
      <c r="E418" s="190" t="n">
        <v>15259.5110518283</v>
      </c>
    </row>
    <row r="419" customFormat="false" ht="12.75" hidden="true" customHeight="false" outlineLevel="0" collapsed="false">
      <c r="A419" s="0" t="s">
        <v>157</v>
      </c>
      <c r="B419" s="190" t="n">
        <v>5308.91233658504</v>
      </c>
      <c r="C419" s="190" t="n">
        <v>0</v>
      </c>
      <c r="D419" s="190" t="n">
        <v>0</v>
      </c>
      <c r="E419" s="190" t="n">
        <v>5308.91</v>
      </c>
    </row>
    <row r="420" customFormat="false" ht="12.75" hidden="true" customHeight="false" outlineLevel="0" collapsed="false">
      <c r="A420" s="0" t="s">
        <v>157</v>
      </c>
      <c r="B420" s="190" t="n">
        <v>348912.46853474</v>
      </c>
      <c r="C420" s="190" t="n">
        <v>30680.58</v>
      </c>
      <c r="D420" s="190" t="n">
        <v>92351.38</v>
      </c>
      <c r="E420" s="190" t="n">
        <v>287241.665777424</v>
      </c>
    </row>
    <row r="421" customFormat="false" ht="12.75" hidden="true" customHeight="false" outlineLevel="0" collapsed="false">
      <c r="A421" s="0" t="s">
        <v>157</v>
      </c>
      <c r="B421" s="190" t="n">
        <v>5512.57548609729</v>
      </c>
      <c r="C421" s="190" t="n">
        <v>0</v>
      </c>
      <c r="D421" s="190" t="n">
        <v>0</v>
      </c>
      <c r="E421" s="190" t="n">
        <v>4312.58</v>
      </c>
    </row>
    <row r="422" customFormat="false" ht="12.75" hidden="true" customHeight="false" outlineLevel="0" collapsed="false">
      <c r="A422" s="0" t="s">
        <v>157</v>
      </c>
      <c r="B422" s="190" t="n">
        <v>59007.6846506072</v>
      </c>
      <c r="C422" s="190" t="n">
        <v>0</v>
      </c>
      <c r="D422" s="190" t="n">
        <v>0</v>
      </c>
      <c r="E422" s="190" t="n">
        <v>56154.2046506072</v>
      </c>
    </row>
    <row r="423" customFormat="false" ht="12.75" hidden="true" customHeight="false" outlineLevel="0" collapsed="false">
      <c r="A423" s="0" t="s">
        <v>157</v>
      </c>
      <c r="B423" s="190" t="n">
        <v>136883.685048776</v>
      </c>
      <c r="E423" s="190" t="n">
        <v>115673.19</v>
      </c>
    </row>
    <row r="424" customFormat="false" ht="12.75" hidden="true" customHeight="false" outlineLevel="0" collapsed="false">
      <c r="A424" s="0" t="s">
        <v>296</v>
      </c>
      <c r="B424" s="190" t="n">
        <v>6636.1404207313</v>
      </c>
      <c r="D424" s="190" t="n">
        <v>0</v>
      </c>
      <c r="E424" s="190" t="n">
        <v>6636.1404207313</v>
      </c>
    </row>
    <row r="425" customFormat="false" ht="12.75" hidden="true" customHeight="false" outlineLevel="0" collapsed="false">
      <c r="A425" s="0" t="s">
        <v>454</v>
      </c>
      <c r="B425" s="190" t="n">
        <v>34507.9301878028</v>
      </c>
      <c r="E425" s="190" t="n">
        <v>30526.25</v>
      </c>
    </row>
    <row r="426" customFormat="false" ht="12.75" hidden="true" customHeight="false" outlineLevel="0" collapsed="false">
      <c r="A426" s="0" t="s">
        <v>357</v>
      </c>
      <c r="B426" s="190" t="n">
        <v>13272.2808414626</v>
      </c>
      <c r="E426" s="190" t="n">
        <v>5000</v>
      </c>
    </row>
    <row r="427" customFormat="false" ht="12.75" hidden="true" customHeight="false" outlineLevel="0" collapsed="false">
      <c r="A427" s="0" t="s">
        <v>348</v>
      </c>
      <c r="B427" s="190" t="n">
        <v>78261.6867768266</v>
      </c>
      <c r="C427" s="190" t="n">
        <v>0</v>
      </c>
      <c r="D427" s="190" t="n">
        <v>0</v>
      </c>
      <c r="E427" s="190" t="n">
        <v>40680.0067768266</v>
      </c>
    </row>
    <row r="428" customFormat="false" ht="12.75" hidden="true" customHeight="false" outlineLevel="0" collapsed="false">
      <c r="A428" s="0" t="s">
        <v>336</v>
      </c>
      <c r="B428" s="190" t="n">
        <v>224819.205845112</v>
      </c>
      <c r="E428" s="190" t="n">
        <v>165471.31</v>
      </c>
    </row>
    <row r="429" customFormat="false" ht="12.75" hidden="true" customHeight="false" outlineLevel="0" collapsed="false">
      <c r="A429" s="0" t="s">
        <v>336</v>
      </c>
      <c r="B429" s="190" t="n">
        <v>893171.310442631</v>
      </c>
      <c r="E429" s="190" t="n">
        <v>46500</v>
      </c>
    </row>
    <row r="430" customFormat="false" ht="12.75" hidden="true" customHeight="false" outlineLevel="0" collapsed="false">
      <c r="A430" s="0" t="s">
        <v>336</v>
      </c>
      <c r="B430" s="190" t="n">
        <v>32445.5616829252</v>
      </c>
      <c r="E430" s="190" t="n">
        <v>32445.5616829252</v>
      </c>
    </row>
    <row r="431" customFormat="false" ht="12.75" hidden="true" customHeight="false" outlineLevel="0" collapsed="false">
      <c r="A431" s="0" t="s">
        <v>446</v>
      </c>
      <c r="B431" s="190" t="n">
        <v>57203.5304267038</v>
      </c>
      <c r="E431" s="190" t="n">
        <v>68779.11</v>
      </c>
    </row>
    <row r="432" customFormat="false" ht="12.75" hidden="true" customHeight="false" outlineLevel="0" collapsed="false">
      <c r="A432" s="0" t="s">
        <v>417</v>
      </c>
      <c r="B432" s="190" t="n">
        <v>5308.91233658504</v>
      </c>
      <c r="E432" s="190" t="n">
        <v>5308.91233658504</v>
      </c>
    </row>
    <row r="433" customFormat="false" ht="12.75" hidden="true" customHeight="false" outlineLevel="0" collapsed="false">
      <c r="A433" s="0" t="s">
        <v>417</v>
      </c>
      <c r="B433" s="190" t="n">
        <v>1990.84212621939</v>
      </c>
      <c r="C433" s="190" t="n">
        <v>0</v>
      </c>
      <c r="D433" s="190" t="n">
        <v>0</v>
      </c>
      <c r="E433" s="190" t="n">
        <v>1990.84212621939</v>
      </c>
    </row>
    <row r="434" customFormat="false" ht="12.75" hidden="true" customHeight="false" outlineLevel="0" collapsed="false">
      <c r="A434" s="0" t="s">
        <v>417</v>
      </c>
      <c r="B434" s="190" t="n">
        <v>5308.91233658504</v>
      </c>
      <c r="E434" s="190" t="n">
        <v>5308.91233658504</v>
      </c>
    </row>
    <row r="435" customFormat="false" ht="12.75" hidden="true" customHeight="false" outlineLevel="0" collapsed="false">
      <c r="A435" s="0" t="s">
        <v>417</v>
      </c>
      <c r="B435" s="190" t="n">
        <v>37295.1091645099</v>
      </c>
      <c r="E435" s="190" t="n">
        <v>39295.11</v>
      </c>
    </row>
    <row r="436" customFormat="false" ht="12.75" hidden="true" customHeight="false" outlineLevel="0" collapsed="false">
      <c r="A436" s="0" t="s">
        <v>410</v>
      </c>
      <c r="B436" s="190" t="n">
        <v>23226.4914725596</v>
      </c>
      <c r="C436" s="190" t="n">
        <v>0</v>
      </c>
      <c r="D436" s="190" t="n">
        <v>0</v>
      </c>
      <c r="E436" s="190" t="n">
        <v>4000</v>
      </c>
    </row>
    <row r="437" customFormat="false" ht="12.75" hidden="true" customHeight="false" outlineLevel="0" collapsed="false">
      <c r="A437" s="0" t="s">
        <v>306</v>
      </c>
      <c r="B437" s="190" t="n">
        <v>18846.6387948769</v>
      </c>
      <c r="E437" s="190" t="n">
        <v>19383.03</v>
      </c>
    </row>
    <row r="438" customFormat="false" ht="12.75" hidden="true" customHeight="false" outlineLevel="0" collapsed="false">
      <c r="A438" s="0" t="s">
        <v>321</v>
      </c>
      <c r="B438" s="190" t="n">
        <v>19718.4949233526</v>
      </c>
      <c r="C438" s="190" t="n">
        <v>0</v>
      </c>
      <c r="E438" s="190" t="n">
        <v>17563.12</v>
      </c>
    </row>
    <row r="439" customFormat="false" ht="12.75" hidden="true" customHeight="false" outlineLevel="0" collapsed="false">
      <c r="A439" s="0" t="s">
        <v>399</v>
      </c>
      <c r="B439" s="190" t="n">
        <v>0</v>
      </c>
      <c r="E439" s="190" t="n">
        <v>0</v>
      </c>
    </row>
    <row r="440" customFormat="false" ht="12.75" hidden="true" customHeight="false" outlineLevel="0" collapsed="false">
      <c r="A440" s="0" t="s">
        <v>385</v>
      </c>
      <c r="B440" s="190" t="n">
        <v>30128.0775101201</v>
      </c>
      <c r="E440" s="190" t="n">
        <v>34391.94</v>
      </c>
    </row>
    <row r="441" customFormat="false" ht="12.75" hidden="true" customHeight="false" outlineLevel="0" collapsed="false">
      <c r="A441" s="0" t="s">
        <v>385</v>
      </c>
      <c r="B441" s="190" t="n">
        <v>4512.57548609729</v>
      </c>
      <c r="E441" s="190" t="n">
        <v>3981.69</v>
      </c>
    </row>
    <row r="442" customFormat="false" ht="12.75" hidden="true" customHeight="false" outlineLevel="0" collapsed="false">
      <c r="A442" s="0" t="s">
        <v>385</v>
      </c>
      <c r="B442" s="190" t="n">
        <v>1327.22808414626</v>
      </c>
      <c r="E442" s="190" t="n">
        <v>1327.23</v>
      </c>
    </row>
    <row r="443" customFormat="false" ht="12.75" hidden="true" customHeight="false" outlineLevel="0" collapsed="false">
      <c r="A443" s="0" t="s">
        <v>299</v>
      </c>
      <c r="B443" s="190" t="n">
        <v>1327.22808414626</v>
      </c>
      <c r="C443" s="190" t="n">
        <v>0</v>
      </c>
      <c r="D443" s="190" t="n">
        <v>0</v>
      </c>
      <c r="E443" s="190" t="n">
        <v>1327.22808414626</v>
      </c>
    </row>
    <row r="444" customFormat="false" ht="12.75" hidden="true" customHeight="false" outlineLevel="0" collapsed="false">
      <c r="A444" s="0" t="s">
        <v>150</v>
      </c>
      <c r="B444" s="190" t="n">
        <v>23859.2633884133</v>
      </c>
      <c r="C444" s="190" t="n">
        <v>0</v>
      </c>
      <c r="D444" s="190" t="n">
        <v>3290.84</v>
      </c>
      <c r="E444" s="190" t="n">
        <v>20568.4210518283</v>
      </c>
    </row>
    <row r="445" customFormat="false" ht="12.75" hidden="true" customHeight="false" outlineLevel="0" collapsed="false">
      <c r="A445" s="0" t="s">
        <v>171</v>
      </c>
      <c r="B445" s="190" t="n">
        <v>2042942.64087398</v>
      </c>
      <c r="C445" s="190" t="n">
        <v>116345.44</v>
      </c>
      <c r="D445" s="190" t="n">
        <v>1162671.98</v>
      </c>
      <c r="E445" s="190" t="n">
        <v>996616.109742518</v>
      </c>
    </row>
    <row r="446" customFormat="false" ht="12.75" hidden="true" customHeight="false" outlineLevel="0" collapsed="false">
      <c r="A446" s="0" t="s">
        <v>268</v>
      </c>
      <c r="B446" s="190" t="n">
        <v>59007.6846506072</v>
      </c>
      <c r="C446" s="190" t="n">
        <v>37000</v>
      </c>
      <c r="D446" s="190" t="n">
        <v>39853.48</v>
      </c>
      <c r="E446" s="190" t="n">
        <v>56154.2046506072</v>
      </c>
    </row>
    <row r="447" customFormat="false" ht="12.75" hidden="true" customHeight="false" outlineLevel="0" collapsed="false">
      <c r="A447" s="0" t="s">
        <v>268</v>
      </c>
      <c r="B447" s="190" t="n">
        <v>893171.310442631</v>
      </c>
      <c r="C447" s="190" t="n">
        <v>0</v>
      </c>
      <c r="D447" s="190" t="n">
        <v>846671.31</v>
      </c>
      <c r="E447" s="190" t="n">
        <v>46500.0004426306</v>
      </c>
    </row>
    <row r="448" customFormat="false" ht="12.75" hidden="true" customHeight="false" outlineLevel="0" collapsed="false">
      <c r="A448" s="0" t="s">
        <v>268</v>
      </c>
      <c r="B448" s="190" t="n">
        <v>32445.5616829252</v>
      </c>
      <c r="C448" s="190" t="n">
        <v>0</v>
      </c>
      <c r="D448" s="190" t="n">
        <v>0</v>
      </c>
      <c r="E448" s="190" t="n">
        <v>32445.5616829252</v>
      </c>
    </row>
    <row r="449" customFormat="false" ht="12.75" hidden="true" customHeight="false" outlineLevel="0" collapsed="false">
      <c r="A449" s="0" t="s">
        <v>398</v>
      </c>
      <c r="B449" s="190" t="n">
        <v>0</v>
      </c>
      <c r="E449" s="190" t="n">
        <v>0</v>
      </c>
    </row>
    <row r="450" customFormat="false" ht="12.75" hidden="true" customHeight="false" outlineLevel="0" collapsed="false">
      <c r="A450" s="0" t="s">
        <v>347</v>
      </c>
      <c r="B450" s="190" t="n">
        <v>78261.6867768266</v>
      </c>
      <c r="C450" s="190" t="n">
        <v>0</v>
      </c>
      <c r="D450" s="190" t="n">
        <v>37581.68</v>
      </c>
      <c r="E450" s="190" t="n">
        <v>40680.0067768266</v>
      </c>
    </row>
    <row r="451" customFormat="false" ht="12.75" hidden="true" customHeight="false" outlineLevel="0" collapsed="false">
      <c r="A451" s="0" t="s">
        <v>153</v>
      </c>
      <c r="B451" s="190" t="n">
        <v>23859.2633884133</v>
      </c>
      <c r="C451" s="190" t="n">
        <v>0</v>
      </c>
      <c r="D451" s="190" t="n">
        <v>3290.84</v>
      </c>
      <c r="E451" s="190" t="n">
        <v>20568.4210518283</v>
      </c>
    </row>
    <row r="452" customFormat="false" ht="12.75" hidden="true" customHeight="false" outlineLevel="0" collapsed="false">
      <c r="A452" s="0" t="s">
        <v>174</v>
      </c>
      <c r="B452" s="190" t="n">
        <v>413432.728671445</v>
      </c>
      <c r="C452" s="190" t="n">
        <v>68480.58</v>
      </c>
      <c r="D452" s="190" t="n">
        <v>134204.86</v>
      </c>
      <c r="E452" s="190" t="n">
        <v>347708.445914128</v>
      </c>
    </row>
    <row r="453" customFormat="false" ht="12.75" hidden="true" customHeight="false" outlineLevel="0" collapsed="false">
      <c r="A453" s="0" t="s">
        <v>292</v>
      </c>
      <c r="B453" s="190" t="n">
        <v>7963.36850487756</v>
      </c>
      <c r="C453" s="190" t="n">
        <v>1</v>
      </c>
      <c r="D453" s="190" t="n">
        <v>0</v>
      </c>
      <c r="E453" s="190" t="n">
        <v>7964.36850487756</v>
      </c>
    </row>
    <row r="454" customFormat="false" ht="12.75" hidden="true" customHeight="false" outlineLevel="0" collapsed="false">
      <c r="A454" s="0" t="s">
        <v>302</v>
      </c>
      <c r="B454" s="190" t="n">
        <v>41883.2039285951</v>
      </c>
      <c r="C454" s="190" t="n">
        <v>6300</v>
      </c>
      <c r="D454" s="190" t="n">
        <v>7918.98</v>
      </c>
      <c r="E454" s="190" t="n">
        <v>40264.2239285951</v>
      </c>
    </row>
    <row r="455" customFormat="false" ht="12.75" hidden="true" customHeight="false" outlineLevel="0" collapsed="false">
      <c r="A455" s="0" t="s">
        <v>332</v>
      </c>
      <c r="B455" s="190" t="n">
        <v>316353.173463402</v>
      </c>
      <c r="C455" s="190" t="n">
        <v>20000</v>
      </c>
      <c r="D455" s="190" t="n">
        <v>125201.86</v>
      </c>
      <c r="E455" s="190" t="n">
        <v>211151.313463402</v>
      </c>
    </row>
    <row r="456" customFormat="false" ht="12.75" hidden="true" customHeight="false" outlineLevel="0" collapsed="false">
      <c r="A456" s="0" t="s">
        <v>363</v>
      </c>
      <c r="B456" s="190" t="n">
        <v>925616.872125556</v>
      </c>
      <c r="C456" s="190" t="n">
        <v>0</v>
      </c>
      <c r="D456" s="190" t="n">
        <v>846671.31</v>
      </c>
      <c r="E456" s="190" t="n">
        <v>78945.5621255558</v>
      </c>
    </row>
    <row r="457" customFormat="false" ht="12.75" hidden="true" customHeight="false" outlineLevel="0" collapsed="false">
      <c r="A457" s="0" t="s">
        <v>381</v>
      </c>
      <c r="B457" s="190" t="n">
        <v>35967.8810803637</v>
      </c>
      <c r="C457" s="190" t="n">
        <v>6563.86</v>
      </c>
      <c r="D457" s="190" t="n">
        <v>2830.89</v>
      </c>
      <c r="E457" s="190" t="n">
        <v>39700.8510803637</v>
      </c>
    </row>
    <row r="458" customFormat="false" ht="12.75" hidden="true" customHeight="false" outlineLevel="0" collapsed="false">
      <c r="A458" s="0" t="s">
        <v>406</v>
      </c>
      <c r="B458" s="190" t="n">
        <v>73130.267436459</v>
      </c>
      <c r="C458" s="190" t="n">
        <v>2000</v>
      </c>
      <c r="D458" s="190" t="n">
        <v>19226.49</v>
      </c>
      <c r="E458" s="190" t="n">
        <v>55903.777436459</v>
      </c>
    </row>
    <row r="459" customFormat="false" ht="12.75" hidden="true" customHeight="false" outlineLevel="0" collapsed="false">
      <c r="A459" s="0" t="s">
        <v>441</v>
      </c>
      <c r="B459" s="190" t="n">
        <v>57203.5304267038</v>
      </c>
      <c r="C459" s="190" t="n">
        <v>13000</v>
      </c>
      <c r="D459" s="190" t="n">
        <v>1425.4</v>
      </c>
      <c r="E459" s="190" t="n">
        <v>68778.1304267038</v>
      </c>
    </row>
    <row r="460" customFormat="false" ht="12.75" hidden="true" customHeight="false" outlineLevel="0" collapsed="false">
      <c r="A460" s="0" t="s">
        <v>451</v>
      </c>
      <c r="B460" s="190" t="n">
        <v>34507.9301878028</v>
      </c>
      <c r="C460" s="190" t="n">
        <v>0</v>
      </c>
      <c r="D460" s="190" t="n">
        <v>3981.68</v>
      </c>
      <c r="E460" s="190" t="n">
        <v>30526.2501878028</v>
      </c>
    </row>
    <row r="461" customFormat="false" ht="12.75" hidden="true" customHeight="false" outlineLevel="0" collapsed="false">
      <c r="A461" s="0" t="s">
        <v>461</v>
      </c>
      <c r="B461" s="190" t="n">
        <v>136883.685048776</v>
      </c>
      <c r="C461" s="190" t="n">
        <v>0</v>
      </c>
      <c r="D461" s="190" t="n">
        <v>21210.51</v>
      </c>
      <c r="E461" s="190" t="n">
        <v>115673.18667463</v>
      </c>
    </row>
    <row r="462" customFormat="false" ht="12.75" hidden="true" customHeight="false" outlineLevel="0" collapsed="false">
      <c r="A462" s="0" t="s">
        <v>148</v>
      </c>
      <c r="B462" s="190" t="n">
        <v>2066801.90426239</v>
      </c>
      <c r="C462" s="190" t="n">
        <v>116345.44</v>
      </c>
      <c r="D462" s="190" t="n">
        <v>1165962.82</v>
      </c>
      <c r="E462" s="190" t="n">
        <v>1017184.53079435</v>
      </c>
    </row>
    <row r="464" customFormat="false" ht="12.75" hidden="false" customHeight="false" outlineLevel="0" collapsed="false">
      <c r="A464" s="0" t="s">
        <v>147</v>
      </c>
      <c r="B464" s="190" t="n">
        <v>2066801.90426239</v>
      </c>
      <c r="C464" s="190" t="n">
        <v>116345.44</v>
      </c>
      <c r="D464" s="190" t="n">
        <v>1165962.82</v>
      </c>
      <c r="E464" s="190" t="n">
        <v>1017184.53079435</v>
      </c>
    </row>
    <row r="467" customFormat="false" ht="12.75" hidden="false" customHeight="false" outlineLevel="0" collapsed="false">
      <c r="B467" s="190" t="n">
        <f aca="false">SUM(B99+B96+B88+B85+B70+B60+B53+B49+B39)</f>
        <v>2066801.91588825</v>
      </c>
      <c r="C467" s="190" t="n">
        <f aca="false">SUM(C99+C96+C88+C85+C70+C60+C53+C49+C39)</f>
        <v>116345.44</v>
      </c>
      <c r="D467" s="190" t="n">
        <f aca="false">SUM(D99+D96+D88+D85+D70+D60+D53+D49+D39)</f>
        <v>1165962.82</v>
      </c>
      <c r="E467" s="190" t="n">
        <f aca="false">SUM(E99+E96+E88+E85+E70+E60+E53+E49+E39)</f>
        <v>1017184.53079435</v>
      </c>
    </row>
    <row r="474" customFormat="false" ht="12.75" hidden="false" customHeight="false" outlineLevel="0" collapsed="false">
      <c r="B474" s="190" t="s">
        <v>142</v>
      </c>
      <c r="C474" s="190" t="s">
        <v>479</v>
      </c>
      <c r="D474" s="190" t="s">
        <v>480</v>
      </c>
      <c r="E474" s="190" t="s">
        <v>507</v>
      </c>
    </row>
    <row r="475" customFormat="false" ht="12.75" hidden="false" customHeight="false" outlineLevel="0" collapsed="false">
      <c r="B475" s="190" t="n">
        <v>2066801.90426239</v>
      </c>
      <c r="C475" s="190" t="n">
        <v>30680.58</v>
      </c>
      <c r="D475" s="190" t="n">
        <v>92351.38</v>
      </c>
      <c r="E475" s="190" t="n">
        <v>1017184.52545424</v>
      </c>
    </row>
    <row r="480" customFormat="false" ht="12.75" hidden="false" customHeight="false" outlineLevel="0" collapsed="false">
      <c r="C480" s="190" t="n">
        <v>0</v>
      </c>
      <c r="D480" s="190" t="n">
        <v>0</v>
      </c>
      <c r="E480" s="190" t="n">
        <v>173926.97147256</v>
      </c>
    </row>
    <row r="481" customFormat="false" ht="12.75" hidden="false" customHeight="false" outlineLevel="0" collapsed="false">
      <c r="C481" s="190" t="n">
        <v>0</v>
      </c>
      <c r="D481" s="190" t="n">
        <v>0</v>
      </c>
      <c r="E481" s="190" t="n">
        <v>1954.21</v>
      </c>
    </row>
    <row r="482" customFormat="false" ht="12.75" hidden="false" customHeight="false" outlineLevel="0" collapsed="false">
      <c r="C482" s="190" t="n">
        <v>0</v>
      </c>
      <c r="D482" s="190" t="n">
        <v>0</v>
      </c>
      <c r="E482" s="190" t="n">
        <v>418909.45</v>
      </c>
    </row>
    <row r="483" customFormat="false" ht="12.75" hidden="false" customHeight="false" outlineLevel="0" collapsed="false">
      <c r="C483" s="190" t="n">
        <v>0</v>
      </c>
      <c r="D483" s="190" t="n">
        <v>0</v>
      </c>
      <c r="E483" s="190" t="n">
        <v>104533.776</v>
      </c>
    </row>
    <row r="484" customFormat="false" ht="12.75" hidden="false" customHeight="false" outlineLevel="0" collapsed="false">
      <c r="C484" s="190" t="n">
        <v>0</v>
      </c>
      <c r="D484" s="190" t="n">
        <v>0</v>
      </c>
      <c r="E484" s="190" t="n">
        <v>142471.3</v>
      </c>
    </row>
    <row r="485" customFormat="false" ht="12.75" hidden="false" customHeight="false" outlineLevel="0" collapsed="false">
      <c r="C485" s="190" t="n">
        <v>0</v>
      </c>
      <c r="D485" s="190" t="n">
        <v>0</v>
      </c>
      <c r="E485" s="190" t="n">
        <v>841795.70747256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E358"/>
  <sheetViews>
    <sheetView showFormulas="false" showGridLines="true" showRowColHeaders="true" showZeros="true" rightToLeft="false" tabSelected="false" showOutlineSymbols="true" defaultGridColor="true" view="normal" topLeftCell="H1" colorId="64" zoomScale="100" zoomScaleNormal="100" zoomScalePageLayoutView="115" workbookViewId="0">
      <selection pane="topLeft" activeCell="K467" activeCellId="0" sqref="K467"/>
    </sheetView>
  </sheetViews>
  <sheetFormatPr defaultColWidth="8.6796875" defaultRowHeight="12.75" zeroHeight="false" outlineLevelRow="0" outlineLevelCol="0"/>
  <cols>
    <col collapsed="false" customWidth="true" hidden="true" outlineLevel="0" max="1" min="1" style="0" width="2.42"/>
    <col collapsed="false" customWidth="true" hidden="true" outlineLevel="0" max="4" min="2" style="0" width="2.57"/>
    <col collapsed="false" customWidth="true" hidden="true" outlineLevel="0" max="5" min="5" style="0" width="3"/>
    <col collapsed="false" customWidth="true" hidden="true" outlineLevel="0" max="6" min="6" style="0" width="2.71"/>
    <col collapsed="false" customWidth="true" hidden="true" outlineLevel="0" max="7" min="7" style="0" width="3.57"/>
    <col collapsed="false" customWidth="true" hidden="false" outlineLevel="0" max="8" min="8" style="0" width="8.29"/>
    <col collapsed="false" customWidth="true" hidden="false" outlineLevel="0" max="9" min="9" style="306" width="7"/>
    <col collapsed="false" customWidth="true" hidden="false" outlineLevel="0" max="10" min="10" style="0" width="45.57"/>
    <col collapsed="false" customWidth="true" hidden="true" outlineLevel="0" max="11" min="11" style="3" width="11.71"/>
    <col collapsed="false" customWidth="true" hidden="true" outlineLevel="0" max="12" min="12" style="3" width="11.85"/>
    <col collapsed="false" customWidth="true" hidden="true" outlineLevel="0" max="13" min="13" style="3" width="11.57"/>
    <col collapsed="false" customWidth="true" hidden="true" outlineLevel="0" max="14" min="14" style="3" width="11.71"/>
    <col collapsed="false" customWidth="true" hidden="true" outlineLevel="0" max="15" min="15" style="3" width="11.85"/>
    <col collapsed="false" customWidth="true" hidden="true" outlineLevel="0" max="16" min="16" style="3" width="12.29"/>
    <col collapsed="false" customWidth="true" hidden="true" outlineLevel="0" max="20" min="17" style="3" width="13.86"/>
    <col collapsed="false" customWidth="true" hidden="true" outlineLevel="0" max="21" min="21" style="307" width="6.57"/>
    <col collapsed="false" customWidth="true" hidden="true" outlineLevel="0" max="22" min="22" style="307" width="11.71"/>
    <col collapsed="false" customWidth="true" hidden="true" outlineLevel="0" max="23" min="23" style="3" width="13.71"/>
    <col collapsed="false" customWidth="true" hidden="true" outlineLevel="0" max="24" min="24" style="3" width="13.29"/>
    <col collapsed="false" customWidth="true" hidden="true" outlineLevel="0" max="25" min="25" style="3" width="18.71"/>
    <col collapsed="false" customWidth="true" hidden="true" outlineLevel="0" max="26" min="26" style="3" width="15.14"/>
    <col collapsed="false" customWidth="true" hidden="true" outlineLevel="0" max="31" min="27" style="308" width="14.71"/>
    <col collapsed="false" customWidth="true" hidden="true" outlineLevel="0" max="32" min="32" style="308" width="14.57"/>
    <col collapsed="false" customWidth="true" hidden="true" outlineLevel="0" max="33" min="33" style="3" width="13.86"/>
    <col collapsed="false" customWidth="true" hidden="true" outlineLevel="0" max="34" min="34" style="3" width="4.86"/>
    <col collapsed="false" customWidth="true" hidden="true" outlineLevel="0" max="35" min="35" style="3" width="15.42"/>
    <col collapsed="false" customWidth="true" hidden="true" outlineLevel="0" max="36" min="36" style="3" width="12.29"/>
    <col collapsed="false" customWidth="true" hidden="true" outlineLevel="0" max="37" min="37" style="3" width="16"/>
    <col collapsed="false" customWidth="true" hidden="true" outlineLevel="0" max="39" min="38" style="3" width="12.86"/>
    <col collapsed="false" customWidth="true" hidden="true" outlineLevel="0" max="40" min="40" style="3" width="13.15"/>
    <col collapsed="false" customWidth="true" hidden="true" outlineLevel="0" max="41" min="41" style="0" width="12.42"/>
    <col collapsed="false" customWidth="true" hidden="true" outlineLevel="0" max="42" min="42" style="227" width="12.42"/>
    <col collapsed="false" customWidth="true" hidden="true" outlineLevel="0" max="43" min="43" style="3" width="13.71"/>
    <col collapsed="false" customWidth="true" hidden="true" outlineLevel="0" max="44" min="44" style="183" width="13.71"/>
    <col collapsed="false" customWidth="true" hidden="true" outlineLevel="0" max="45" min="45" style="3" width="14.42"/>
    <col collapsed="false" customWidth="true" hidden="true" outlineLevel="0" max="46" min="46" style="183" width="14.42"/>
    <col collapsed="false" customWidth="true" hidden="true" outlineLevel="0" max="47" min="47" style="3" width="15.85"/>
    <col collapsed="false" customWidth="true" hidden="true" outlineLevel="0" max="48" min="48" style="2" width="12.15"/>
    <col collapsed="false" customWidth="true" hidden="true" outlineLevel="0" max="49" min="49" style="0" width="11.85"/>
    <col collapsed="false" customWidth="true" hidden="false" outlineLevel="0" max="50" min="50" style="0" width="13"/>
    <col collapsed="false" customWidth="true" hidden="true" outlineLevel="0" max="51" min="51" style="227" width="17.29"/>
    <col collapsed="false" customWidth="true" hidden="false" outlineLevel="0" max="52" min="52" style="3" width="18.14"/>
    <col collapsed="false" customWidth="true" hidden="false" outlineLevel="0" max="53" min="53" style="3" width="17.29"/>
    <col collapsed="false" customWidth="true" hidden="false" outlineLevel="0" max="54" min="54" style="3" width="20.71"/>
    <col collapsed="false" customWidth="true" hidden="false" outlineLevel="0" max="55" min="55" style="0" width="15.42"/>
  </cols>
  <sheetData>
    <row r="1" customFormat="false" ht="18" hidden="false" customHeight="false" outlineLevel="0" collapsed="false">
      <c r="J1" s="4" t="s">
        <v>0</v>
      </c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  <c r="V1" s="310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4"/>
      <c r="AP1" s="310"/>
      <c r="AQ1" s="309"/>
      <c r="AR1" s="311"/>
      <c r="AS1" s="309"/>
      <c r="AT1" s="311"/>
      <c r="AU1" s="309"/>
      <c r="AV1" s="309"/>
      <c r="AW1" s="4"/>
      <c r="AX1" s="4"/>
    </row>
    <row r="2" customFormat="false" ht="18" hidden="false" customHeight="false" outlineLevel="0" collapsed="false">
      <c r="J2" s="4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10"/>
      <c r="V2" s="310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4"/>
      <c r="AP2" s="310"/>
      <c r="AQ2" s="309"/>
      <c r="AR2" s="311"/>
      <c r="AS2" s="309"/>
      <c r="AT2" s="311"/>
      <c r="AU2" s="309"/>
      <c r="AV2" s="309"/>
      <c r="AW2" s="4"/>
      <c r="AX2" s="4"/>
    </row>
    <row r="3" customFormat="false" ht="18" hidden="false" customHeight="false" outlineLevel="0" collapsed="false">
      <c r="J3" s="4" t="s">
        <v>508</v>
      </c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  <c r="V3" s="310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4"/>
      <c r="AP3" s="310"/>
      <c r="AQ3" s="309"/>
      <c r="AR3" s="311"/>
      <c r="AS3" s="309"/>
      <c r="AT3" s="311"/>
      <c r="AU3" s="309"/>
      <c r="AV3" s="309"/>
      <c r="AW3" s="4"/>
      <c r="AX3" s="4"/>
    </row>
    <row r="4" customFormat="false" ht="18" hidden="false" customHeight="false" outlineLevel="0" collapsed="false">
      <c r="A4" s="312" t="s">
        <v>509</v>
      </c>
      <c r="B4" s="4"/>
      <c r="I4" s="312"/>
      <c r="J4" s="4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10"/>
      <c r="V4" s="310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4"/>
      <c r="AP4" s="310"/>
      <c r="AQ4" s="309"/>
      <c r="AR4" s="311"/>
      <c r="AS4" s="309"/>
      <c r="AT4" s="311"/>
      <c r="AU4" s="309"/>
      <c r="AV4" s="309"/>
      <c r="AW4" s="4"/>
      <c r="AX4" s="4"/>
    </row>
    <row r="5" customFormat="false" ht="18" hidden="false" customHeight="false" outlineLevel="0" collapsed="false">
      <c r="A5" s="312"/>
      <c r="B5" s="4"/>
      <c r="I5" s="312"/>
      <c r="J5" s="4" t="s">
        <v>510</v>
      </c>
      <c r="AO5" s="0" t="n">
        <v>7.5345</v>
      </c>
    </row>
    <row r="7" customFormat="false" ht="9.75" hidden="false" customHeight="true" outlineLevel="0" collapsed="false"/>
    <row r="8" s="323" customFormat="true" ht="30" hidden="false" customHeight="true" outlineLevel="0" collapsed="false">
      <c r="A8" s="120" t="s">
        <v>186</v>
      </c>
      <c r="B8" s="13" t="s">
        <v>511</v>
      </c>
      <c r="C8" s="13" t="s">
        <v>512</v>
      </c>
      <c r="D8" s="13" t="s">
        <v>273</v>
      </c>
      <c r="E8" s="13" t="s">
        <v>513</v>
      </c>
      <c r="F8" s="13" t="s">
        <v>514</v>
      </c>
      <c r="G8" s="313" t="s">
        <v>515</v>
      </c>
      <c r="H8" s="314" t="s">
        <v>158</v>
      </c>
      <c r="I8" s="315" t="s">
        <v>516</v>
      </c>
      <c r="J8" s="316" t="s">
        <v>510</v>
      </c>
      <c r="K8" s="317" t="s">
        <v>127</v>
      </c>
      <c r="L8" s="317" t="s">
        <v>128</v>
      </c>
      <c r="M8" s="317" t="s">
        <v>129</v>
      </c>
      <c r="N8" s="317" t="s">
        <v>53</v>
      </c>
      <c r="O8" s="318" t="s">
        <v>517</v>
      </c>
      <c r="P8" s="317" t="s">
        <v>54</v>
      </c>
      <c r="Q8" s="317" t="s">
        <v>57</v>
      </c>
      <c r="R8" s="317" t="s">
        <v>55</v>
      </c>
      <c r="S8" s="317" t="s">
        <v>57</v>
      </c>
      <c r="T8" s="317" t="s">
        <v>58</v>
      </c>
      <c r="U8" s="319" t="s">
        <v>518</v>
      </c>
      <c r="V8" s="319" t="s">
        <v>56</v>
      </c>
      <c r="W8" s="199" t="s">
        <v>58</v>
      </c>
      <c r="X8" s="199" t="s">
        <v>15</v>
      </c>
      <c r="Y8" s="199" t="s">
        <v>134</v>
      </c>
      <c r="Z8" s="199" t="s">
        <v>9</v>
      </c>
      <c r="AA8" s="199" t="s">
        <v>519</v>
      </c>
      <c r="AB8" s="199"/>
      <c r="AC8" s="199" t="s">
        <v>59</v>
      </c>
      <c r="AD8" s="199" t="s">
        <v>135</v>
      </c>
      <c r="AE8" s="199" t="s">
        <v>136</v>
      </c>
      <c r="AF8" s="200" t="s">
        <v>520</v>
      </c>
      <c r="AG8" s="199" t="s">
        <v>521</v>
      </c>
      <c r="AH8" s="199" t="s">
        <v>522</v>
      </c>
      <c r="AI8" s="199" t="s">
        <v>138</v>
      </c>
      <c r="AJ8" s="199" t="s">
        <v>139</v>
      </c>
      <c r="AK8" s="199" t="s">
        <v>57</v>
      </c>
      <c r="AL8" s="199" t="s">
        <v>16</v>
      </c>
      <c r="AM8" s="199" t="s">
        <v>135</v>
      </c>
      <c r="AN8" s="199" t="s">
        <v>136</v>
      </c>
      <c r="AO8" s="199" t="s">
        <v>91</v>
      </c>
      <c r="AP8" s="200" t="s">
        <v>141</v>
      </c>
      <c r="AQ8" s="199" t="s">
        <v>92</v>
      </c>
      <c r="AR8" s="320" t="s">
        <v>142</v>
      </c>
      <c r="AS8" s="200" t="s">
        <v>523</v>
      </c>
      <c r="AT8" s="320" t="s">
        <v>524</v>
      </c>
      <c r="AU8" s="200" t="s">
        <v>525</v>
      </c>
      <c r="AV8" s="200" t="s">
        <v>526</v>
      </c>
      <c r="AW8" s="321" t="s">
        <v>136</v>
      </c>
      <c r="AX8" s="321" t="s">
        <v>527</v>
      </c>
      <c r="AY8" s="322" t="s">
        <v>528</v>
      </c>
      <c r="AZ8" s="199" t="s">
        <v>135</v>
      </c>
      <c r="BA8" s="199" t="s">
        <v>136</v>
      </c>
      <c r="BB8" s="286" t="s">
        <v>144</v>
      </c>
    </row>
    <row r="9" s="1" customFormat="true" ht="11.25" hidden="false" customHeight="true" outlineLevel="0" collapsed="false">
      <c r="A9" s="324"/>
      <c r="B9" s="153"/>
      <c r="C9" s="153"/>
      <c r="D9" s="153"/>
      <c r="E9" s="153"/>
      <c r="F9" s="153"/>
      <c r="G9" s="325"/>
      <c r="H9" s="326"/>
      <c r="I9" s="327" t="n">
        <v>1</v>
      </c>
      <c r="J9" s="327" t="n">
        <v>2</v>
      </c>
      <c r="K9" s="327" t="n">
        <v>1</v>
      </c>
      <c r="L9" s="327"/>
      <c r="M9" s="327"/>
      <c r="N9" s="327" t="n">
        <v>3</v>
      </c>
      <c r="O9" s="327"/>
      <c r="P9" s="327" t="n">
        <v>4</v>
      </c>
      <c r="Q9" s="327"/>
      <c r="R9" s="327" t="n">
        <v>3</v>
      </c>
      <c r="S9" s="327" t="n">
        <v>4</v>
      </c>
      <c r="T9" s="327" t="n">
        <v>7</v>
      </c>
      <c r="U9" s="328" t="n">
        <v>8</v>
      </c>
      <c r="V9" s="328" t="n">
        <v>3</v>
      </c>
      <c r="W9" s="327" t="n">
        <v>4</v>
      </c>
      <c r="X9" s="327" t="n">
        <v>3</v>
      </c>
      <c r="Y9" s="327"/>
      <c r="Z9" s="327" t="n">
        <v>3</v>
      </c>
      <c r="AA9" s="327" t="n">
        <v>4</v>
      </c>
      <c r="AB9" s="327"/>
      <c r="AC9" s="327"/>
      <c r="AD9" s="327"/>
      <c r="AE9" s="327"/>
      <c r="AF9" s="327"/>
      <c r="AG9" s="329" t="n">
        <v>5</v>
      </c>
      <c r="AH9" s="330"/>
      <c r="AI9" s="330"/>
      <c r="AJ9" s="330"/>
      <c r="AK9" s="330"/>
      <c r="AL9" s="330"/>
      <c r="AM9" s="330"/>
      <c r="AN9" s="330"/>
      <c r="AO9" s="329"/>
      <c r="AP9" s="331"/>
      <c r="AQ9" s="330"/>
      <c r="AR9" s="332"/>
      <c r="AS9" s="330"/>
      <c r="AT9" s="332"/>
      <c r="AU9" s="330"/>
      <c r="AV9" s="330"/>
      <c r="AW9" s="329"/>
      <c r="AX9" s="329"/>
      <c r="AY9" s="331"/>
      <c r="AZ9" s="330"/>
      <c r="BA9" s="330"/>
      <c r="BB9" s="333"/>
    </row>
    <row r="10" customFormat="false" ht="12.75" hidden="false" customHeight="false" outlineLevel="0" collapsed="false">
      <c r="A10" s="334"/>
      <c r="B10" s="335"/>
      <c r="C10" s="335"/>
      <c r="D10" s="335"/>
      <c r="E10" s="335"/>
      <c r="F10" s="335"/>
      <c r="G10" s="336"/>
      <c r="H10" s="337"/>
      <c r="I10" s="338"/>
      <c r="J10" s="339" t="s">
        <v>529</v>
      </c>
      <c r="K10" s="340" t="e">
        <f aca="false">SUM(K11+#REF!+#REF!)</f>
        <v>#REF!</v>
      </c>
      <c r="L10" s="340" t="e">
        <f aca="false">SUM(L11+#REF!+#REF!)</f>
        <v>#REF!</v>
      </c>
      <c r="M10" s="340" t="e">
        <f aca="false">SUM(M11+#REF!+#REF!)</f>
        <v>#REF!</v>
      </c>
      <c r="N10" s="340" t="e">
        <f aca="false">SUM(N11)</f>
        <v>#REF!</v>
      </c>
      <c r="O10" s="340" t="e">
        <f aca="false">SUM(O11)</f>
        <v>#REF!</v>
      </c>
      <c r="P10" s="340" t="e">
        <f aca="false">SUM(P11)</f>
        <v>#REF!</v>
      </c>
      <c r="Q10" s="340" t="e">
        <f aca="false">SUM(Q11+#REF!)</f>
        <v>#REF!</v>
      </c>
      <c r="R10" s="340" t="e">
        <f aca="false">SUM(R11)</f>
        <v>#REF!</v>
      </c>
      <c r="S10" s="340" t="e">
        <f aca="false">SUM(S11)</f>
        <v>#REF!</v>
      </c>
      <c r="T10" s="340" t="e">
        <f aca="false">SUM(T11)</f>
        <v>#REF!</v>
      </c>
      <c r="U10" s="340" t="e">
        <f aca="false">SUM(U11)</f>
        <v>#REF!</v>
      </c>
      <c r="V10" s="340" t="e">
        <f aca="false">SUM(V11)</f>
        <v>#REF!</v>
      </c>
      <c r="W10" s="340" t="n">
        <f aca="false">SUM(W11)</f>
        <v>4702700</v>
      </c>
      <c r="X10" s="340" t="n">
        <f aca="false">SUM(X11)</f>
        <v>4919700</v>
      </c>
      <c r="Y10" s="340" t="n">
        <f aca="false">SUM(Y11)</f>
        <v>2305347.84</v>
      </c>
      <c r="Z10" s="340" t="n">
        <f aca="false">SUM(Z11)</f>
        <v>6092200</v>
      </c>
      <c r="AA10" s="340" t="n">
        <f aca="false">SUM(AA11)</f>
        <v>4345000</v>
      </c>
      <c r="AB10" s="340" t="n">
        <f aca="false">SUM(AB11)</f>
        <v>4355596</v>
      </c>
      <c r="AC10" s="340" t="n">
        <f aca="false">SUM(AC11)</f>
        <v>4894530</v>
      </c>
      <c r="AD10" s="340" t="n">
        <f aca="false">SUM(AD11)</f>
        <v>0</v>
      </c>
      <c r="AE10" s="340" t="n">
        <f aca="false">SUM(AE11)</f>
        <v>0</v>
      </c>
      <c r="AF10" s="340" t="n">
        <f aca="false">SUM(AF11)</f>
        <v>4894530</v>
      </c>
      <c r="AG10" s="340" t="n">
        <f aca="false">SUM(AG11)</f>
        <v>1616265.35</v>
      </c>
      <c r="AH10" s="340" t="e">
        <f aca="false">SUM(AH11)</f>
        <v>#DIV/0!</v>
      </c>
      <c r="AI10" s="340" t="n">
        <f aca="false">SUM(AI11)</f>
        <v>3027712.54</v>
      </c>
      <c r="AJ10" s="340" t="n">
        <f aca="false">SUM(AJ11+AJ95)</f>
        <v>6853500</v>
      </c>
      <c r="AK10" s="340" t="n">
        <f aca="false">SUM(AK11+AK95)</f>
        <v>2588313.84</v>
      </c>
      <c r="AL10" s="340" t="n">
        <f aca="false">SUM(AL11+AL95)</f>
        <v>10035161.6</v>
      </c>
      <c r="AM10" s="340" t="n">
        <f aca="false">SUM(AM11+AM95)</f>
        <v>755000</v>
      </c>
      <c r="AN10" s="340" t="n">
        <f aca="false">SUM(AN11+AN95)</f>
        <v>167000</v>
      </c>
      <c r="AO10" s="340" t="n">
        <f aca="false">SUM(AO11+AO95)</f>
        <v>12023161.6</v>
      </c>
      <c r="AP10" s="340" t="n">
        <f aca="false">SUM(AP11+AP95)</f>
        <v>1595747.77357489</v>
      </c>
      <c r="AQ10" s="340" t="n">
        <f aca="false">SUM(AQ11+AQ95)</f>
        <v>13222500</v>
      </c>
      <c r="AR10" s="340" t="n">
        <f aca="false">SUM(AR11+AR95)</f>
        <v>1754927.33426239</v>
      </c>
      <c r="AS10" s="340" t="n">
        <f aca="false">SUM(AS11+AS95)</f>
        <v>789991.979623838</v>
      </c>
      <c r="AT10" s="340" t="n">
        <f aca="false">SUM(AT11+AT95)</f>
        <v>534669.16</v>
      </c>
      <c r="AU10" s="340" t="n">
        <f aca="false">SUM(AU11+AU95)</f>
        <v>608042.13</v>
      </c>
      <c r="AV10" s="340" t="n">
        <f aca="false">SUM(AV11+AV95)</f>
        <v>313074.57</v>
      </c>
      <c r="AW10" s="340" t="n">
        <f aca="false">SUM(AW11+AW95)</f>
        <v>1200</v>
      </c>
      <c r="AX10" s="340" t="n">
        <f aca="false">SUM(AX11+AX95)</f>
        <v>2066801.90426239</v>
      </c>
      <c r="AY10" s="340" t="n">
        <f aca="false">SUM(AY11+AY95)</f>
        <v>1005232.46</v>
      </c>
      <c r="AZ10" s="340" t="n">
        <f aca="false">SUM(AZ11+AZ95)</f>
        <v>111448.97</v>
      </c>
      <c r="BA10" s="340" t="n">
        <f aca="false">SUM(BA11+BA95)</f>
        <v>1161066.35</v>
      </c>
      <c r="BB10" s="340" t="n">
        <f aca="false">SUM(BB11+BB95)</f>
        <v>1017184.52898666</v>
      </c>
      <c r="BC10" s="3"/>
    </row>
    <row r="11" customFormat="false" ht="12.75" hidden="false" customHeight="false" outlineLevel="0" collapsed="false">
      <c r="A11" s="334"/>
      <c r="B11" s="335"/>
      <c r="C11" s="335"/>
      <c r="D11" s="335"/>
      <c r="E11" s="335"/>
      <c r="F11" s="335"/>
      <c r="G11" s="336"/>
      <c r="H11" s="337"/>
      <c r="I11" s="341" t="n">
        <v>6</v>
      </c>
      <c r="J11" s="133" t="s">
        <v>530</v>
      </c>
      <c r="K11" s="134" t="e">
        <f aca="false">SUM(K12+K34+K59+K76)</f>
        <v>#REF!</v>
      </c>
      <c r="L11" s="134" t="e">
        <f aca="false">SUM(L12+L34+L59+L76)</f>
        <v>#REF!</v>
      </c>
      <c r="M11" s="134" t="e">
        <f aca="false">SUM(M12+M34+M59+M76)</f>
        <v>#REF!</v>
      </c>
      <c r="N11" s="134" t="e">
        <f aca="false">SUM(N12+N34+N59+N76)</f>
        <v>#REF!</v>
      </c>
      <c r="O11" s="134" t="e">
        <f aca="false">SUM(O12+O34+O59+O76)</f>
        <v>#REF!</v>
      </c>
      <c r="P11" s="134" t="e">
        <f aca="false">SUM(P12+P34+P59+P76)</f>
        <v>#REF!</v>
      </c>
      <c r="Q11" s="134" t="e">
        <f aca="false">SUM(Q12+Q34+Q59+Q76)</f>
        <v>#REF!</v>
      </c>
      <c r="R11" s="134" t="e">
        <f aca="false">SUM(R12+R34+R59+R76)</f>
        <v>#REF!</v>
      </c>
      <c r="S11" s="134" t="e">
        <f aca="false">SUM(S12+S34+S59+S76)</f>
        <v>#REF!</v>
      </c>
      <c r="T11" s="134" t="e">
        <f aca="false">SUM(T12+T34+T59+T76)</f>
        <v>#REF!</v>
      </c>
      <c r="U11" s="134" t="e">
        <f aca="false">SUM(U12+U34+U59+U76)</f>
        <v>#REF!</v>
      </c>
      <c r="V11" s="134" t="e">
        <f aca="false">SUM(V12+V34+V59+V76)</f>
        <v>#REF!</v>
      </c>
      <c r="W11" s="134" t="n">
        <f aca="false">SUM(W12+W34+W59+W76)</f>
        <v>4702700</v>
      </c>
      <c r="X11" s="134" t="n">
        <f aca="false">SUM(X12+X34+X59+X76)</f>
        <v>4919700</v>
      </c>
      <c r="Y11" s="134" t="n">
        <f aca="false">SUM(Y12+Y34+Y59+Y76)</f>
        <v>2305347.84</v>
      </c>
      <c r="Z11" s="134" t="n">
        <f aca="false">SUM(Z12+Z34+Z59+Z76)</f>
        <v>6092200</v>
      </c>
      <c r="AA11" s="134" t="n">
        <f aca="false">SUM(AA12+AA34+AA59+AA76)</f>
        <v>4345000</v>
      </c>
      <c r="AB11" s="134" t="n">
        <f aca="false">SUM(AB12+AB34+AB59+AB76)</f>
        <v>4355596</v>
      </c>
      <c r="AC11" s="134" t="n">
        <f aca="false">SUM(AC12+AC34+AC59+AC76)</f>
        <v>4894530</v>
      </c>
      <c r="AD11" s="134" t="n">
        <f aca="false">SUM(AD12+AD34+AD59+AD76)</f>
        <v>0</v>
      </c>
      <c r="AE11" s="134" t="n">
        <f aca="false">SUM(AE12+AE34+AE59+AE76)</f>
        <v>0</v>
      </c>
      <c r="AF11" s="134" t="n">
        <f aca="false">SUM(AF12+AF34+AF59+AF76)</f>
        <v>4894530</v>
      </c>
      <c r="AG11" s="134" t="n">
        <f aca="false">SUM(AG12+AG34+AG59+AG76)</f>
        <v>1616265.35</v>
      </c>
      <c r="AH11" s="134" t="e">
        <f aca="false">SUM(AH12+AH34+AH59+AH76)</f>
        <v>#DIV/0!</v>
      </c>
      <c r="AI11" s="134" t="n">
        <f aca="false">SUM(AI12+AI34+AI59+AI76)</f>
        <v>3027712.54</v>
      </c>
      <c r="AJ11" s="134" t="n">
        <f aca="false">SUM(AJ12+AJ34+AJ59+AJ76)</f>
        <v>5853500</v>
      </c>
      <c r="AK11" s="134" t="n">
        <f aca="false">SUM(AK12+AK34+AK59+AK76)</f>
        <v>2488313.84</v>
      </c>
      <c r="AL11" s="134" t="n">
        <f aca="false">SUM(AL12+AL34+AL59+AL76+AL91)</f>
        <v>8804957.39</v>
      </c>
      <c r="AM11" s="134" t="n">
        <f aca="false">SUM(AM12+AM34+AM59+AM76+AM91)</f>
        <v>755000</v>
      </c>
      <c r="AN11" s="134" t="n">
        <f aca="false">SUM(AN12+AN34+AN59+AN76+AN91)</f>
        <v>167000</v>
      </c>
      <c r="AO11" s="134" t="n">
        <f aca="false">SUM(AO12+AO34+AO59+AO76+AO91)</f>
        <v>10792957.39</v>
      </c>
      <c r="AP11" s="342" t="n">
        <f aca="false">SUM(AO11/$AO$5)</f>
        <v>1432471.61590019</v>
      </c>
      <c r="AQ11" s="134" t="n">
        <f aca="false">SUM(AQ12+AQ34+AQ59+AQ76+AQ91)</f>
        <v>12772500</v>
      </c>
      <c r="AR11" s="342" t="n">
        <f aca="false">SUM(AQ11/$AO$5)</f>
        <v>1695202.07047581</v>
      </c>
      <c r="AS11" s="342" t="n">
        <f aca="false">SUM(AR11/$AO$5)</f>
        <v>224991.979623838</v>
      </c>
      <c r="AT11" s="342" t="n">
        <f aca="false">SUM(AT12+AT34+AT59+AT76+AT91)</f>
        <v>459680.77</v>
      </c>
      <c r="AU11" s="342" t="n">
        <f aca="false">SUM(AU12+AU34+AU59+AU76+AU91)</f>
        <v>8042.13</v>
      </c>
      <c r="AV11" s="342" t="n">
        <f aca="false">SUM(AV12+AV34+AV59+AV76+AV91)</f>
        <v>241428.36</v>
      </c>
      <c r="AW11" s="342" t="n">
        <f aca="false">SUM(AW12+AW34+AW59+AW76+AW91)</f>
        <v>1200</v>
      </c>
      <c r="AX11" s="340" t="n">
        <f aca="false">SUM(AR11+AV11-AW11)</f>
        <v>1935430.43047581</v>
      </c>
      <c r="AY11" s="340" t="n">
        <f aca="false">SUM(AY12+AY34+AY59+AY76+AY91)</f>
        <v>873860.99</v>
      </c>
      <c r="AZ11" s="340" t="n">
        <f aca="false">SUM(AZ12+AZ34+AZ59+AZ76+AZ91)</f>
        <v>111448.97</v>
      </c>
      <c r="BA11" s="340" t="n">
        <f aca="false">SUM(BA12+BA34+BA59+BA76+BA91)</f>
        <v>1161066.35</v>
      </c>
      <c r="BB11" s="340" t="n">
        <f aca="false">SUM(BB12+BB34+BB59+BB76+BB91)</f>
        <v>885813.05520008</v>
      </c>
      <c r="BC11" s="3"/>
    </row>
    <row r="12" s="5" customFormat="true" ht="12.75" hidden="false" customHeight="false" outlineLevel="0" collapsed="false">
      <c r="A12" s="343"/>
      <c r="B12" s="133"/>
      <c r="C12" s="133"/>
      <c r="D12" s="133"/>
      <c r="E12" s="133"/>
      <c r="F12" s="133"/>
      <c r="G12" s="344"/>
      <c r="H12" s="343" t="s">
        <v>159</v>
      </c>
      <c r="I12" s="341" t="n">
        <v>61</v>
      </c>
      <c r="J12" s="133" t="s">
        <v>160</v>
      </c>
      <c r="K12" s="134" t="e">
        <f aca="false">SUM(K13+K26+K29)</f>
        <v>#REF!</v>
      </c>
      <c r="L12" s="134" t="e">
        <f aca="false">SUM(L13+L26+L29)</f>
        <v>#REF!</v>
      </c>
      <c r="M12" s="134" t="e">
        <f aca="false">SUM(M13+M26+M29)</f>
        <v>#REF!</v>
      </c>
      <c r="N12" s="134" t="n">
        <f aca="false">SUM(N13+N26+N29)</f>
        <v>835000</v>
      </c>
      <c r="O12" s="134" t="n">
        <f aca="false">SUM(O13+O26+O29)</f>
        <v>835000</v>
      </c>
      <c r="P12" s="134" t="n">
        <f aca="false">SUM(P13+P26+P29)</f>
        <v>384000</v>
      </c>
      <c r="Q12" s="134" t="n">
        <f aca="false">SUM(Q13+Q26+Q29)</f>
        <v>311760.62</v>
      </c>
      <c r="R12" s="134" t="n">
        <f aca="false">SUM(R13+R26+R29)</f>
        <v>624000</v>
      </c>
      <c r="S12" s="134" t="n">
        <f aca="false">SUM(S13+S26+S29)</f>
        <v>308222.23</v>
      </c>
      <c r="T12" s="134" t="n">
        <f aca="false">SUM(T13+T26+T29)</f>
        <v>0</v>
      </c>
      <c r="U12" s="134" t="n">
        <f aca="false">SUM(U13+U26+U29)</f>
        <v>463.928571428571</v>
      </c>
      <c r="V12" s="134" t="n">
        <f aca="false">SUM(V13+V26+V29)</f>
        <v>586000</v>
      </c>
      <c r="W12" s="134" t="n">
        <f aca="false">SUM(W13+W26+W29)</f>
        <v>2974200</v>
      </c>
      <c r="X12" s="134" t="n">
        <f aca="false">SUM(X13+X26+X29)</f>
        <v>2973200</v>
      </c>
      <c r="Y12" s="134" t="n">
        <f aca="false">SUM(Y13+Y26+Y29)</f>
        <v>1618714.81</v>
      </c>
      <c r="Z12" s="134" t="n">
        <f aca="false">SUM(Z13+Z26+Z29)</f>
        <v>3020200</v>
      </c>
      <c r="AA12" s="134" t="n">
        <f aca="false">SUM(AA13+AA26+AA29)</f>
        <v>3080000</v>
      </c>
      <c r="AB12" s="134" t="n">
        <f aca="false">SUM(AB13+AB26+AB29)</f>
        <v>2522596</v>
      </c>
      <c r="AC12" s="134" t="n">
        <f aca="false">SUM(AC13+AC26+AC29)</f>
        <v>2846530</v>
      </c>
      <c r="AD12" s="134" t="n">
        <f aca="false">SUM(AD13+AD26+AD29)</f>
        <v>0</v>
      </c>
      <c r="AE12" s="134" t="n">
        <f aca="false">SUM(AE13+AE26+AE29)</f>
        <v>0</v>
      </c>
      <c r="AF12" s="134" t="n">
        <f aca="false">SUM(AF13+AF26+AF29)</f>
        <v>2846530</v>
      </c>
      <c r="AG12" s="134" t="n">
        <f aca="false">SUM(AG13+AG26+AG29)</f>
        <v>1010423.5</v>
      </c>
      <c r="AH12" s="134" t="e">
        <f aca="false">SUM(AH13+AH26+AH29)</f>
        <v>#DIV/0!</v>
      </c>
      <c r="AI12" s="134" t="n">
        <f aca="false">SUM(AI13+AI26+AI29)</f>
        <v>2421385.89</v>
      </c>
      <c r="AJ12" s="134" t="n">
        <f aca="false">SUM(AJ13+AJ26+AJ29)</f>
        <v>858000</v>
      </c>
      <c r="AK12" s="134" t="n">
        <f aca="false">SUM(AK13+AK26+AK29)</f>
        <v>388415.28</v>
      </c>
      <c r="AL12" s="134" t="n">
        <f aca="false">SUM(AL13+AL26+AL29)</f>
        <v>776432.39</v>
      </c>
      <c r="AM12" s="134" t="n">
        <f aca="false">SUM(AM13+AM26+AM29)</f>
        <v>225000</v>
      </c>
      <c r="AN12" s="134" t="n">
        <f aca="false">SUM(AN13+AN26+AN29)</f>
        <v>60000</v>
      </c>
      <c r="AO12" s="134" t="n">
        <f aca="false">SUM(AO13+AO26+AO29)</f>
        <v>941432.39</v>
      </c>
      <c r="AP12" s="342" t="n">
        <f aca="false">SUM(AO12/$AO$5)</f>
        <v>124949.550733294</v>
      </c>
      <c r="AQ12" s="134" t="n">
        <f aca="false">SUM(AQ13+AQ26+AQ29)</f>
        <v>1050000</v>
      </c>
      <c r="AR12" s="342" t="n">
        <f aca="false">SUM(AR13+AR26+AR29)</f>
        <v>140553.458835357</v>
      </c>
      <c r="AS12" s="342" t="n">
        <f aca="false">SUM(AR12/$AO$5)</f>
        <v>18654.6497890182</v>
      </c>
      <c r="AT12" s="342" t="n">
        <f aca="false">SUM(AT13+AT26+AT29)</f>
        <v>128763.58</v>
      </c>
      <c r="AU12" s="342" t="n">
        <f aca="false">SUM(AU13+AU26+AU29)</f>
        <v>8042.13</v>
      </c>
      <c r="AV12" s="342" t="n">
        <f aca="false">SUM(AV13+AV26+AV29)</f>
        <v>60000</v>
      </c>
      <c r="AW12" s="342" t="n">
        <f aca="false">SUM(AW13+AW26+AW29)</f>
        <v>0</v>
      </c>
      <c r="AX12" s="340" t="n">
        <f aca="false">SUM(AX13+AX26+AX29)</f>
        <v>200553.458835357</v>
      </c>
      <c r="AY12" s="340" t="n">
        <f aca="false">SUM(AY13+AY26+AY29)</f>
        <v>180629.81</v>
      </c>
      <c r="AZ12" s="340" t="n">
        <f aca="false">SUM(AZ13+AZ26+AZ29)</f>
        <v>150</v>
      </c>
      <c r="BA12" s="340" t="n">
        <f aca="false">SUM(BA13+BA26+BA29)</f>
        <v>16484.84</v>
      </c>
      <c r="BB12" s="340" t="n">
        <f aca="false">SUM(BB13+BB26+BB29)</f>
        <v>184218.618835357</v>
      </c>
      <c r="BC12" s="3"/>
    </row>
    <row r="13" customFormat="false" ht="12.75" hidden="false" customHeight="false" outlineLevel="0" collapsed="false">
      <c r="A13" s="345"/>
      <c r="B13" s="346"/>
      <c r="C13" s="346"/>
      <c r="D13" s="346"/>
      <c r="E13" s="346"/>
      <c r="F13" s="346"/>
      <c r="G13" s="347"/>
      <c r="H13" s="343"/>
      <c r="I13" s="341" t="n">
        <v>611</v>
      </c>
      <c r="J13" s="346" t="s">
        <v>531</v>
      </c>
      <c r="K13" s="235" t="e">
        <f aca="false">SUM(K14+K18+K21+#REF!+K23)</f>
        <v>#REF!</v>
      </c>
      <c r="L13" s="235" t="e">
        <f aca="false">SUM(L14+L18+L21+#REF!+L23)</f>
        <v>#REF!</v>
      </c>
      <c r="M13" s="235" t="e">
        <f aca="false">SUM(M14+M18+M21+#REF!+M23)</f>
        <v>#REF!</v>
      </c>
      <c r="N13" s="235" t="n">
        <f aca="false">SUM(N14+N18+N21+N23)</f>
        <v>805000</v>
      </c>
      <c r="O13" s="235" t="n">
        <f aca="false">SUM(O14+O18+O21+O23)</f>
        <v>805000</v>
      </c>
      <c r="P13" s="235" t="n">
        <f aca="false">SUM(P14+P18+P21+P23)</f>
        <v>355000</v>
      </c>
      <c r="Q13" s="235" t="n">
        <f aca="false">SUM(Q14+Q18+Q21+Q23)</f>
        <v>302840.36</v>
      </c>
      <c r="R13" s="235" t="n">
        <f aca="false">SUM(R14+R18+R21+R23)</f>
        <v>600000</v>
      </c>
      <c r="S13" s="235" t="n">
        <f aca="false">SUM(S14+S18+S21+S23)</f>
        <v>290109.38</v>
      </c>
      <c r="T13" s="235" t="n">
        <f aca="false">SUM(T14+T18+T21+T23)</f>
        <v>0</v>
      </c>
      <c r="U13" s="235" t="n">
        <f aca="false">SUM(U14+U18+U21+U23)</f>
        <v>171.428571428571</v>
      </c>
      <c r="V13" s="235" t="n">
        <f aca="false">SUM(V14+V18+V21+V23)</f>
        <v>552000</v>
      </c>
      <c r="W13" s="235" t="n">
        <f aca="false">SUM(W14+W18+W21+W23)</f>
        <v>2735200</v>
      </c>
      <c r="X13" s="235" t="n">
        <f aca="false">SUM(X14+X18+X21+X23)</f>
        <v>2735200</v>
      </c>
      <c r="Y13" s="235" t="n">
        <f aca="false">SUM(Y14+Y18+Y21+Y23)</f>
        <v>1570787.36</v>
      </c>
      <c r="Z13" s="235" t="n">
        <f aca="false">SUM(Z14+Z18+Z21+Z23)</f>
        <v>2935200</v>
      </c>
      <c r="AA13" s="235" t="n">
        <f aca="false">SUM(AA14+AA18+AA21+AA23)</f>
        <v>2822000</v>
      </c>
      <c r="AB13" s="235" t="n">
        <f aca="false">SUM(AB14+AB18+AB21+AB23)</f>
        <v>2264596</v>
      </c>
      <c r="AC13" s="235" t="n">
        <f aca="false">SUM(AC14+AC18+AC21+AC23)</f>
        <v>2590530</v>
      </c>
      <c r="AD13" s="235" t="n">
        <f aca="false">SUM(AD14+AD18+AD21+AD23)</f>
        <v>0</v>
      </c>
      <c r="AE13" s="235" t="n">
        <f aca="false">SUM(AE14+AE18+AE21+AE23)</f>
        <v>0</v>
      </c>
      <c r="AF13" s="235" t="n">
        <f aca="false">SUM(AF14+AF18+AF21+AF23)</f>
        <v>2590530</v>
      </c>
      <c r="AG13" s="235" t="n">
        <f aca="false">SUM(AG14+AG18+AG21+AG23)</f>
        <v>975270.94</v>
      </c>
      <c r="AH13" s="235" t="e">
        <f aca="false">SUM(AH14+AH18+AH21+AH23)</f>
        <v>#DIV/0!</v>
      </c>
      <c r="AI13" s="235" t="n">
        <f aca="false">SUM(AI14+AI18+AI21+AI23)</f>
        <v>2373142.81</v>
      </c>
      <c r="AJ13" s="235" t="n">
        <f aca="false">SUM(AJ14+AJ18+AJ21+AJ23)</f>
        <v>782000</v>
      </c>
      <c r="AK13" s="235" t="n">
        <f aca="false">SUM(AK14+AK18+AK21+AK23-AK25)</f>
        <v>358480.18</v>
      </c>
      <c r="AL13" s="235" t="n">
        <f aca="false">SUM(AL14+AL18+AL21+AL23-AL25)</f>
        <v>621432.39</v>
      </c>
      <c r="AM13" s="235" t="n">
        <f aca="false">SUM(AM14+AM18+AM21+AM23-AM25)</f>
        <v>225000</v>
      </c>
      <c r="AN13" s="235" t="n">
        <f aca="false">SUM(AN14+AN18+AN21+AN23-AN25)</f>
        <v>0</v>
      </c>
      <c r="AO13" s="235" t="n">
        <f aca="false">SUM(AO14+AO18+AO21+AO23-AO25)</f>
        <v>846432.39</v>
      </c>
      <c r="AP13" s="342" t="n">
        <f aca="false">SUM(AO13/$AO$5)</f>
        <v>112340.883933904</v>
      </c>
      <c r="AQ13" s="235" t="n">
        <f aca="false">SUM(AQ14+AQ18+AQ21+AQ23-AQ25)</f>
        <v>953000</v>
      </c>
      <c r="AR13" s="342" t="n">
        <f aca="false">SUM(AR14)</f>
        <v>127679.346419139</v>
      </c>
      <c r="AS13" s="342" t="n">
        <f aca="false">SUM(AR13/$AO$5)</f>
        <v>16945.961433292</v>
      </c>
      <c r="AT13" s="342" t="n">
        <f aca="false">SUM(AT14)</f>
        <v>117362.02</v>
      </c>
      <c r="AU13" s="342" t="n">
        <f aca="false">SUM(AU14)</f>
        <v>0</v>
      </c>
      <c r="AV13" s="342" t="n">
        <f aca="false">SUM(AV14)</f>
        <v>50000</v>
      </c>
      <c r="AW13" s="342" t="n">
        <f aca="false">SUM(AW14+AW27+AW30)</f>
        <v>0</v>
      </c>
      <c r="AX13" s="340" t="n">
        <f aca="false">SUM(AX14)</f>
        <v>177679.346419139</v>
      </c>
      <c r="AY13" s="340" t="n">
        <f aca="false">SUM(AY14)</f>
        <v>159783.8</v>
      </c>
      <c r="AZ13" s="340" t="n">
        <f aca="false">SUM(AZ14)</f>
        <v>0</v>
      </c>
      <c r="BA13" s="340" t="n">
        <f aca="false">SUM(BA14)</f>
        <v>16484.84</v>
      </c>
      <c r="BB13" s="340" t="n">
        <f aca="false">SUM(BB14)</f>
        <v>161194.506419139</v>
      </c>
      <c r="BC13" s="3"/>
    </row>
    <row r="14" customFormat="false" ht="12.75" hidden="false" customHeight="false" outlineLevel="0" collapsed="false">
      <c r="A14" s="345" t="s">
        <v>186</v>
      </c>
      <c r="B14" s="346"/>
      <c r="C14" s="346"/>
      <c r="D14" s="346"/>
      <c r="E14" s="346"/>
      <c r="F14" s="346"/>
      <c r="G14" s="347"/>
      <c r="H14" s="343"/>
      <c r="I14" s="341" t="n">
        <v>6111</v>
      </c>
      <c r="J14" s="346" t="s">
        <v>532</v>
      </c>
      <c r="K14" s="235" t="n">
        <f aca="false">SUM(K15)</f>
        <v>1713113.72</v>
      </c>
      <c r="L14" s="235" t="n">
        <f aca="false">SUM(L15)</f>
        <v>1600000</v>
      </c>
      <c r="M14" s="235" t="n">
        <f aca="false">SUM(M15)</f>
        <v>1600000</v>
      </c>
      <c r="N14" s="235" t="n">
        <f aca="false">SUM(N15)</f>
        <v>800000</v>
      </c>
      <c r="O14" s="235" t="n">
        <f aca="false">SUM(O15)</f>
        <v>800000</v>
      </c>
      <c r="P14" s="235" t="n">
        <f aca="false">SUM(P15)</f>
        <v>350000</v>
      </c>
      <c r="Q14" s="235" t="n">
        <f aca="false">SUM(Q15)</f>
        <v>302840.36</v>
      </c>
      <c r="R14" s="235" t="n">
        <f aca="false">SUM(R15)</f>
        <v>600000</v>
      </c>
      <c r="S14" s="235" t="n">
        <f aca="false">SUM(S15)</f>
        <v>289251.07</v>
      </c>
      <c r="T14" s="235" t="n">
        <f aca="false">SUM(T15)</f>
        <v>0</v>
      </c>
      <c r="U14" s="235" t="n">
        <f aca="false">SUM(U15)</f>
        <v>171.428571428571</v>
      </c>
      <c r="V14" s="235" t="n">
        <f aca="false">SUM(V15)</f>
        <v>550000</v>
      </c>
      <c r="W14" s="235" t="n">
        <f aca="false">SUM(W15:W17)</f>
        <v>2733200</v>
      </c>
      <c r="X14" s="235" t="n">
        <f aca="false">SUM(X15:X17)</f>
        <v>2733200</v>
      </c>
      <c r="Y14" s="235" t="n">
        <f aca="false">SUM(Y15:Y17)</f>
        <v>1570787.36</v>
      </c>
      <c r="Z14" s="235" t="n">
        <v>2933200</v>
      </c>
      <c r="AA14" s="235" t="n">
        <f aca="false">SUM(AA15:AA17)</f>
        <v>2820000</v>
      </c>
      <c r="AB14" s="235" t="n">
        <f aca="false">SUM(AB15:AB17)</f>
        <v>2262596</v>
      </c>
      <c r="AC14" s="235" t="n">
        <f aca="false">SUM(AC15:AC17)</f>
        <v>2588530</v>
      </c>
      <c r="AD14" s="235" t="n">
        <f aca="false">SUM(AD15:AD17)</f>
        <v>0</v>
      </c>
      <c r="AE14" s="235" t="n">
        <f aca="false">SUM(AE15:AE17)</f>
        <v>0</v>
      </c>
      <c r="AF14" s="235" t="n">
        <f aca="false">SUM(AF15:AF17)</f>
        <v>2588530</v>
      </c>
      <c r="AG14" s="235" t="n">
        <f aca="false">SUM(AG15:AG17)</f>
        <v>975270.94</v>
      </c>
      <c r="AH14" s="235" t="n">
        <f aca="false">SUM(AH15:AH17)</f>
        <v>892853.811606087</v>
      </c>
      <c r="AI14" s="235" t="n">
        <f aca="false">SUM(AI15:AI17)</f>
        <v>2373142.81</v>
      </c>
      <c r="AJ14" s="235" t="n">
        <f aca="false">SUM(AJ15:AJ17)</f>
        <v>650000</v>
      </c>
      <c r="AK14" s="235" t="n">
        <f aca="false">SUM(AK15:AK17)</f>
        <v>359685.76</v>
      </c>
      <c r="AL14" s="235" t="n">
        <f aca="false">SUM(AL15:AL17)</f>
        <v>621432.39</v>
      </c>
      <c r="AM14" s="235" t="n">
        <f aca="false">SUM(AM15:AM17)</f>
        <v>225000</v>
      </c>
      <c r="AN14" s="235" t="n">
        <f aca="false">SUM(AN15:AN17)</f>
        <v>0</v>
      </c>
      <c r="AO14" s="235" t="n">
        <f aca="false">SUM(AO15:AO17)</f>
        <v>846432.39</v>
      </c>
      <c r="AP14" s="342" t="n">
        <f aca="false">SUM(AO14/$AO$5)</f>
        <v>112340.883933904</v>
      </c>
      <c r="AQ14" s="235" t="n">
        <f aca="false">SUM(AQ15:AQ17)</f>
        <v>953000</v>
      </c>
      <c r="AR14" s="342" t="n">
        <f aca="false">SUM(AR15+AR23)</f>
        <v>127679.346419139</v>
      </c>
      <c r="AS14" s="342" t="n">
        <f aca="false">SUM(AR14/$AO$5)</f>
        <v>16945.961433292</v>
      </c>
      <c r="AT14" s="342" t="n">
        <f aca="false">SUM(AT15:AT25)</f>
        <v>117362.02</v>
      </c>
      <c r="AU14" s="342" t="n">
        <f aca="false">SUM(AU15:AU25)</f>
        <v>0</v>
      </c>
      <c r="AV14" s="342" t="n">
        <f aca="false">SUM(AV15:AV25)</f>
        <v>50000</v>
      </c>
      <c r="AW14" s="342" t="n">
        <f aca="false">SUM(AW15+AW28+AW31)</f>
        <v>0</v>
      </c>
      <c r="AX14" s="340" t="n">
        <f aca="false">SUM(AX15:AX25)</f>
        <v>177679.346419139</v>
      </c>
      <c r="AY14" s="340" t="n">
        <f aca="false">SUM(AY15:AY25)</f>
        <v>159783.8</v>
      </c>
      <c r="AZ14" s="340" t="n">
        <f aca="false">SUM(AZ15:AZ25)</f>
        <v>0</v>
      </c>
      <c r="BA14" s="340" t="n">
        <f aca="false">SUM(BA15:BA25)</f>
        <v>16484.84</v>
      </c>
      <c r="BB14" s="340" t="n">
        <f aca="false">SUM(BB15:BB25)</f>
        <v>161194.506419139</v>
      </c>
      <c r="BC14" s="3"/>
    </row>
    <row r="15" customFormat="false" ht="12.75" hidden="false" customHeight="false" outlineLevel="0" collapsed="false">
      <c r="A15" s="345"/>
      <c r="B15" s="346"/>
      <c r="C15" s="346"/>
      <c r="D15" s="346"/>
      <c r="E15" s="346"/>
      <c r="F15" s="346"/>
      <c r="G15" s="347"/>
      <c r="H15" s="343"/>
      <c r="I15" s="341" t="n">
        <v>61111</v>
      </c>
      <c r="J15" s="346" t="s">
        <v>533</v>
      </c>
      <c r="K15" s="235" t="n">
        <v>1713113.72</v>
      </c>
      <c r="L15" s="235" t="n">
        <v>1600000</v>
      </c>
      <c r="M15" s="180" t="n">
        <v>1600000</v>
      </c>
      <c r="N15" s="180" t="n">
        <v>800000</v>
      </c>
      <c r="O15" s="180" t="n">
        <v>800000</v>
      </c>
      <c r="P15" s="180" t="n">
        <v>350000</v>
      </c>
      <c r="Q15" s="180" t="n">
        <v>302840.36</v>
      </c>
      <c r="R15" s="180" t="n">
        <v>600000</v>
      </c>
      <c r="S15" s="180" t="n">
        <v>289251.07</v>
      </c>
      <c r="T15" s="180"/>
      <c r="U15" s="348" t="n">
        <f aca="false">R15/P15*100</f>
        <v>171.428571428571</v>
      </c>
      <c r="V15" s="348" t="n">
        <v>550000</v>
      </c>
      <c r="W15" s="180" t="n">
        <v>482200</v>
      </c>
      <c r="X15" s="180" t="n">
        <v>482200</v>
      </c>
      <c r="Y15" s="180" t="n">
        <v>256343.84</v>
      </c>
      <c r="Z15" s="180" t="n">
        <v>482200</v>
      </c>
      <c r="AA15" s="235" t="n">
        <v>518800</v>
      </c>
      <c r="AB15" s="235" t="n">
        <v>411396</v>
      </c>
      <c r="AC15" s="235" t="n">
        <v>446396</v>
      </c>
      <c r="AD15" s="235"/>
      <c r="AE15" s="235"/>
      <c r="AF15" s="235" t="n">
        <f aca="false">SUM(AC15+AD15-AE15)</f>
        <v>446396</v>
      </c>
      <c r="AG15" s="235" t="n">
        <f aca="false">SUM(AD15+AE15-AF15)</f>
        <v>-446396</v>
      </c>
      <c r="AH15" s="235" t="n">
        <f aca="false">SUM(AE15+AF15-AG15)</f>
        <v>892792</v>
      </c>
      <c r="AI15" s="235" t="n">
        <v>405621.21</v>
      </c>
      <c r="AJ15" s="180" t="n">
        <v>650000</v>
      </c>
      <c r="AK15" s="180" t="n">
        <v>359685.76</v>
      </c>
      <c r="AL15" s="180" t="n">
        <v>621432.39</v>
      </c>
      <c r="AM15" s="180" t="n">
        <v>225000</v>
      </c>
      <c r="AN15" s="180"/>
      <c r="AO15" s="180" t="n">
        <f aca="false">SUM(AL15+AM15-AN15)</f>
        <v>846432.39</v>
      </c>
      <c r="AP15" s="342" t="n">
        <f aca="false">SUM(AO15/$AO$5)</f>
        <v>112340.883933904</v>
      </c>
      <c r="AQ15" s="180" t="n">
        <v>953000</v>
      </c>
      <c r="AR15" s="342" t="n">
        <f aca="false">SUM(AQ15/$AO$5)</f>
        <v>126484.836419139</v>
      </c>
      <c r="AS15" s="134"/>
      <c r="AT15" s="342" t="n">
        <v>117362.02</v>
      </c>
      <c r="AU15" s="180"/>
      <c r="AV15" s="134" t="n">
        <v>50000</v>
      </c>
      <c r="AW15" s="40"/>
      <c r="AX15" s="340" t="n">
        <f aca="false">SUM(AR15+AV15-AW15)</f>
        <v>176484.836419139</v>
      </c>
      <c r="AY15" s="342" t="n">
        <v>159783.8</v>
      </c>
      <c r="AZ15" s="180"/>
      <c r="BA15" s="180" t="n">
        <v>16484.84</v>
      </c>
      <c r="BB15" s="160" t="n">
        <f aca="false">SUM(AX15+AZ15-BA15)</f>
        <v>159999.996419139</v>
      </c>
      <c r="BC15" s="3"/>
    </row>
    <row r="16" customFormat="false" ht="12.75" hidden="false" customHeight="false" outlineLevel="0" collapsed="false">
      <c r="A16" s="345"/>
      <c r="B16" s="346"/>
      <c r="C16" s="346"/>
      <c r="D16" s="346"/>
      <c r="E16" s="346"/>
      <c r="F16" s="346"/>
      <c r="G16" s="347"/>
      <c r="H16" s="343"/>
      <c r="I16" s="341" t="n">
        <v>61114</v>
      </c>
      <c r="J16" s="346" t="s">
        <v>534</v>
      </c>
      <c r="K16" s="235"/>
      <c r="L16" s="235"/>
      <c r="M16" s="180"/>
      <c r="N16" s="180"/>
      <c r="O16" s="180"/>
      <c r="P16" s="180"/>
      <c r="Q16" s="180"/>
      <c r="R16" s="180"/>
      <c r="S16" s="180"/>
      <c r="T16" s="180"/>
      <c r="U16" s="348"/>
      <c r="V16" s="348"/>
      <c r="W16" s="180" t="n">
        <v>1000</v>
      </c>
      <c r="X16" s="180" t="n">
        <v>1000</v>
      </c>
      <c r="Y16" s="180"/>
      <c r="Z16" s="180" t="n">
        <v>1000</v>
      </c>
      <c r="AA16" s="235" t="n">
        <v>1200</v>
      </c>
      <c r="AB16" s="235" t="n">
        <v>1200</v>
      </c>
      <c r="AC16" s="235" t="n">
        <v>1200</v>
      </c>
      <c r="AD16" s="235"/>
      <c r="AE16" s="235"/>
      <c r="AF16" s="235" t="n">
        <f aca="false">SUM(AC16+AD16-AE16)</f>
        <v>1200</v>
      </c>
      <c r="AG16" s="180"/>
      <c r="AH16" s="180" t="n">
        <f aca="false">SUM(AG16/AA16*100)</f>
        <v>0</v>
      </c>
      <c r="AI16" s="180"/>
      <c r="AJ16" s="180"/>
      <c r="AK16" s="180"/>
      <c r="AL16" s="180"/>
      <c r="AM16" s="180"/>
      <c r="AN16" s="180"/>
      <c r="AO16" s="180" t="n">
        <f aca="false">SUM(AL16+AM16-AN16)</f>
        <v>0</v>
      </c>
      <c r="AP16" s="342" t="n">
        <f aca="false">SUM(AO16/$AO$5)</f>
        <v>0</v>
      </c>
      <c r="AQ16" s="180"/>
      <c r="AR16" s="342" t="n">
        <f aca="false">SUM(AQ16/$AO$5)</f>
        <v>0</v>
      </c>
      <c r="AS16" s="134"/>
      <c r="AT16" s="342" t="n">
        <f aca="false">SUM(AS16/$AO$5)</f>
        <v>0</v>
      </c>
      <c r="AU16" s="180"/>
      <c r="AV16" s="134" t="n">
        <f aca="false">SUM(AU16/$AO$5)</f>
        <v>0</v>
      </c>
      <c r="AW16" s="40"/>
      <c r="AX16" s="340" t="n">
        <f aca="false">SUM(AR16+AV16-AW16)</f>
        <v>0</v>
      </c>
      <c r="AY16" s="342"/>
      <c r="AZ16" s="180"/>
      <c r="BA16" s="180"/>
      <c r="BB16" s="160" t="n">
        <f aca="false">SUM(AX16+AZ16-BA16)</f>
        <v>0</v>
      </c>
      <c r="BC16" s="3"/>
    </row>
    <row r="17" customFormat="false" ht="12.75" hidden="false" customHeight="false" outlineLevel="0" collapsed="false">
      <c r="A17" s="345"/>
      <c r="B17" s="346"/>
      <c r="C17" s="346"/>
      <c r="D17" s="346"/>
      <c r="E17" s="346"/>
      <c r="F17" s="346"/>
      <c r="G17" s="347"/>
      <c r="H17" s="343"/>
      <c r="I17" s="341" t="n">
        <v>61119</v>
      </c>
      <c r="J17" s="346" t="s">
        <v>535</v>
      </c>
      <c r="K17" s="235"/>
      <c r="L17" s="235"/>
      <c r="M17" s="180"/>
      <c r="N17" s="180"/>
      <c r="O17" s="180"/>
      <c r="P17" s="180"/>
      <c r="Q17" s="180"/>
      <c r="R17" s="180"/>
      <c r="S17" s="180"/>
      <c r="T17" s="180"/>
      <c r="U17" s="348"/>
      <c r="V17" s="348"/>
      <c r="W17" s="180" t="n">
        <v>2250000</v>
      </c>
      <c r="X17" s="180" t="n">
        <v>2250000</v>
      </c>
      <c r="Y17" s="180" t="n">
        <v>1314443.52</v>
      </c>
      <c r="Z17" s="180" t="n">
        <v>2450000</v>
      </c>
      <c r="AA17" s="235" t="n">
        <v>2300000</v>
      </c>
      <c r="AB17" s="235" t="n">
        <v>1850000</v>
      </c>
      <c r="AC17" s="235" t="n">
        <v>2140934</v>
      </c>
      <c r="AD17" s="235"/>
      <c r="AE17" s="235"/>
      <c r="AF17" s="235" t="n">
        <f aca="false">SUM(AC17+AD17-AE17)</f>
        <v>2140934</v>
      </c>
      <c r="AG17" s="180" t="n">
        <v>1421666.94</v>
      </c>
      <c r="AH17" s="180" t="n">
        <f aca="false">SUM(AG17/AA17*100)</f>
        <v>61.8116060869565</v>
      </c>
      <c r="AI17" s="180" t="n">
        <v>1967521.6</v>
      </c>
      <c r="AJ17" s="180"/>
      <c r="AK17" s="180"/>
      <c r="AL17" s="180"/>
      <c r="AM17" s="180"/>
      <c r="AN17" s="180"/>
      <c r="AO17" s="180" t="n">
        <f aca="false">SUM(AL17+AM17-AN17)</f>
        <v>0</v>
      </c>
      <c r="AP17" s="342" t="n">
        <f aca="false">SUM(AO17/$AO$5)</f>
        <v>0</v>
      </c>
      <c r="AQ17" s="180"/>
      <c r="AR17" s="342" t="n">
        <f aca="false">SUM(AQ17/$AO$5)</f>
        <v>0</v>
      </c>
      <c r="AS17" s="134"/>
      <c r="AT17" s="342" t="n">
        <f aca="false">SUM(AS17/$AO$5)</f>
        <v>0</v>
      </c>
      <c r="AU17" s="180"/>
      <c r="AV17" s="134" t="n">
        <f aca="false">SUM(AU17/$AO$5)</f>
        <v>0</v>
      </c>
      <c r="AW17" s="40"/>
      <c r="AX17" s="340" t="n">
        <f aca="false">SUM(AR17+AV17-AW17)</f>
        <v>0</v>
      </c>
      <c r="AY17" s="342"/>
      <c r="AZ17" s="180"/>
      <c r="BA17" s="180"/>
      <c r="BB17" s="160" t="n">
        <f aca="false">SUM(AX17+AZ17-BA17)</f>
        <v>0</v>
      </c>
      <c r="BC17" s="3"/>
    </row>
    <row r="18" customFormat="false" ht="12.75" hidden="false" customHeight="false" outlineLevel="0" collapsed="false">
      <c r="A18" s="345" t="s">
        <v>186</v>
      </c>
      <c r="B18" s="346"/>
      <c r="C18" s="346"/>
      <c r="D18" s="346"/>
      <c r="E18" s="346"/>
      <c r="F18" s="346"/>
      <c r="G18" s="347"/>
      <c r="H18" s="343"/>
      <c r="I18" s="341" t="n">
        <v>6112</v>
      </c>
      <c r="J18" s="346" t="s">
        <v>531</v>
      </c>
      <c r="K18" s="235" t="n">
        <f aca="false">SUM(K19:K20)</f>
        <v>105864.51</v>
      </c>
      <c r="L18" s="235" t="n">
        <f aca="false">SUM(L19:L20)</f>
        <v>35000</v>
      </c>
      <c r="M18" s="235" t="n">
        <f aca="false">SUM(M19:M20)</f>
        <v>35000</v>
      </c>
      <c r="N18" s="235" t="n">
        <f aca="false">SUM(N19:N20)</f>
        <v>5000</v>
      </c>
      <c r="O18" s="235" t="n">
        <f aca="false">SUM(O19:O20)</f>
        <v>5000</v>
      </c>
      <c r="P18" s="235" t="n">
        <f aca="false">SUM(P19:P20)</f>
        <v>5000</v>
      </c>
      <c r="Q18" s="235" t="n">
        <f aca="false">SUM(Q19:Q20)</f>
        <v>0</v>
      </c>
      <c r="R18" s="235" t="n">
        <f aca="false">SUM(R19:R20)</f>
        <v>0</v>
      </c>
      <c r="S18" s="235" t="n">
        <f aca="false">SUM(S19:S20)</f>
        <v>0</v>
      </c>
      <c r="T18" s="235"/>
      <c r="U18" s="348" t="n">
        <f aca="false">R18/P18*100</f>
        <v>0</v>
      </c>
      <c r="V18" s="348"/>
      <c r="W18" s="180"/>
      <c r="X18" s="180"/>
      <c r="Y18" s="180"/>
      <c r="Z18" s="180"/>
      <c r="AA18" s="235"/>
      <c r="AB18" s="235"/>
      <c r="AC18" s="235"/>
      <c r="AD18" s="235"/>
      <c r="AE18" s="235"/>
      <c r="AF18" s="235" t="n">
        <f aca="false">SUM(AC18+AD18-AE18)</f>
        <v>0</v>
      </c>
      <c r="AG18" s="180"/>
      <c r="AH18" s="180" t="e">
        <f aca="false">SUM(AG18/AA18*100)</f>
        <v>#DIV/0!</v>
      </c>
      <c r="AI18" s="180"/>
      <c r="AJ18" s="180"/>
      <c r="AK18" s="180"/>
      <c r="AL18" s="180"/>
      <c r="AM18" s="180"/>
      <c r="AN18" s="180"/>
      <c r="AO18" s="180" t="n">
        <f aca="false">SUM(AL18+AM18-AN18)</f>
        <v>0</v>
      </c>
      <c r="AP18" s="342" t="n">
        <f aca="false">SUM(AO18/$AO$5)</f>
        <v>0</v>
      </c>
      <c r="AQ18" s="180"/>
      <c r="AR18" s="342" t="n">
        <f aca="false">SUM(AQ18/$AO$5)</f>
        <v>0</v>
      </c>
      <c r="AS18" s="134"/>
      <c r="AT18" s="342" t="n">
        <f aca="false">SUM(AS18/$AO$5)</f>
        <v>0</v>
      </c>
      <c r="AU18" s="180"/>
      <c r="AV18" s="134" t="n">
        <f aca="false">SUM(AU18/$AO$5)</f>
        <v>0</v>
      </c>
      <c r="AW18" s="40"/>
      <c r="AX18" s="340" t="n">
        <f aca="false">SUM(AR18+AV18-AW18)</f>
        <v>0</v>
      </c>
      <c r="AY18" s="342"/>
      <c r="AZ18" s="180"/>
      <c r="BA18" s="180"/>
      <c r="BB18" s="160" t="n">
        <f aca="false">SUM(AX18+AZ18-BA18)</f>
        <v>0</v>
      </c>
      <c r="BC18" s="3"/>
    </row>
    <row r="19" customFormat="false" ht="12.75" hidden="false" customHeight="false" outlineLevel="0" collapsed="false">
      <c r="A19" s="345"/>
      <c r="B19" s="346"/>
      <c r="C19" s="346"/>
      <c r="D19" s="346"/>
      <c r="E19" s="346"/>
      <c r="F19" s="346"/>
      <c r="G19" s="347"/>
      <c r="H19" s="343"/>
      <c r="I19" s="341" t="n">
        <v>61121</v>
      </c>
      <c r="J19" s="346" t="s">
        <v>536</v>
      </c>
      <c r="K19" s="235" t="n">
        <v>18996.47</v>
      </c>
      <c r="L19" s="235" t="n">
        <v>17000</v>
      </c>
      <c r="M19" s="235" t="n">
        <v>17000</v>
      </c>
      <c r="N19" s="180" t="n">
        <v>5000</v>
      </c>
      <c r="O19" s="180" t="n">
        <v>5000</v>
      </c>
      <c r="P19" s="180" t="n">
        <v>5000</v>
      </c>
      <c r="Q19" s="180"/>
      <c r="R19" s="180"/>
      <c r="S19" s="180"/>
      <c r="T19" s="180"/>
      <c r="U19" s="348" t="n">
        <f aca="false">R19/P19*100</f>
        <v>0</v>
      </c>
      <c r="V19" s="348"/>
      <c r="W19" s="180"/>
      <c r="X19" s="180"/>
      <c r="Y19" s="180"/>
      <c r="Z19" s="180"/>
      <c r="AA19" s="235"/>
      <c r="AB19" s="235"/>
      <c r="AC19" s="235"/>
      <c r="AD19" s="235"/>
      <c r="AE19" s="235"/>
      <c r="AF19" s="235" t="n">
        <f aca="false">SUM(AC19+AD19-AE19)</f>
        <v>0</v>
      </c>
      <c r="AG19" s="180"/>
      <c r="AH19" s="180" t="e">
        <f aca="false">SUM(AG19/AA19*100)</f>
        <v>#DIV/0!</v>
      </c>
      <c r="AI19" s="180"/>
      <c r="AJ19" s="180"/>
      <c r="AK19" s="180"/>
      <c r="AL19" s="180"/>
      <c r="AM19" s="180"/>
      <c r="AN19" s="180"/>
      <c r="AO19" s="180" t="n">
        <f aca="false">SUM(AL19+AM19-AN19)</f>
        <v>0</v>
      </c>
      <c r="AP19" s="342" t="n">
        <f aca="false">SUM(AO19/$AO$5)</f>
        <v>0</v>
      </c>
      <c r="AQ19" s="180"/>
      <c r="AR19" s="342" t="n">
        <f aca="false">SUM(AQ19/$AO$5)</f>
        <v>0</v>
      </c>
      <c r="AS19" s="134"/>
      <c r="AT19" s="342" t="n">
        <f aca="false">SUM(AS19/$AO$5)</f>
        <v>0</v>
      </c>
      <c r="AU19" s="180"/>
      <c r="AV19" s="134" t="n">
        <f aca="false">SUM(AU19/$AO$5)</f>
        <v>0</v>
      </c>
      <c r="AW19" s="40"/>
      <c r="AX19" s="340" t="n">
        <f aca="false">SUM(AR19+AV19-AW19)</f>
        <v>0</v>
      </c>
      <c r="AY19" s="342"/>
      <c r="AZ19" s="180"/>
      <c r="BA19" s="180"/>
      <c r="BB19" s="160" t="n">
        <f aca="false">SUM(AX19+AZ19-BA19)</f>
        <v>0</v>
      </c>
      <c r="BC19" s="3"/>
    </row>
    <row r="20" customFormat="false" ht="12.75" hidden="false" customHeight="false" outlineLevel="0" collapsed="false">
      <c r="A20" s="345"/>
      <c r="B20" s="346"/>
      <c r="C20" s="346"/>
      <c r="D20" s="346"/>
      <c r="E20" s="346"/>
      <c r="F20" s="346"/>
      <c r="G20" s="347"/>
      <c r="H20" s="343"/>
      <c r="I20" s="341" t="n">
        <v>61123</v>
      </c>
      <c r="J20" s="346" t="s">
        <v>537</v>
      </c>
      <c r="K20" s="235" t="n">
        <v>86868.04</v>
      </c>
      <c r="L20" s="235" t="n">
        <v>18000</v>
      </c>
      <c r="M20" s="180" t="n">
        <v>18000</v>
      </c>
      <c r="N20" s="180"/>
      <c r="O20" s="180" t="n">
        <v>0</v>
      </c>
      <c r="P20" s="180"/>
      <c r="Q20" s="180"/>
      <c r="R20" s="180"/>
      <c r="S20" s="180"/>
      <c r="T20" s="180"/>
      <c r="U20" s="348"/>
      <c r="V20" s="348"/>
      <c r="W20" s="180"/>
      <c r="X20" s="180"/>
      <c r="Y20" s="180"/>
      <c r="Z20" s="180"/>
      <c r="AA20" s="235"/>
      <c r="AB20" s="235"/>
      <c r="AC20" s="235"/>
      <c r="AD20" s="235"/>
      <c r="AE20" s="235"/>
      <c r="AF20" s="235" t="n">
        <f aca="false">SUM(AC20+AD20-AE20)</f>
        <v>0</v>
      </c>
      <c r="AG20" s="180"/>
      <c r="AH20" s="180" t="e">
        <f aca="false">SUM(AG20/AA20*100)</f>
        <v>#DIV/0!</v>
      </c>
      <c r="AI20" s="180"/>
      <c r="AJ20" s="180"/>
      <c r="AK20" s="180"/>
      <c r="AL20" s="180"/>
      <c r="AM20" s="180"/>
      <c r="AN20" s="180"/>
      <c r="AO20" s="180" t="n">
        <f aca="false">SUM(AL20+AM20-AN20)</f>
        <v>0</v>
      </c>
      <c r="AP20" s="342" t="n">
        <f aca="false">SUM(AO20/$AO$5)</f>
        <v>0</v>
      </c>
      <c r="AQ20" s="180"/>
      <c r="AR20" s="342" t="n">
        <f aca="false">SUM(AQ20/$AO$5)</f>
        <v>0</v>
      </c>
      <c r="AS20" s="134"/>
      <c r="AT20" s="342" t="n">
        <f aca="false">SUM(AS20/$AO$5)</f>
        <v>0</v>
      </c>
      <c r="AU20" s="180"/>
      <c r="AV20" s="134" t="n">
        <f aca="false">SUM(AU20/$AO$5)</f>
        <v>0</v>
      </c>
      <c r="AW20" s="40"/>
      <c r="AX20" s="340" t="n">
        <f aca="false">SUM(AR20+AV20-AW20)</f>
        <v>0</v>
      </c>
      <c r="AY20" s="342"/>
      <c r="AZ20" s="180"/>
      <c r="BA20" s="180"/>
      <c r="BB20" s="160" t="n">
        <f aca="false">SUM(AX20+AZ20-BA20)</f>
        <v>0</v>
      </c>
      <c r="BC20" s="3"/>
    </row>
    <row r="21" customFormat="false" ht="12.75" hidden="false" customHeight="false" outlineLevel="0" collapsed="false">
      <c r="A21" s="345" t="s">
        <v>186</v>
      </c>
      <c r="B21" s="346"/>
      <c r="C21" s="346"/>
      <c r="D21" s="346"/>
      <c r="E21" s="346"/>
      <c r="F21" s="346"/>
      <c r="G21" s="347"/>
      <c r="H21" s="343"/>
      <c r="I21" s="341" t="n">
        <v>6113</v>
      </c>
      <c r="J21" s="346" t="s">
        <v>538</v>
      </c>
      <c r="K21" s="235" t="n">
        <f aca="false">SUM(K22)</f>
        <v>7782.09</v>
      </c>
      <c r="L21" s="235" t="n">
        <f aca="false">SUM(L22)</f>
        <v>7000</v>
      </c>
      <c r="M21" s="235" t="n">
        <f aca="false">SUM(M22)</f>
        <v>7000</v>
      </c>
      <c r="N21" s="235" t="n">
        <f aca="false">SUM(N22)</f>
        <v>0</v>
      </c>
      <c r="O21" s="235" t="n">
        <f aca="false">SUM(O22)</f>
        <v>0</v>
      </c>
      <c r="P21" s="235" t="n">
        <f aca="false">SUM(P22)</f>
        <v>0</v>
      </c>
      <c r="Q21" s="235" t="n">
        <f aca="false">SUM(Q22)</f>
        <v>0</v>
      </c>
      <c r="R21" s="235" t="n">
        <f aca="false">SUM(R22)</f>
        <v>0</v>
      </c>
      <c r="S21" s="235" t="n">
        <f aca="false">SUM(S22)</f>
        <v>0</v>
      </c>
      <c r="T21" s="235"/>
      <c r="U21" s="348"/>
      <c r="V21" s="348"/>
      <c r="W21" s="180"/>
      <c r="X21" s="180"/>
      <c r="Y21" s="180"/>
      <c r="Z21" s="180"/>
      <c r="AA21" s="235"/>
      <c r="AB21" s="235"/>
      <c r="AC21" s="235"/>
      <c r="AD21" s="235"/>
      <c r="AE21" s="235"/>
      <c r="AF21" s="235" t="n">
        <f aca="false">SUM(AC21+AD21-AE21)</f>
        <v>0</v>
      </c>
      <c r="AG21" s="180"/>
      <c r="AH21" s="180" t="e">
        <f aca="false">SUM(AG21/AA21*100)</f>
        <v>#DIV/0!</v>
      </c>
      <c r="AI21" s="180"/>
      <c r="AJ21" s="180"/>
      <c r="AK21" s="180"/>
      <c r="AL21" s="180"/>
      <c r="AM21" s="180"/>
      <c r="AN21" s="180"/>
      <c r="AO21" s="180" t="n">
        <f aca="false">SUM(AL21+AM21-AN21)</f>
        <v>0</v>
      </c>
      <c r="AP21" s="342" t="n">
        <f aca="false">SUM(AO21/$AO$5)</f>
        <v>0</v>
      </c>
      <c r="AQ21" s="180"/>
      <c r="AR21" s="342" t="n">
        <f aca="false">SUM(AQ21/$AO$5)</f>
        <v>0</v>
      </c>
      <c r="AS21" s="134"/>
      <c r="AT21" s="342" t="n">
        <f aca="false">SUM(AS21/$AO$5)</f>
        <v>0</v>
      </c>
      <c r="AU21" s="180"/>
      <c r="AV21" s="134" t="n">
        <f aca="false">SUM(AU21/$AO$5)</f>
        <v>0</v>
      </c>
      <c r="AW21" s="40"/>
      <c r="AX21" s="340" t="n">
        <f aca="false">SUM(AR21+AV21-AW21)</f>
        <v>0</v>
      </c>
      <c r="AY21" s="342"/>
      <c r="AZ21" s="180"/>
      <c r="BA21" s="180"/>
      <c r="BB21" s="160" t="n">
        <f aca="false">SUM(AX21+AZ21-BA21)</f>
        <v>0</v>
      </c>
      <c r="BC21" s="3"/>
    </row>
    <row r="22" customFormat="false" ht="12.75" hidden="false" customHeight="false" outlineLevel="0" collapsed="false">
      <c r="A22" s="345"/>
      <c r="B22" s="346"/>
      <c r="C22" s="346"/>
      <c r="D22" s="346"/>
      <c r="E22" s="346"/>
      <c r="F22" s="346"/>
      <c r="G22" s="347"/>
      <c r="H22" s="343"/>
      <c r="I22" s="341" t="n">
        <v>61131</v>
      </c>
      <c r="J22" s="346" t="s">
        <v>538</v>
      </c>
      <c r="K22" s="235" t="n">
        <v>7782.09</v>
      </c>
      <c r="L22" s="235" t="n">
        <v>7000</v>
      </c>
      <c r="M22" s="180" t="n">
        <v>7000</v>
      </c>
      <c r="N22" s="180"/>
      <c r="O22" s="180" t="n">
        <v>0</v>
      </c>
      <c r="P22" s="180"/>
      <c r="Q22" s="180"/>
      <c r="R22" s="180"/>
      <c r="S22" s="180"/>
      <c r="T22" s="180"/>
      <c r="U22" s="348"/>
      <c r="V22" s="348"/>
      <c r="W22" s="180"/>
      <c r="X22" s="180"/>
      <c r="Y22" s="180"/>
      <c r="Z22" s="180"/>
      <c r="AA22" s="235"/>
      <c r="AB22" s="235"/>
      <c r="AC22" s="235"/>
      <c r="AD22" s="235"/>
      <c r="AE22" s="235"/>
      <c r="AF22" s="235" t="n">
        <f aca="false">SUM(AC22+AD22-AE22)</f>
        <v>0</v>
      </c>
      <c r="AG22" s="180"/>
      <c r="AH22" s="180" t="e">
        <f aca="false">SUM(AG22/AA22*100)</f>
        <v>#DIV/0!</v>
      </c>
      <c r="AI22" s="180"/>
      <c r="AJ22" s="180"/>
      <c r="AK22" s="180"/>
      <c r="AL22" s="180"/>
      <c r="AM22" s="180"/>
      <c r="AN22" s="180"/>
      <c r="AO22" s="180" t="n">
        <f aca="false">SUM(AL22+AM22-AN22)</f>
        <v>0</v>
      </c>
      <c r="AP22" s="342" t="n">
        <f aca="false">SUM(AO22/$AO$5)</f>
        <v>0</v>
      </c>
      <c r="AQ22" s="180"/>
      <c r="AR22" s="342" t="n">
        <f aca="false">SUM(AQ22/$AO$5)</f>
        <v>0</v>
      </c>
      <c r="AS22" s="134"/>
      <c r="AT22" s="342" t="n">
        <f aca="false">SUM(AS22/$AO$5)</f>
        <v>0</v>
      </c>
      <c r="AU22" s="180"/>
      <c r="AV22" s="134" t="n">
        <f aca="false">SUM(AU22/$AO$5)</f>
        <v>0</v>
      </c>
      <c r="AW22" s="40"/>
      <c r="AX22" s="340" t="n">
        <f aca="false">SUM(AR22+AV22-AW22)</f>
        <v>0</v>
      </c>
      <c r="AY22" s="342"/>
      <c r="AZ22" s="180"/>
      <c r="BA22" s="180"/>
      <c r="BB22" s="160" t="n">
        <f aca="false">SUM(AX22+AZ22-BA22)</f>
        <v>0</v>
      </c>
      <c r="BC22" s="3"/>
    </row>
    <row r="23" customFormat="false" ht="12.75" hidden="false" customHeight="false" outlineLevel="0" collapsed="false">
      <c r="A23" s="345"/>
      <c r="B23" s="346"/>
      <c r="C23" s="346"/>
      <c r="D23" s="346"/>
      <c r="E23" s="346"/>
      <c r="F23" s="346"/>
      <c r="G23" s="347"/>
      <c r="H23" s="343"/>
      <c r="I23" s="341" t="n">
        <v>6114</v>
      </c>
      <c r="J23" s="346" t="s">
        <v>539</v>
      </c>
      <c r="K23" s="235" t="n">
        <f aca="false">SUM(K24)</f>
        <v>2426.09</v>
      </c>
      <c r="L23" s="235" t="n">
        <f aca="false">SUM(L24)</f>
        <v>0</v>
      </c>
      <c r="M23" s="235" t="n">
        <f aca="false">SUM(M24)</f>
        <v>0</v>
      </c>
      <c r="N23" s="235" t="n">
        <f aca="false">SUM(N24)</f>
        <v>0</v>
      </c>
      <c r="O23" s="235" t="n">
        <f aca="false">SUM(O24)</f>
        <v>0</v>
      </c>
      <c r="P23" s="235" t="n">
        <f aca="false">SUM(P24)</f>
        <v>0</v>
      </c>
      <c r="Q23" s="235" t="n">
        <f aca="false">SUM(Q24)</f>
        <v>0</v>
      </c>
      <c r="R23" s="235" t="n">
        <f aca="false">SUM(R24)</f>
        <v>0</v>
      </c>
      <c r="S23" s="235" t="n">
        <f aca="false">SUM(S24)</f>
        <v>858.31</v>
      </c>
      <c r="T23" s="235" t="n">
        <f aca="false">SUM(T24)</f>
        <v>0</v>
      </c>
      <c r="U23" s="235" t="n">
        <f aca="false">SUM(U24)</f>
        <v>0</v>
      </c>
      <c r="V23" s="235" t="n">
        <f aca="false">SUM(V24)</f>
        <v>2000</v>
      </c>
      <c r="W23" s="235" t="n">
        <f aca="false">SUM(W24)</f>
        <v>2000</v>
      </c>
      <c r="X23" s="235" t="n">
        <f aca="false">SUM(X24)</f>
        <v>2000</v>
      </c>
      <c r="Y23" s="235" t="n">
        <f aca="false">SUM(Y24)</f>
        <v>0</v>
      </c>
      <c r="Z23" s="235" t="n">
        <f aca="false">SUM(Z24)</f>
        <v>2000</v>
      </c>
      <c r="AA23" s="235" t="n">
        <f aca="false">SUM(AA24)</f>
        <v>2000</v>
      </c>
      <c r="AB23" s="235" t="n">
        <f aca="false">SUM(AB24)</f>
        <v>2000</v>
      </c>
      <c r="AC23" s="235" t="n">
        <f aca="false">SUM(AC24)</f>
        <v>2000</v>
      </c>
      <c r="AD23" s="235" t="n">
        <f aca="false">SUM(AD24)</f>
        <v>0</v>
      </c>
      <c r="AE23" s="235" t="n">
        <f aca="false">SUM(AE24)</f>
        <v>0</v>
      </c>
      <c r="AF23" s="235" t="n">
        <f aca="false">SUM(AC23+AD23-AE23)</f>
        <v>2000</v>
      </c>
      <c r="AG23" s="235" t="n">
        <f aca="false">SUM(AG24)</f>
        <v>0</v>
      </c>
      <c r="AH23" s="180" t="n">
        <f aca="false">SUM(AG23/AA23*100)</f>
        <v>0</v>
      </c>
      <c r="AI23" s="180"/>
      <c r="AJ23" s="180" t="n">
        <f aca="false">SUM(AJ24:AJ25)</f>
        <v>132000</v>
      </c>
      <c r="AK23" s="180" t="n">
        <f aca="false">SUM(AK24)</f>
        <v>0</v>
      </c>
      <c r="AL23" s="180" t="n">
        <f aca="false">SUM(AL24)</f>
        <v>0</v>
      </c>
      <c r="AM23" s="180" t="n">
        <f aca="false">SUM(AM24)</f>
        <v>0</v>
      </c>
      <c r="AN23" s="180" t="n">
        <f aca="false">SUM(AN24)</f>
        <v>0</v>
      </c>
      <c r="AO23" s="180" t="n">
        <f aca="false">SUM(AO24)</f>
        <v>0</v>
      </c>
      <c r="AP23" s="342" t="n">
        <f aca="false">SUM(AO23/$AO$5)</f>
        <v>0</v>
      </c>
      <c r="AQ23" s="180" t="n">
        <f aca="false">SUM(AQ24)</f>
        <v>0</v>
      </c>
      <c r="AR23" s="342" t="n">
        <v>1194.51</v>
      </c>
      <c r="AS23" s="134"/>
      <c r="AT23" s="342" t="n">
        <f aca="false">SUM(AS23/$AO$5)</f>
        <v>0</v>
      </c>
      <c r="AU23" s="180"/>
      <c r="AV23" s="134" t="n">
        <f aca="false">SUM(AU23/$AO$5)</f>
        <v>0</v>
      </c>
      <c r="AW23" s="40"/>
      <c r="AX23" s="340" t="n">
        <f aca="false">SUM(AR23+AV23-AW23)</f>
        <v>1194.51</v>
      </c>
      <c r="AY23" s="342"/>
      <c r="AZ23" s="180"/>
      <c r="BA23" s="180"/>
      <c r="BB23" s="160" t="n">
        <f aca="false">SUM(AX23+AZ23-BA23)</f>
        <v>1194.51</v>
      </c>
      <c r="BC23" s="3"/>
    </row>
    <row r="24" customFormat="false" ht="13.5" hidden="false" customHeight="true" outlineLevel="0" collapsed="false">
      <c r="A24" s="345"/>
      <c r="B24" s="346"/>
      <c r="C24" s="346"/>
      <c r="D24" s="346"/>
      <c r="E24" s="346"/>
      <c r="F24" s="346"/>
      <c r="G24" s="347"/>
      <c r="H24" s="343"/>
      <c r="I24" s="341" t="n">
        <v>61141</v>
      </c>
      <c r="J24" s="346" t="s">
        <v>540</v>
      </c>
      <c r="K24" s="235" t="n">
        <v>2426.09</v>
      </c>
      <c r="L24" s="235"/>
      <c r="M24" s="180" t="n">
        <v>0</v>
      </c>
      <c r="N24" s="180"/>
      <c r="O24" s="180" t="n">
        <v>0</v>
      </c>
      <c r="P24" s="180" t="n">
        <v>0</v>
      </c>
      <c r="Q24" s="180"/>
      <c r="R24" s="180"/>
      <c r="S24" s="180" t="n">
        <v>858.31</v>
      </c>
      <c r="T24" s="180"/>
      <c r="U24" s="348"/>
      <c r="V24" s="348" t="n">
        <v>2000</v>
      </c>
      <c r="W24" s="180" t="n">
        <v>2000</v>
      </c>
      <c r="X24" s="180" t="n">
        <v>2000</v>
      </c>
      <c r="Y24" s="180"/>
      <c r="Z24" s="180" t="n">
        <v>2000</v>
      </c>
      <c r="AA24" s="235" t="n">
        <v>2000</v>
      </c>
      <c r="AB24" s="235" t="n">
        <v>2000</v>
      </c>
      <c r="AC24" s="235" t="n">
        <v>2000</v>
      </c>
      <c r="AD24" s="235"/>
      <c r="AE24" s="235"/>
      <c r="AF24" s="235" t="n">
        <f aca="false">SUM(AC24+AD24-AE24)</f>
        <v>2000</v>
      </c>
      <c r="AG24" s="180"/>
      <c r="AH24" s="180" t="n">
        <f aca="false">SUM(AG24/AA24*100)</f>
        <v>0</v>
      </c>
      <c r="AI24" s="180"/>
      <c r="AJ24" s="180" t="n">
        <v>2000</v>
      </c>
      <c r="AK24" s="235" t="s">
        <v>541</v>
      </c>
      <c r="AL24" s="180"/>
      <c r="AM24" s="180"/>
      <c r="AN24" s="180"/>
      <c r="AO24" s="180" t="n">
        <f aca="false">SUM(AL24+AM24-AN24)</f>
        <v>0</v>
      </c>
      <c r="AP24" s="342" t="n">
        <f aca="false">SUM(AO24/$AO$5)</f>
        <v>0</v>
      </c>
      <c r="AQ24" s="180"/>
      <c r="AR24" s="342" t="n">
        <f aca="false">SUM(AQ24/$AO$5)</f>
        <v>0</v>
      </c>
      <c r="AS24" s="134"/>
      <c r="AT24" s="342" t="n">
        <f aca="false">SUM(AS24/$AO$5)</f>
        <v>0</v>
      </c>
      <c r="AU24" s="180"/>
      <c r="AV24" s="134" t="n">
        <f aca="false">SUM(AU24/$AO$5)</f>
        <v>0</v>
      </c>
      <c r="AW24" s="40"/>
      <c r="AX24" s="340" t="n">
        <f aca="false">SUM(AR24+AV24-AW24)</f>
        <v>0</v>
      </c>
      <c r="AY24" s="342"/>
      <c r="AZ24" s="180"/>
      <c r="BA24" s="180"/>
      <c r="BB24" s="160" t="n">
        <f aca="false">SUM(AX24+AZ24-BA24)</f>
        <v>0</v>
      </c>
      <c r="BC24" s="3"/>
    </row>
    <row r="25" customFormat="false" ht="13.5" hidden="false" customHeight="true" outlineLevel="0" collapsed="false">
      <c r="A25" s="345"/>
      <c r="B25" s="346"/>
      <c r="C25" s="346"/>
      <c r="D25" s="346"/>
      <c r="E25" s="346"/>
      <c r="F25" s="346"/>
      <c r="G25" s="347"/>
      <c r="H25" s="343"/>
      <c r="I25" s="341" t="n">
        <v>61171</v>
      </c>
      <c r="J25" s="346" t="s">
        <v>542</v>
      </c>
      <c r="K25" s="235"/>
      <c r="L25" s="235"/>
      <c r="M25" s="180"/>
      <c r="N25" s="180"/>
      <c r="O25" s="180"/>
      <c r="P25" s="180"/>
      <c r="Q25" s="180"/>
      <c r="R25" s="180"/>
      <c r="S25" s="180"/>
      <c r="T25" s="180"/>
      <c r="U25" s="348"/>
      <c r="V25" s="348"/>
      <c r="W25" s="180"/>
      <c r="X25" s="180"/>
      <c r="Y25" s="180"/>
      <c r="Z25" s="180"/>
      <c r="AA25" s="235"/>
      <c r="AB25" s="235"/>
      <c r="AC25" s="235"/>
      <c r="AD25" s="235"/>
      <c r="AE25" s="235"/>
      <c r="AF25" s="235"/>
      <c r="AG25" s="180"/>
      <c r="AH25" s="180"/>
      <c r="AI25" s="180" t="n">
        <v>112240.61</v>
      </c>
      <c r="AJ25" s="180" t="n">
        <v>130000</v>
      </c>
      <c r="AK25" s="180" t="n">
        <v>1205.58</v>
      </c>
      <c r="AL25" s="180"/>
      <c r="AM25" s="180"/>
      <c r="AN25" s="180"/>
      <c r="AO25" s="180" t="n">
        <f aca="false">SUM(AL25+AM25-AN25)</f>
        <v>0</v>
      </c>
      <c r="AP25" s="342" t="n">
        <f aca="false">SUM(AO25/$AO$5)</f>
        <v>0</v>
      </c>
      <c r="AQ25" s="180"/>
      <c r="AR25" s="342" t="n">
        <f aca="false">SUM(AQ25/$AO$5)</f>
        <v>0</v>
      </c>
      <c r="AS25" s="134"/>
      <c r="AT25" s="342" t="n">
        <f aca="false">SUM(AS25/$AO$5)</f>
        <v>0</v>
      </c>
      <c r="AU25" s="180"/>
      <c r="AV25" s="134" t="n">
        <f aca="false">SUM(AU25/$AO$5)</f>
        <v>0</v>
      </c>
      <c r="AW25" s="40"/>
      <c r="AX25" s="340" t="n">
        <f aca="false">SUM(AR25+AV25-AW25)</f>
        <v>0</v>
      </c>
      <c r="AY25" s="342"/>
      <c r="AZ25" s="180"/>
      <c r="BA25" s="180"/>
      <c r="BB25" s="160" t="n">
        <f aca="false">SUM(AX25+AZ25-BA25)</f>
        <v>0</v>
      </c>
      <c r="BC25" s="3"/>
    </row>
    <row r="26" customFormat="false" ht="12.75" hidden="false" customHeight="false" outlineLevel="0" collapsed="false">
      <c r="A26" s="345"/>
      <c r="B26" s="346"/>
      <c r="C26" s="346"/>
      <c r="D26" s="346"/>
      <c r="E26" s="346"/>
      <c r="F26" s="346"/>
      <c r="G26" s="347"/>
      <c r="H26" s="343"/>
      <c r="I26" s="341" t="n">
        <v>613</v>
      </c>
      <c r="J26" s="346" t="s">
        <v>543</v>
      </c>
      <c r="K26" s="235" t="n">
        <f aca="false">SUM(K27)</f>
        <v>46814.87</v>
      </c>
      <c r="L26" s="235" t="n">
        <f aca="false">SUM(L27)</f>
        <v>50000</v>
      </c>
      <c r="M26" s="235" t="n">
        <f aca="false">SUM(M27)</f>
        <v>50000</v>
      </c>
      <c r="N26" s="235" t="n">
        <f aca="false">SUM(N27)</f>
        <v>10000</v>
      </c>
      <c r="O26" s="235" t="n">
        <f aca="false">SUM(O27)</f>
        <v>10000</v>
      </c>
      <c r="P26" s="235" t="n">
        <f aca="false">SUM(P27)</f>
        <v>15000</v>
      </c>
      <c r="Q26" s="235" t="n">
        <f aca="false">SUM(Q27)</f>
        <v>6988.49</v>
      </c>
      <c r="R26" s="235" t="n">
        <f aca="false">SUM(R27)</f>
        <v>13000</v>
      </c>
      <c r="S26" s="235" t="n">
        <f aca="false">SUM(S27)</f>
        <v>14415.75</v>
      </c>
      <c r="T26" s="235" t="n">
        <f aca="false">SUM(T27)</f>
        <v>0</v>
      </c>
      <c r="U26" s="235" t="n">
        <f aca="false">SUM(U27)</f>
        <v>130</v>
      </c>
      <c r="V26" s="235" t="n">
        <f aca="false">SUM(V27)</f>
        <v>25000</v>
      </c>
      <c r="W26" s="235" t="n">
        <f aca="false">SUM(W27)</f>
        <v>230000</v>
      </c>
      <c r="X26" s="235" t="n">
        <f aca="false">SUM(X27)</f>
        <v>230000</v>
      </c>
      <c r="Y26" s="235" t="n">
        <f aca="false">SUM(Y27)</f>
        <v>45290.66</v>
      </c>
      <c r="Z26" s="235" t="n">
        <f aca="false">SUM(Z27)</f>
        <v>80000</v>
      </c>
      <c r="AA26" s="235" t="n">
        <f aca="false">SUM(AA27)</f>
        <v>250000</v>
      </c>
      <c r="AB26" s="235" t="n">
        <f aca="false">SUM(AB27)</f>
        <v>250000</v>
      </c>
      <c r="AC26" s="235" t="n">
        <f aca="false">SUM(AC27)</f>
        <v>250000</v>
      </c>
      <c r="AD26" s="235" t="n">
        <f aca="false">SUM(AD27)</f>
        <v>0</v>
      </c>
      <c r="AE26" s="235" t="n">
        <f aca="false">SUM(AE27)</f>
        <v>0</v>
      </c>
      <c r="AF26" s="235" t="n">
        <f aca="false">SUM(AF27)</f>
        <v>250000</v>
      </c>
      <c r="AG26" s="235" t="n">
        <f aca="false">SUM(AG27)</f>
        <v>33086.9</v>
      </c>
      <c r="AH26" s="235" t="n">
        <f aca="false">SUM(AH27)</f>
        <v>13.23476</v>
      </c>
      <c r="AI26" s="235" t="n">
        <f aca="false">SUM(AI27)</f>
        <v>44932.42</v>
      </c>
      <c r="AJ26" s="235" t="n">
        <f aca="false">SUM(AJ27)</f>
        <v>70000</v>
      </c>
      <c r="AK26" s="235" t="n">
        <f aca="false">SUM(AK27)</f>
        <v>29935.1</v>
      </c>
      <c r="AL26" s="235" t="n">
        <f aca="false">SUM(AL27)</f>
        <v>150000</v>
      </c>
      <c r="AM26" s="235" t="n">
        <f aca="false">SUM(AM27)</f>
        <v>0</v>
      </c>
      <c r="AN26" s="235" t="n">
        <f aca="false">SUM(AN27)</f>
        <v>60000</v>
      </c>
      <c r="AO26" s="235" t="n">
        <f aca="false">SUM(AO27)</f>
        <v>90000</v>
      </c>
      <c r="AP26" s="342" t="n">
        <f aca="false">SUM(AO26/$AO$5)</f>
        <v>11945.0527573163</v>
      </c>
      <c r="AQ26" s="235" t="n">
        <f aca="false">SUM(AQ27)</f>
        <v>90000</v>
      </c>
      <c r="AR26" s="342" t="n">
        <f aca="false">SUM(AQ26/$AO$5)</f>
        <v>11945.0527573163</v>
      </c>
      <c r="AS26" s="134"/>
      <c r="AT26" s="342" t="n">
        <f aca="false">SUM(AT27)</f>
        <v>10961.96</v>
      </c>
      <c r="AU26" s="342" t="n">
        <f aca="false">SUM(AU27:AU28)</f>
        <v>8042.13</v>
      </c>
      <c r="AV26" s="342" t="n">
        <f aca="false">SUM(AV27)</f>
        <v>10000</v>
      </c>
      <c r="AW26" s="342" t="n">
        <f aca="false">SUM(AW27:AW28)</f>
        <v>0</v>
      </c>
      <c r="AX26" s="340" t="n">
        <f aca="false">SUM(AR26+AV26-AW26)</f>
        <v>21945.0527573163</v>
      </c>
      <c r="AY26" s="342" t="n">
        <f aca="false">SUM(AY27)</f>
        <v>19785.69</v>
      </c>
      <c r="AZ26" s="342" t="n">
        <f aca="false">SUM(AZ27)</f>
        <v>0</v>
      </c>
      <c r="BA26" s="342" t="n">
        <f aca="false">SUM(BA27)</f>
        <v>0</v>
      </c>
      <c r="BB26" s="342" t="n">
        <f aca="false">SUM(BB27)</f>
        <v>21945.0527573163</v>
      </c>
      <c r="BC26" s="3"/>
    </row>
    <row r="27" customFormat="false" ht="12.75" hidden="false" customHeight="false" outlineLevel="0" collapsed="false">
      <c r="A27" s="345" t="s">
        <v>186</v>
      </c>
      <c r="B27" s="346"/>
      <c r="C27" s="346"/>
      <c r="D27" s="346"/>
      <c r="E27" s="346"/>
      <c r="F27" s="346"/>
      <c r="G27" s="347"/>
      <c r="H27" s="343"/>
      <c r="I27" s="341" t="n">
        <v>6134</v>
      </c>
      <c r="J27" s="346" t="s">
        <v>544</v>
      </c>
      <c r="K27" s="235" t="n">
        <f aca="false">SUM(K28)</f>
        <v>46814.87</v>
      </c>
      <c r="L27" s="235" t="n">
        <f aca="false">SUM(L28)</f>
        <v>50000</v>
      </c>
      <c r="M27" s="235" t="n">
        <f aca="false">SUM(M28)</f>
        <v>50000</v>
      </c>
      <c r="N27" s="235" t="n">
        <f aca="false">SUM(N28)</f>
        <v>10000</v>
      </c>
      <c r="O27" s="235" t="n">
        <f aca="false">SUM(O28)</f>
        <v>10000</v>
      </c>
      <c r="P27" s="235" t="n">
        <v>15000</v>
      </c>
      <c r="Q27" s="235" t="n">
        <f aca="false">SUM(Q28)</f>
        <v>6988.49</v>
      </c>
      <c r="R27" s="235" t="n">
        <f aca="false">SUM(R28)</f>
        <v>13000</v>
      </c>
      <c r="S27" s="235" t="n">
        <f aca="false">SUM(S28)</f>
        <v>14415.75</v>
      </c>
      <c r="T27" s="235" t="n">
        <f aca="false">SUM(T28)</f>
        <v>0</v>
      </c>
      <c r="U27" s="235" t="n">
        <f aca="false">SUM(U28)</f>
        <v>130</v>
      </c>
      <c r="V27" s="235" t="n">
        <f aca="false">SUM(V28)</f>
        <v>25000</v>
      </c>
      <c r="W27" s="235" t="n">
        <f aca="false">SUM(W28)</f>
        <v>230000</v>
      </c>
      <c r="X27" s="235" t="n">
        <f aca="false">SUM(X28)</f>
        <v>230000</v>
      </c>
      <c r="Y27" s="235" t="n">
        <f aca="false">SUM(Y28)</f>
        <v>45290.66</v>
      </c>
      <c r="Z27" s="235" t="n">
        <v>80000</v>
      </c>
      <c r="AA27" s="235" t="n">
        <f aca="false">SUM(AA28)</f>
        <v>250000</v>
      </c>
      <c r="AB27" s="235" t="n">
        <f aca="false">SUM(AB28)</f>
        <v>250000</v>
      </c>
      <c r="AC27" s="235" t="n">
        <f aca="false">SUM(AC28)</f>
        <v>250000</v>
      </c>
      <c r="AD27" s="235" t="n">
        <f aca="false">SUM(AD28)</f>
        <v>0</v>
      </c>
      <c r="AE27" s="235" t="n">
        <f aca="false">SUM(AE28)</f>
        <v>0</v>
      </c>
      <c r="AF27" s="235" t="n">
        <f aca="false">SUM(AF28)</f>
        <v>250000</v>
      </c>
      <c r="AG27" s="235" t="n">
        <f aca="false">SUM(AG28)</f>
        <v>33086.9</v>
      </c>
      <c r="AH27" s="235" t="n">
        <f aca="false">SUM(AH28)</f>
        <v>13.23476</v>
      </c>
      <c r="AI27" s="235" t="n">
        <f aca="false">SUM(AI28)</f>
        <v>44932.42</v>
      </c>
      <c r="AJ27" s="235" t="n">
        <f aca="false">SUM(AJ28)</f>
        <v>70000</v>
      </c>
      <c r="AK27" s="235" t="n">
        <f aca="false">SUM(AK28)</f>
        <v>29935.1</v>
      </c>
      <c r="AL27" s="235" t="n">
        <f aca="false">SUM(AL28)</f>
        <v>150000</v>
      </c>
      <c r="AM27" s="235" t="n">
        <f aca="false">SUM(AM28)</f>
        <v>0</v>
      </c>
      <c r="AN27" s="235" t="n">
        <f aca="false">SUM(AN28)</f>
        <v>60000</v>
      </c>
      <c r="AO27" s="235" t="n">
        <f aca="false">SUM(AO28)</f>
        <v>90000</v>
      </c>
      <c r="AP27" s="342" t="n">
        <f aca="false">SUM(AO27/$AO$5)</f>
        <v>11945.0527573163</v>
      </c>
      <c r="AQ27" s="235" t="n">
        <f aca="false">SUM(AQ28)</f>
        <v>90000</v>
      </c>
      <c r="AR27" s="342" t="n">
        <f aca="false">SUM(AQ27/$AO$5)</f>
        <v>11945.0527573163</v>
      </c>
      <c r="AS27" s="134"/>
      <c r="AT27" s="342" t="n">
        <f aca="false">SUM(AT28)</f>
        <v>10961.96</v>
      </c>
      <c r="AU27" s="180"/>
      <c r="AV27" s="134" t="n">
        <f aca="false">SUM(AV28)</f>
        <v>10000</v>
      </c>
      <c r="AW27" s="40"/>
      <c r="AX27" s="340" t="n">
        <f aca="false">SUM(AR27+AV27-AW27)</f>
        <v>21945.0527573163</v>
      </c>
      <c r="AY27" s="342" t="n">
        <f aca="false">SUM(AY28)</f>
        <v>19785.69</v>
      </c>
      <c r="AZ27" s="342" t="n">
        <f aca="false">SUM(AZ28)</f>
        <v>0</v>
      </c>
      <c r="BA27" s="342" t="n">
        <f aca="false">SUM(BA28)</f>
        <v>0</v>
      </c>
      <c r="BB27" s="342" t="n">
        <f aca="false">SUM(BB28)</f>
        <v>21945.0527573163</v>
      </c>
      <c r="BC27" s="3"/>
    </row>
    <row r="28" customFormat="false" ht="12.75" hidden="false" customHeight="false" outlineLevel="0" collapsed="false">
      <c r="A28" s="345"/>
      <c r="B28" s="346"/>
      <c r="C28" s="346"/>
      <c r="D28" s="346"/>
      <c r="E28" s="346"/>
      <c r="F28" s="346"/>
      <c r="G28" s="347"/>
      <c r="H28" s="343"/>
      <c r="I28" s="341" t="n">
        <v>61341</v>
      </c>
      <c r="J28" s="346" t="s">
        <v>545</v>
      </c>
      <c r="K28" s="235" t="n">
        <v>46814.87</v>
      </c>
      <c r="L28" s="235" t="n">
        <v>50000</v>
      </c>
      <c r="M28" s="180" t="n">
        <v>50000</v>
      </c>
      <c r="N28" s="180" t="n">
        <v>10000</v>
      </c>
      <c r="O28" s="180" t="n">
        <v>10000</v>
      </c>
      <c r="P28" s="180" t="n">
        <v>10000</v>
      </c>
      <c r="Q28" s="180" t="n">
        <v>6988.49</v>
      </c>
      <c r="R28" s="180" t="n">
        <v>13000</v>
      </c>
      <c r="S28" s="180" t="n">
        <v>14415.75</v>
      </c>
      <c r="T28" s="180"/>
      <c r="U28" s="348" t="n">
        <f aca="false">R28/P28*100</f>
        <v>130</v>
      </c>
      <c r="V28" s="348" t="n">
        <v>25000</v>
      </c>
      <c r="W28" s="180" t="n">
        <v>230000</v>
      </c>
      <c r="X28" s="180" t="n">
        <v>230000</v>
      </c>
      <c r="Y28" s="180" t="n">
        <v>45290.66</v>
      </c>
      <c r="Z28" s="180" t="n">
        <v>80000</v>
      </c>
      <c r="AA28" s="235" t="n">
        <v>250000</v>
      </c>
      <c r="AB28" s="235" t="n">
        <v>250000</v>
      </c>
      <c r="AC28" s="235" t="n">
        <v>250000</v>
      </c>
      <c r="AD28" s="235"/>
      <c r="AE28" s="235"/>
      <c r="AF28" s="235" t="n">
        <f aca="false">SUM(AC28+AD28-AE28)</f>
        <v>250000</v>
      </c>
      <c r="AG28" s="180" t="n">
        <v>33086.9</v>
      </c>
      <c r="AH28" s="180" t="n">
        <f aca="false">SUM(AG28/AA28*100)</f>
        <v>13.23476</v>
      </c>
      <c r="AI28" s="180" t="n">
        <v>44932.42</v>
      </c>
      <c r="AJ28" s="180" t="n">
        <v>70000</v>
      </c>
      <c r="AK28" s="180" t="n">
        <v>29935.1</v>
      </c>
      <c r="AL28" s="180" t="n">
        <v>150000</v>
      </c>
      <c r="AM28" s="180"/>
      <c r="AN28" s="180" t="n">
        <v>60000</v>
      </c>
      <c r="AO28" s="180" t="n">
        <f aca="false">SUM(AL28+AM28-AN28)</f>
        <v>90000</v>
      </c>
      <c r="AP28" s="342" t="n">
        <f aca="false">SUM(AO28/$AO$5)</f>
        <v>11945.0527573163</v>
      </c>
      <c r="AQ28" s="180" t="n">
        <v>90000</v>
      </c>
      <c r="AR28" s="342" t="n">
        <f aca="false">SUM(AQ28/$AO$5)</f>
        <v>11945.0527573163</v>
      </c>
      <c r="AS28" s="134"/>
      <c r="AT28" s="342" t="n">
        <v>10961.96</v>
      </c>
      <c r="AU28" s="342" t="n">
        <v>8042.13</v>
      </c>
      <c r="AV28" s="342" t="n">
        <v>10000</v>
      </c>
      <c r="AW28" s="342"/>
      <c r="AX28" s="340" t="n">
        <f aca="false">SUM(AR28+AV28-AW28)</f>
        <v>21945.0527573163</v>
      </c>
      <c r="AY28" s="342" t="n">
        <v>19785.69</v>
      </c>
      <c r="AZ28" s="180"/>
      <c r="BA28" s="180"/>
      <c r="BB28" s="160" t="n">
        <f aca="false">SUM(AX28+AZ28-BA28)</f>
        <v>21945.0527573163</v>
      </c>
      <c r="BC28" s="3"/>
    </row>
    <row r="29" customFormat="false" ht="12.75" hidden="false" customHeight="false" outlineLevel="0" collapsed="false">
      <c r="A29" s="345"/>
      <c r="B29" s="346"/>
      <c r="C29" s="346"/>
      <c r="D29" s="346"/>
      <c r="E29" s="346"/>
      <c r="F29" s="346"/>
      <c r="G29" s="347"/>
      <c r="H29" s="343"/>
      <c r="I29" s="341" t="n">
        <v>614</v>
      </c>
      <c r="J29" s="346" t="s">
        <v>546</v>
      </c>
      <c r="K29" s="235" t="n">
        <f aca="false">SUM(K30+K32)</f>
        <v>27705.7</v>
      </c>
      <c r="L29" s="235" t="n">
        <f aca="false">SUM(L30+L32)</f>
        <v>55000</v>
      </c>
      <c r="M29" s="235" t="n">
        <f aca="false">SUM(M30+M32)</f>
        <v>55000</v>
      </c>
      <c r="N29" s="235" t="n">
        <f aca="false">SUM(N30+N32)</f>
        <v>20000</v>
      </c>
      <c r="O29" s="235" t="n">
        <f aca="false">SUM(O30+O32)</f>
        <v>20000</v>
      </c>
      <c r="P29" s="235" t="n">
        <f aca="false">SUM(P30+P32)</f>
        <v>14000</v>
      </c>
      <c r="Q29" s="235" t="n">
        <f aca="false">SUM(Q30+Q32)</f>
        <v>1931.77</v>
      </c>
      <c r="R29" s="235" t="n">
        <f aca="false">SUM(R30+R32)</f>
        <v>11000</v>
      </c>
      <c r="S29" s="235" t="n">
        <f aca="false">SUM(S30+S32)</f>
        <v>3697.1</v>
      </c>
      <c r="T29" s="235" t="n">
        <f aca="false">SUM(T30+T32)</f>
        <v>0</v>
      </c>
      <c r="U29" s="235" t="n">
        <f aca="false">SUM(U30+U32)</f>
        <v>162.5</v>
      </c>
      <c r="V29" s="235" t="n">
        <f aca="false">SUM(V30+V32)</f>
        <v>9000</v>
      </c>
      <c r="W29" s="235" t="n">
        <f aca="false">SUM(W30+W32)</f>
        <v>9000</v>
      </c>
      <c r="X29" s="235" t="n">
        <f aca="false">SUM(X30+X32)</f>
        <v>8000</v>
      </c>
      <c r="Y29" s="235" t="n">
        <f aca="false">SUM(Y30+Y32)</f>
        <v>2636.79</v>
      </c>
      <c r="Z29" s="235" t="n">
        <f aca="false">SUM(Z30+Z32)</f>
        <v>5000</v>
      </c>
      <c r="AA29" s="235" t="n">
        <f aca="false">SUM(AA30+AA32)</f>
        <v>8000</v>
      </c>
      <c r="AB29" s="235" t="n">
        <f aca="false">SUM(AB30+AB32)</f>
        <v>8000</v>
      </c>
      <c r="AC29" s="235" t="n">
        <f aca="false">SUM(AC30+AC32)</f>
        <v>6000</v>
      </c>
      <c r="AD29" s="235" t="n">
        <f aca="false">SUM(AD30+AD32)</f>
        <v>0</v>
      </c>
      <c r="AE29" s="235" t="n">
        <f aca="false">SUM(AE30+AE32)</f>
        <v>0</v>
      </c>
      <c r="AF29" s="235" t="n">
        <f aca="false">SUM(AF30+AF32)</f>
        <v>6000</v>
      </c>
      <c r="AG29" s="235" t="n">
        <f aca="false">SUM(AG30+AG32)</f>
        <v>2065.66</v>
      </c>
      <c r="AH29" s="235" t="n">
        <f aca="false">SUM(AH30+AH32)</f>
        <v>41.602</v>
      </c>
      <c r="AI29" s="235" t="n">
        <f aca="false">SUM(AI30+AI32)</f>
        <v>3310.66</v>
      </c>
      <c r="AJ29" s="235" t="n">
        <f aca="false">SUM(AJ30+AJ32)</f>
        <v>6000</v>
      </c>
      <c r="AK29" s="235" t="n">
        <f aca="false">SUM(AK30+AK32)</f>
        <v>0</v>
      </c>
      <c r="AL29" s="235" t="n">
        <f aca="false">SUM(AL30+AL32)</f>
        <v>5000</v>
      </c>
      <c r="AM29" s="235" t="n">
        <f aca="false">SUM(AM30+AM32)</f>
        <v>0</v>
      </c>
      <c r="AN29" s="235" t="n">
        <f aca="false">SUM(AN30+AN32)</f>
        <v>0</v>
      </c>
      <c r="AO29" s="235" t="n">
        <f aca="false">SUM(AO30+AO32)</f>
        <v>5000</v>
      </c>
      <c r="AP29" s="342" t="n">
        <f aca="false">SUM(AO29/$AO$5)</f>
        <v>663.61404207313</v>
      </c>
      <c r="AQ29" s="235" t="n">
        <f aca="false">SUM(AQ30+AQ32)</f>
        <v>7000</v>
      </c>
      <c r="AR29" s="342" t="n">
        <f aca="false">SUM(AQ29/$AO$5)</f>
        <v>929.059658902382</v>
      </c>
      <c r="AS29" s="134"/>
      <c r="AT29" s="342" t="n">
        <f aca="false">SUM(AT30)</f>
        <v>439.6</v>
      </c>
      <c r="AU29" s="342" t="n">
        <f aca="false">SUM(AU30)</f>
        <v>0</v>
      </c>
      <c r="AV29" s="342" t="n">
        <f aca="false">SUM(AV30)</f>
        <v>0</v>
      </c>
      <c r="AW29" s="342" t="n">
        <f aca="false">SUM(AW30)</f>
        <v>0</v>
      </c>
      <c r="AX29" s="340" t="n">
        <f aca="false">SUM(AR29+AV29-AW29)</f>
        <v>929.059658902382</v>
      </c>
      <c r="AY29" s="342" t="n">
        <f aca="false">SUM(AY30)</f>
        <v>1060.32</v>
      </c>
      <c r="AZ29" s="342" t="n">
        <f aca="false">SUM(AZ30)</f>
        <v>150</v>
      </c>
      <c r="BA29" s="180"/>
      <c r="BB29" s="160" t="n">
        <f aca="false">SUM(AX29+AZ29-BA29)</f>
        <v>1079.05965890238</v>
      </c>
      <c r="BC29" s="3"/>
    </row>
    <row r="30" customFormat="false" ht="12.75" hidden="false" customHeight="false" outlineLevel="0" collapsed="false">
      <c r="A30" s="345" t="s">
        <v>186</v>
      </c>
      <c r="B30" s="346"/>
      <c r="C30" s="346"/>
      <c r="D30" s="346"/>
      <c r="E30" s="346"/>
      <c r="F30" s="346"/>
      <c r="G30" s="347"/>
      <c r="H30" s="343"/>
      <c r="I30" s="341" t="n">
        <v>6142</v>
      </c>
      <c r="J30" s="346" t="s">
        <v>547</v>
      </c>
      <c r="K30" s="235" t="n">
        <f aca="false">SUM(K31)</f>
        <v>6535.75</v>
      </c>
      <c r="L30" s="235" t="n">
        <f aca="false">SUM(L31)</f>
        <v>40000</v>
      </c>
      <c r="M30" s="235" t="n">
        <f aca="false">SUM(M31)</f>
        <v>40000</v>
      </c>
      <c r="N30" s="235" t="n">
        <f aca="false">SUM(N31)</f>
        <v>10000</v>
      </c>
      <c r="O30" s="235" t="n">
        <f aca="false">SUM(O31)</f>
        <v>10000</v>
      </c>
      <c r="P30" s="235" t="n">
        <f aca="false">SUM(P31)</f>
        <v>8000</v>
      </c>
      <c r="Q30" s="235" t="n">
        <f aca="false">SUM(Q31)</f>
        <v>1636.12</v>
      </c>
      <c r="R30" s="235" t="n">
        <f aca="false">SUM(R31)</f>
        <v>5000</v>
      </c>
      <c r="S30" s="235" t="n">
        <f aca="false">SUM(S31)</f>
        <v>2241.16</v>
      </c>
      <c r="T30" s="235" t="n">
        <f aca="false">SUM(T31)</f>
        <v>0</v>
      </c>
      <c r="U30" s="235" t="n">
        <f aca="false">SUM(U31)</f>
        <v>62.5</v>
      </c>
      <c r="V30" s="235" t="n">
        <f aca="false">SUM(V31)</f>
        <v>5000</v>
      </c>
      <c r="W30" s="235" t="n">
        <f aca="false">SUM(W31)</f>
        <v>5000</v>
      </c>
      <c r="X30" s="235" t="n">
        <f aca="false">SUM(X31)</f>
        <v>5000</v>
      </c>
      <c r="Y30" s="235" t="n">
        <f aca="false">SUM(Y31)</f>
        <v>2636.79</v>
      </c>
      <c r="Z30" s="235" t="n">
        <f aca="false">SUM(Z31)</f>
        <v>5000</v>
      </c>
      <c r="AA30" s="235" t="n">
        <f aca="false">SUM(AA31)</f>
        <v>5000</v>
      </c>
      <c r="AB30" s="235" t="n">
        <f aca="false">SUM(AB31)</f>
        <v>5000</v>
      </c>
      <c r="AC30" s="235" t="n">
        <f aca="false">SUM(AC31)</f>
        <v>5000</v>
      </c>
      <c r="AD30" s="235" t="n">
        <f aca="false">SUM(AD31)</f>
        <v>0</v>
      </c>
      <c r="AE30" s="235" t="n">
        <f aca="false">SUM(AE31)</f>
        <v>0</v>
      </c>
      <c r="AF30" s="235" t="n">
        <f aca="false">SUM(AF31)</f>
        <v>5000</v>
      </c>
      <c r="AG30" s="235" t="n">
        <f aca="false">SUM(AG31)</f>
        <v>2044</v>
      </c>
      <c r="AH30" s="235" t="n">
        <f aca="false">SUM(AH31)</f>
        <v>40.88</v>
      </c>
      <c r="AI30" s="235" t="n">
        <f aca="false">SUM(AI31)</f>
        <v>3289</v>
      </c>
      <c r="AJ30" s="235" t="n">
        <f aca="false">SUM(AJ31)</f>
        <v>5000</v>
      </c>
      <c r="AK30" s="235" t="n">
        <f aca="false">SUM(AK31)</f>
        <v>0</v>
      </c>
      <c r="AL30" s="235" t="n">
        <f aca="false">SUM(AL31)</f>
        <v>5000</v>
      </c>
      <c r="AM30" s="235" t="n">
        <f aca="false">SUM(AM31)</f>
        <v>0</v>
      </c>
      <c r="AN30" s="235" t="n">
        <f aca="false">SUM(AN31)</f>
        <v>0</v>
      </c>
      <c r="AO30" s="235" t="n">
        <f aca="false">SUM(AO31)</f>
        <v>5000</v>
      </c>
      <c r="AP30" s="342" t="n">
        <f aca="false">SUM(AO30/$AO$5)</f>
        <v>663.61404207313</v>
      </c>
      <c r="AQ30" s="235" t="n">
        <f aca="false">SUM(AQ31)</f>
        <v>7000</v>
      </c>
      <c r="AR30" s="342" t="n">
        <f aca="false">SUM(AQ30/$AO$5)</f>
        <v>929.059658902382</v>
      </c>
      <c r="AS30" s="134"/>
      <c r="AT30" s="342" t="n">
        <f aca="false">SUM(AT31)</f>
        <v>439.6</v>
      </c>
      <c r="AU30" s="180"/>
      <c r="AV30" s="134" t="n">
        <f aca="false">SUM(AU30/$AO$5)</f>
        <v>0</v>
      </c>
      <c r="AW30" s="40"/>
      <c r="AX30" s="340" t="n">
        <f aca="false">SUM(AR30+AV30-AW30)</f>
        <v>929.059658902382</v>
      </c>
      <c r="AY30" s="342" t="n">
        <f aca="false">SUM(AY31)</f>
        <v>1060.32</v>
      </c>
      <c r="AZ30" s="342" t="n">
        <f aca="false">SUM(AZ31)</f>
        <v>150</v>
      </c>
      <c r="BA30" s="180"/>
      <c r="BB30" s="160" t="n">
        <f aca="false">SUM(AX30+AZ30-BA30)</f>
        <v>1079.05965890238</v>
      </c>
      <c r="BC30" s="3"/>
    </row>
    <row r="31" customFormat="false" ht="12.75" hidden="false" customHeight="false" outlineLevel="0" collapsed="false">
      <c r="A31" s="345"/>
      <c r="B31" s="346"/>
      <c r="C31" s="346"/>
      <c r="D31" s="346"/>
      <c r="E31" s="346"/>
      <c r="F31" s="346"/>
      <c r="G31" s="347"/>
      <c r="H31" s="343"/>
      <c r="I31" s="341" t="n">
        <v>61424</v>
      </c>
      <c r="J31" s="346" t="s">
        <v>548</v>
      </c>
      <c r="K31" s="235" t="n">
        <v>6535.75</v>
      </c>
      <c r="L31" s="235" t="n">
        <v>40000</v>
      </c>
      <c r="M31" s="180" t="n">
        <v>40000</v>
      </c>
      <c r="N31" s="180" t="n">
        <v>10000</v>
      </c>
      <c r="O31" s="180" t="n">
        <v>10000</v>
      </c>
      <c r="P31" s="180" t="n">
        <v>8000</v>
      </c>
      <c r="Q31" s="180" t="n">
        <v>1636.12</v>
      </c>
      <c r="R31" s="180" t="n">
        <v>5000</v>
      </c>
      <c r="S31" s="180" t="n">
        <v>2241.16</v>
      </c>
      <c r="T31" s="180"/>
      <c r="U31" s="348" t="n">
        <f aca="false">R31/P31*100</f>
        <v>62.5</v>
      </c>
      <c r="V31" s="348" t="n">
        <v>5000</v>
      </c>
      <c r="W31" s="180" t="n">
        <v>5000</v>
      </c>
      <c r="X31" s="180" t="n">
        <v>5000</v>
      </c>
      <c r="Y31" s="180" t="n">
        <v>2636.79</v>
      </c>
      <c r="Z31" s="180" t="n">
        <v>5000</v>
      </c>
      <c r="AA31" s="235" t="n">
        <v>5000</v>
      </c>
      <c r="AB31" s="235" t="n">
        <v>5000</v>
      </c>
      <c r="AC31" s="235" t="n">
        <v>5000</v>
      </c>
      <c r="AD31" s="235"/>
      <c r="AE31" s="235"/>
      <c r="AF31" s="235" t="n">
        <f aca="false">SUM(AC31+AD31-AE31)</f>
        <v>5000</v>
      </c>
      <c r="AG31" s="180" t="n">
        <v>2044</v>
      </c>
      <c r="AH31" s="180" t="n">
        <f aca="false">SUM(AG31/AA31*100)</f>
        <v>40.88</v>
      </c>
      <c r="AI31" s="180" t="n">
        <v>3289</v>
      </c>
      <c r="AJ31" s="180" t="n">
        <v>5000</v>
      </c>
      <c r="AK31" s="180"/>
      <c r="AL31" s="180" t="n">
        <v>5000</v>
      </c>
      <c r="AM31" s="180"/>
      <c r="AN31" s="180"/>
      <c r="AO31" s="180" t="n">
        <f aca="false">SUM(AL31+AM31-AN31)</f>
        <v>5000</v>
      </c>
      <c r="AP31" s="342" t="n">
        <f aca="false">SUM(AO31/$AO$5)</f>
        <v>663.61404207313</v>
      </c>
      <c r="AQ31" s="180" t="n">
        <v>7000</v>
      </c>
      <c r="AR31" s="342" t="n">
        <f aca="false">SUM(AQ31/$AO$5)</f>
        <v>929.059658902382</v>
      </c>
      <c r="AS31" s="134"/>
      <c r="AT31" s="342" t="n">
        <v>439.6</v>
      </c>
      <c r="AU31" s="180"/>
      <c r="AV31" s="134" t="n">
        <f aca="false">SUM(AU31/$AO$5)</f>
        <v>0</v>
      </c>
      <c r="AW31" s="40"/>
      <c r="AX31" s="340" t="n">
        <f aca="false">SUM(AR31+AV31-AW31)</f>
        <v>929.059658902382</v>
      </c>
      <c r="AY31" s="342" t="n">
        <v>1060.32</v>
      </c>
      <c r="AZ31" s="180" t="n">
        <v>150</v>
      </c>
      <c r="BA31" s="180"/>
      <c r="BB31" s="160" t="n">
        <f aca="false">SUM(AX31+AZ31-BA31)</f>
        <v>1079.05965890238</v>
      </c>
      <c r="BC31" s="3"/>
    </row>
    <row r="32" customFormat="false" ht="12.75" hidden="false" customHeight="false" outlineLevel="0" collapsed="false">
      <c r="A32" s="345" t="s">
        <v>186</v>
      </c>
      <c r="B32" s="346"/>
      <c r="C32" s="346"/>
      <c r="D32" s="346"/>
      <c r="E32" s="346"/>
      <c r="F32" s="346"/>
      <c r="G32" s="347"/>
      <c r="H32" s="343"/>
      <c r="I32" s="341" t="n">
        <v>6145</v>
      </c>
      <c r="J32" s="346" t="s">
        <v>549</v>
      </c>
      <c r="K32" s="235" t="n">
        <f aca="false">SUM(K33:K33)</f>
        <v>21169.95</v>
      </c>
      <c r="L32" s="235" t="n">
        <f aca="false">SUM(L33:L33)</f>
        <v>15000</v>
      </c>
      <c r="M32" s="235" t="n">
        <f aca="false">SUM(M33:M33)</f>
        <v>15000</v>
      </c>
      <c r="N32" s="235" t="n">
        <f aca="false">SUM(N33:N33)</f>
        <v>10000</v>
      </c>
      <c r="O32" s="235" t="n">
        <f aca="false">SUM(O33:O33)</f>
        <v>10000</v>
      </c>
      <c r="P32" s="235" t="n">
        <f aca="false">SUM(P33:P33)</f>
        <v>6000</v>
      </c>
      <c r="Q32" s="235" t="n">
        <f aca="false">SUM(Q33:Q33)</f>
        <v>295.65</v>
      </c>
      <c r="R32" s="235" t="n">
        <f aca="false">SUM(R33:R33)</f>
        <v>6000</v>
      </c>
      <c r="S32" s="235" t="n">
        <f aca="false">SUM(S33:S33)</f>
        <v>1455.94</v>
      </c>
      <c r="T32" s="235" t="n">
        <f aca="false">SUM(T33:T33)</f>
        <v>0</v>
      </c>
      <c r="U32" s="235" t="n">
        <f aca="false">SUM(U33:U33)</f>
        <v>100</v>
      </c>
      <c r="V32" s="235" t="n">
        <f aca="false">SUM(V33:V33)</f>
        <v>4000</v>
      </c>
      <c r="W32" s="235" t="n">
        <f aca="false">SUM(W33:W33)</f>
        <v>4000</v>
      </c>
      <c r="X32" s="235" t="n">
        <f aca="false">SUM(X33:X33)</f>
        <v>3000</v>
      </c>
      <c r="Y32" s="235" t="n">
        <f aca="false">SUM(Y33:Y33)</f>
        <v>0</v>
      </c>
      <c r="Z32" s="235" t="n">
        <v>0</v>
      </c>
      <c r="AA32" s="235" t="n">
        <f aca="false">SUM(AA33:AA33)</f>
        <v>3000</v>
      </c>
      <c r="AB32" s="235" t="n">
        <f aca="false">SUM(AB33:AB33)</f>
        <v>3000</v>
      </c>
      <c r="AC32" s="235" t="n">
        <f aca="false">SUM(AC33:AC33)</f>
        <v>1000</v>
      </c>
      <c r="AD32" s="235" t="n">
        <f aca="false">SUM(AD33:AD33)</f>
        <v>0</v>
      </c>
      <c r="AE32" s="235" t="n">
        <f aca="false">SUM(AE33:AE33)</f>
        <v>0</v>
      </c>
      <c r="AF32" s="235" t="n">
        <f aca="false">SUM(AF33:AF33)</f>
        <v>1000</v>
      </c>
      <c r="AG32" s="235" t="n">
        <f aca="false">SUM(AG33:AG33)</f>
        <v>21.66</v>
      </c>
      <c r="AH32" s="235" t="n">
        <f aca="false">SUM(AH33:AH33)</f>
        <v>0.722</v>
      </c>
      <c r="AI32" s="348" t="n">
        <f aca="false">SUM(AI33:AI33)</f>
        <v>21.66</v>
      </c>
      <c r="AJ32" s="235" t="n">
        <f aca="false">SUM(AJ33:AJ33)</f>
        <v>1000</v>
      </c>
      <c r="AK32" s="235" t="n">
        <f aca="false">SUM(AK33:AK33)</f>
        <v>0</v>
      </c>
      <c r="AL32" s="235" t="n">
        <f aca="false">SUM(AL33:AL33)</f>
        <v>0</v>
      </c>
      <c r="AM32" s="235" t="n">
        <f aca="false">SUM(AM33:AM33)</f>
        <v>0</v>
      </c>
      <c r="AN32" s="235" t="n">
        <f aca="false">SUM(AN33:AN33)</f>
        <v>0</v>
      </c>
      <c r="AO32" s="235" t="n">
        <f aca="false">SUM(AO33:AO33)</f>
        <v>0</v>
      </c>
      <c r="AP32" s="342" t="n">
        <f aca="false">SUM(AO32/$AO$5)</f>
        <v>0</v>
      </c>
      <c r="AQ32" s="180"/>
      <c r="AR32" s="342" t="n">
        <f aca="false">SUM(AQ32/$AO$5)</f>
        <v>0</v>
      </c>
      <c r="AS32" s="134"/>
      <c r="AT32" s="342" t="n">
        <f aca="false">SUM(AS32/$AO$5)</f>
        <v>0</v>
      </c>
      <c r="AU32" s="180"/>
      <c r="AV32" s="134" t="n">
        <f aca="false">SUM(AU32/$AO$5)</f>
        <v>0</v>
      </c>
      <c r="AW32" s="40"/>
      <c r="AX32" s="340" t="n">
        <f aca="false">SUM(AR32+AV32-AW32)</f>
        <v>0</v>
      </c>
      <c r="AY32" s="342"/>
      <c r="AZ32" s="180"/>
      <c r="BA32" s="180"/>
      <c r="BB32" s="160" t="n">
        <f aca="false">SUM(AX32+AZ32-BA32)</f>
        <v>0</v>
      </c>
      <c r="BC32" s="3"/>
    </row>
    <row r="33" customFormat="false" ht="12.75" hidden="false" customHeight="false" outlineLevel="0" collapsed="false">
      <c r="A33" s="345"/>
      <c r="B33" s="346"/>
      <c r="C33" s="346"/>
      <c r="D33" s="346"/>
      <c r="E33" s="346"/>
      <c r="F33" s="346"/>
      <c r="G33" s="347"/>
      <c r="H33" s="343"/>
      <c r="I33" s="341" t="n">
        <v>61453</v>
      </c>
      <c r="J33" s="346" t="s">
        <v>550</v>
      </c>
      <c r="K33" s="235" t="n">
        <v>21169.95</v>
      </c>
      <c r="L33" s="235" t="n">
        <v>15000</v>
      </c>
      <c r="M33" s="180" t="n">
        <v>15000</v>
      </c>
      <c r="N33" s="180" t="n">
        <v>10000</v>
      </c>
      <c r="O33" s="180" t="n">
        <v>10000</v>
      </c>
      <c r="P33" s="180" t="n">
        <v>6000</v>
      </c>
      <c r="Q33" s="180" t="n">
        <v>295.65</v>
      </c>
      <c r="R33" s="180" t="n">
        <v>6000</v>
      </c>
      <c r="S33" s="180" t="n">
        <v>1455.94</v>
      </c>
      <c r="T33" s="180"/>
      <c r="U33" s="348" t="n">
        <f aca="false">R33/P33*100</f>
        <v>100</v>
      </c>
      <c r="V33" s="348" t="n">
        <v>4000</v>
      </c>
      <c r="W33" s="180" t="n">
        <v>4000</v>
      </c>
      <c r="X33" s="180" t="n">
        <v>3000</v>
      </c>
      <c r="Y33" s="180"/>
      <c r="Z33" s="180" t="n">
        <v>0</v>
      </c>
      <c r="AA33" s="235" t="n">
        <v>3000</v>
      </c>
      <c r="AB33" s="235" t="n">
        <v>3000</v>
      </c>
      <c r="AC33" s="235" t="n">
        <v>1000</v>
      </c>
      <c r="AD33" s="235"/>
      <c r="AE33" s="235"/>
      <c r="AF33" s="235" t="n">
        <f aca="false">SUM(AC33+AD33-AE33)</f>
        <v>1000</v>
      </c>
      <c r="AG33" s="180" t="n">
        <v>21.66</v>
      </c>
      <c r="AH33" s="180" t="n">
        <f aca="false">SUM(AG33/AA33*100)</f>
        <v>0.722</v>
      </c>
      <c r="AI33" s="215" t="n">
        <v>21.66</v>
      </c>
      <c r="AJ33" s="180" t="n">
        <v>1000</v>
      </c>
      <c r="AK33" s="180"/>
      <c r="AL33" s="180"/>
      <c r="AM33" s="180"/>
      <c r="AN33" s="180"/>
      <c r="AO33" s="180" t="n">
        <f aca="false">SUM(AL33+AM33-AN33)</f>
        <v>0</v>
      </c>
      <c r="AP33" s="342" t="n">
        <f aca="false">SUM(AO33/$AO$5)</f>
        <v>0</v>
      </c>
      <c r="AQ33" s="180"/>
      <c r="AR33" s="342" t="n">
        <f aca="false">SUM(AQ33/$AO$5)</f>
        <v>0</v>
      </c>
      <c r="AS33" s="134"/>
      <c r="AT33" s="342" t="n">
        <f aca="false">SUM(AS33/$AO$5)</f>
        <v>0</v>
      </c>
      <c r="AU33" s="180"/>
      <c r="AV33" s="134" t="n">
        <f aca="false">SUM(AU33/$AO$5)</f>
        <v>0</v>
      </c>
      <c r="AW33" s="40"/>
      <c r="AX33" s="340" t="n">
        <f aca="false">SUM(AR33+AV33-AW33)</f>
        <v>0</v>
      </c>
      <c r="AY33" s="342"/>
      <c r="AZ33" s="180"/>
      <c r="BA33" s="180"/>
      <c r="BB33" s="160" t="n">
        <f aca="false">SUM(AX33+AZ33-BA33)</f>
        <v>0</v>
      </c>
      <c r="BC33" s="3"/>
    </row>
    <row r="34" s="5" customFormat="true" ht="12.75" hidden="false" customHeight="false" outlineLevel="0" collapsed="false">
      <c r="A34" s="343"/>
      <c r="B34" s="133"/>
      <c r="C34" s="133"/>
      <c r="D34" s="133"/>
      <c r="E34" s="133"/>
      <c r="F34" s="133"/>
      <c r="G34" s="344"/>
      <c r="H34" s="343" t="s">
        <v>551</v>
      </c>
      <c r="I34" s="341" t="n">
        <v>63</v>
      </c>
      <c r="J34" s="133" t="s">
        <v>28</v>
      </c>
      <c r="K34" s="134" t="n">
        <f aca="false">SUM(K35)</f>
        <v>386188.13</v>
      </c>
      <c r="L34" s="134" t="n">
        <f aca="false">SUM(L35)</f>
        <v>688000</v>
      </c>
      <c r="M34" s="134" t="n">
        <f aca="false">SUM(M35)</f>
        <v>688000</v>
      </c>
      <c r="N34" s="134" t="e">
        <f aca="false">SUM(N35+N50)</f>
        <v>#REF!</v>
      </c>
      <c r="O34" s="134" t="e">
        <f aca="false">SUM(O35+O50)</f>
        <v>#REF!</v>
      </c>
      <c r="P34" s="134" t="e">
        <f aca="false">SUM(P35+P50)</f>
        <v>#REF!</v>
      </c>
      <c r="Q34" s="134" t="e">
        <f aca="false">SUM(Q35+Q50)</f>
        <v>#REF!</v>
      </c>
      <c r="R34" s="134" t="n">
        <f aca="false">SUM(R35+R50)</f>
        <v>1351550</v>
      </c>
      <c r="S34" s="134" t="n">
        <f aca="false">SUM(S35+S50)</f>
        <v>782560.53</v>
      </c>
      <c r="T34" s="134" t="n">
        <f aca="false">SUM(T35+T50)</f>
        <v>0</v>
      </c>
      <c r="U34" s="134" t="n">
        <f aca="false">SUM(U35+U50)</f>
        <v>247.751098720181</v>
      </c>
      <c r="V34" s="134" t="n">
        <f aca="false">SUM(V35+V50)</f>
        <v>1515020</v>
      </c>
      <c r="W34" s="134" t="n">
        <f aca="false">SUM(W35+W50+W54)</f>
        <v>1560000</v>
      </c>
      <c r="X34" s="134" t="n">
        <f aca="false">SUM(X35+X50+X54)</f>
        <v>1768000</v>
      </c>
      <c r="Y34" s="134" t="n">
        <f aca="false">SUM(Y35+Y50+Y54)</f>
        <v>633683.72</v>
      </c>
      <c r="Z34" s="134" t="n">
        <f aca="false">SUM(Z35+Z50+Z54)</f>
        <v>2798000</v>
      </c>
      <c r="AA34" s="134" t="n">
        <f aca="false">SUM(AA35+AA50+AA54)</f>
        <v>1060000</v>
      </c>
      <c r="AB34" s="134" t="n">
        <f aca="false">SUM(AB35+AB50+AB54)</f>
        <v>1630000</v>
      </c>
      <c r="AC34" s="134" t="n">
        <f aca="false">SUM(AC35+AC50+AC54)</f>
        <v>1848000</v>
      </c>
      <c r="AD34" s="134" t="n">
        <f aca="false">SUM(AD35+AD50+AD54)</f>
        <v>0</v>
      </c>
      <c r="AE34" s="134" t="n">
        <f aca="false">SUM(AE35+AE50+AE54)</f>
        <v>0</v>
      </c>
      <c r="AF34" s="134" t="n">
        <f aca="false">SUM(AF35+AF50+AF54)</f>
        <v>1848000</v>
      </c>
      <c r="AG34" s="134" t="n">
        <f aca="false">SUM(AG35+AG50+AG54)</f>
        <v>494692.16</v>
      </c>
      <c r="AH34" s="134" t="n">
        <f aca="false">SUM(AH35+AH50+AH54)</f>
        <v>114.705406428571</v>
      </c>
      <c r="AI34" s="342" t="n">
        <v>467000</v>
      </c>
      <c r="AJ34" s="134" t="n">
        <f aca="false">SUM(AJ35+AJ50+AJ54)</f>
        <v>4826000</v>
      </c>
      <c r="AK34" s="134" t="n">
        <f aca="false">SUM(AK35+AK50+AK54)</f>
        <v>2054982.68</v>
      </c>
      <c r="AL34" s="134" t="n">
        <f aca="false">SUM(AL35+AL50+AL54)</f>
        <v>7273025</v>
      </c>
      <c r="AM34" s="134" t="n">
        <f aca="false">SUM(AM35+AM50+AM54)</f>
        <v>180000</v>
      </c>
      <c r="AN34" s="134" t="n">
        <f aca="false">SUM(AN35+AN50+AN54)</f>
        <v>100000</v>
      </c>
      <c r="AO34" s="134" t="n">
        <f aca="false">SUM(AO35+AO50+AO54)</f>
        <v>8753025</v>
      </c>
      <c r="AP34" s="342" t="n">
        <f aca="false">SUM(AO34/$AO$5)</f>
        <v>1161726.06012343</v>
      </c>
      <c r="AQ34" s="134" t="n">
        <f aca="false">SUM(AQ35+AQ50+AQ54)</f>
        <v>10605000</v>
      </c>
      <c r="AR34" s="342" t="n">
        <f aca="false">SUM(AR35+AR50+AR54)</f>
        <v>1407525.38323711</v>
      </c>
      <c r="AS34" s="342" t="n">
        <f aca="false">SUM(AS35+AS50+AS54)</f>
        <v>0</v>
      </c>
      <c r="AT34" s="342" t="n">
        <f aca="false">SUM(AT35+AT50+AT54)</f>
        <v>289028.98</v>
      </c>
      <c r="AU34" s="342" t="n">
        <f aca="false">SUM(AU35+AU50+AU54)</f>
        <v>0</v>
      </c>
      <c r="AV34" s="342" t="n">
        <f aca="false">SUM(AV35+AV50+AV54)</f>
        <v>173977.03</v>
      </c>
      <c r="AW34" s="342" t="n">
        <f aca="false">SUM(AW35+AW50+AW54)</f>
        <v>0</v>
      </c>
      <c r="AX34" s="342" t="n">
        <f aca="false">SUM(AX35+AX50+AX54)</f>
        <v>1581502.41323711</v>
      </c>
      <c r="AY34" s="342" t="n">
        <f aca="false">SUM(AY35+AY50+AY54)</f>
        <v>495385.12</v>
      </c>
      <c r="AZ34" s="342" t="n">
        <f aca="false">SUM(AZ35+AZ50+AZ54)</f>
        <v>58714.35</v>
      </c>
      <c r="BA34" s="342" t="n">
        <f aca="false">SUM(BA35+BA50+BA54)</f>
        <v>1142442.5</v>
      </c>
      <c r="BB34" s="342" t="n">
        <f aca="false">SUM(BB35+BB50+BB54)</f>
        <v>497774.263237109</v>
      </c>
      <c r="BC34" s="342"/>
    </row>
    <row r="35" customFormat="false" ht="12.75" hidden="false" customHeight="false" outlineLevel="0" collapsed="false">
      <c r="A35" s="345"/>
      <c r="B35" s="346"/>
      <c r="C35" s="346"/>
      <c r="D35" s="346"/>
      <c r="E35" s="346"/>
      <c r="F35" s="346"/>
      <c r="G35" s="347"/>
      <c r="H35" s="343"/>
      <c r="I35" s="341" t="n">
        <v>633</v>
      </c>
      <c r="J35" s="346" t="s">
        <v>552</v>
      </c>
      <c r="K35" s="235" t="n">
        <f aca="false">SUM(K36+K43)</f>
        <v>386188.13</v>
      </c>
      <c r="L35" s="235" t="n">
        <f aca="false">SUM(L36+L43)</f>
        <v>688000</v>
      </c>
      <c r="M35" s="235" t="n">
        <f aca="false">SUM(M36+M43)</f>
        <v>688000</v>
      </c>
      <c r="N35" s="235" t="n">
        <f aca="false">SUM(N36+N43)</f>
        <v>730000</v>
      </c>
      <c r="O35" s="235" t="n">
        <f aca="false">SUM(O36+O43)</f>
        <v>730000</v>
      </c>
      <c r="P35" s="235" t="n">
        <f aca="false">SUM(P36+P43)</f>
        <v>1264362</v>
      </c>
      <c r="Q35" s="235" t="n">
        <f aca="false">SUM(Q36+Q43)</f>
        <v>619540</v>
      </c>
      <c r="R35" s="235" t="n">
        <f aca="false">SUM(R36+R43)</f>
        <v>1141550</v>
      </c>
      <c r="S35" s="235" t="n">
        <f aca="false">SUM(S36+S43)</f>
        <v>559926</v>
      </c>
      <c r="T35" s="235" t="n">
        <f aca="false">SUM(T36+T43)</f>
        <v>0</v>
      </c>
      <c r="U35" s="235" t="n">
        <f aca="false">SUM(U36+U43)</f>
        <v>247.751098720181</v>
      </c>
      <c r="V35" s="235" t="n">
        <f aca="false">SUM(V36+V43)</f>
        <v>1315020</v>
      </c>
      <c r="W35" s="235" t="n">
        <f aca="false">SUM(W36+W43)</f>
        <v>410000</v>
      </c>
      <c r="X35" s="235" t="n">
        <f aca="false">SUM(X36+X43)</f>
        <v>308000</v>
      </c>
      <c r="Y35" s="235" t="n">
        <f aca="false">SUM(Y36+Y43)</f>
        <v>0</v>
      </c>
      <c r="Z35" s="235" t="n">
        <f aca="false">SUM(Z36+Z43)</f>
        <v>1338000</v>
      </c>
      <c r="AA35" s="235" t="n">
        <f aca="false">SUM(AA36+AA43)</f>
        <v>510000</v>
      </c>
      <c r="AB35" s="235" t="n">
        <f aca="false">SUM(AB36+AB43)</f>
        <v>730000</v>
      </c>
      <c r="AC35" s="235" t="n">
        <f aca="false">SUM(AC36+AC43)</f>
        <v>1028000</v>
      </c>
      <c r="AD35" s="235" t="n">
        <f aca="false">SUM(AD36+AD43)</f>
        <v>0</v>
      </c>
      <c r="AE35" s="235" t="n">
        <f aca="false">SUM(AE36+AE43)</f>
        <v>0</v>
      </c>
      <c r="AF35" s="235" t="n">
        <f aca="false">SUM(AF36+AF43)</f>
        <v>1028000</v>
      </c>
      <c r="AG35" s="235" t="n">
        <f aca="false">SUM(AG36+AG43)</f>
        <v>316767.17</v>
      </c>
      <c r="AH35" s="235" t="n">
        <f aca="false">SUM(AH36+AH43)</f>
        <v>40</v>
      </c>
      <c r="AI35" s="348" t="n">
        <f aca="false">SUM(AI36+AI43)</f>
        <v>509748.22</v>
      </c>
      <c r="AJ35" s="235" t="n">
        <f aca="false">SUM(AJ36+AJ43)</f>
        <v>3726000</v>
      </c>
      <c r="AK35" s="235" t="n">
        <f aca="false">SUM(AK36+AK43)</f>
        <v>1408149.48</v>
      </c>
      <c r="AL35" s="235" t="n">
        <f aca="false">SUM(AL36+AL43)</f>
        <v>3238025</v>
      </c>
      <c r="AM35" s="235" t="n">
        <f aca="false">SUM(AM36+AM43)</f>
        <v>180000</v>
      </c>
      <c r="AN35" s="235" t="n">
        <f aca="false">SUM(AN36+AN43)</f>
        <v>100000</v>
      </c>
      <c r="AO35" s="235" t="n">
        <f aca="false">SUM(AO36+AO43)</f>
        <v>3318025</v>
      </c>
      <c r="AP35" s="342" t="n">
        <f aca="false">SUM(AO35/$AO$5)</f>
        <v>440377.59638994</v>
      </c>
      <c r="AQ35" s="235" t="n">
        <f aca="false">SUM(AQ36+AQ43)</f>
        <v>3050000</v>
      </c>
      <c r="AR35" s="342" t="n">
        <f aca="false">SUM(AR36+AR43)</f>
        <v>404804.565664609</v>
      </c>
      <c r="AS35" s="134"/>
      <c r="AT35" s="342" t="n">
        <f aca="false">SUM(AT36:AT49)</f>
        <v>202726.33</v>
      </c>
      <c r="AU35" s="342" t="n">
        <f aca="false">SUM(AU36:AU49)</f>
        <v>0</v>
      </c>
      <c r="AV35" s="342" t="n">
        <f aca="false">SUM(AV36:AV49)</f>
        <v>16727.72</v>
      </c>
      <c r="AW35" s="342" t="n">
        <f aca="false">SUM(AW36:AW49)</f>
        <v>0</v>
      </c>
      <c r="AX35" s="340" t="n">
        <f aca="false">SUM(AR35+AV35-AW35)</f>
        <v>421532.285664609</v>
      </c>
      <c r="AY35" s="342" t="n">
        <f aca="false">SUM(AY36+AY43)</f>
        <v>386627.72</v>
      </c>
      <c r="AZ35" s="342" t="n">
        <f aca="false">SUM(AZ36+AZ43)</f>
        <v>48714.35</v>
      </c>
      <c r="BA35" s="342" t="n">
        <f aca="false">SUM(BA36+BA43)</f>
        <v>68872.38</v>
      </c>
      <c r="BB35" s="342" t="n">
        <f aca="false">SUM(BB36+BB43)</f>
        <v>401374.255664609</v>
      </c>
      <c r="BC35" s="3"/>
    </row>
    <row r="36" customFormat="false" ht="12.75" hidden="false" customHeight="false" outlineLevel="0" collapsed="false">
      <c r="A36" s="345"/>
      <c r="B36" s="346"/>
      <c r="C36" s="346"/>
      <c r="D36" s="346" t="s">
        <v>273</v>
      </c>
      <c r="E36" s="346"/>
      <c r="F36" s="346"/>
      <c r="G36" s="347"/>
      <c r="H36" s="343"/>
      <c r="I36" s="341" t="n">
        <v>6331</v>
      </c>
      <c r="J36" s="346" t="s">
        <v>553</v>
      </c>
      <c r="K36" s="235" t="n">
        <f aca="false">SUM(K37:K42)</f>
        <v>186188.13</v>
      </c>
      <c r="L36" s="235" t="n">
        <f aca="false">SUM(L37:L42)</f>
        <v>438000</v>
      </c>
      <c r="M36" s="235" t="n">
        <f aca="false">SUM(M37:M42)</f>
        <v>438000</v>
      </c>
      <c r="N36" s="235" t="n">
        <f aca="false">SUM(N37:N42)</f>
        <v>490000</v>
      </c>
      <c r="O36" s="235" t="n">
        <f aca="false">SUM(O37:O42)</f>
        <v>490000</v>
      </c>
      <c r="P36" s="235" t="n">
        <f aca="false">SUM(P37:P42)</f>
        <v>1064362</v>
      </c>
      <c r="Q36" s="235" t="n">
        <f aca="false">SUM(Q37:Q42)</f>
        <v>619540</v>
      </c>
      <c r="R36" s="235" t="n">
        <f aca="false">SUM(R37:R42)</f>
        <v>1041550</v>
      </c>
      <c r="S36" s="235" t="n">
        <f aca="false">SUM(S37:S42)</f>
        <v>559926</v>
      </c>
      <c r="T36" s="235" t="n">
        <f aca="false">SUM(T37:T42)</f>
        <v>0</v>
      </c>
      <c r="U36" s="235" t="n">
        <f aca="false">SUM(U37:U42)</f>
        <v>197.751098720181</v>
      </c>
      <c r="V36" s="235" t="n">
        <f aca="false">SUM(V37:V42)</f>
        <v>1315020</v>
      </c>
      <c r="W36" s="235" t="n">
        <f aca="false">SUM(W37:W42)</f>
        <v>65000</v>
      </c>
      <c r="X36" s="235" t="n">
        <f aca="false">SUM(X37:X42)</f>
        <v>8000</v>
      </c>
      <c r="Y36" s="235" t="n">
        <f aca="false">SUM(Y37:Y42)</f>
        <v>0</v>
      </c>
      <c r="Z36" s="235" t="n">
        <f aca="false">SUM(Z37:Z42)</f>
        <v>8000</v>
      </c>
      <c r="AA36" s="235" t="n">
        <f aca="false">SUM(AA37:AA42)</f>
        <v>110000</v>
      </c>
      <c r="AB36" s="235" t="n">
        <f aca="false">SUM(AB37:AB42)</f>
        <v>110000</v>
      </c>
      <c r="AC36" s="235" t="n">
        <f aca="false">SUM(AC37:AC42)</f>
        <v>208000</v>
      </c>
      <c r="AD36" s="235"/>
      <c r="AE36" s="235" t="n">
        <f aca="false">SUM(AE37:AE42)</f>
        <v>0</v>
      </c>
      <c r="AF36" s="235" t="n">
        <f aca="false">SUM(AF37:AF42)</f>
        <v>208000</v>
      </c>
      <c r="AG36" s="235" t="n">
        <f aca="false">SUM(AG37:AG42)</f>
        <v>116767.17</v>
      </c>
      <c r="AH36" s="235" t="n">
        <f aca="false">SUM(AH37:AH42)</f>
        <v>40</v>
      </c>
      <c r="AI36" s="348" t="n">
        <f aca="false">SUM(AI37:AI42)</f>
        <v>206356.22</v>
      </c>
      <c r="AJ36" s="235" t="n">
        <f aca="false">SUM(AJ37:AJ42)</f>
        <v>2426000</v>
      </c>
      <c r="AK36" s="235" t="n">
        <f aca="false">SUM(AK37:AK42)</f>
        <v>1108149.48</v>
      </c>
      <c r="AL36" s="235" t="n">
        <f aca="false">SUM(AL37:AL42)</f>
        <v>2338025</v>
      </c>
      <c r="AM36" s="235" t="n">
        <f aca="false">SUM(AM37:AM42)</f>
        <v>30000</v>
      </c>
      <c r="AN36" s="235" t="n">
        <f aca="false">SUM(AN37:AN42)</f>
        <v>0</v>
      </c>
      <c r="AO36" s="235" t="n">
        <f aca="false">SUM(AO37:AO42)</f>
        <v>2368025</v>
      </c>
      <c r="AP36" s="342" t="n">
        <f aca="false">SUM(AO36/$AO$5)</f>
        <v>314290.928396045</v>
      </c>
      <c r="AQ36" s="235" t="n">
        <f aca="false">SUM(AQ37:AQ42)</f>
        <v>2200000</v>
      </c>
      <c r="AR36" s="342" t="n">
        <f aca="false">SUM(AQ36/$AO$5)</f>
        <v>291990.178512177</v>
      </c>
      <c r="AS36" s="134"/>
      <c r="AT36" s="342" t="n">
        <f aca="false">SUM(AS36/$AO$5)</f>
        <v>0</v>
      </c>
      <c r="AU36" s="180"/>
      <c r="AV36" s="134" t="n">
        <f aca="false">SUM(AU36/$AO$5)</f>
        <v>0</v>
      </c>
      <c r="AW36" s="40"/>
      <c r="AX36" s="340" t="n">
        <f aca="false">SUM(AX38:AX42)</f>
        <v>291990.178512177</v>
      </c>
      <c r="AY36" s="340" t="n">
        <f aca="false">SUM(AY38:AY42)</f>
        <v>287501.97</v>
      </c>
      <c r="AZ36" s="340" t="n">
        <f aca="false">SUM(AZ38:AZ42)</f>
        <v>9714.35</v>
      </c>
      <c r="BA36" s="340" t="n">
        <f aca="false">SUM(BA38:BA42)</f>
        <v>13272.28</v>
      </c>
      <c r="BB36" s="340" t="n">
        <f aca="false">SUM(BB38:BB42)</f>
        <v>288432.248512177</v>
      </c>
      <c r="BC36" s="3"/>
    </row>
    <row r="37" customFormat="false" ht="12.75" hidden="true" customHeight="false" outlineLevel="0" collapsed="false">
      <c r="A37" s="345"/>
      <c r="B37" s="346"/>
      <c r="C37" s="346"/>
      <c r="D37" s="346"/>
      <c r="E37" s="346"/>
      <c r="F37" s="346"/>
      <c r="G37" s="347"/>
      <c r="H37" s="343"/>
      <c r="I37" s="341" t="n">
        <v>63311</v>
      </c>
      <c r="J37" s="346" t="s">
        <v>554</v>
      </c>
      <c r="K37" s="235" t="n">
        <v>77661.47</v>
      </c>
      <c r="L37" s="235" t="n">
        <v>150000</v>
      </c>
      <c r="M37" s="180" t="n">
        <v>150000</v>
      </c>
      <c r="N37" s="180" t="n">
        <v>290000</v>
      </c>
      <c r="O37" s="180" t="n">
        <v>290000</v>
      </c>
      <c r="P37" s="180" t="n">
        <v>1014362</v>
      </c>
      <c r="Q37" s="180" t="n">
        <v>619540</v>
      </c>
      <c r="R37" s="180" t="n">
        <v>991550</v>
      </c>
      <c r="S37" s="180" t="n">
        <v>559926</v>
      </c>
      <c r="T37" s="180"/>
      <c r="U37" s="348" t="n">
        <f aca="false">R37/P37*100</f>
        <v>97.7510987201808</v>
      </c>
      <c r="V37" s="348" t="n">
        <v>1265020</v>
      </c>
      <c r="W37" s="180" t="n">
        <v>57000</v>
      </c>
      <c r="X37" s="180" t="n">
        <v>0</v>
      </c>
      <c r="Y37" s="180"/>
      <c r="Z37" s="180" t="n">
        <v>0</v>
      </c>
      <c r="AA37" s="235"/>
      <c r="AB37" s="235"/>
      <c r="AC37" s="235" t="n">
        <v>116000</v>
      </c>
      <c r="AD37" s="235"/>
      <c r="AE37" s="235"/>
      <c r="AF37" s="235" t="n">
        <f aca="false">SUM(AC37+AD37-AE37)</f>
        <v>116000</v>
      </c>
      <c r="AG37" s="180" t="n">
        <v>76767.17</v>
      </c>
      <c r="AH37" s="180" t="n">
        <v>0</v>
      </c>
      <c r="AI37" s="215" t="n">
        <v>102356.22</v>
      </c>
      <c r="AJ37" s="180" t="n">
        <v>116000</v>
      </c>
      <c r="AK37" s="180"/>
      <c r="AL37" s="180"/>
      <c r="AM37" s="180"/>
      <c r="AN37" s="180"/>
      <c r="AO37" s="180" t="n">
        <f aca="false">SUM(AL37+AM37-AN37)</f>
        <v>0</v>
      </c>
      <c r="AP37" s="342" t="n">
        <f aca="false">SUM(AO37/$AO$5)</f>
        <v>0</v>
      </c>
      <c r="AQ37" s="180"/>
      <c r="AR37" s="342" t="n">
        <f aca="false">SUM(AQ37/$AO$5)</f>
        <v>0</v>
      </c>
      <c r="AS37" s="134"/>
      <c r="AT37" s="342" t="n">
        <f aca="false">SUM(AS37/$AO$5)</f>
        <v>0</v>
      </c>
      <c r="AU37" s="180"/>
      <c r="AV37" s="134" t="n">
        <f aca="false">SUM(AU37/$AO$5)</f>
        <v>0</v>
      </c>
      <c r="AW37" s="40"/>
      <c r="AX37" s="340" t="n">
        <f aca="false">SUM(AR37+AV37-AW37)</f>
        <v>0</v>
      </c>
      <c r="AY37" s="342"/>
      <c r="AZ37" s="180"/>
      <c r="BA37" s="180"/>
      <c r="BB37" s="160" t="n">
        <f aca="false">SUM(AX37+AZ37-BA37)</f>
        <v>0</v>
      </c>
      <c r="BC37" s="3"/>
    </row>
    <row r="38" customFormat="false" ht="12.75" hidden="false" customHeight="false" outlineLevel="0" collapsed="false">
      <c r="A38" s="345"/>
      <c r="B38" s="346"/>
      <c r="C38" s="346"/>
      <c r="D38" s="346"/>
      <c r="E38" s="346"/>
      <c r="F38" s="346"/>
      <c r="G38" s="347"/>
      <c r="H38" s="343"/>
      <c r="I38" s="341" t="n">
        <v>63311</v>
      </c>
      <c r="J38" s="346" t="s">
        <v>555</v>
      </c>
      <c r="K38" s="235"/>
      <c r="L38" s="235"/>
      <c r="M38" s="180"/>
      <c r="N38" s="180"/>
      <c r="O38" s="180"/>
      <c r="P38" s="180"/>
      <c r="Q38" s="180"/>
      <c r="R38" s="180"/>
      <c r="S38" s="180"/>
      <c r="T38" s="180"/>
      <c r="U38" s="348"/>
      <c r="V38" s="348"/>
      <c r="W38" s="180"/>
      <c r="X38" s="180"/>
      <c r="Y38" s="180"/>
      <c r="Z38" s="180"/>
      <c r="AA38" s="235"/>
      <c r="AB38" s="235"/>
      <c r="AC38" s="235"/>
      <c r="AD38" s="235"/>
      <c r="AE38" s="235"/>
      <c r="AF38" s="235"/>
      <c r="AG38" s="180"/>
      <c r="AH38" s="180"/>
      <c r="AI38" s="215"/>
      <c r="AJ38" s="180" t="n">
        <v>2200000</v>
      </c>
      <c r="AK38" s="180" t="n">
        <v>1108149.48</v>
      </c>
      <c r="AL38" s="180" t="n">
        <v>2200000</v>
      </c>
      <c r="AM38" s="180"/>
      <c r="AN38" s="349"/>
      <c r="AO38" s="180" t="n">
        <f aca="false">SUM(AL38+AM38-AN38)</f>
        <v>2200000</v>
      </c>
      <c r="AP38" s="342" t="n">
        <f aca="false">SUM(AO38/$AO$5)</f>
        <v>291990.178512177</v>
      </c>
      <c r="AQ38" s="215" t="n">
        <v>2000000</v>
      </c>
      <c r="AR38" s="342" t="n">
        <f aca="false">SUM(AQ38/$AO$5)</f>
        <v>265445.616829252</v>
      </c>
      <c r="AS38" s="134"/>
      <c r="AT38" s="342" t="n">
        <v>187726.33</v>
      </c>
      <c r="AU38" s="180"/>
      <c r="AV38" s="134" t="n">
        <f aca="false">SUM(AU38/$AO$5)</f>
        <v>0</v>
      </c>
      <c r="AW38" s="40"/>
      <c r="AX38" s="340" t="n">
        <f aca="false">SUM(AR38+AV38-AW38)</f>
        <v>265445.616829252</v>
      </c>
      <c r="AY38" s="342" t="n">
        <v>268088.97</v>
      </c>
      <c r="AZ38" s="180" t="n">
        <v>2643.35</v>
      </c>
      <c r="BA38" s="180"/>
      <c r="BB38" s="160" t="n">
        <f aca="false">SUM(AX38+AZ38-BA38)</f>
        <v>268088.966829252</v>
      </c>
      <c r="BC38" s="3"/>
    </row>
    <row r="39" customFormat="false" ht="12.75" hidden="false" customHeight="false" outlineLevel="0" collapsed="false">
      <c r="A39" s="345"/>
      <c r="B39" s="346"/>
      <c r="C39" s="346"/>
      <c r="D39" s="346"/>
      <c r="E39" s="346"/>
      <c r="F39" s="346"/>
      <c r="G39" s="347"/>
      <c r="H39" s="343"/>
      <c r="I39" s="341" t="n">
        <v>63311</v>
      </c>
      <c r="J39" s="346" t="s">
        <v>556</v>
      </c>
      <c r="K39" s="235"/>
      <c r="L39" s="235"/>
      <c r="M39" s="180"/>
      <c r="N39" s="180"/>
      <c r="O39" s="180"/>
      <c r="P39" s="180"/>
      <c r="Q39" s="180"/>
      <c r="R39" s="180"/>
      <c r="S39" s="180"/>
      <c r="T39" s="180"/>
      <c r="U39" s="348"/>
      <c r="V39" s="348"/>
      <c r="W39" s="180"/>
      <c r="X39" s="180"/>
      <c r="Y39" s="180"/>
      <c r="Z39" s="180"/>
      <c r="AA39" s="235"/>
      <c r="AB39" s="235"/>
      <c r="AC39" s="235"/>
      <c r="AD39" s="235"/>
      <c r="AE39" s="235"/>
      <c r="AF39" s="235"/>
      <c r="AG39" s="180"/>
      <c r="AH39" s="180"/>
      <c r="AI39" s="215"/>
      <c r="AJ39" s="180"/>
      <c r="AK39" s="180"/>
      <c r="AL39" s="180"/>
      <c r="AM39" s="180"/>
      <c r="AN39" s="349"/>
      <c r="AO39" s="180"/>
      <c r="AP39" s="342"/>
      <c r="AQ39" s="215"/>
      <c r="AR39" s="342"/>
      <c r="AS39" s="134"/>
      <c r="AT39" s="342"/>
      <c r="AU39" s="180"/>
      <c r="AV39" s="134"/>
      <c r="AW39" s="40"/>
      <c r="AX39" s="340"/>
      <c r="AY39" s="342" t="n">
        <v>7071</v>
      </c>
      <c r="AZ39" s="180" t="n">
        <v>7071</v>
      </c>
      <c r="BA39" s="180"/>
      <c r="BB39" s="160" t="n">
        <f aca="false">SUM(AX39+AZ39-BA39)</f>
        <v>7071</v>
      </c>
      <c r="BC39" s="3"/>
    </row>
    <row r="40" customFormat="false" ht="12.75" hidden="false" customHeight="false" outlineLevel="0" collapsed="false">
      <c r="A40" s="345"/>
      <c r="B40" s="346"/>
      <c r="C40" s="346"/>
      <c r="D40" s="346"/>
      <c r="E40" s="346"/>
      <c r="F40" s="346"/>
      <c r="G40" s="347"/>
      <c r="H40" s="343"/>
      <c r="I40" s="341" t="n">
        <v>63311</v>
      </c>
      <c r="J40" s="346" t="s">
        <v>557</v>
      </c>
      <c r="K40" s="235"/>
      <c r="L40" s="235"/>
      <c r="M40" s="180"/>
      <c r="N40" s="180"/>
      <c r="O40" s="180"/>
      <c r="P40" s="180"/>
      <c r="Q40" s="180"/>
      <c r="R40" s="180"/>
      <c r="S40" s="180"/>
      <c r="T40" s="180"/>
      <c r="U40" s="348"/>
      <c r="V40" s="348"/>
      <c r="W40" s="180"/>
      <c r="X40" s="180"/>
      <c r="Y40" s="180"/>
      <c r="Z40" s="180"/>
      <c r="AA40" s="235"/>
      <c r="AB40" s="235"/>
      <c r="AC40" s="235"/>
      <c r="AD40" s="235"/>
      <c r="AE40" s="235"/>
      <c r="AF40" s="235"/>
      <c r="AG40" s="180"/>
      <c r="AH40" s="180"/>
      <c r="AI40" s="215"/>
      <c r="AJ40" s="180"/>
      <c r="AK40" s="180"/>
      <c r="AL40" s="180"/>
      <c r="AM40" s="180" t="n">
        <v>30000</v>
      </c>
      <c r="AN40" s="349"/>
      <c r="AO40" s="180" t="n">
        <f aca="false">SUM(AL40+AM40-AN40)</f>
        <v>30000</v>
      </c>
      <c r="AP40" s="342" t="n">
        <f aca="false">SUM(AO40/$AO$5)</f>
        <v>3981.68425243878</v>
      </c>
      <c r="AQ40" s="215" t="n">
        <v>0</v>
      </c>
      <c r="AR40" s="342" t="n">
        <f aca="false">SUM(AQ40/$AO$5)</f>
        <v>0</v>
      </c>
      <c r="AS40" s="134"/>
      <c r="AT40" s="342" t="n">
        <f aca="false">SUM(AS40/$AO$5)</f>
        <v>0</v>
      </c>
      <c r="AU40" s="180"/>
      <c r="AV40" s="134" t="n">
        <f aca="false">SUM(AU40/$AO$5)</f>
        <v>0</v>
      </c>
      <c r="AW40" s="40"/>
      <c r="AX40" s="340" t="n">
        <f aca="false">SUM(AR40+AV40-AW40)</f>
        <v>0</v>
      </c>
      <c r="AY40" s="342"/>
      <c r="AZ40" s="180"/>
      <c r="BA40" s="180"/>
      <c r="BB40" s="160" t="n">
        <f aca="false">SUM(AX40+AZ40-BA40)</f>
        <v>0</v>
      </c>
      <c r="BC40" s="3"/>
    </row>
    <row r="41" customFormat="false" ht="12.75" hidden="false" customHeight="false" outlineLevel="0" collapsed="false">
      <c r="A41" s="345"/>
      <c r="B41" s="346"/>
      <c r="C41" s="346"/>
      <c r="D41" s="346"/>
      <c r="E41" s="346"/>
      <c r="F41" s="346"/>
      <c r="G41" s="347"/>
      <c r="H41" s="343"/>
      <c r="I41" s="341" t="n">
        <v>63312</v>
      </c>
      <c r="J41" s="346" t="s">
        <v>558</v>
      </c>
      <c r="K41" s="235"/>
      <c r="L41" s="235"/>
      <c r="M41" s="180"/>
      <c r="N41" s="180"/>
      <c r="O41" s="180"/>
      <c r="P41" s="180"/>
      <c r="Q41" s="180"/>
      <c r="R41" s="180"/>
      <c r="S41" s="180"/>
      <c r="T41" s="180"/>
      <c r="U41" s="348"/>
      <c r="V41" s="348"/>
      <c r="W41" s="180"/>
      <c r="X41" s="180"/>
      <c r="Y41" s="180"/>
      <c r="Z41" s="180"/>
      <c r="AA41" s="235" t="n">
        <v>100000</v>
      </c>
      <c r="AB41" s="235" t="n">
        <v>100000</v>
      </c>
      <c r="AC41" s="235" t="n">
        <v>80000</v>
      </c>
      <c r="AD41" s="235"/>
      <c r="AE41" s="235"/>
      <c r="AF41" s="235" t="n">
        <f aca="false">SUM(AC41+AD41-AE41)</f>
        <v>80000</v>
      </c>
      <c r="AG41" s="180" t="n">
        <v>40000</v>
      </c>
      <c r="AH41" s="180" t="n">
        <f aca="false">SUM(AG41/AA41*100)</f>
        <v>40</v>
      </c>
      <c r="AI41" s="215" t="n">
        <v>78000</v>
      </c>
      <c r="AJ41" s="180" t="n">
        <v>100000</v>
      </c>
      <c r="AK41" s="180"/>
      <c r="AL41" s="180" t="n">
        <v>100000</v>
      </c>
      <c r="AM41" s="180"/>
      <c r="AN41" s="180"/>
      <c r="AO41" s="180" t="n">
        <f aca="false">SUM(AL41+AM41-AN41)</f>
        <v>100000</v>
      </c>
      <c r="AP41" s="342" t="n">
        <f aca="false">SUM(AO41/$AO$5)</f>
        <v>13272.2808414626</v>
      </c>
      <c r="AQ41" s="180" t="n">
        <v>100000</v>
      </c>
      <c r="AR41" s="342" t="n">
        <f aca="false">SUM(AQ41/$AO$5)</f>
        <v>13272.2808414626</v>
      </c>
      <c r="AS41" s="134"/>
      <c r="AT41" s="342" t="n">
        <f aca="false">SUM(AS41/$AO$5)</f>
        <v>0</v>
      </c>
      <c r="AU41" s="180"/>
      <c r="AV41" s="134" t="n">
        <f aca="false">SUM(AU41/$AO$5)</f>
        <v>0</v>
      </c>
      <c r="AW41" s="40"/>
      <c r="AX41" s="340" t="n">
        <f aca="false">SUM(AR41+AV41-AW41)</f>
        <v>13272.2808414626</v>
      </c>
      <c r="AY41" s="342" t="n">
        <v>12342</v>
      </c>
      <c r="AZ41" s="180"/>
      <c r="BA41" s="180"/>
      <c r="BB41" s="160" t="n">
        <f aca="false">SUM(AX41+AZ41-BA41)</f>
        <v>13272.2808414626</v>
      </c>
      <c r="BC41" s="3" t="s">
        <v>559</v>
      </c>
    </row>
    <row r="42" customFormat="false" ht="12.75" hidden="false" customHeight="false" outlineLevel="0" collapsed="false">
      <c r="A42" s="345"/>
      <c r="B42" s="346"/>
      <c r="C42" s="346"/>
      <c r="D42" s="346"/>
      <c r="E42" s="346"/>
      <c r="F42" s="346"/>
      <c r="G42" s="347"/>
      <c r="H42" s="343"/>
      <c r="I42" s="341" t="n">
        <v>63312</v>
      </c>
      <c r="J42" s="346" t="s">
        <v>560</v>
      </c>
      <c r="K42" s="235" t="n">
        <v>108526.66</v>
      </c>
      <c r="L42" s="235" t="n">
        <v>288000</v>
      </c>
      <c r="M42" s="180" t="n">
        <v>288000</v>
      </c>
      <c r="N42" s="180" t="n">
        <v>200000</v>
      </c>
      <c r="O42" s="180" t="n">
        <v>200000</v>
      </c>
      <c r="P42" s="180" t="n">
        <v>50000</v>
      </c>
      <c r="Q42" s="180"/>
      <c r="R42" s="180" t="n">
        <v>50000</v>
      </c>
      <c r="S42" s="180"/>
      <c r="T42" s="180"/>
      <c r="U42" s="348" t="n">
        <f aca="false">R42/P42*100</f>
        <v>100</v>
      </c>
      <c r="V42" s="348" t="n">
        <v>50000</v>
      </c>
      <c r="W42" s="180" t="n">
        <v>8000</v>
      </c>
      <c r="X42" s="180" t="n">
        <v>8000</v>
      </c>
      <c r="Y42" s="180"/>
      <c r="Z42" s="180" t="n">
        <v>8000</v>
      </c>
      <c r="AA42" s="235" t="n">
        <v>10000</v>
      </c>
      <c r="AB42" s="235" t="n">
        <v>10000</v>
      </c>
      <c r="AC42" s="235" t="n">
        <v>12000</v>
      </c>
      <c r="AD42" s="235"/>
      <c r="AE42" s="235"/>
      <c r="AF42" s="235" t="n">
        <f aca="false">SUM(AC42+AD42-AE42)</f>
        <v>12000</v>
      </c>
      <c r="AG42" s="180"/>
      <c r="AH42" s="180" t="n">
        <f aca="false">SUM(AG42/AA42*100)</f>
        <v>0</v>
      </c>
      <c r="AI42" s="215" t="n">
        <v>26000</v>
      </c>
      <c r="AJ42" s="180" t="n">
        <v>10000</v>
      </c>
      <c r="AK42" s="180"/>
      <c r="AL42" s="180" t="n">
        <v>38025</v>
      </c>
      <c r="AM42" s="180"/>
      <c r="AN42" s="180"/>
      <c r="AO42" s="180" t="n">
        <f aca="false">SUM(AL42+AM42-AN42)</f>
        <v>38025</v>
      </c>
      <c r="AP42" s="342" t="n">
        <f aca="false">SUM(AO42/$AO$5)</f>
        <v>5046.78478996616</v>
      </c>
      <c r="AQ42" s="180" t="n">
        <v>100000</v>
      </c>
      <c r="AR42" s="342" t="n">
        <f aca="false">SUM(AQ42/$AO$5)</f>
        <v>13272.2808414626</v>
      </c>
      <c r="AS42" s="134"/>
      <c r="AT42" s="342" t="n">
        <v>0</v>
      </c>
      <c r="AU42" s="180"/>
      <c r="AV42" s="134" t="n">
        <f aca="false">SUM(AU42/$AO$5)</f>
        <v>0</v>
      </c>
      <c r="AW42" s="40"/>
      <c r="AX42" s="340" t="n">
        <f aca="false">SUM(AR42+AV42-AW42)</f>
        <v>13272.2808414626</v>
      </c>
      <c r="AY42" s="342"/>
      <c r="AZ42" s="180"/>
      <c r="BA42" s="180" t="n">
        <v>13272.28</v>
      </c>
      <c r="BB42" s="160" t="n">
        <f aca="false">SUM(AX42+AZ42-BA42)</f>
        <v>0.000841462604512344</v>
      </c>
      <c r="BC42" s="3"/>
    </row>
    <row r="43" customFormat="false" ht="12.75" hidden="false" customHeight="false" outlineLevel="0" collapsed="false">
      <c r="A43" s="345"/>
      <c r="B43" s="346"/>
      <c r="C43" s="346"/>
      <c r="D43" s="346" t="s">
        <v>273</v>
      </c>
      <c r="E43" s="346"/>
      <c r="F43" s="346"/>
      <c r="G43" s="347"/>
      <c r="H43" s="343"/>
      <c r="I43" s="341" t="n">
        <v>6332</v>
      </c>
      <c r="J43" s="346" t="s">
        <v>561</v>
      </c>
      <c r="K43" s="235" t="n">
        <f aca="false">SUM(K44:K51)</f>
        <v>200000</v>
      </c>
      <c r="L43" s="235" t="n">
        <f aca="false">SUM(L44:L51)</f>
        <v>250000</v>
      </c>
      <c r="M43" s="235" t="n">
        <f aca="false">SUM(M44:M51)</f>
        <v>250000</v>
      </c>
      <c r="N43" s="235" t="n">
        <f aca="false">SUM(N44)</f>
        <v>240000</v>
      </c>
      <c r="O43" s="235" t="n">
        <f aca="false">SUM(O44)</f>
        <v>240000</v>
      </c>
      <c r="P43" s="235" t="n">
        <f aca="false">SUM(P44)</f>
        <v>200000</v>
      </c>
      <c r="Q43" s="235" t="n">
        <f aca="false">SUM(Q44)</f>
        <v>0</v>
      </c>
      <c r="R43" s="235" t="n">
        <f aca="false">SUM(R44:R47)</f>
        <v>100000</v>
      </c>
      <c r="S43" s="235" t="n">
        <f aca="false">SUM(S44:S47)</f>
        <v>0</v>
      </c>
      <c r="T43" s="235" t="n">
        <f aca="false">SUM(T44:T47)</f>
        <v>0</v>
      </c>
      <c r="U43" s="235" t="n">
        <f aca="false">SUM(U44:U47)</f>
        <v>50</v>
      </c>
      <c r="V43" s="235" t="n">
        <f aca="false">SUM(V44:V47)</f>
        <v>0</v>
      </c>
      <c r="W43" s="235" t="n">
        <f aca="false">SUM(W44:W47)</f>
        <v>345000</v>
      </c>
      <c r="X43" s="235" t="n">
        <f aca="false">SUM(X44:X47)</f>
        <v>300000</v>
      </c>
      <c r="Y43" s="235" t="n">
        <f aca="false">SUM(Y44:Y47)</f>
        <v>0</v>
      </c>
      <c r="Z43" s="235" t="n">
        <v>1330000</v>
      </c>
      <c r="AA43" s="235" t="n">
        <f aca="false">SUM(AA44:AA47)</f>
        <v>400000</v>
      </c>
      <c r="AB43" s="235" t="n">
        <f aca="false">SUM(AB44:AB47)</f>
        <v>620000</v>
      </c>
      <c r="AC43" s="235" t="n">
        <f aca="false">SUM(AC44:AC49)</f>
        <v>820000</v>
      </c>
      <c r="AD43" s="235" t="n">
        <f aca="false">SUM(AD44:AD49)</f>
        <v>0</v>
      </c>
      <c r="AE43" s="235" t="n">
        <f aca="false">SUM(AE44:AE49)</f>
        <v>0</v>
      </c>
      <c r="AF43" s="235" t="n">
        <f aca="false">SUM(AF44:AF49)</f>
        <v>820000</v>
      </c>
      <c r="AG43" s="235" t="n">
        <f aca="false">SUM(AG44:AG49)</f>
        <v>200000</v>
      </c>
      <c r="AH43" s="235" t="n">
        <f aca="false">SUM(AH44:AH49)</f>
        <v>0</v>
      </c>
      <c r="AI43" s="348" t="n">
        <f aca="false">SUM(AI44:AI49)</f>
        <v>303392</v>
      </c>
      <c r="AJ43" s="235" t="n">
        <f aca="false">SUM(AJ44:AJ49)</f>
        <v>1300000</v>
      </c>
      <c r="AK43" s="235" t="n">
        <f aca="false">SUM(AK44:AK49)</f>
        <v>300000</v>
      </c>
      <c r="AL43" s="235" t="n">
        <f aca="false">SUM(AL44:AL49)</f>
        <v>900000</v>
      </c>
      <c r="AM43" s="235" t="n">
        <f aca="false">SUM(AM44:AM49)</f>
        <v>150000</v>
      </c>
      <c r="AN43" s="235" t="n">
        <f aca="false">SUM(AN44:AN49)</f>
        <v>100000</v>
      </c>
      <c r="AO43" s="235" t="n">
        <f aca="false">SUM(AO44:AO49)</f>
        <v>950000</v>
      </c>
      <c r="AP43" s="342" t="n">
        <f aca="false">SUM(AO43/$AO$5)</f>
        <v>126086.667993895</v>
      </c>
      <c r="AQ43" s="235" t="n">
        <f aca="false">SUM(AQ44:AQ49)</f>
        <v>850000</v>
      </c>
      <c r="AR43" s="342" t="n">
        <f aca="false">SUM(AQ43/$AO$5)</f>
        <v>112814.387152432</v>
      </c>
      <c r="AS43" s="134"/>
      <c r="AT43" s="342" t="n">
        <f aca="false">SUM(AS43/$AO$5)</f>
        <v>0</v>
      </c>
      <c r="AU43" s="180"/>
      <c r="AV43" s="134" t="n">
        <f aca="false">SUM(AU43/$AO$5)</f>
        <v>0</v>
      </c>
      <c r="AW43" s="40"/>
      <c r="AX43" s="340" t="n">
        <f aca="false">SUM(AR43+AV43-AW43)</f>
        <v>112814.387152432</v>
      </c>
      <c r="AY43" s="342" t="n">
        <f aca="false">SUM(AY44:AY49)</f>
        <v>99125.75</v>
      </c>
      <c r="AZ43" s="342" t="n">
        <f aca="false">SUM(AZ44:AZ49)</f>
        <v>39000</v>
      </c>
      <c r="BA43" s="342" t="n">
        <f aca="false">SUM(BA44:BA49)</f>
        <v>55600.1</v>
      </c>
      <c r="BB43" s="342" t="n">
        <f aca="false">SUM(BB44:BB49)</f>
        <v>112942.007152432</v>
      </c>
      <c r="BC43" s="3"/>
    </row>
    <row r="44" customFormat="false" ht="12.75" hidden="false" customHeight="false" outlineLevel="0" collapsed="false">
      <c r="A44" s="345"/>
      <c r="B44" s="346"/>
      <c r="C44" s="346"/>
      <c r="D44" s="346"/>
      <c r="E44" s="346"/>
      <c r="F44" s="346"/>
      <c r="G44" s="347"/>
      <c r="H44" s="343"/>
      <c r="I44" s="341" t="n">
        <v>63321</v>
      </c>
      <c r="J44" s="346" t="s">
        <v>562</v>
      </c>
      <c r="K44" s="235" t="n">
        <v>200000</v>
      </c>
      <c r="L44" s="235" t="n">
        <v>250000</v>
      </c>
      <c r="M44" s="180" t="n">
        <v>250000</v>
      </c>
      <c r="N44" s="180" t="n">
        <v>240000</v>
      </c>
      <c r="O44" s="180" t="n">
        <v>240000</v>
      </c>
      <c r="P44" s="180" t="n">
        <v>200000</v>
      </c>
      <c r="Q44" s="180"/>
      <c r="R44" s="215" t="n">
        <v>100000</v>
      </c>
      <c r="S44" s="215"/>
      <c r="T44" s="215"/>
      <c r="U44" s="348" t="n">
        <f aca="false">R44/P44*100</f>
        <v>50</v>
      </c>
      <c r="V44" s="348" t="n">
        <v>0</v>
      </c>
      <c r="W44" s="180" t="n">
        <v>295000</v>
      </c>
      <c r="X44" s="180" t="n">
        <v>200000</v>
      </c>
      <c r="Y44" s="180"/>
      <c r="Z44" s="180" t="n">
        <v>200000</v>
      </c>
      <c r="AA44" s="235" t="n">
        <v>200000</v>
      </c>
      <c r="AB44" s="235" t="n">
        <v>0</v>
      </c>
      <c r="AC44" s="235" t="n">
        <v>150000</v>
      </c>
      <c r="AD44" s="235"/>
      <c r="AE44" s="235"/>
      <c r="AF44" s="235" t="n">
        <f aca="false">SUM(AC44+AD44-AE44)</f>
        <v>150000</v>
      </c>
      <c r="AG44" s="180"/>
      <c r="AH44" s="180" t="n">
        <f aca="false">SUM(AG44/AA44*100)</f>
        <v>0</v>
      </c>
      <c r="AI44" s="180"/>
      <c r="AJ44" s="180" t="n">
        <v>350000</v>
      </c>
      <c r="AK44" s="180" t="n">
        <v>300000</v>
      </c>
      <c r="AL44" s="180" t="n">
        <v>350000</v>
      </c>
      <c r="AM44" s="180" t="n">
        <v>150000</v>
      </c>
      <c r="AN44" s="180"/>
      <c r="AO44" s="180" t="n">
        <f aca="false">SUM(AL44+AM44-AN44)</f>
        <v>500000</v>
      </c>
      <c r="AP44" s="342" t="n">
        <f aca="false">SUM(AO44/$AO$5)</f>
        <v>66361.404207313</v>
      </c>
      <c r="AQ44" s="180" t="n">
        <v>350000</v>
      </c>
      <c r="AR44" s="342" t="n">
        <f aca="false">SUM(AQ44/$AO$5)</f>
        <v>46452.9829451191</v>
      </c>
      <c r="AS44" s="134"/>
      <c r="AT44" s="342" t="n">
        <f aca="false">SUM(AS44/$AO$5)</f>
        <v>0</v>
      </c>
      <c r="AU44" s="180"/>
      <c r="AV44" s="134" t="n">
        <f aca="false">SUM(AU44/$AO$5)</f>
        <v>0</v>
      </c>
      <c r="AW44" s="40"/>
      <c r="AX44" s="340" t="n">
        <f aca="false">SUM(AR44+AV44-AW44)</f>
        <v>46452.9829451191</v>
      </c>
      <c r="AY44" s="342" t="n">
        <v>18581.19</v>
      </c>
      <c r="AZ44" s="180"/>
      <c r="BA44" s="180" t="n">
        <v>26452.98</v>
      </c>
      <c r="BB44" s="160" t="n">
        <f aca="false">SUM(AX44+AZ44-BA44)</f>
        <v>20000.0029451191</v>
      </c>
      <c r="BC44" s="3" t="s">
        <v>563</v>
      </c>
      <c r="BE44" s="0" t="n">
        <v>20500</v>
      </c>
    </row>
    <row r="45" customFormat="false" ht="12.75" hidden="false" customHeight="false" outlineLevel="0" collapsed="false">
      <c r="A45" s="345"/>
      <c r="B45" s="346"/>
      <c r="C45" s="346"/>
      <c r="D45" s="346"/>
      <c r="E45" s="346"/>
      <c r="F45" s="346"/>
      <c r="G45" s="347"/>
      <c r="H45" s="343"/>
      <c r="I45" s="341" t="n">
        <v>63321</v>
      </c>
      <c r="J45" s="346" t="s">
        <v>564</v>
      </c>
      <c r="K45" s="235"/>
      <c r="L45" s="235"/>
      <c r="M45" s="180"/>
      <c r="N45" s="180"/>
      <c r="O45" s="180"/>
      <c r="P45" s="180"/>
      <c r="Q45" s="180"/>
      <c r="R45" s="215"/>
      <c r="S45" s="215"/>
      <c r="T45" s="215"/>
      <c r="U45" s="348"/>
      <c r="V45" s="348"/>
      <c r="W45" s="180"/>
      <c r="X45" s="180"/>
      <c r="Y45" s="180"/>
      <c r="Z45" s="180"/>
      <c r="AA45" s="235"/>
      <c r="AB45" s="235" t="n">
        <v>300000</v>
      </c>
      <c r="AC45" s="235" t="n">
        <v>150000</v>
      </c>
      <c r="AD45" s="235"/>
      <c r="AE45" s="235"/>
      <c r="AF45" s="235" t="n">
        <f aca="false">SUM(AC45+AD45-AE45)</f>
        <v>150000</v>
      </c>
      <c r="AG45" s="180"/>
      <c r="AH45" s="180"/>
      <c r="AI45" s="180"/>
      <c r="AJ45" s="180" t="n">
        <v>350000</v>
      </c>
      <c r="AK45" s="180"/>
      <c r="AL45" s="180" t="n">
        <v>350000</v>
      </c>
      <c r="AM45" s="180"/>
      <c r="AN45" s="180"/>
      <c r="AO45" s="180" t="n">
        <f aca="false">SUM(AL45+AM45-AN45)</f>
        <v>350000</v>
      </c>
      <c r="AP45" s="342" t="n">
        <f aca="false">SUM(AO45/$AO$5)</f>
        <v>46452.9829451191</v>
      </c>
      <c r="AQ45" s="180" t="n">
        <v>400000</v>
      </c>
      <c r="AR45" s="342" t="n">
        <f aca="false">SUM(AQ45/$AO$5)</f>
        <v>53089.1233658504</v>
      </c>
      <c r="AS45" s="134"/>
      <c r="AT45" s="342" t="n">
        <f aca="false">SUM(AS45/$AO$5)</f>
        <v>0</v>
      </c>
      <c r="AU45" s="180"/>
      <c r="AV45" s="134" t="n">
        <f aca="false">SUM(AU45/$AO$5)</f>
        <v>0</v>
      </c>
      <c r="AW45" s="40"/>
      <c r="AX45" s="340" t="n">
        <f aca="false">SUM(AR45+AV45-AW45)</f>
        <v>53089.1233658504</v>
      </c>
      <c r="AY45" s="342" t="n">
        <v>26544.56</v>
      </c>
      <c r="AZ45" s="180"/>
      <c r="BA45" s="180" t="n">
        <v>26489.12</v>
      </c>
      <c r="BB45" s="160" t="n">
        <f aca="false">SUM(AX45+AZ45-BA45)</f>
        <v>26600.0033658504</v>
      </c>
      <c r="BC45" s="3" t="s">
        <v>565</v>
      </c>
    </row>
    <row r="46" customFormat="false" ht="12.75" hidden="false" customHeight="false" outlineLevel="0" collapsed="false">
      <c r="A46" s="345"/>
      <c r="B46" s="346"/>
      <c r="C46" s="346"/>
      <c r="D46" s="346"/>
      <c r="E46" s="346"/>
      <c r="F46" s="346"/>
      <c r="G46" s="347"/>
      <c r="H46" s="343"/>
      <c r="I46" s="341" t="n">
        <v>63321</v>
      </c>
      <c r="J46" s="346" t="s">
        <v>566</v>
      </c>
      <c r="K46" s="235"/>
      <c r="L46" s="235"/>
      <c r="M46" s="180"/>
      <c r="N46" s="180"/>
      <c r="O46" s="180"/>
      <c r="P46" s="180"/>
      <c r="Q46" s="180"/>
      <c r="R46" s="215"/>
      <c r="S46" s="215"/>
      <c r="T46" s="215"/>
      <c r="U46" s="348"/>
      <c r="V46" s="348"/>
      <c r="W46" s="180"/>
      <c r="X46" s="180"/>
      <c r="Y46" s="180"/>
      <c r="Z46" s="180"/>
      <c r="AA46" s="235"/>
      <c r="AB46" s="235" t="n">
        <v>200000</v>
      </c>
      <c r="AC46" s="235" t="n">
        <v>200000</v>
      </c>
      <c r="AD46" s="235"/>
      <c r="AE46" s="235"/>
      <c r="AF46" s="235" t="n">
        <f aca="false">SUM(AC46+AD46-AE46)</f>
        <v>200000</v>
      </c>
      <c r="AG46" s="180" t="n">
        <v>200000</v>
      </c>
      <c r="AH46" s="180"/>
      <c r="AI46" s="180" t="n">
        <v>200000</v>
      </c>
      <c r="AJ46" s="180" t="n">
        <v>200000</v>
      </c>
      <c r="AK46" s="180"/>
      <c r="AL46" s="180" t="n">
        <v>0</v>
      </c>
      <c r="AM46" s="180"/>
      <c r="AN46" s="180"/>
      <c r="AO46" s="180" t="n">
        <f aca="false">SUM(AL46+AM46-AN46)</f>
        <v>0</v>
      </c>
      <c r="AP46" s="342" t="n">
        <f aca="false">SUM(AO46/$AO$5)</f>
        <v>0</v>
      </c>
      <c r="AQ46" s="180" t="n">
        <v>0</v>
      </c>
      <c r="AR46" s="342" t="n">
        <f aca="false">SUM(AQ46/$AO$5)</f>
        <v>0</v>
      </c>
      <c r="AS46" s="134"/>
      <c r="AT46" s="342" t="n">
        <f aca="false">SUM(AS46/$AO$5)</f>
        <v>0</v>
      </c>
      <c r="AU46" s="180"/>
      <c r="AV46" s="134" t="n">
        <f aca="false">SUM(AU46/$AO$5)</f>
        <v>0</v>
      </c>
      <c r="AW46" s="40"/>
      <c r="AX46" s="340" t="n">
        <f aca="false">SUM(AR46+AV46-AW46)</f>
        <v>0</v>
      </c>
      <c r="AY46" s="342" t="n">
        <v>14000</v>
      </c>
      <c r="AZ46" s="180" t="n">
        <v>14000</v>
      </c>
      <c r="BA46" s="180"/>
      <c r="BB46" s="160" t="n">
        <f aca="false">SUM(AX46+AZ46-BA46)</f>
        <v>14000</v>
      </c>
      <c r="BC46" s="3"/>
    </row>
    <row r="47" s="359" customFormat="true" ht="12.75" hidden="false" customHeight="false" outlineLevel="0" collapsed="false">
      <c r="A47" s="350"/>
      <c r="B47" s="351"/>
      <c r="C47" s="351"/>
      <c r="D47" s="351"/>
      <c r="E47" s="351"/>
      <c r="F47" s="351"/>
      <c r="G47" s="352"/>
      <c r="H47" s="353"/>
      <c r="I47" s="354" t="n">
        <v>63321</v>
      </c>
      <c r="J47" s="351" t="s">
        <v>567</v>
      </c>
      <c r="K47" s="355"/>
      <c r="L47" s="355"/>
      <c r="M47" s="237"/>
      <c r="N47" s="237"/>
      <c r="O47" s="237"/>
      <c r="P47" s="237"/>
      <c r="Q47" s="237"/>
      <c r="R47" s="237"/>
      <c r="S47" s="237"/>
      <c r="T47" s="237"/>
      <c r="U47" s="355"/>
      <c r="V47" s="355"/>
      <c r="W47" s="237" t="n">
        <v>50000</v>
      </c>
      <c r="X47" s="237" t="n">
        <v>100000</v>
      </c>
      <c r="Y47" s="237"/>
      <c r="Z47" s="237" t="n">
        <v>200000</v>
      </c>
      <c r="AA47" s="355" t="n">
        <v>200000</v>
      </c>
      <c r="AB47" s="355" t="n">
        <v>120000</v>
      </c>
      <c r="AC47" s="355" t="n">
        <v>120000</v>
      </c>
      <c r="AD47" s="355"/>
      <c r="AE47" s="355"/>
      <c r="AF47" s="355" t="n">
        <f aca="false">SUM(AC47+AD47-AE47)</f>
        <v>120000</v>
      </c>
      <c r="AG47" s="237"/>
      <c r="AH47" s="237" t="n">
        <f aca="false">SUM(AG47/AA47*100)</f>
        <v>0</v>
      </c>
      <c r="AI47" s="237" t="n">
        <v>103392</v>
      </c>
      <c r="AJ47" s="237" t="n">
        <v>200000</v>
      </c>
      <c r="AK47" s="237"/>
      <c r="AL47" s="237" t="n">
        <v>200000</v>
      </c>
      <c r="AM47" s="237"/>
      <c r="AN47" s="237" t="n">
        <v>100000</v>
      </c>
      <c r="AO47" s="237" t="n">
        <f aca="false">SUM(AL47+AM47-AN47)</f>
        <v>100000</v>
      </c>
      <c r="AP47" s="356" t="n">
        <f aca="false">SUM(AO47/$AO$5)</f>
        <v>13272.2808414626</v>
      </c>
      <c r="AQ47" s="237" t="n">
        <v>100000</v>
      </c>
      <c r="AR47" s="356" t="n">
        <f aca="false">SUM(AQ47/$AO$5)</f>
        <v>13272.2808414626</v>
      </c>
      <c r="AS47" s="356"/>
      <c r="AT47" s="356" t="n">
        <f aca="false">SUM(AS47/$AO$5)</f>
        <v>0</v>
      </c>
      <c r="AU47" s="237"/>
      <c r="AV47" s="356" t="n">
        <v>1727.72</v>
      </c>
      <c r="AW47" s="357"/>
      <c r="AX47" s="356" t="n">
        <f aca="false">SUM(AR47+AV47-AW47)</f>
        <v>15000.0008414626</v>
      </c>
      <c r="AY47" s="356"/>
      <c r="AZ47" s="237"/>
      <c r="BA47" s="237" t="n">
        <v>2658</v>
      </c>
      <c r="BB47" s="290" t="n">
        <f aca="false">SUM(AX47+AZ47-BA47)</f>
        <v>12342.0008414626</v>
      </c>
      <c r="BC47" s="358"/>
    </row>
    <row r="48" customFormat="false" ht="12.75" hidden="false" customHeight="false" outlineLevel="0" collapsed="false">
      <c r="A48" s="345"/>
      <c r="B48" s="346"/>
      <c r="C48" s="346"/>
      <c r="D48" s="346"/>
      <c r="E48" s="346"/>
      <c r="F48" s="346"/>
      <c r="G48" s="347"/>
      <c r="H48" s="360" t="n">
        <f aca="false">-'posebni dio'!AY11282</f>
        <v>0</v>
      </c>
      <c r="I48" s="341" t="n">
        <v>63321</v>
      </c>
      <c r="J48" s="346" t="s">
        <v>568</v>
      </c>
      <c r="K48" s="235"/>
      <c r="L48" s="235"/>
      <c r="M48" s="180"/>
      <c r="N48" s="180"/>
      <c r="O48" s="180"/>
      <c r="P48" s="180"/>
      <c r="Q48" s="180"/>
      <c r="R48" s="215"/>
      <c r="S48" s="215"/>
      <c r="T48" s="215"/>
      <c r="U48" s="348"/>
      <c r="V48" s="348"/>
      <c r="W48" s="180"/>
      <c r="X48" s="180"/>
      <c r="Y48" s="180"/>
      <c r="Z48" s="180"/>
      <c r="AA48" s="235"/>
      <c r="AB48" s="235"/>
      <c r="AC48" s="235"/>
      <c r="AD48" s="235"/>
      <c r="AE48" s="235"/>
      <c r="AF48" s="235"/>
      <c r="AG48" s="180"/>
      <c r="AH48" s="180"/>
      <c r="AI48" s="180"/>
      <c r="AJ48" s="180"/>
      <c r="AK48" s="180"/>
      <c r="AL48" s="180"/>
      <c r="AM48" s="180"/>
      <c r="AN48" s="180"/>
      <c r="AO48" s="180"/>
      <c r="AP48" s="342"/>
      <c r="AQ48" s="180"/>
      <c r="AR48" s="342"/>
      <c r="AS48" s="134"/>
      <c r="AT48" s="342"/>
      <c r="AU48" s="180"/>
      <c r="AV48" s="134"/>
      <c r="AW48" s="40"/>
      <c r="AX48" s="340"/>
      <c r="AY48" s="342" t="n">
        <v>25000</v>
      </c>
      <c r="AZ48" s="180" t="n">
        <v>25000</v>
      </c>
      <c r="BA48" s="180"/>
      <c r="BB48" s="160" t="n">
        <f aca="false">SUM(AX48+AZ48-BA48)</f>
        <v>25000</v>
      </c>
      <c r="BC48" s="3" t="s">
        <v>569</v>
      </c>
      <c r="BD48" s="0" t="s">
        <v>570</v>
      </c>
    </row>
    <row r="49" customFormat="false" ht="12.75" hidden="false" customHeight="false" outlineLevel="0" collapsed="false">
      <c r="A49" s="345"/>
      <c r="B49" s="346"/>
      <c r="C49" s="346"/>
      <c r="D49" s="346"/>
      <c r="E49" s="346"/>
      <c r="F49" s="346"/>
      <c r="G49" s="347"/>
      <c r="H49" s="343"/>
      <c r="I49" s="341" t="n">
        <v>63322</v>
      </c>
      <c r="J49" s="346" t="s">
        <v>571</v>
      </c>
      <c r="K49" s="235"/>
      <c r="L49" s="235"/>
      <c r="M49" s="180"/>
      <c r="N49" s="180"/>
      <c r="O49" s="180"/>
      <c r="P49" s="180"/>
      <c r="Q49" s="180"/>
      <c r="R49" s="215"/>
      <c r="S49" s="215"/>
      <c r="T49" s="215"/>
      <c r="U49" s="348"/>
      <c r="V49" s="348"/>
      <c r="W49" s="180"/>
      <c r="X49" s="180"/>
      <c r="Y49" s="180"/>
      <c r="Z49" s="180"/>
      <c r="AA49" s="235"/>
      <c r="AB49" s="235"/>
      <c r="AC49" s="235" t="n">
        <v>200000</v>
      </c>
      <c r="AD49" s="235"/>
      <c r="AE49" s="235"/>
      <c r="AF49" s="235" t="n">
        <f aca="false">SUM(AC49+AD49-AE49)</f>
        <v>200000</v>
      </c>
      <c r="AG49" s="180"/>
      <c r="AH49" s="180"/>
      <c r="AI49" s="180"/>
      <c r="AJ49" s="180" t="n">
        <v>200000</v>
      </c>
      <c r="AK49" s="180"/>
      <c r="AL49" s="180" t="n">
        <v>0</v>
      </c>
      <c r="AM49" s="180"/>
      <c r="AN49" s="180"/>
      <c r="AO49" s="180" t="n">
        <f aca="false">SUM(AL49+AM49-AN49)</f>
        <v>0</v>
      </c>
      <c r="AP49" s="342" t="n">
        <f aca="false">SUM(AO49/$AO$5)</f>
        <v>0</v>
      </c>
      <c r="AQ49" s="180"/>
      <c r="AR49" s="342" t="n">
        <f aca="false">SUM(AQ49/$AO$5)</f>
        <v>0</v>
      </c>
      <c r="AS49" s="134"/>
      <c r="AT49" s="342" t="n">
        <v>15000</v>
      </c>
      <c r="AU49" s="180"/>
      <c r="AV49" s="134" t="n">
        <v>15000</v>
      </c>
      <c r="AW49" s="40"/>
      <c r="AX49" s="340" t="n">
        <f aca="false">SUM(AR49+AV49-AW49)</f>
        <v>15000</v>
      </c>
      <c r="AY49" s="342" t="n">
        <v>15000</v>
      </c>
      <c r="AZ49" s="180"/>
      <c r="BA49" s="180"/>
      <c r="BB49" s="160" t="n">
        <f aca="false">SUM(AX49+AZ49-BA49)</f>
        <v>15000</v>
      </c>
      <c r="BC49" s="3" t="s">
        <v>565</v>
      </c>
    </row>
    <row r="50" customFormat="false" ht="12.75" hidden="false" customHeight="false" outlineLevel="0" collapsed="false">
      <c r="A50" s="345"/>
      <c r="B50" s="346"/>
      <c r="C50" s="346"/>
      <c r="D50" s="346"/>
      <c r="E50" s="346"/>
      <c r="F50" s="346"/>
      <c r="G50" s="347"/>
      <c r="H50" s="343"/>
      <c r="I50" s="341" t="n">
        <v>634</v>
      </c>
      <c r="J50" s="346" t="s">
        <v>572</v>
      </c>
      <c r="K50" s="235" t="n">
        <v>0</v>
      </c>
      <c r="L50" s="235" t="n">
        <v>0</v>
      </c>
      <c r="M50" s="180" t="n">
        <v>0</v>
      </c>
      <c r="N50" s="180" t="e">
        <f aca="false">SUM(#REF!)</f>
        <v>#REF!</v>
      </c>
      <c r="O50" s="180" t="e">
        <f aca="false">SUM(#REF!)</f>
        <v>#REF!</v>
      </c>
      <c r="P50" s="180" t="e">
        <f aca="false">SUM(#REF!)</f>
        <v>#REF!</v>
      </c>
      <c r="Q50" s="180" t="e">
        <f aca="false">SUM(#REF!)</f>
        <v>#REF!</v>
      </c>
      <c r="R50" s="180" t="n">
        <f aca="false">SUM(R51:R51)</f>
        <v>210000</v>
      </c>
      <c r="S50" s="180" t="n">
        <f aca="false">SUM(S51:S51)</f>
        <v>222634.53</v>
      </c>
      <c r="T50" s="180" t="n">
        <f aca="false">SUM(T51:T51)</f>
        <v>0</v>
      </c>
      <c r="U50" s="180" t="n">
        <f aca="false">SUM(U51:U51)</f>
        <v>0</v>
      </c>
      <c r="V50" s="180" t="n">
        <f aca="false">SUM(V51:V51)</f>
        <v>200000</v>
      </c>
      <c r="W50" s="180" t="n">
        <f aca="false">SUM(W51:W51)</f>
        <v>150000</v>
      </c>
      <c r="X50" s="180" t="n">
        <f aca="false">SUM(X51:X51)</f>
        <v>200000</v>
      </c>
      <c r="Y50" s="180" t="n">
        <f aca="false">SUM(Y51:Y51)</f>
        <v>156238.92</v>
      </c>
      <c r="Z50" s="180" t="n">
        <f aca="false">SUM(Z51:Z51)</f>
        <v>200000</v>
      </c>
      <c r="AA50" s="180" t="n">
        <f aca="false">SUM(AA51:AA51)</f>
        <v>200000</v>
      </c>
      <c r="AB50" s="180" t="n">
        <f aca="false">SUM(AB51:AB51)</f>
        <v>200000</v>
      </c>
      <c r="AC50" s="180" t="n">
        <f aca="false">SUM(AC51:AC51)</f>
        <v>120000</v>
      </c>
      <c r="AD50" s="180" t="n">
        <f aca="false">SUM(AD51:AD51)</f>
        <v>0</v>
      </c>
      <c r="AE50" s="180" t="n">
        <f aca="false">SUM(AE51:AE51)</f>
        <v>0</v>
      </c>
      <c r="AF50" s="180" t="n">
        <f aca="false">SUM(AF51:AF51)</f>
        <v>120000</v>
      </c>
      <c r="AG50" s="180" t="n">
        <f aca="false">SUM(AG51:AG51)</f>
        <v>111391.91</v>
      </c>
      <c r="AH50" s="180" t="n">
        <f aca="false">SUM(AH51:AH51)</f>
        <v>55.695955</v>
      </c>
      <c r="AI50" s="180" t="n">
        <f aca="false">SUM(AI51:AI51)</f>
        <v>111391.91</v>
      </c>
      <c r="AJ50" s="180" t="n">
        <f aca="false">SUM(AJ51:AJ51)</f>
        <v>200000</v>
      </c>
      <c r="AK50" s="180" t="n">
        <f aca="false">SUM(AK51:AK51)</f>
        <v>195885.19</v>
      </c>
      <c r="AL50" s="180" t="n">
        <f aca="false">SUM(AL51:AL51)</f>
        <v>55000</v>
      </c>
      <c r="AM50" s="180" t="n">
        <f aca="false">SUM(AM51:AM51)</f>
        <v>0</v>
      </c>
      <c r="AN50" s="180" t="n">
        <f aca="false">SUM(AN51:AN51)</f>
        <v>0</v>
      </c>
      <c r="AO50" s="180" t="n">
        <f aca="false">SUM(AO51:AO52)</f>
        <v>755000</v>
      </c>
      <c r="AP50" s="342" t="n">
        <f aca="false">SUM(AO50/$AO$5)</f>
        <v>100205.720353043</v>
      </c>
      <c r="AQ50" s="180" t="n">
        <f aca="false">SUM(AQ51:AQ52)</f>
        <v>555000</v>
      </c>
      <c r="AR50" s="342" t="n">
        <f aca="false">SUM(AQ50/$AO$5)</f>
        <v>73661.1586701175</v>
      </c>
      <c r="AS50" s="134"/>
      <c r="AT50" s="342" t="n">
        <f aca="false">SUM(AT51:AT52)</f>
        <v>23965.4</v>
      </c>
      <c r="AU50" s="342" t="n">
        <f aca="false">SUM(AU51:AU52)</f>
        <v>0</v>
      </c>
      <c r="AV50" s="342" t="n">
        <f aca="false">SUM(AV51:AV52)</f>
        <v>0</v>
      </c>
      <c r="AW50" s="342" t="n">
        <f aca="false">SUM(AW51:AW52)</f>
        <v>0</v>
      </c>
      <c r="AX50" s="340" t="n">
        <f aca="false">SUM(AX51+AX52+AX53)</f>
        <v>73661.1586701175</v>
      </c>
      <c r="AY50" s="340" t="n">
        <f aca="false">SUM(AY51+AY52+AY53)</f>
        <v>33965.4</v>
      </c>
      <c r="AZ50" s="340" t="n">
        <f aca="false">SUM(AZ51+AZ52+AZ53)</f>
        <v>10000</v>
      </c>
      <c r="BA50" s="340" t="n">
        <f aca="false">SUM(BA51+BA52+BA53)</f>
        <v>49661.15</v>
      </c>
      <c r="BB50" s="340" t="n">
        <f aca="false">SUM(BB51+BB52+BB53)</f>
        <v>34000.0086701175</v>
      </c>
      <c r="BC50" s="3"/>
    </row>
    <row r="51" customFormat="false" ht="12.75" hidden="false" customHeight="false" outlineLevel="0" collapsed="false">
      <c r="A51" s="345"/>
      <c r="B51" s="346"/>
      <c r="C51" s="346"/>
      <c r="D51" s="346"/>
      <c r="E51" s="346"/>
      <c r="F51" s="346"/>
      <c r="G51" s="347"/>
      <c r="H51" s="343"/>
      <c r="I51" s="341" t="n">
        <v>63414</v>
      </c>
      <c r="J51" s="346" t="s">
        <v>573</v>
      </c>
      <c r="K51" s="235"/>
      <c r="L51" s="235"/>
      <c r="M51" s="180"/>
      <c r="N51" s="180"/>
      <c r="O51" s="180"/>
      <c r="P51" s="180"/>
      <c r="Q51" s="180"/>
      <c r="R51" s="180" t="n">
        <v>210000</v>
      </c>
      <c r="S51" s="180" t="n">
        <v>222634.53</v>
      </c>
      <c r="T51" s="180"/>
      <c r="U51" s="348"/>
      <c r="V51" s="348" t="n">
        <v>200000</v>
      </c>
      <c r="W51" s="180" t="n">
        <v>150000</v>
      </c>
      <c r="X51" s="180" t="n">
        <v>200000</v>
      </c>
      <c r="Y51" s="180" t="n">
        <v>156238.92</v>
      </c>
      <c r="Z51" s="180" t="n">
        <v>200000</v>
      </c>
      <c r="AA51" s="235" t="n">
        <v>200000</v>
      </c>
      <c r="AB51" s="235" t="n">
        <v>200000</v>
      </c>
      <c r="AC51" s="235" t="n">
        <v>120000</v>
      </c>
      <c r="AD51" s="235"/>
      <c r="AE51" s="235"/>
      <c r="AF51" s="235" t="n">
        <f aca="false">SUM(AC51+AD51-AE51)</f>
        <v>120000</v>
      </c>
      <c r="AG51" s="180" t="n">
        <v>111391.91</v>
      </c>
      <c r="AH51" s="180" t="n">
        <f aca="false">SUM(AG51/AA51*100)</f>
        <v>55.695955</v>
      </c>
      <c r="AI51" s="180" t="n">
        <v>111391.91</v>
      </c>
      <c r="AJ51" s="180" t="n">
        <v>200000</v>
      </c>
      <c r="AK51" s="180" t="n">
        <v>195885.19</v>
      </c>
      <c r="AL51" s="180" t="n">
        <v>55000</v>
      </c>
      <c r="AM51" s="180"/>
      <c r="AN51" s="180"/>
      <c r="AO51" s="180" t="n">
        <f aca="false">SUM(AL51+AM51-AN51)</f>
        <v>55000</v>
      </c>
      <c r="AP51" s="342" t="n">
        <f aca="false">SUM(AO51/$AO$5)</f>
        <v>7299.75446280443</v>
      </c>
      <c r="AQ51" s="180" t="n">
        <v>55000</v>
      </c>
      <c r="AR51" s="342" t="n">
        <f aca="false">SUM(AQ51/$AO$5)</f>
        <v>7299.75446280443</v>
      </c>
      <c r="AS51" s="134"/>
      <c r="AT51" s="342" t="n">
        <f aca="false">SUM(AS51/$AO$5)</f>
        <v>0</v>
      </c>
      <c r="AU51" s="180"/>
      <c r="AV51" s="134" t="n">
        <f aca="false">SUM(AU51/$AO$5)</f>
        <v>0</v>
      </c>
      <c r="AW51" s="40"/>
      <c r="AX51" s="340" t="n">
        <f aca="false">SUM(AR51+AV51-AW51)</f>
        <v>7299.75446280443</v>
      </c>
      <c r="AY51" s="342"/>
      <c r="AZ51" s="180"/>
      <c r="BA51" s="180" t="n">
        <v>7299.75</v>
      </c>
      <c r="BB51" s="160" t="n">
        <f aca="false">SUM(AX51+AZ51-BA51)</f>
        <v>0.00446280443247815</v>
      </c>
      <c r="BC51" s="3"/>
    </row>
    <row r="52" customFormat="false" ht="12.75" hidden="false" customHeight="false" outlineLevel="0" collapsed="false">
      <c r="A52" s="345"/>
      <c r="B52" s="346"/>
      <c r="C52" s="346"/>
      <c r="D52" s="346"/>
      <c r="E52" s="346"/>
      <c r="F52" s="346"/>
      <c r="G52" s="347"/>
      <c r="H52" s="343"/>
      <c r="I52" s="341" t="n">
        <v>63425</v>
      </c>
      <c r="J52" s="346" t="s">
        <v>574</v>
      </c>
      <c r="K52" s="235"/>
      <c r="L52" s="235"/>
      <c r="M52" s="180"/>
      <c r="N52" s="180"/>
      <c r="O52" s="180"/>
      <c r="P52" s="180"/>
      <c r="Q52" s="180"/>
      <c r="R52" s="180"/>
      <c r="S52" s="180"/>
      <c r="T52" s="180"/>
      <c r="U52" s="348"/>
      <c r="V52" s="348"/>
      <c r="W52" s="180"/>
      <c r="X52" s="180"/>
      <c r="Y52" s="180"/>
      <c r="Z52" s="180"/>
      <c r="AA52" s="235"/>
      <c r="AB52" s="235"/>
      <c r="AC52" s="235"/>
      <c r="AD52" s="235"/>
      <c r="AE52" s="235"/>
      <c r="AF52" s="235"/>
      <c r="AG52" s="180"/>
      <c r="AH52" s="180"/>
      <c r="AI52" s="180"/>
      <c r="AJ52" s="180"/>
      <c r="AK52" s="180"/>
      <c r="AL52" s="180"/>
      <c r="AM52" s="180"/>
      <c r="AN52" s="180"/>
      <c r="AO52" s="180" t="n">
        <v>700000</v>
      </c>
      <c r="AP52" s="342" t="n">
        <f aca="false">SUM(AO52/$AO$5)</f>
        <v>92905.9658902382</v>
      </c>
      <c r="AQ52" s="180" t="n">
        <v>500000</v>
      </c>
      <c r="AR52" s="342" t="n">
        <f aca="false">SUM(AQ52/$AO$5)</f>
        <v>66361.404207313</v>
      </c>
      <c r="AS52" s="134"/>
      <c r="AT52" s="342" t="n">
        <v>23965.4</v>
      </c>
      <c r="AU52" s="180"/>
      <c r="AV52" s="134" t="n">
        <f aca="false">SUM(AU52/$AO$5)</f>
        <v>0</v>
      </c>
      <c r="AW52" s="40"/>
      <c r="AX52" s="340" t="n">
        <f aca="false">SUM(AR52+AV52-AW52)</f>
        <v>66361.404207313</v>
      </c>
      <c r="AY52" s="342" t="n">
        <v>23965.4</v>
      </c>
      <c r="AZ52" s="180"/>
      <c r="BA52" s="180" t="n">
        <v>42361.4</v>
      </c>
      <c r="BB52" s="160" t="n">
        <f aca="false">SUM(AX52+AZ52-BA52)</f>
        <v>24000.004207313</v>
      </c>
      <c r="BC52" s="3" t="s">
        <v>575</v>
      </c>
    </row>
    <row r="53" customFormat="false" ht="12.75" hidden="false" customHeight="false" outlineLevel="0" collapsed="false">
      <c r="A53" s="345"/>
      <c r="B53" s="346"/>
      <c r="C53" s="346"/>
      <c r="D53" s="346"/>
      <c r="E53" s="346"/>
      <c r="F53" s="346"/>
      <c r="G53" s="347"/>
      <c r="H53" s="343"/>
      <c r="I53" s="341" t="n">
        <v>63426</v>
      </c>
      <c r="J53" s="346" t="s">
        <v>576</v>
      </c>
      <c r="K53" s="235"/>
      <c r="L53" s="235"/>
      <c r="M53" s="180"/>
      <c r="N53" s="180"/>
      <c r="O53" s="180"/>
      <c r="P53" s="180"/>
      <c r="Q53" s="180"/>
      <c r="R53" s="180"/>
      <c r="S53" s="180"/>
      <c r="T53" s="180"/>
      <c r="U53" s="348"/>
      <c r="V53" s="348"/>
      <c r="W53" s="180"/>
      <c r="X53" s="180"/>
      <c r="Y53" s="180"/>
      <c r="Z53" s="180"/>
      <c r="AA53" s="235"/>
      <c r="AB53" s="235"/>
      <c r="AC53" s="235"/>
      <c r="AD53" s="235"/>
      <c r="AE53" s="235"/>
      <c r="AF53" s="235"/>
      <c r="AG53" s="180"/>
      <c r="AH53" s="180"/>
      <c r="AI53" s="180"/>
      <c r="AJ53" s="180"/>
      <c r="AK53" s="180"/>
      <c r="AL53" s="180"/>
      <c r="AM53" s="180"/>
      <c r="AN53" s="180"/>
      <c r="AO53" s="180"/>
      <c r="AP53" s="342"/>
      <c r="AQ53" s="180"/>
      <c r="AR53" s="342"/>
      <c r="AS53" s="134"/>
      <c r="AT53" s="342"/>
      <c r="AU53" s="180"/>
      <c r="AV53" s="134"/>
      <c r="AW53" s="40"/>
      <c r="AX53" s="340"/>
      <c r="AY53" s="342" t="n">
        <v>10000</v>
      </c>
      <c r="AZ53" s="180" t="n">
        <v>10000</v>
      </c>
      <c r="BA53" s="180"/>
      <c r="BB53" s="160" t="n">
        <f aca="false">SUM(AX53+AZ53-BA53)</f>
        <v>10000</v>
      </c>
      <c r="BC53" s="3" t="s">
        <v>577</v>
      </c>
    </row>
    <row r="54" s="227" customFormat="true" ht="12.75" hidden="false" customHeight="false" outlineLevel="0" collapsed="false">
      <c r="A54" s="337"/>
      <c r="B54" s="361"/>
      <c r="C54" s="361"/>
      <c r="D54" s="361"/>
      <c r="E54" s="361"/>
      <c r="F54" s="361"/>
      <c r="G54" s="362"/>
      <c r="H54" s="363" t="s">
        <v>578</v>
      </c>
      <c r="I54" s="364" t="n">
        <v>638</v>
      </c>
      <c r="J54" s="361" t="s">
        <v>579</v>
      </c>
      <c r="K54" s="348"/>
      <c r="L54" s="348"/>
      <c r="M54" s="215"/>
      <c r="N54" s="215"/>
      <c r="O54" s="215"/>
      <c r="P54" s="215"/>
      <c r="Q54" s="215"/>
      <c r="R54" s="215"/>
      <c r="S54" s="215"/>
      <c r="T54" s="215"/>
      <c r="U54" s="348"/>
      <c r="V54" s="348"/>
      <c r="W54" s="215" t="n">
        <f aca="false">SUM(W55)</f>
        <v>1000000</v>
      </c>
      <c r="X54" s="215" t="n">
        <f aca="false">SUM(X55)</f>
        <v>1260000</v>
      </c>
      <c r="Y54" s="215" t="n">
        <f aca="false">SUM(Y55)</f>
        <v>477444.8</v>
      </c>
      <c r="Z54" s="215" t="n">
        <f aca="false">SUM(Z55)</f>
        <v>1260000</v>
      </c>
      <c r="AA54" s="215" t="n">
        <f aca="false">SUM(AA55)</f>
        <v>350000</v>
      </c>
      <c r="AB54" s="215" t="n">
        <f aca="false">SUM(AB55:AB56)</f>
        <v>700000</v>
      </c>
      <c r="AC54" s="215" t="n">
        <f aca="false">SUM(AC55:AC56)</f>
        <v>700000</v>
      </c>
      <c r="AD54" s="215" t="n">
        <f aca="false">SUM(AD55:AD56)</f>
        <v>0</v>
      </c>
      <c r="AE54" s="215" t="n">
        <f aca="false">SUM(AE55:AE56)</f>
        <v>0</v>
      </c>
      <c r="AF54" s="215" t="n">
        <f aca="false">SUM(AF55:AF56)</f>
        <v>700000</v>
      </c>
      <c r="AG54" s="215" t="n">
        <f aca="false">SUM(AG55:AG56)</f>
        <v>66533.08</v>
      </c>
      <c r="AH54" s="215" t="n">
        <f aca="false">SUM(AH55:AH56)</f>
        <v>19.0094514285714</v>
      </c>
      <c r="AI54" s="215" t="n">
        <f aca="false">SUM(AI55:AI56)</f>
        <v>66533.08</v>
      </c>
      <c r="AJ54" s="215" t="n">
        <f aca="false">SUM(AJ55:AJ56)</f>
        <v>900000</v>
      </c>
      <c r="AK54" s="215" t="n">
        <f aca="false">SUM(AK55:AK56)</f>
        <v>450948.01</v>
      </c>
      <c r="AL54" s="215" t="n">
        <f aca="false">SUM(AL55:AL56)</f>
        <v>3980000</v>
      </c>
      <c r="AM54" s="215" t="n">
        <f aca="false">SUM(AM55:AM56)</f>
        <v>0</v>
      </c>
      <c r="AN54" s="215" t="n">
        <f aca="false">SUM(AN55:AN56)</f>
        <v>0</v>
      </c>
      <c r="AO54" s="215" t="n">
        <f aca="false">SUM(AO55:AO58)</f>
        <v>4680000</v>
      </c>
      <c r="AP54" s="342" t="n">
        <f aca="false">SUM(AO54/$AO$5)</f>
        <v>621142.74338045</v>
      </c>
      <c r="AQ54" s="215" t="n">
        <f aca="false">SUM(AQ55:AQ58)</f>
        <v>7000000</v>
      </c>
      <c r="AR54" s="342" t="n">
        <f aca="false">SUM(AQ54/$AO$5)</f>
        <v>929059.658902382</v>
      </c>
      <c r="AS54" s="134"/>
      <c r="AT54" s="342" t="n">
        <f aca="false">SUM(AT55:AT58)</f>
        <v>62337.25</v>
      </c>
      <c r="AU54" s="342" t="n">
        <f aca="false">SUM(AU55:AU58)</f>
        <v>0</v>
      </c>
      <c r="AV54" s="342" t="n">
        <f aca="false">SUM(AV55:AV58)</f>
        <v>157249.31</v>
      </c>
      <c r="AW54" s="342" t="n">
        <f aca="false">SUM(AW55:AW58)</f>
        <v>0</v>
      </c>
      <c r="AX54" s="340" t="n">
        <f aca="false">SUM(AR54+AV54-AW54)</f>
        <v>1086308.96890238</v>
      </c>
      <c r="AY54" s="342" t="n">
        <f aca="false">SUM(AY55:AY58)</f>
        <v>74792</v>
      </c>
      <c r="AZ54" s="342" t="n">
        <f aca="false">SUM(AZ55:AZ58)</f>
        <v>0</v>
      </c>
      <c r="BA54" s="342" t="n">
        <f aca="false">SUM(BA55:BA58)</f>
        <v>1023908.97</v>
      </c>
      <c r="BB54" s="342" t="n">
        <f aca="false">SUM(BB55:BB58)</f>
        <v>62399.9989023824</v>
      </c>
      <c r="BC54" s="3"/>
    </row>
    <row r="55" s="227" customFormat="true" ht="12.75" hidden="false" customHeight="false" outlineLevel="0" collapsed="false">
      <c r="A55" s="337"/>
      <c r="B55" s="361"/>
      <c r="C55" s="361"/>
      <c r="D55" s="361"/>
      <c r="E55" s="361"/>
      <c r="F55" s="361"/>
      <c r="G55" s="362"/>
      <c r="H55" s="363"/>
      <c r="I55" s="364" t="n">
        <v>63811</v>
      </c>
      <c r="J55" s="361" t="s">
        <v>462</v>
      </c>
      <c r="K55" s="348"/>
      <c r="L55" s="348"/>
      <c r="M55" s="215"/>
      <c r="N55" s="215"/>
      <c r="O55" s="215"/>
      <c r="P55" s="215"/>
      <c r="Q55" s="215"/>
      <c r="R55" s="215"/>
      <c r="S55" s="215"/>
      <c r="T55" s="215"/>
      <c r="U55" s="348"/>
      <c r="V55" s="348"/>
      <c r="W55" s="215" t="n">
        <v>1000000</v>
      </c>
      <c r="X55" s="215" t="n">
        <v>1260000</v>
      </c>
      <c r="Y55" s="215" t="n">
        <v>477444.8</v>
      </c>
      <c r="Z55" s="215" t="n">
        <v>1260000</v>
      </c>
      <c r="AA55" s="235" t="n">
        <v>350000</v>
      </c>
      <c r="AB55" s="235" t="n">
        <v>700000</v>
      </c>
      <c r="AC55" s="235" t="n">
        <v>700000</v>
      </c>
      <c r="AD55" s="235"/>
      <c r="AE55" s="235"/>
      <c r="AF55" s="235" t="n">
        <f aca="false">SUM(AC55+AD55-AE55)</f>
        <v>700000</v>
      </c>
      <c r="AG55" s="215" t="n">
        <v>66533.08</v>
      </c>
      <c r="AH55" s="180" t="n">
        <f aca="false">SUM(AG55/AA55*100)</f>
        <v>19.0094514285714</v>
      </c>
      <c r="AI55" s="215" t="n">
        <v>66533.08</v>
      </c>
      <c r="AJ55" s="215" t="n">
        <v>900000</v>
      </c>
      <c r="AK55" s="215" t="n">
        <v>450948.01</v>
      </c>
      <c r="AL55" s="215" t="n">
        <v>980000</v>
      </c>
      <c r="AM55" s="215"/>
      <c r="AN55" s="215"/>
      <c r="AO55" s="180" t="n">
        <f aca="false">SUM(AL55+AM55-AN55)</f>
        <v>980000</v>
      </c>
      <c r="AP55" s="342" t="n">
        <f aca="false">SUM(AO55/$AO$5)</f>
        <v>130068.352246334</v>
      </c>
      <c r="AQ55" s="215" t="n">
        <v>600000</v>
      </c>
      <c r="AR55" s="342" t="n">
        <f aca="false">SUM(AQ55/$AO$5)</f>
        <v>79633.6850487756</v>
      </c>
      <c r="AS55" s="134"/>
      <c r="AT55" s="342" t="n">
        <v>62337.25</v>
      </c>
      <c r="AU55" s="215"/>
      <c r="AV55" s="134" t="n">
        <v>57249.31</v>
      </c>
      <c r="AW55" s="365"/>
      <c r="AX55" s="340" t="n">
        <f aca="false">SUM(AR55+AV55-AW55)</f>
        <v>136882.995048776</v>
      </c>
      <c r="AY55" s="342" t="n">
        <v>62337.25</v>
      </c>
      <c r="AZ55" s="215"/>
      <c r="BA55" s="215" t="n">
        <v>74483</v>
      </c>
      <c r="BB55" s="160" t="n">
        <f aca="false">SUM(AX55+AZ55-BA55)</f>
        <v>62399.9950487756</v>
      </c>
      <c r="BC55" s="3"/>
    </row>
    <row r="56" s="227" customFormat="true" ht="12.75" hidden="false" customHeight="false" outlineLevel="0" collapsed="false">
      <c r="A56" s="337"/>
      <c r="B56" s="361"/>
      <c r="C56" s="361"/>
      <c r="D56" s="361"/>
      <c r="E56" s="361"/>
      <c r="F56" s="361"/>
      <c r="G56" s="362"/>
      <c r="H56" s="363"/>
      <c r="I56" s="364" t="n">
        <v>63811</v>
      </c>
      <c r="J56" s="361" t="s">
        <v>580</v>
      </c>
      <c r="K56" s="348"/>
      <c r="L56" s="348"/>
      <c r="M56" s="215"/>
      <c r="N56" s="215"/>
      <c r="O56" s="215"/>
      <c r="P56" s="215"/>
      <c r="Q56" s="215"/>
      <c r="R56" s="215"/>
      <c r="S56" s="215"/>
      <c r="T56" s="215"/>
      <c r="U56" s="348"/>
      <c r="V56" s="348"/>
      <c r="W56" s="215"/>
      <c r="X56" s="215"/>
      <c r="Y56" s="215"/>
      <c r="Z56" s="215"/>
      <c r="AA56" s="235"/>
      <c r="AB56" s="235"/>
      <c r="AC56" s="235"/>
      <c r="AD56" s="235"/>
      <c r="AE56" s="235"/>
      <c r="AF56" s="235"/>
      <c r="AG56" s="215"/>
      <c r="AH56" s="180"/>
      <c r="AI56" s="215"/>
      <c r="AJ56" s="215"/>
      <c r="AK56" s="215"/>
      <c r="AL56" s="215" t="n">
        <v>3000000</v>
      </c>
      <c r="AM56" s="215"/>
      <c r="AN56" s="215"/>
      <c r="AO56" s="180" t="n">
        <f aca="false">SUM(AL56+AM56-AN56)</f>
        <v>3000000</v>
      </c>
      <c r="AP56" s="342" t="n">
        <f aca="false">SUM(AO56/$AO$5)</f>
        <v>398168.425243878</v>
      </c>
      <c r="AQ56" s="215" t="n">
        <v>6000000</v>
      </c>
      <c r="AR56" s="342" t="n">
        <f aca="false">SUM(AQ56/$AO$5)</f>
        <v>796336.850487756</v>
      </c>
      <c r="AS56" s="134"/>
      <c r="AT56" s="342" t="n">
        <f aca="false">SUM(AS56/$AO$5)</f>
        <v>0</v>
      </c>
      <c r="AU56" s="215"/>
      <c r="AV56" s="134" t="n">
        <f aca="false">SUM(AU56/$AO$5)</f>
        <v>0</v>
      </c>
      <c r="AW56" s="365"/>
      <c r="AX56" s="340" t="n">
        <f aca="false">SUM(AR56+AV56-AW56)</f>
        <v>796336.850487756</v>
      </c>
      <c r="AY56" s="342"/>
      <c r="AZ56" s="215"/>
      <c r="BA56" s="215" t="n">
        <v>796336.85</v>
      </c>
      <c r="BB56" s="160" t="n">
        <f aca="false">SUM(AX56+AZ56-BA56)</f>
        <v>0.000487756333313882</v>
      </c>
      <c r="BC56" s="3"/>
    </row>
    <row r="57" s="227" customFormat="true" ht="12.75" hidden="false" customHeight="false" outlineLevel="0" collapsed="false">
      <c r="A57" s="337"/>
      <c r="B57" s="361"/>
      <c r="C57" s="361"/>
      <c r="D57" s="361"/>
      <c r="E57" s="361"/>
      <c r="F57" s="361"/>
      <c r="G57" s="362"/>
      <c r="H57" s="363"/>
      <c r="I57" s="364" t="n">
        <v>63811</v>
      </c>
      <c r="J57" s="361" t="s">
        <v>581</v>
      </c>
      <c r="K57" s="348"/>
      <c r="L57" s="348"/>
      <c r="M57" s="215"/>
      <c r="N57" s="215"/>
      <c r="O57" s="215"/>
      <c r="P57" s="215"/>
      <c r="Q57" s="215"/>
      <c r="R57" s="215"/>
      <c r="S57" s="215"/>
      <c r="T57" s="215"/>
      <c r="U57" s="348"/>
      <c r="V57" s="348"/>
      <c r="W57" s="215"/>
      <c r="X57" s="215"/>
      <c r="Y57" s="215"/>
      <c r="Z57" s="215"/>
      <c r="AA57" s="235"/>
      <c r="AB57" s="235"/>
      <c r="AC57" s="235"/>
      <c r="AD57" s="235"/>
      <c r="AE57" s="235"/>
      <c r="AF57" s="235"/>
      <c r="AG57" s="215"/>
      <c r="AH57" s="180"/>
      <c r="AI57" s="215"/>
      <c r="AJ57" s="215"/>
      <c r="AK57" s="215"/>
      <c r="AL57" s="215"/>
      <c r="AM57" s="215"/>
      <c r="AN57" s="215"/>
      <c r="AO57" s="180"/>
      <c r="AP57" s="342"/>
      <c r="AQ57" s="215"/>
      <c r="AR57" s="342"/>
      <c r="AS57" s="134"/>
      <c r="AT57" s="342"/>
      <c r="AU57" s="215"/>
      <c r="AV57" s="134" t="n">
        <v>100000</v>
      </c>
      <c r="AW57" s="365"/>
      <c r="AX57" s="340" t="n">
        <f aca="false">SUM(AR57+AV57-AW57)</f>
        <v>100000</v>
      </c>
      <c r="AY57" s="342"/>
      <c r="AZ57" s="215"/>
      <c r="BA57" s="215" t="n">
        <v>100000</v>
      </c>
      <c r="BB57" s="160" t="n">
        <f aca="false">SUM(AX57+AZ57-BA57)</f>
        <v>0</v>
      </c>
      <c r="BC57" s="3"/>
    </row>
    <row r="58" s="227" customFormat="true" ht="12.75" hidden="false" customHeight="false" outlineLevel="0" collapsed="false">
      <c r="A58" s="337"/>
      <c r="B58" s="361"/>
      <c r="C58" s="361"/>
      <c r="D58" s="361"/>
      <c r="E58" s="361"/>
      <c r="F58" s="361"/>
      <c r="G58" s="362"/>
      <c r="H58" s="363"/>
      <c r="I58" s="364" t="n">
        <v>63822</v>
      </c>
      <c r="J58" s="361" t="s">
        <v>582</v>
      </c>
      <c r="K58" s="348"/>
      <c r="L58" s="348"/>
      <c r="M58" s="215"/>
      <c r="N58" s="215"/>
      <c r="O58" s="215"/>
      <c r="P58" s="215"/>
      <c r="Q58" s="215"/>
      <c r="R58" s="215"/>
      <c r="S58" s="215"/>
      <c r="T58" s="215"/>
      <c r="U58" s="348"/>
      <c r="V58" s="348"/>
      <c r="W58" s="215"/>
      <c r="X58" s="215"/>
      <c r="Y58" s="215"/>
      <c r="Z58" s="215"/>
      <c r="AA58" s="235"/>
      <c r="AB58" s="235"/>
      <c r="AC58" s="235"/>
      <c r="AD58" s="235"/>
      <c r="AE58" s="235"/>
      <c r="AF58" s="235"/>
      <c r="AG58" s="215"/>
      <c r="AH58" s="180"/>
      <c r="AI58" s="215"/>
      <c r="AJ58" s="215"/>
      <c r="AK58" s="215"/>
      <c r="AL58" s="215"/>
      <c r="AM58" s="215"/>
      <c r="AN58" s="215"/>
      <c r="AO58" s="180" t="n">
        <v>700000</v>
      </c>
      <c r="AP58" s="342" t="n">
        <f aca="false">SUM(AO58/$AO$5)</f>
        <v>92905.9658902382</v>
      </c>
      <c r="AQ58" s="215" t="n">
        <v>400000</v>
      </c>
      <c r="AR58" s="342" t="n">
        <f aca="false">SUM(AQ58/$AO$5)</f>
        <v>53089.1233658504</v>
      </c>
      <c r="AS58" s="134"/>
      <c r="AT58" s="342" t="n">
        <v>0</v>
      </c>
      <c r="AU58" s="215"/>
      <c r="AV58" s="134" t="n">
        <f aca="false">SUM(AU58/$AO$5)</f>
        <v>0</v>
      </c>
      <c r="AW58" s="365"/>
      <c r="AX58" s="340" t="n">
        <f aca="false">SUM(AR58+AV58-AW58)</f>
        <v>53089.1233658504</v>
      </c>
      <c r="AY58" s="342" t="n">
        <v>12454.75</v>
      </c>
      <c r="AZ58" s="215"/>
      <c r="BA58" s="215" t="n">
        <v>53089.12</v>
      </c>
      <c r="BB58" s="160" t="n">
        <f aca="false">SUM(AX58+AZ58-BA58)</f>
        <v>0.00336585041804938</v>
      </c>
      <c r="BC58" s="3"/>
    </row>
    <row r="59" s="5" customFormat="true" ht="12.75" hidden="false" customHeight="false" outlineLevel="0" collapsed="false">
      <c r="A59" s="343"/>
      <c r="B59" s="133"/>
      <c r="C59" s="133"/>
      <c r="D59" s="133"/>
      <c r="E59" s="133"/>
      <c r="F59" s="133"/>
      <c r="G59" s="344"/>
      <c r="H59" s="343" t="s">
        <v>159</v>
      </c>
      <c r="I59" s="341" t="n">
        <v>64</v>
      </c>
      <c r="J59" s="133" t="s">
        <v>63</v>
      </c>
      <c r="K59" s="134" t="n">
        <f aca="false">SUM(K62+K60)</f>
        <v>156035.76</v>
      </c>
      <c r="L59" s="134" t="n">
        <f aca="false">SUM(L62+L60)</f>
        <v>131000</v>
      </c>
      <c r="M59" s="134" t="n">
        <f aca="false">SUM(M62+M60)</f>
        <v>131000</v>
      </c>
      <c r="N59" s="134" t="n">
        <f aca="false">SUM(N62+N60)</f>
        <v>20000</v>
      </c>
      <c r="O59" s="134" t="n">
        <f aca="false">SUM(O62+O60)</f>
        <v>20000</v>
      </c>
      <c r="P59" s="134" t="n">
        <f aca="false">SUM(P62+P60)</f>
        <v>14000</v>
      </c>
      <c r="Q59" s="134" t="n">
        <f aca="false">SUM(Q62+Q60)</f>
        <v>1515.18</v>
      </c>
      <c r="R59" s="134" t="n">
        <f aca="false">SUM(R62+R60)</f>
        <v>12000</v>
      </c>
      <c r="S59" s="134" t="n">
        <f aca="false">SUM(S62+S60)</f>
        <v>2833.94</v>
      </c>
      <c r="T59" s="134" t="n">
        <f aca="false">SUM(T62+T60)</f>
        <v>0</v>
      </c>
      <c r="U59" s="134" t="n">
        <f aca="false">SUM(U62+U60)</f>
        <v>393.333333333333</v>
      </c>
      <c r="V59" s="134" t="n">
        <f aca="false">SUM(V62+V60)</f>
        <v>17000</v>
      </c>
      <c r="W59" s="134" t="n">
        <f aca="false">SUM(W62+W60)</f>
        <v>34500</v>
      </c>
      <c r="X59" s="134" t="n">
        <f aca="false">SUM(X62+X60)</f>
        <v>44500</v>
      </c>
      <c r="Y59" s="134" t="n">
        <f aca="false">SUM(Y62+Y60)</f>
        <v>6152.77</v>
      </c>
      <c r="Z59" s="134" t="n">
        <f aca="false">SUM(Z62+Z60)</f>
        <v>140000</v>
      </c>
      <c r="AA59" s="134" t="n">
        <f aca="false">SUM(AA62+AA60)</f>
        <v>48000</v>
      </c>
      <c r="AB59" s="134" t="n">
        <f aca="false">SUM(AB62+AB60)</f>
        <v>46000</v>
      </c>
      <c r="AC59" s="134" t="n">
        <f aca="false">SUM(AC62+AC60)</f>
        <v>43000</v>
      </c>
      <c r="AD59" s="134" t="n">
        <f aca="false">SUM(AD62+AD60)</f>
        <v>0</v>
      </c>
      <c r="AE59" s="134" t="n">
        <f aca="false">SUM(AE62+AE60)</f>
        <v>0</v>
      </c>
      <c r="AF59" s="134" t="n">
        <f aca="false">SUM(AF62+AF60)</f>
        <v>43000</v>
      </c>
      <c r="AG59" s="134" t="n">
        <f aca="false">SUM(AG62+AG60)</f>
        <v>7992.04</v>
      </c>
      <c r="AH59" s="134" t="e">
        <f aca="false">SUM(AH62+AH60)</f>
        <v>#DIV/0!</v>
      </c>
      <c r="AI59" s="134" t="n">
        <f aca="false">SUM(AI62+AI60)</f>
        <v>8035.37</v>
      </c>
      <c r="AJ59" s="134" t="n">
        <f aca="false">SUM(AJ62+AJ60)</f>
        <v>17000</v>
      </c>
      <c r="AK59" s="134" t="n">
        <f aca="false">SUM(AK62+AK60)</f>
        <v>5968.3</v>
      </c>
      <c r="AL59" s="134" t="n">
        <f aca="false">SUM(AL62+AL60)</f>
        <v>17000</v>
      </c>
      <c r="AM59" s="134" t="n">
        <f aca="false">SUM(AM62+AM60)</f>
        <v>0</v>
      </c>
      <c r="AN59" s="134" t="n">
        <f aca="false">SUM(AN62+AN60)</f>
        <v>4000</v>
      </c>
      <c r="AO59" s="134" t="n">
        <f aca="false">SUM(AO62+AO60)</f>
        <v>13000</v>
      </c>
      <c r="AP59" s="342" t="n">
        <f aca="false">SUM(AO59/$AO$5)</f>
        <v>1725.39650939014</v>
      </c>
      <c r="AQ59" s="134" t="n">
        <f aca="false">SUM(AQ62+AQ60+AQ68)</f>
        <v>31000</v>
      </c>
      <c r="AR59" s="342" t="n">
        <f aca="false">SUM(AR60+AR62)</f>
        <v>3052.6245935364</v>
      </c>
      <c r="AS59" s="342" t="n">
        <f aca="false">SUM(AS60+AS62)</f>
        <v>0</v>
      </c>
      <c r="AT59" s="342" t="n">
        <f aca="false">SUM(AT60+AT62)</f>
        <v>1430.65</v>
      </c>
      <c r="AU59" s="342" t="n">
        <f aca="false">SUM(AU60+AU62)</f>
        <v>0</v>
      </c>
      <c r="AV59" s="342" t="n">
        <f aca="false">SUM(AV60+AV62)</f>
        <v>1996</v>
      </c>
      <c r="AW59" s="342" t="n">
        <f aca="false">SUM(AW60+AW62)</f>
        <v>400</v>
      </c>
      <c r="AX59" s="342" t="n">
        <f aca="false">SUM(AX60+AX62)</f>
        <v>4648.6245935364</v>
      </c>
      <c r="AY59" s="342" t="n">
        <f aca="false">SUM(AY60+AY62)</f>
        <v>3375.3</v>
      </c>
      <c r="AZ59" s="342" t="n">
        <f aca="false">SUM(AZ60+AZ62)</f>
        <v>4200</v>
      </c>
      <c r="BA59" s="342" t="n">
        <f aca="false">SUM(BA60+BA62)</f>
        <v>1608.12</v>
      </c>
      <c r="BB59" s="342" t="n">
        <f aca="false">SUM(BB60+BB62)</f>
        <v>7240.5045935364</v>
      </c>
      <c r="BC59" s="3"/>
    </row>
    <row r="60" customFormat="false" ht="12.75" hidden="false" customHeight="false" outlineLevel="0" collapsed="false">
      <c r="A60" s="345"/>
      <c r="B60" s="346"/>
      <c r="C60" s="346"/>
      <c r="D60" s="346"/>
      <c r="E60" s="346"/>
      <c r="F60" s="346"/>
      <c r="G60" s="347"/>
      <c r="H60" s="343" t="s">
        <v>583</v>
      </c>
      <c r="I60" s="341" t="n">
        <v>641</v>
      </c>
      <c r="J60" s="346" t="s">
        <v>584</v>
      </c>
      <c r="K60" s="235" t="n">
        <f aca="false">SUM(K61)</f>
        <v>774.32</v>
      </c>
      <c r="L60" s="235" t="n">
        <f aca="false">SUM(L61)</f>
        <v>1000</v>
      </c>
      <c r="M60" s="235" t="n">
        <f aca="false">SUM(M61)</f>
        <v>1000</v>
      </c>
      <c r="N60" s="235" t="n">
        <f aca="false">SUM(N61)</f>
        <v>5000</v>
      </c>
      <c r="O60" s="235" t="n">
        <f aca="false">SUM(O61)</f>
        <v>5000</v>
      </c>
      <c r="P60" s="235" t="n">
        <f aca="false">SUM(P61)</f>
        <v>3000</v>
      </c>
      <c r="Q60" s="235" t="n">
        <f aca="false">SUM(Q61)</f>
        <v>160.82</v>
      </c>
      <c r="R60" s="235" t="n">
        <f aca="false">SUM(R61)</f>
        <v>1000</v>
      </c>
      <c r="S60" s="235" t="n">
        <f aca="false">SUM(S61)</f>
        <v>318.55</v>
      </c>
      <c r="T60" s="235" t="n">
        <f aca="false">SUM(T61)</f>
        <v>0</v>
      </c>
      <c r="U60" s="235" t="n">
        <f aca="false">SUM(U61)</f>
        <v>33.3333333333333</v>
      </c>
      <c r="V60" s="235" t="n">
        <f aca="false">SUM(V61)</f>
        <v>1000</v>
      </c>
      <c r="W60" s="235" t="n">
        <f aca="false">SUM(W61)</f>
        <v>1000</v>
      </c>
      <c r="X60" s="235" t="n">
        <f aca="false">SUM(X61)</f>
        <v>1000</v>
      </c>
      <c r="Y60" s="235" t="n">
        <f aca="false">SUM(Y61)</f>
        <v>107.16</v>
      </c>
      <c r="Z60" s="235" t="n">
        <f aca="false">SUM(Z61)</f>
        <v>1000</v>
      </c>
      <c r="AA60" s="235" t="n">
        <f aca="false">SUM(AA61)</f>
        <v>1000</v>
      </c>
      <c r="AB60" s="235" t="n">
        <f aca="false">SUM(AB61)</f>
        <v>1000</v>
      </c>
      <c r="AC60" s="235" t="n">
        <f aca="false">SUM(AC61)</f>
        <v>1000</v>
      </c>
      <c r="AD60" s="235" t="n">
        <f aca="false">SUM(AD61)</f>
        <v>0</v>
      </c>
      <c r="AE60" s="235" t="n">
        <f aca="false">SUM(AE61)</f>
        <v>0</v>
      </c>
      <c r="AF60" s="235" t="n">
        <f aca="false">SUM(AF61)</f>
        <v>1000</v>
      </c>
      <c r="AG60" s="235" t="n">
        <f aca="false">SUM(AG61)</f>
        <v>142.76</v>
      </c>
      <c r="AH60" s="235" t="n">
        <f aca="false">SUM(AH61)</f>
        <v>14.276</v>
      </c>
      <c r="AI60" s="235" t="n">
        <f aca="false">SUM(AI61)</f>
        <v>186.09</v>
      </c>
      <c r="AJ60" s="235" t="n">
        <f aca="false">SUM(AJ61)</f>
        <v>1000</v>
      </c>
      <c r="AK60" s="235" t="n">
        <f aca="false">SUM(AK61)</f>
        <v>75.69</v>
      </c>
      <c r="AL60" s="235" t="n">
        <f aca="false">SUM(AL61)</f>
        <v>1000</v>
      </c>
      <c r="AM60" s="235" t="n">
        <f aca="false">SUM(AM61)</f>
        <v>0</v>
      </c>
      <c r="AN60" s="235" t="n">
        <f aca="false">SUM(AN61)</f>
        <v>0</v>
      </c>
      <c r="AO60" s="235" t="n">
        <f aca="false">SUM(AO61)</f>
        <v>1000</v>
      </c>
      <c r="AP60" s="342" t="n">
        <f aca="false">SUM(AO60/$AO$5)</f>
        <v>132.722808414626</v>
      </c>
      <c r="AQ60" s="235" t="n">
        <f aca="false">SUM(AQ61)</f>
        <v>1000</v>
      </c>
      <c r="AR60" s="342" t="n">
        <f aca="false">SUM(AR61)</f>
        <v>132.722808414626</v>
      </c>
      <c r="AS60" s="342" t="n">
        <f aca="false">SUM(AS61)</f>
        <v>0</v>
      </c>
      <c r="AT60" s="342" t="n">
        <f aca="false">SUM(AT61)</f>
        <v>10.33</v>
      </c>
      <c r="AU60" s="342" t="n">
        <f aca="false">SUM(AU61)</f>
        <v>0</v>
      </c>
      <c r="AV60" s="342" t="n">
        <f aca="false">SUM(AV61)</f>
        <v>0</v>
      </c>
      <c r="AW60" s="342" t="n">
        <f aca="false">SUM(AW61)</f>
        <v>0</v>
      </c>
      <c r="AX60" s="342" t="n">
        <f aca="false">SUM(AX61)</f>
        <v>132.722808414626</v>
      </c>
      <c r="AY60" s="342" t="n">
        <f aca="false">SUM(AY61)</f>
        <v>13.15</v>
      </c>
      <c r="AZ60" s="342" t="n">
        <f aca="false">SUM(AZ61)</f>
        <v>0</v>
      </c>
      <c r="BA60" s="342" t="n">
        <f aca="false">SUM(BA61)</f>
        <v>100</v>
      </c>
      <c r="BB60" s="342" t="n">
        <f aca="false">SUM(BB61)</f>
        <v>32.7228084146261</v>
      </c>
      <c r="BC60" s="3"/>
    </row>
    <row r="61" customFormat="false" ht="12.75" hidden="false" customHeight="false" outlineLevel="0" collapsed="false">
      <c r="A61" s="345"/>
      <c r="B61" s="346"/>
      <c r="C61" s="346"/>
      <c r="D61" s="346"/>
      <c r="E61" s="346"/>
      <c r="F61" s="346"/>
      <c r="G61" s="347"/>
      <c r="H61" s="343" t="s">
        <v>583</v>
      </c>
      <c r="I61" s="341" t="n">
        <v>64111</v>
      </c>
      <c r="J61" s="346" t="s">
        <v>584</v>
      </c>
      <c r="K61" s="235" t="n">
        <v>774.32</v>
      </c>
      <c r="L61" s="235" t="n">
        <v>1000</v>
      </c>
      <c r="M61" s="180" t="n">
        <v>1000</v>
      </c>
      <c r="N61" s="180" t="n">
        <v>5000</v>
      </c>
      <c r="O61" s="180" t="n">
        <v>5000</v>
      </c>
      <c r="P61" s="180" t="n">
        <v>3000</v>
      </c>
      <c r="Q61" s="180" t="n">
        <v>160.82</v>
      </c>
      <c r="R61" s="180" t="n">
        <v>1000</v>
      </c>
      <c r="S61" s="180" t="n">
        <v>318.55</v>
      </c>
      <c r="T61" s="180"/>
      <c r="U61" s="348" t="n">
        <f aca="false">R61/P61*100</f>
        <v>33.3333333333333</v>
      </c>
      <c r="V61" s="348" t="n">
        <v>1000</v>
      </c>
      <c r="W61" s="180" t="n">
        <v>1000</v>
      </c>
      <c r="X61" s="180" t="n">
        <v>1000</v>
      </c>
      <c r="Y61" s="180" t="n">
        <v>107.16</v>
      </c>
      <c r="Z61" s="180" t="n">
        <v>1000</v>
      </c>
      <c r="AA61" s="235" t="n">
        <v>1000</v>
      </c>
      <c r="AB61" s="235" t="n">
        <v>1000</v>
      </c>
      <c r="AC61" s="235" t="n">
        <v>1000</v>
      </c>
      <c r="AD61" s="235"/>
      <c r="AE61" s="235"/>
      <c r="AF61" s="235" t="n">
        <f aca="false">SUM(AC61+AD61-AE61)</f>
        <v>1000</v>
      </c>
      <c r="AG61" s="180" t="n">
        <v>142.76</v>
      </c>
      <c r="AH61" s="180" t="n">
        <f aca="false">SUM(AG61/AA61*100)</f>
        <v>14.276</v>
      </c>
      <c r="AI61" s="180" t="n">
        <v>186.09</v>
      </c>
      <c r="AJ61" s="180" t="n">
        <v>1000</v>
      </c>
      <c r="AK61" s="180" t="n">
        <v>75.69</v>
      </c>
      <c r="AL61" s="180" t="n">
        <v>1000</v>
      </c>
      <c r="AM61" s="180"/>
      <c r="AN61" s="180"/>
      <c r="AO61" s="180" t="n">
        <f aca="false">SUM(AL61+AM61-AN61)</f>
        <v>1000</v>
      </c>
      <c r="AP61" s="342" t="n">
        <f aca="false">SUM(AO61/$AO$5)</f>
        <v>132.722808414626</v>
      </c>
      <c r="AQ61" s="180" t="n">
        <v>1000</v>
      </c>
      <c r="AR61" s="342" t="n">
        <f aca="false">SUM(AQ61/$AO$5)</f>
        <v>132.722808414626</v>
      </c>
      <c r="AS61" s="134"/>
      <c r="AT61" s="342" t="n">
        <v>10.33</v>
      </c>
      <c r="AU61" s="180"/>
      <c r="AV61" s="134" t="n">
        <f aca="false">SUM(AU61/$AO$5)</f>
        <v>0</v>
      </c>
      <c r="AW61" s="40"/>
      <c r="AX61" s="340" t="n">
        <f aca="false">SUM(AR61+AV61-AW61)</f>
        <v>132.722808414626</v>
      </c>
      <c r="AY61" s="342" t="n">
        <v>13.15</v>
      </c>
      <c r="AZ61" s="180"/>
      <c r="BA61" s="180" t="n">
        <v>100</v>
      </c>
      <c r="BB61" s="160" t="n">
        <f aca="false">SUM(AX61+AZ61-BA61)</f>
        <v>32.7228084146261</v>
      </c>
      <c r="BC61" s="3"/>
    </row>
    <row r="62" customFormat="false" ht="12.75" hidden="false" customHeight="false" outlineLevel="0" collapsed="false">
      <c r="A62" s="345"/>
      <c r="B62" s="346"/>
      <c r="C62" s="346"/>
      <c r="D62" s="346"/>
      <c r="E62" s="346"/>
      <c r="F62" s="346"/>
      <c r="G62" s="347"/>
      <c r="H62" s="343" t="s">
        <v>583</v>
      </c>
      <c r="I62" s="341" t="n">
        <v>642</v>
      </c>
      <c r="J62" s="346" t="s">
        <v>585</v>
      </c>
      <c r="K62" s="235" t="n">
        <f aca="false">SUM(K63+K68)</f>
        <v>155261.44</v>
      </c>
      <c r="L62" s="235" t="n">
        <f aca="false">SUM(L63+L68)</f>
        <v>130000</v>
      </c>
      <c r="M62" s="235" t="n">
        <f aca="false">SUM(M63+M68)</f>
        <v>130000</v>
      </c>
      <c r="N62" s="235" t="n">
        <f aca="false">SUM(N63+N68)</f>
        <v>15000</v>
      </c>
      <c r="O62" s="235" t="n">
        <f aca="false">SUM(O63+O68)</f>
        <v>15000</v>
      </c>
      <c r="P62" s="235" t="n">
        <f aca="false">SUM(P63+P68)</f>
        <v>11000</v>
      </c>
      <c r="Q62" s="235" t="n">
        <f aca="false">SUM(Q63+Q68)</f>
        <v>1354.36</v>
      </c>
      <c r="R62" s="235" t="n">
        <f aca="false">SUM(R63+R68)</f>
        <v>11000</v>
      </c>
      <c r="S62" s="235" t="n">
        <f aca="false">SUM(S63+S68)</f>
        <v>2515.39</v>
      </c>
      <c r="T62" s="235" t="n">
        <f aca="false">SUM(T63+T68)</f>
        <v>0</v>
      </c>
      <c r="U62" s="235" t="n">
        <f aca="false">SUM(U63+U68)</f>
        <v>360</v>
      </c>
      <c r="V62" s="235" t="n">
        <f aca="false">SUM(V63+V68)</f>
        <v>16000</v>
      </c>
      <c r="W62" s="235" t="n">
        <f aca="false">SUM(W63+W68)</f>
        <v>33500</v>
      </c>
      <c r="X62" s="235" t="n">
        <f aca="false">SUM(X63+X68)</f>
        <v>43500</v>
      </c>
      <c r="Y62" s="235" t="n">
        <f aca="false">SUM(Y63+Y68)</f>
        <v>6045.61</v>
      </c>
      <c r="Z62" s="235" t="n">
        <f aca="false">SUM(Z63+Z68)</f>
        <v>139000</v>
      </c>
      <c r="AA62" s="235" t="n">
        <f aca="false">SUM(AA63+AA68)</f>
        <v>47000</v>
      </c>
      <c r="AB62" s="235" t="n">
        <f aca="false">SUM(AB63+AB68)</f>
        <v>45000</v>
      </c>
      <c r="AC62" s="235" t="n">
        <f aca="false">SUM(AC63+AC68)</f>
        <v>42000</v>
      </c>
      <c r="AD62" s="235" t="n">
        <f aca="false">SUM(AD63+AD68)</f>
        <v>0</v>
      </c>
      <c r="AE62" s="235" t="n">
        <f aca="false">SUM(AE63+AE68)</f>
        <v>0</v>
      </c>
      <c r="AF62" s="235" t="n">
        <f aca="false">SUM(AF63+AF68)</f>
        <v>42000</v>
      </c>
      <c r="AG62" s="235" t="n">
        <f aca="false">SUM(AG63+AG68)</f>
        <v>7849.28</v>
      </c>
      <c r="AH62" s="235" t="e">
        <f aca="false">SUM(AH63+AH68)</f>
        <v>#DIV/0!</v>
      </c>
      <c r="AI62" s="235" t="n">
        <f aca="false">SUM(AI63+AI68)</f>
        <v>7849.28</v>
      </c>
      <c r="AJ62" s="235" t="n">
        <f aca="false">SUM(AJ63+AJ68)</f>
        <v>16000</v>
      </c>
      <c r="AK62" s="235" t="n">
        <f aca="false">SUM(AK63+AK68)</f>
        <v>5892.61</v>
      </c>
      <c r="AL62" s="235" t="n">
        <f aca="false">SUM(AL63+AL68)</f>
        <v>16000</v>
      </c>
      <c r="AM62" s="235" t="n">
        <f aca="false">SUM(AM63+AM68)</f>
        <v>0</v>
      </c>
      <c r="AN62" s="235" t="n">
        <f aca="false">SUM(AN63+AN68)</f>
        <v>4000</v>
      </c>
      <c r="AO62" s="235" t="n">
        <f aca="false">SUM(AO63+AO68)</f>
        <v>12000</v>
      </c>
      <c r="AP62" s="342" t="n">
        <f aca="false">SUM(AO62/$AO$5)</f>
        <v>1592.67370097551</v>
      </c>
      <c r="AQ62" s="235" t="n">
        <f aca="false">SUM(AQ63+AQ68)</f>
        <v>22000</v>
      </c>
      <c r="AR62" s="342" t="n">
        <f aca="false">SUM(AR63+AR68)</f>
        <v>2919.90178512177</v>
      </c>
      <c r="AS62" s="342" t="n">
        <f aca="false">SUM(AS63+AS68)</f>
        <v>0</v>
      </c>
      <c r="AT62" s="342" t="n">
        <f aca="false">SUM(AT63+AT68)</f>
        <v>1420.32</v>
      </c>
      <c r="AU62" s="342" t="n">
        <f aca="false">SUM(AU63+AU68)</f>
        <v>0</v>
      </c>
      <c r="AV62" s="342" t="n">
        <f aca="false">SUM(AV63+AV68)</f>
        <v>1996</v>
      </c>
      <c r="AW62" s="342" t="n">
        <f aca="false">SUM(AW63+AW68)</f>
        <v>400</v>
      </c>
      <c r="AX62" s="342" t="n">
        <f aca="false">SUM(AX63+AX68)</f>
        <v>4515.90178512177</v>
      </c>
      <c r="AY62" s="342" t="n">
        <f aca="false">SUM(AY63+AY68)</f>
        <v>3362.15</v>
      </c>
      <c r="AZ62" s="342" t="n">
        <f aca="false">SUM(AZ63+AZ68)</f>
        <v>4200</v>
      </c>
      <c r="BA62" s="342" t="n">
        <f aca="false">SUM(BA63+BA68)</f>
        <v>1508.12</v>
      </c>
      <c r="BB62" s="342" t="n">
        <f aca="false">SUM(BB63+BB68)</f>
        <v>7207.78178512177</v>
      </c>
      <c r="BC62" s="3"/>
    </row>
    <row r="63" customFormat="false" ht="12.75" hidden="false" customHeight="true" outlineLevel="0" collapsed="false">
      <c r="A63" s="345"/>
      <c r="B63" s="346"/>
      <c r="C63" s="346"/>
      <c r="D63" s="346"/>
      <c r="E63" s="346"/>
      <c r="F63" s="346" t="s">
        <v>514</v>
      </c>
      <c r="G63" s="347"/>
      <c r="H63" s="343" t="s">
        <v>583</v>
      </c>
      <c r="I63" s="341" t="n">
        <v>6421</v>
      </c>
      <c r="J63" s="346" t="s">
        <v>586</v>
      </c>
      <c r="K63" s="235" t="n">
        <f aca="false">SUM(K64)</f>
        <v>104266.48</v>
      </c>
      <c r="L63" s="235" t="n">
        <f aca="false">SUM(L64)</f>
        <v>80000</v>
      </c>
      <c r="M63" s="235" t="n">
        <f aca="false">SUM(M64)</f>
        <v>80000</v>
      </c>
      <c r="N63" s="235" t="n">
        <f aca="false">SUM(N64:N65)</f>
        <v>4000</v>
      </c>
      <c r="O63" s="235" t="n">
        <f aca="false">SUM(O64:O65)</f>
        <v>4000</v>
      </c>
      <c r="P63" s="235" t="n">
        <f aca="false">SUM(P64:P65)</f>
        <v>5000</v>
      </c>
      <c r="Q63" s="235" t="n">
        <f aca="false">SUM(Q64:Q65)</f>
        <v>1354.36</v>
      </c>
      <c r="R63" s="235" t="n">
        <f aca="false">SUM(R64:R65)</f>
        <v>5000</v>
      </c>
      <c r="S63" s="235" t="n">
        <f aca="false">SUM(S64:S65)</f>
        <v>1442.89</v>
      </c>
      <c r="T63" s="235" t="n">
        <f aca="false">SUM(T64:T65)</f>
        <v>0</v>
      </c>
      <c r="U63" s="235" t="n">
        <f aca="false">SUM(U64:U65)</f>
        <v>200</v>
      </c>
      <c r="V63" s="235" t="n">
        <f aca="false">SUM(V64:V65)</f>
        <v>8000</v>
      </c>
      <c r="W63" s="235" t="n">
        <f aca="false">SUM(W64:W67)</f>
        <v>15500</v>
      </c>
      <c r="X63" s="235" t="n">
        <f aca="false">SUM(X64:X67)</f>
        <v>28500</v>
      </c>
      <c r="Y63" s="235" t="n">
        <f aca="false">SUM(Y64:Y67)</f>
        <v>1607.39</v>
      </c>
      <c r="Z63" s="235" t="n">
        <v>5000</v>
      </c>
      <c r="AA63" s="235" t="n">
        <f aca="false">SUM(AA64:AA67)</f>
        <v>30000</v>
      </c>
      <c r="AB63" s="235" t="n">
        <f aca="false">SUM(AB64:AB67)</f>
        <v>30000</v>
      </c>
      <c r="AC63" s="235" t="n">
        <f aca="false">SUM(AC64:AC67)</f>
        <v>30000</v>
      </c>
      <c r="AD63" s="235" t="n">
        <f aca="false">SUM(AD64:AD67)</f>
        <v>0</v>
      </c>
      <c r="AE63" s="235" t="n">
        <f aca="false">SUM(AE64:AE67)</f>
        <v>0</v>
      </c>
      <c r="AF63" s="235" t="n">
        <f aca="false">SUM(AF64:AF67)</f>
        <v>30000</v>
      </c>
      <c r="AG63" s="235" t="n">
        <f aca="false">SUM(AG64:AG67)</f>
        <v>1831.06</v>
      </c>
      <c r="AH63" s="235" t="n">
        <f aca="false">SUM(AH64:AH67)</f>
        <v>91.553</v>
      </c>
      <c r="AI63" s="235" t="n">
        <f aca="false">SUM(AI64:AI67)</f>
        <v>1831.06</v>
      </c>
      <c r="AJ63" s="235" t="n">
        <f aca="false">SUM(AJ64:AJ67)</f>
        <v>4000</v>
      </c>
      <c r="AK63" s="235" t="n">
        <f aca="false">SUM(AK64:AK67)</f>
        <v>1454.39</v>
      </c>
      <c r="AL63" s="235" t="n">
        <f aca="false">SUM(AL64:AL67)</f>
        <v>4000</v>
      </c>
      <c r="AM63" s="235" t="n">
        <f aca="false">SUM(AM64:AM67)</f>
        <v>0</v>
      </c>
      <c r="AN63" s="235" t="n">
        <f aca="false">SUM(AN64:AN67)</f>
        <v>0</v>
      </c>
      <c r="AO63" s="235" t="n">
        <f aca="false">SUM(AO64:AO67)</f>
        <v>4000</v>
      </c>
      <c r="AP63" s="342" t="n">
        <f aca="false">SUM(AO63/$AO$5)</f>
        <v>530.891233658504</v>
      </c>
      <c r="AQ63" s="235" t="n">
        <f aca="false">SUM(AQ64:AQ67)</f>
        <v>14000</v>
      </c>
      <c r="AR63" s="342" t="n">
        <f aca="false">SUM(AR64:AR67)</f>
        <v>1858.11931780476</v>
      </c>
      <c r="AS63" s="342" t="n">
        <f aca="false">SUM(AS64:AS67)</f>
        <v>0</v>
      </c>
      <c r="AT63" s="342" t="n">
        <f aca="false">SUM(AT64:AT67)</f>
        <v>155.91</v>
      </c>
      <c r="AU63" s="342" t="n">
        <f aca="false">SUM(AU64:AU67)</f>
        <v>0</v>
      </c>
      <c r="AV63" s="342" t="n">
        <f aca="false">SUM(AV64:AV67)</f>
        <v>0</v>
      </c>
      <c r="AW63" s="342" t="n">
        <f aca="false">SUM(AW64:AW67)</f>
        <v>0</v>
      </c>
      <c r="AX63" s="342" t="n">
        <f aca="false">SUM(AX64:AX67)</f>
        <v>1858.11931780476</v>
      </c>
      <c r="AY63" s="342" t="n">
        <f aca="false">SUM(AY64:AY67)</f>
        <v>305.91</v>
      </c>
      <c r="AZ63" s="342" t="n">
        <f aca="false">SUM(AZ64:AZ67)</f>
        <v>0</v>
      </c>
      <c r="BA63" s="342" t="n">
        <f aca="false">SUM(BA64:BA67)</f>
        <v>1508.12</v>
      </c>
      <c r="BB63" s="342" t="n">
        <f aca="false">SUM(BB64:BB67)</f>
        <v>349.999317804765</v>
      </c>
      <c r="BC63" s="3"/>
    </row>
    <row r="64" customFormat="false" ht="12.75" hidden="false" customHeight="true" outlineLevel="0" collapsed="false">
      <c r="A64" s="345"/>
      <c r="B64" s="346"/>
      <c r="C64" s="346"/>
      <c r="D64" s="346"/>
      <c r="E64" s="346"/>
      <c r="F64" s="346"/>
      <c r="G64" s="347"/>
      <c r="H64" s="343" t="s">
        <v>583</v>
      </c>
      <c r="I64" s="341" t="n">
        <v>64219</v>
      </c>
      <c r="J64" s="346" t="s">
        <v>587</v>
      </c>
      <c r="K64" s="235" t="n">
        <v>104266.48</v>
      </c>
      <c r="L64" s="235" t="n">
        <v>80000</v>
      </c>
      <c r="M64" s="180" t="n">
        <v>80000</v>
      </c>
      <c r="N64" s="180" t="n">
        <v>2000</v>
      </c>
      <c r="O64" s="180" t="n">
        <v>2000</v>
      </c>
      <c r="P64" s="180" t="n">
        <v>2000</v>
      </c>
      <c r="Q64" s="180"/>
      <c r="R64" s="180" t="n">
        <v>2000</v>
      </c>
      <c r="S64" s="180"/>
      <c r="T64" s="180"/>
      <c r="U64" s="348" t="n">
        <f aca="false">R64/P64*100</f>
        <v>100</v>
      </c>
      <c r="V64" s="348" t="n">
        <v>5000</v>
      </c>
      <c r="W64" s="180" t="n">
        <v>4000</v>
      </c>
      <c r="X64" s="180" t="n">
        <v>2000</v>
      </c>
      <c r="Y64" s="180"/>
      <c r="Z64" s="180" t="n">
        <v>2000</v>
      </c>
      <c r="AA64" s="235" t="n">
        <v>2000</v>
      </c>
      <c r="AB64" s="235" t="n">
        <v>2000</v>
      </c>
      <c r="AC64" s="235" t="n">
        <v>2000</v>
      </c>
      <c r="AD64" s="235"/>
      <c r="AE64" s="235"/>
      <c r="AF64" s="235" t="n">
        <f aca="false">SUM(AC64+AD64-AE64)</f>
        <v>2000</v>
      </c>
      <c r="AG64" s="180" t="n">
        <v>1831.06</v>
      </c>
      <c r="AH64" s="180" t="n">
        <f aca="false">SUM(AG64/AA64*100)</f>
        <v>91.553</v>
      </c>
      <c r="AI64" s="180" t="n">
        <v>1831.06</v>
      </c>
      <c r="AJ64" s="180" t="n">
        <v>4000</v>
      </c>
      <c r="AK64" s="180" t="n">
        <v>1454.39</v>
      </c>
      <c r="AL64" s="180" t="n">
        <v>4000</v>
      </c>
      <c r="AM64" s="180"/>
      <c r="AN64" s="180"/>
      <c r="AO64" s="180" t="n">
        <f aca="false">SUM(AL64+AM64-AN64)</f>
        <v>4000</v>
      </c>
      <c r="AP64" s="342" t="n">
        <f aca="false">SUM(AO64/$AO$5)</f>
        <v>530.891233658504</v>
      </c>
      <c r="AQ64" s="180" t="n">
        <v>4000</v>
      </c>
      <c r="AR64" s="342" t="n">
        <f aca="false">SUM(AQ64/$AO$5)</f>
        <v>530.891233658504</v>
      </c>
      <c r="AS64" s="134"/>
      <c r="AT64" s="342" t="n">
        <f aca="false">SUM(AS64/$AO$5)</f>
        <v>0</v>
      </c>
      <c r="AU64" s="180"/>
      <c r="AV64" s="134" t="n">
        <f aca="false">SUM(AU64/$AO$5)</f>
        <v>0</v>
      </c>
      <c r="AW64" s="40"/>
      <c r="AX64" s="340" t="n">
        <f aca="false">SUM(AR64+AV64-AW64)</f>
        <v>530.891233658504</v>
      </c>
      <c r="AY64" s="342" t="n">
        <v>150</v>
      </c>
      <c r="AZ64" s="180"/>
      <c r="BA64" s="180" t="n">
        <v>380.89</v>
      </c>
      <c r="BB64" s="160" t="n">
        <f aca="false">SUM(AX64+AZ64-BA64)</f>
        <v>150.001233658504</v>
      </c>
      <c r="BC64" s="308" t="s">
        <v>588</v>
      </c>
    </row>
    <row r="65" customFormat="false" ht="12.75" hidden="false" customHeight="true" outlineLevel="0" collapsed="false">
      <c r="A65" s="345"/>
      <c r="B65" s="346"/>
      <c r="C65" s="346"/>
      <c r="D65" s="346"/>
      <c r="E65" s="346"/>
      <c r="F65" s="346"/>
      <c r="G65" s="347"/>
      <c r="H65" s="343" t="s">
        <v>583</v>
      </c>
      <c r="I65" s="341" t="n">
        <v>64219</v>
      </c>
      <c r="J65" s="346" t="s">
        <v>589</v>
      </c>
      <c r="K65" s="235"/>
      <c r="L65" s="235"/>
      <c r="M65" s="180"/>
      <c r="N65" s="180" t="n">
        <v>2000</v>
      </c>
      <c r="O65" s="180" t="n">
        <v>2000</v>
      </c>
      <c r="P65" s="180" t="n">
        <v>3000</v>
      </c>
      <c r="Q65" s="180" t="n">
        <v>1354.36</v>
      </c>
      <c r="R65" s="180" t="n">
        <v>3000</v>
      </c>
      <c r="S65" s="180" t="n">
        <v>1442.89</v>
      </c>
      <c r="T65" s="180"/>
      <c r="U65" s="348" t="n">
        <f aca="false">R65/P65*100</f>
        <v>100</v>
      </c>
      <c r="V65" s="348" t="n">
        <v>3000</v>
      </c>
      <c r="W65" s="180" t="n">
        <v>3000</v>
      </c>
      <c r="X65" s="180" t="n">
        <v>3000</v>
      </c>
      <c r="Y65" s="180" t="n">
        <v>1607.39</v>
      </c>
      <c r="Z65" s="180" t="n">
        <v>3000</v>
      </c>
      <c r="AA65" s="235" t="n">
        <v>3000</v>
      </c>
      <c r="AB65" s="235" t="n">
        <v>3000</v>
      </c>
      <c r="AC65" s="235" t="n">
        <v>3000</v>
      </c>
      <c r="AD65" s="235"/>
      <c r="AE65" s="235"/>
      <c r="AF65" s="235" t="n">
        <f aca="false">SUM(AC65+AD65-AE65)</f>
        <v>3000</v>
      </c>
      <c r="AG65" s="180"/>
      <c r="AH65" s="180" t="n">
        <f aca="false">SUM(AG65/AA65*100)</f>
        <v>0</v>
      </c>
      <c r="AI65" s="180"/>
      <c r="AJ65" s="180"/>
      <c r="AK65" s="180"/>
      <c r="AL65" s="180"/>
      <c r="AM65" s="180"/>
      <c r="AN65" s="180"/>
      <c r="AO65" s="180" t="n">
        <f aca="false">SUM(AL65+AM65-AN65)</f>
        <v>0</v>
      </c>
      <c r="AP65" s="342" t="n">
        <f aca="false">SUM(AO65/$AO$5)</f>
        <v>0</v>
      </c>
      <c r="AQ65" s="180" t="n">
        <v>10000</v>
      </c>
      <c r="AR65" s="342" t="n">
        <f aca="false">SUM(AQ65/$AO$5)</f>
        <v>1327.22808414626</v>
      </c>
      <c r="AS65" s="134"/>
      <c r="AT65" s="342" t="n">
        <v>155.91</v>
      </c>
      <c r="AU65" s="180"/>
      <c r="AV65" s="134" t="n">
        <f aca="false">SUM(AU65/$AO$5)</f>
        <v>0</v>
      </c>
      <c r="AW65" s="40"/>
      <c r="AX65" s="340" t="n">
        <f aca="false">SUM(AR65+AV65-AW65)</f>
        <v>1327.22808414626</v>
      </c>
      <c r="AY65" s="342" t="n">
        <v>155.91</v>
      </c>
      <c r="AZ65" s="180"/>
      <c r="BA65" s="180" t="n">
        <v>1127.23</v>
      </c>
      <c r="BB65" s="160" t="n">
        <f aca="false">SUM(AX65+AZ65-BA65)</f>
        <v>199.99808414626</v>
      </c>
      <c r="BC65" s="3"/>
    </row>
    <row r="66" customFormat="false" ht="13.5" hidden="true" customHeight="true" outlineLevel="0" collapsed="false">
      <c r="A66" s="345"/>
      <c r="B66" s="346"/>
      <c r="C66" s="346"/>
      <c r="D66" s="346"/>
      <c r="E66" s="346"/>
      <c r="F66" s="346"/>
      <c r="G66" s="347"/>
      <c r="H66" s="343" t="s">
        <v>583</v>
      </c>
      <c r="I66" s="341" t="n">
        <v>64219</v>
      </c>
      <c r="J66" s="346" t="s">
        <v>590</v>
      </c>
      <c r="K66" s="235"/>
      <c r="L66" s="235"/>
      <c r="M66" s="180"/>
      <c r="N66" s="180"/>
      <c r="O66" s="180"/>
      <c r="P66" s="180"/>
      <c r="Q66" s="180"/>
      <c r="R66" s="180"/>
      <c r="S66" s="180"/>
      <c r="T66" s="180"/>
      <c r="U66" s="348"/>
      <c r="V66" s="348"/>
      <c r="W66" s="180"/>
      <c r="X66" s="180" t="n">
        <v>15000</v>
      </c>
      <c r="Y66" s="180"/>
      <c r="Z66" s="180" t="n">
        <v>0</v>
      </c>
      <c r="AA66" s="235" t="n">
        <v>15000</v>
      </c>
      <c r="AB66" s="235" t="n">
        <v>15000</v>
      </c>
      <c r="AC66" s="235" t="n">
        <v>15000</v>
      </c>
      <c r="AD66" s="235"/>
      <c r="AE66" s="235"/>
      <c r="AF66" s="235" t="n">
        <f aca="false">SUM(AC66+AD66-AE66)</f>
        <v>15000</v>
      </c>
      <c r="AG66" s="180"/>
      <c r="AH66" s="180" t="n">
        <f aca="false">SUM(AG66/AA66*100)</f>
        <v>0</v>
      </c>
      <c r="AI66" s="180"/>
      <c r="AJ66" s="180"/>
      <c r="AK66" s="180"/>
      <c r="AL66" s="180"/>
      <c r="AM66" s="180"/>
      <c r="AN66" s="180"/>
      <c r="AO66" s="180" t="n">
        <f aca="false">SUM(AL66+AM66-AN66)</f>
        <v>0</v>
      </c>
      <c r="AP66" s="342" t="n">
        <f aca="false">SUM(AO66/$AO$5)</f>
        <v>0</v>
      </c>
      <c r="AQ66" s="180"/>
      <c r="AR66" s="342" t="n">
        <f aca="false">SUM(AQ66/$AO$5)</f>
        <v>0</v>
      </c>
      <c r="AS66" s="134"/>
      <c r="AT66" s="342" t="n">
        <f aca="false">SUM(AS66/$AO$5)</f>
        <v>0</v>
      </c>
      <c r="AU66" s="180"/>
      <c r="AV66" s="134" t="n">
        <f aca="false">SUM(AU66/$AO$5)</f>
        <v>0</v>
      </c>
      <c r="AW66" s="40"/>
      <c r="AX66" s="340" t="n">
        <f aca="false">SUM(AR66+AV66-AW66)</f>
        <v>0</v>
      </c>
      <c r="AY66" s="342"/>
      <c r="AZ66" s="180"/>
      <c r="BA66" s="180"/>
      <c r="BB66" s="160" t="n">
        <f aca="false">SUM(AX66+AZ66-BA66)</f>
        <v>0</v>
      </c>
      <c r="BC66" s="3"/>
    </row>
    <row r="67" customFormat="false" ht="12.75" hidden="true" customHeight="true" outlineLevel="0" collapsed="false">
      <c r="A67" s="345"/>
      <c r="B67" s="346"/>
      <c r="C67" s="346"/>
      <c r="D67" s="346"/>
      <c r="E67" s="346"/>
      <c r="F67" s="346"/>
      <c r="G67" s="347"/>
      <c r="H67" s="343" t="s">
        <v>583</v>
      </c>
      <c r="I67" s="341" t="n">
        <v>64219</v>
      </c>
      <c r="J67" s="346" t="s">
        <v>591</v>
      </c>
      <c r="K67" s="235"/>
      <c r="L67" s="235"/>
      <c r="M67" s="180"/>
      <c r="N67" s="180"/>
      <c r="O67" s="180"/>
      <c r="P67" s="180"/>
      <c r="Q67" s="180"/>
      <c r="R67" s="180"/>
      <c r="S67" s="180"/>
      <c r="T67" s="180"/>
      <c r="U67" s="348"/>
      <c r="V67" s="348"/>
      <c r="W67" s="180" t="n">
        <v>8500</v>
      </c>
      <c r="X67" s="180" t="n">
        <v>8500</v>
      </c>
      <c r="Y67" s="180"/>
      <c r="Z67" s="180" t="n">
        <v>0</v>
      </c>
      <c r="AA67" s="235" t="n">
        <v>10000</v>
      </c>
      <c r="AB67" s="235" t="n">
        <v>10000</v>
      </c>
      <c r="AC67" s="235" t="n">
        <v>10000</v>
      </c>
      <c r="AD67" s="235"/>
      <c r="AE67" s="235"/>
      <c r="AF67" s="235" t="n">
        <f aca="false">SUM(AC67+AD67-AE67)</f>
        <v>10000</v>
      </c>
      <c r="AG67" s="180"/>
      <c r="AH67" s="180" t="n">
        <f aca="false">SUM(AG67/AA67*100)</f>
        <v>0</v>
      </c>
      <c r="AI67" s="180"/>
      <c r="AJ67" s="180"/>
      <c r="AK67" s="180"/>
      <c r="AL67" s="180"/>
      <c r="AM67" s="180"/>
      <c r="AN67" s="180"/>
      <c r="AO67" s="180" t="n">
        <f aca="false">SUM(AL67+AM67-AN67)</f>
        <v>0</v>
      </c>
      <c r="AP67" s="342" t="n">
        <f aca="false">SUM(AO67/$AO$5)</f>
        <v>0</v>
      </c>
      <c r="AQ67" s="180"/>
      <c r="AR67" s="342" t="n">
        <f aca="false">SUM(AQ67/$AO$5)</f>
        <v>0</v>
      </c>
      <c r="AS67" s="134"/>
      <c r="AT67" s="342" t="n">
        <f aca="false">SUM(AS67/$AO$5)</f>
        <v>0</v>
      </c>
      <c r="AU67" s="180"/>
      <c r="AV67" s="134" t="n">
        <f aca="false">SUM(AU67/$AO$5)</f>
        <v>0</v>
      </c>
      <c r="AW67" s="40"/>
      <c r="AX67" s="340" t="n">
        <f aca="false">SUM(AR67+AV67-AW67)</f>
        <v>0</v>
      </c>
      <c r="AY67" s="342"/>
      <c r="AZ67" s="180"/>
      <c r="BA67" s="180"/>
      <c r="BB67" s="160" t="n">
        <f aca="false">SUM(AX67+AZ67-BA67)</f>
        <v>0</v>
      </c>
      <c r="BC67" s="3"/>
    </row>
    <row r="68" customFormat="false" ht="12.75" hidden="false" customHeight="true" outlineLevel="0" collapsed="false">
      <c r="A68" s="345"/>
      <c r="B68" s="346"/>
      <c r="C68" s="346"/>
      <c r="D68" s="346"/>
      <c r="E68" s="346"/>
      <c r="F68" s="346" t="s">
        <v>514</v>
      </c>
      <c r="G68" s="347"/>
      <c r="H68" s="343" t="s">
        <v>583</v>
      </c>
      <c r="I68" s="341" t="n">
        <v>6422</v>
      </c>
      <c r="J68" s="346" t="s">
        <v>592</v>
      </c>
      <c r="K68" s="235" t="n">
        <f aca="false">SUM(K69:K71)</f>
        <v>50994.96</v>
      </c>
      <c r="L68" s="235" t="n">
        <f aca="false">SUM(L69:L71)</f>
        <v>50000</v>
      </c>
      <c r="M68" s="235" t="n">
        <f aca="false">SUM(M69:M71)</f>
        <v>50000</v>
      </c>
      <c r="N68" s="235" t="n">
        <f aca="false">SUM(N69:N71)</f>
        <v>11000</v>
      </c>
      <c r="O68" s="235" t="n">
        <f aca="false">SUM(O69:O71)</f>
        <v>11000</v>
      </c>
      <c r="P68" s="235" t="n">
        <f aca="false">SUM(P69:P71)</f>
        <v>6000</v>
      </c>
      <c r="Q68" s="235" t="n">
        <f aca="false">SUM(Q69:Q71)</f>
        <v>0</v>
      </c>
      <c r="R68" s="235" t="n">
        <f aca="false">SUM(R69:R71)</f>
        <v>6000</v>
      </c>
      <c r="S68" s="235" t="n">
        <f aca="false">SUM(S69:S71)</f>
        <v>1072.5</v>
      </c>
      <c r="T68" s="235" t="n">
        <f aca="false">SUM(T69:T71)</f>
        <v>0</v>
      </c>
      <c r="U68" s="235" t="n">
        <f aca="false">SUM(U69:U71)</f>
        <v>160</v>
      </c>
      <c r="V68" s="235" t="n">
        <f aca="false">SUM(V69:V71)</f>
        <v>8000</v>
      </c>
      <c r="W68" s="235" t="n">
        <f aca="false">SUM(W69:W71)</f>
        <v>18000</v>
      </c>
      <c r="X68" s="235" t="n">
        <f aca="false">SUM(X69:X71)</f>
        <v>15000</v>
      </c>
      <c r="Y68" s="235" t="n">
        <f aca="false">SUM(Y69:Y71)</f>
        <v>4438.22</v>
      </c>
      <c r="Z68" s="235" t="n">
        <v>134000</v>
      </c>
      <c r="AA68" s="235" t="n">
        <f aca="false">SUM(AA69:AA71)</f>
        <v>17000</v>
      </c>
      <c r="AB68" s="235" t="n">
        <f aca="false">SUM(AB69:AB71)</f>
        <v>15000</v>
      </c>
      <c r="AC68" s="235" t="n">
        <f aca="false">SUM(AC69:AC72)</f>
        <v>12000</v>
      </c>
      <c r="AD68" s="235" t="n">
        <f aca="false">SUM(AD69:AD72)</f>
        <v>0</v>
      </c>
      <c r="AE68" s="235" t="n">
        <f aca="false">SUM(AE69:AE72)</f>
        <v>0</v>
      </c>
      <c r="AF68" s="235" t="n">
        <f aca="false">SUM(AF69:AF72)</f>
        <v>12000</v>
      </c>
      <c r="AG68" s="235" t="n">
        <f aca="false">SUM(AG69:AG72)</f>
        <v>6018.22</v>
      </c>
      <c r="AH68" s="235" t="e">
        <f aca="false">SUM(AH69:AH72)</f>
        <v>#DIV/0!</v>
      </c>
      <c r="AI68" s="235" t="n">
        <f aca="false">SUM(AI69:AI72)</f>
        <v>6018.22</v>
      </c>
      <c r="AJ68" s="235" t="n">
        <f aca="false">SUM(AJ69:AJ72)</f>
        <v>12000</v>
      </c>
      <c r="AK68" s="235" t="n">
        <f aca="false">SUM(AK69:AK72)</f>
        <v>4438.22</v>
      </c>
      <c r="AL68" s="235" t="n">
        <f aca="false">SUM(AL69:AL72)</f>
        <v>12000</v>
      </c>
      <c r="AM68" s="235" t="n">
        <f aca="false">SUM(AM69:AM72)</f>
        <v>0</v>
      </c>
      <c r="AN68" s="235" t="n">
        <f aca="false">SUM(AN69:AN72)</f>
        <v>4000</v>
      </c>
      <c r="AO68" s="235" t="n">
        <f aca="false">SUM(AO69:AO72)</f>
        <v>8000</v>
      </c>
      <c r="AP68" s="342" t="n">
        <f aca="false">SUM(AO68/$AO$5)</f>
        <v>1061.78246731701</v>
      </c>
      <c r="AQ68" s="235" t="n">
        <f aca="false">SUM(AQ69:AQ72)</f>
        <v>8000</v>
      </c>
      <c r="AR68" s="342" t="n">
        <f aca="false">SUM(AR69:AR73)</f>
        <v>1061.78246731701</v>
      </c>
      <c r="AS68" s="342" t="n">
        <f aca="false">SUM(AS69:AS73)</f>
        <v>0</v>
      </c>
      <c r="AT68" s="342" t="n">
        <f aca="false">SUM(AT69:AT73)</f>
        <v>1264.41</v>
      </c>
      <c r="AU68" s="342" t="n">
        <f aca="false">SUM(AU69:AU73)</f>
        <v>0</v>
      </c>
      <c r="AV68" s="342" t="n">
        <f aca="false">SUM(AV69:AV73)</f>
        <v>1996</v>
      </c>
      <c r="AW68" s="342" t="n">
        <f aca="false">SUM(AW69:AW73)</f>
        <v>400</v>
      </c>
      <c r="AX68" s="342" t="n">
        <f aca="false">SUM(AX69:AX74)</f>
        <v>2657.78246731701</v>
      </c>
      <c r="AY68" s="342" t="n">
        <f aca="false">SUM(AY69:AY75)</f>
        <v>3056.24</v>
      </c>
      <c r="AZ68" s="342" t="n">
        <f aca="false">SUM(AZ69:AZ75)</f>
        <v>4200</v>
      </c>
      <c r="BA68" s="342" t="n">
        <f aca="false">SUM(BA69:BA75)</f>
        <v>0</v>
      </c>
      <c r="BB68" s="342" t="n">
        <f aca="false">SUM(BB69:BB75)</f>
        <v>6857.78246731701</v>
      </c>
      <c r="BC68" s="3"/>
    </row>
    <row r="69" customFormat="false" ht="12.75" hidden="false" customHeight="true" outlineLevel="0" collapsed="false">
      <c r="A69" s="345"/>
      <c r="B69" s="346"/>
      <c r="C69" s="346"/>
      <c r="D69" s="346"/>
      <c r="E69" s="346"/>
      <c r="F69" s="346"/>
      <c r="G69" s="347"/>
      <c r="H69" s="343" t="s">
        <v>583</v>
      </c>
      <c r="I69" s="341" t="n">
        <v>64222</v>
      </c>
      <c r="J69" s="346" t="s">
        <v>593</v>
      </c>
      <c r="K69" s="235" t="n">
        <v>50994.96</v>
      </c>
      <c r="L69" s="235" t="n">
        <v>50000</v>
      </c>
      <c r="M69" s="180" t="n">
        <v>50000</v>
      </c>
      <c r="N69" s="180" t="n">
        <v>10000</v>
      </c>
      <c r="O69" s="180" t="n">
        <v>10000</v>
      </c>
      <c r="P69" s="180" t="n">
        <v>5000</v>
      </c>
      <c r="Q69" s="180"/>
      <c r="R69" s="180" t="n">
        <v>3000</v>
      </c>
      <c r="S69" s="180" t="n">
        <v>812.5</v>
      </c>
      <c r="T69" s="180"/>
      <c r="U69" s="348" t="n">
        <f aca="false">R69/P69*100</f>
        <v>60</v>
      </c>
      <c r="V69" s="348" t="n">
        <v>5000</v>
      </c>
      <c r="W69" s="180" t="n">
        <v>3000</v>
      </c>
      <c r="X69" s="180" t="n">
        <v>2000</v>
      </c>
      <c r="Y69" s="180" t="n">
        <v>812.5</v>
      </c>
      <c r="Z69" s="180" t="n">
        <v>2000</v>
      </c>
      <c r="AA69" s="235" t="n">
        <v>5000</v>
      </c>
      <c r="AB69" s="235" t="n">
        <v>5000</v>
      </c>
      <c r="AC69" s="235" t="n">
        <v>5000</v>
      </c>
      <c r="AD69" s="235"/>
      <c r="AE69" s="235"/>
      <c r="AF69" s="235" t="n">
        <f aca="false">SUM(AC69+AD69-AE69)</f>
        <v>5000</v>
      </c>
      <c r="AG69" s="180" t="n">
        <v>812.5</v>
      </c>
      <c r="AH69" s="180" t="n">
        <f aca="false">SUM(AG69/AA69*100)</f>
        <v>16.25</v>
      </c>
      <c r="AI69" s="180" t="n">
        <v>812.5</v>
      </c>
      <c r="AJ69" s="180" t="n">
        <v>5000</v>
      </c>
      <c r="AK69" s="180" t="n">
        <v>812.5</v>
      </c>
      <c r="AL69" s="180" t="n">
        <v>5000</v>
      </c>
      <c r="AM69" s="180"/>
      <c r="AN69" s="180" t="n">
        <v>4000</v>
      </c>
      <c r="AO69" s="180" t="n">
        <f aca="false">SUM(AL69+AM69-AN69)</f>
        <v>1000</v>
      </c>
      <c r="AP69" s="342" t="n">
        <f aca="false">SUM(AO69/$AO$5)</f>
        <v>132.722808414626</v>
      </c>
      <c r="AQ69" s="180" t="n">
        <v>1000</v>
      </c>
      <c r="AR69" s="342" t="n">
        <f aca="false">SUM(AQ69/$AO$5)</f>
        <v>132.722808414626</v>
      </c>
      <c r="AS69" s="134"/>
      <c r="AT69" s="342" t="n">
        <v>107.84</v>
      </c>
      <c r="AU69" s="180"/>
      <c r="AV69" s="134" t="n">
        <f aca="false">SUM(AU69/$AO$5)</f>
        <v>0</v>
      </c>
      <c r="AW69" s="40"/>
      <c r="AX69" s="340" t="n">
        <f aca="false">SUM(AR69+AV69-AW69)</f>
        <v>132.722808414626</v>
      </c>
      <c r="AY69" s="342" t="n">
        <v>107.84</v>
      </c>
      <c r="AZ69" s="180"/>
      <c r="BA69" s="180"/>
      <c r="BB69" s="160" t="n">
        <f aca="false">SUM(AX69+AZ69-BA69)</f>
        <v>132.722808414626</v>
      </c>
      <c r="BC69" s="3"/>
    </row>
    <row r="70" customFormat="false" ht="12.75" hidden="false" customHeight="true" outlineLevel="0" collapsed="false">
      <c r="A70" s="345"/>
      <c r="B70" s="346"/>
      <c r="C70" s="346"/>
      <c r="D70" s="346"/>
      <c r="E70" s="346"/>
      <c r="F70" s="346"/>
      <c r="G70" s="347"/>
      <c r="H70" s="343" t="s">
        <v>583</v>
      </c>
      <c r="I70" s="341" t="n">
        <v>64222</v>
      </c>
      <c r="J70" s="346" t="s">
        <v>594</v>
      </c>
      <c r="K70" s="235"/>
      <c r="L70" s="235"/>
      <c r="M70" s="180"/>
      <c r="N70" s="180"/>
      <c r="O70" s="180"/>
      <c r="P70" s="180"/>
      <c r="Q70" s="180"/>
      <c r="R70" s="180" t="n">
        <v>2000</v>
      </c>
      <c r="S70" s="180" t="n">
        <v>260</v>
      </c>
      <c r="T70" s="180"/>
      <c r="U70" s="348"/>
      <c r="V70" s="348" t="n">
        <v>2000</v>
      </c>
      <c r="W70" s="180" t="n">
        <v>14000</v>
      </c>
      <c r="X70" s="180" t="n">
        <v>12000</v>
      </c>
      <c r="Y70" s="215" t="n">
        <v>3625.72</v>
      </c>
      <c r="Z70" s="180" t="n">
        <v>132000</v>
      </c>
      <c r="AA70" s="235" t="n">
        <v>12000</v>
      </c>
      <c r="AB70" s="235" t="n">
        <v>10000</v>
      </c>
      <c r="AC70" s="235" t="n">
        <v>5000</v>
      </c>
      <c r="AD70" s="235"/>
      <c r="AE70" s="235"/>
      <c r="AF70" s="235" t="n">
        <f aca="false">SUM(AC70+AD70-AE70)</f>
        <v>5000</v>
      </c>
      <c r="AG70" s="180" t="n">
        <v>3625.72</v>
      </c>
      <c r="AH70" s="180" t="n">
        <f aca="false">SUM(AG70/AA70*100)</f>
        <v>30.2143333333333</v>
      </c>
      <c r="AI70" s="180" t="n">
        <v>3625.72</v>
      </c>
      <c r="AJ70" s="180" t="n">
        <v>5000</v>
      </c>
      <c r="AK70" s="180" t="n">
        <v>3625.72</v>
      </c>
      <c r="AL70" s="180" t="n">
        <v>5000</v>
      </c>
      <c r="AM70" s="180"/>
      <c r="AN70" s="180"/>
      <c r="AO70" s="180" t="n">
        <f aca="false">SUM(AL70+AM70-AN70)</f>
        <v>5000</v>
      </c>
      <c r="AP70" s="342" t="n">
        <f aca="false">SUM(AO70/$AO$5)</f>
        <v>663.61404207313</v>
      </c>
      <c r="AQ70" s="180" t="n">
        <v>5000</v>
      </c>
      <c r="AR70" s="342" t="n">
        <f aca="false">SUM(AQ70/$AO$5)</f>
        <v>663.61404207313</v>
      </c>
      <c r="AS70" s="134"/>
      <c r="AT70" s="342" t="n">
        <v>10.35</v>
      </c>
      <c r="AU70" s="180"/>
      <c r="AV70" s="134" t="n">
        <f aca="false">SUM(AU70/$AO$5)</f>
        <v>0</v>
      </c>
      <c r="AW70" s="40" t="n">
        <v>400</v>
      </c>
      <c r="AX70" s="340" t="n">
        <f aca="false">SUM(AR70+AV70-AW70)</f>
        <v>263.61404207313</v>
      </c>
      <c r="AY70" s="342"/>
      <c r="AZ70" s="180"/>
      <c r="BA70" s="180"/>
      <c r="BB70" s="160" t="n">
        <f aca="false">SUM(AX70+AZ70-BA70)</f>
        <v>263.61404207313</v>
      </c>
      <c r="BC70" s="3"/>
    </row>
    <row r="71" customFormat="false" ht="12.75" hidden="false" customHeight="true" outlineLevel="0" collapsed="false">
      <c r="A71" s="345"/>
      <c r="B71" s="346"/>
      <c r="C71" s="346"/>
      <c r="D71" s="346"/>
      <c r="E71" s="346"/>
      <c r="F71" s="346"/>
      <c r="G71" s="347"/>
      <c r="H71" s="343" t="s">
        <v>583</v>
      </c>
      <c r="I71" s="341" t="n">
        <v>64223</v>
      </c>
      <c r="J71" s="346" t="s">
        <v>595</v>
      </c>
      <c r="K71" s="235"/>
      <c r="L71" s="235"/>
      <c r="M71" s="180"/>
      <c r="N71" s="180" t="n">
        <v>1000</v>
      </c>
      <c r="O71" s="180" t="n">
        <v>1000</v>
      </c>
      <c r="P71" s="180" t="n">
        <v>1000</v>
      </c>
      <c r="Q71" s="180"/>
      <c r="R71" s="180" t="n">
        <v>1000</v>
      </c>
      <c r="S71" s="180"/>
      <c r="T71" s="180"/>
      <c r="U71" s="348" t="n">
        <f aca="false">R71/P71*100</f>
        <v>100</v>
      </c>
      <c r="V71" s="348" t="n">
        <v>1000</v>
      </c>
      <c r="W71" s="180" t="n">
        <v>1000</v>
      </c>
      <c r="X71" s="180" t="n">
        <v>1000</v>
      </c>
      <c r="Y71" s="180"/>
      <c r="Z71" s="180" t="n">
        <v>0</v>
      </c>
      <c r="AA71" s="235" t="n">
        <v>0</v>
      </c>
      <c r="AB71" s="235" t="n">
        <v>0</v>
      </c>
      <c r="AC71" s="235" t="n">
        <v>0</v>
      </c>
      <c r="AD71" s="235"/>
      <c r="AE71" s="235"/>
      <c r="AF71" s="235" t="n">
        <f aca="false">SUM(AC71+AD71-AE71)</f>
        <v>0</v>
      </c>
      <c r="AG71" s="180"/>
      <c r="AH71" s="180" t="e">
        <f aca="false">SUM(AG71/AA71*100)</f>
        <v>#DIV/0!</v>
      </c>
      <c r="AI71" s="180"/>
      <c r="AJ71" s="180"/>
      <c r="AK71" s="180"/>
      <c r="AL71" s="180"/>
      <c r="AM71" s="180"/>
      <c r="AN71" s="180"/>
      <c r="AO71" s="180" t="n">
        <f aca="false">SUM(AL71+AM71-AN71)</f>
        <v>0</v>
      </c>
      <c r="AP71" s="342" t="n">
        <f aca="false">SUM(AO71/$AO$5)</f>
        <v>0</v>
      </c>
      <c r="AQ71" s="180"/>
      <c r="AR71" s="342" t="n">
        <f aca="false">SUM(AQ71/$AO$5)</f>
        <v>0</v>
      </c>
      <c r="AS71" s="134"/>
      <c r="AT71" s="342" t="n">
        <f aca="false">SUM(AS71/$AO$5)</f>
        <v>0</v>
      </c>
      <c r="AU71" s="180"/>
      <c r="AV71" s="134" t="n">
        <f aca="false">SUM(AU71/$AO$5)</f>
        <v>0</v>
      </c>
      <c r="AW71" s="40"/>
      <c r="AX71" s="340" t="n">
        <f aca="false">SUM(AR71+AV71-AW71)</f>
        <v>0</v>
      </c>
      <c r="AY71" s="342"/>
      <c r="AZ71" s="180"/>
      <c r="BA71" s="180"/>
      <c r="BB71" s="160" t="n">
        <f aca="false">SUM(AX71+AZ71-BA71)</f>
        <v>0</v>
      </c>
      <c r="BC71" s="3"/>
    </row>
    <row r="72" customFormat="false" ht="12.75" hidden="false" customHeight="true" outlineLevel="0" collapsed="false">
      <c r="A72" s="345"/>
      <c r="B72" s="346"/>
      <c r="C72" s="346"/>
      <c r="D72" s="346"/>
      <c r="E72" s="346"/>
      <c r="F72" s="346"/>
      <c r="G72" s="347"/>
      <c r="H72" s="343" t="s">
        <v>583</v>
      </c>
      <c r="I72" s="341" t="n">
        <v>64222</v>
      </c>
      <c r="J72" s="346" t="s">
        <v>596</v>
      </c>
      <c r="K72" s="235"/>
      <c r="L72" s="235"/>
      <c r="M72" s="180"/>
      <c r="N72" s="180"/>
      <c r="O72" s="180"/>
      <c r="P72" s="180"/>
      <c r="Q72" s="180"/>
      <c r="R72" s="180"/>
      <c r="S72" s="180"/>
      <c r="T72" s="180"/>
      <c r="U72" s="348"/>
      <c r="V72" s="348"/>
      <c r="W72" s="180"/>
      <c r="X72" s="180"/>
      <c r="Y72" s="180"/>
      <c r="Z72" s="180"/>
      <c r="AA72" s="235"/>
      <c r="AB72" s="235" t="n">
        <v>2000</v>
      </c>
      <c r="AC72" s="235" t="n">
        <v>2000</v>
      </c>
      <c r="AD72" s="235"/>
      <c r="AE72" s="235"/>
      <c r="AF72" s="235" t="n">
        <f aca="false">SUM(AC72+AD72-AE72)</f>
        <v>2000</v>
      </c>
      <c r="AG72" s="180" t="n">
        <v>1580</v>
      </c>
      <c r="AH72" s="180"/>
      <c r="AI72" s="180" t="n">
        <v>1580</v>
      </c>
      <c r="AJ72" s="180" t="n">
        <v>2000</v>
      </c>
      <c r="AK72" s="180"/>
      <c r="AL72" s="180" t="n">
        <v>2000</v>
      </c>
      <c r="AM72" s="180"/>
      <c r="AN72" s="180"/>
      <c r="AO72" s="180" t="n">
        <f aca="false">SUM(AL72+AM72-AN72)</f>
        <v>2000</v>
      </c>
      <c r="AP72" s="342" t="n">
        <f aca="false">SUM(AO72/$AO$5)</f>
        <v>265.445616829252</v>
      </c>
      <c r="AQ72" s="180" t="n">
        <v>2000</v>
      </c>
      <c r="AR72" s="342" t="n">
        <f aca="false">SUM(AQ72/$AO$5)</f>
        <v>265.445616829252</v>
      </c>
      <c r="AS72" s="134"/>
      <c r="AT72" s="342" t="n">
        <v>481.22</v>
      </c>
      <c r="AU72" s="180"/>
      <c r="AV72" s="134" t="n">
        <v>400</v>
      </c>
      <c r="AW72" s="40"/>
      <c r="AX72" s="340" t="n">
        <f aca="false">SUM(AR72+AV72-AW72)</f>
        <v>665.445616829252</v>
      </c>
      <c r="AY72" s="342" t="n">
        <v>1137.18</v>
      </c>
      <c r="AZ72" s="180" t="n">
        <v>600</v>
      </c>
      <c r="BA72" s="180"/>
      <c r="BB72" s="160" t="n">
        <f aca="false">SUM(AX72+AZ72-BA72)</f>
        <v>1265.44561682925</v>
      </c>
      <c r="BC72" s="3"/>
    </row>
    <row r="73" customFormat="false" ht="12.75" hidden="false" customHeight="true" outlineLevel="0" collapsed="false">
      <c r="A73" s="345"/>
      <c r="B73" s="346"/>
      <c r="C73" s="346"/>
      <c r="D73" s="346"/>
      <c r="E73" s="346"/>
      <c r="F73" s="346"/>
      <c r="G73" s="347"/>
      <c r="H73" s="343" t="s">
        <v>583</v>
      </c>
      <c r="I73" s="341" t="n">
        <v>64225</v>
      </c>
      <c r="J73" s="346" t="s">
        <v>597</v>
      </c>
      <c r="K73" s="235"/>
      <c r="L73" s="235"/>
      <c r="M73" s="180"/>
      <c r="N73" s="180"/>
      <c r="O73" s="180"/>
      <c r="P73" s="180"/>
      <c r="Q73" s="180"/>
      <c r="R73" s="180"/>
      <c r="S73" s="180"/>
      <c r="T73" s="180"/>
      <c r="U73" s="348"/>
      <c r="V73" s="348"/>
      <c r="W73" s="180"/>
      <c r="X73" s="180"/>
      <c r="Y73" s="180"/>
      <c r="Z73" s="180"/>
      <c r="AA73" s="235"/>
      <c r="AB73" s="235"/>
      <c r="AC73" s="235"/>
      <c r="AD73" s="235"/>
      <c r="AE73" s="235"/>
      <c r="AF73" s="235"/>
      <c r="AG73" s="180"/>
      <c r="AH73" s="180"/>
      <c r="AI73" s="180"/>
      <c r="AJ73" s="180"/>
      <c r="AK73" s="180"/>
      <c r="AL73" s="180"/>
      <c r="AM73" s="180"/>
      <c r="AN73" s="180"/>
      <c r="AO73" s="180"/>
      <c r="AP73" s="342"/>
      <c r="AQ73" s="180"/>
      <c r="AR73" s="342"/>
      <c r="AS73" s="134"/>
      <c r="AT73" s="342" t="n">
        <v>665</v>
      </c>
      <c r="AU73" s="180"/>
      <c r="AV73" s="134" t="n">
        <v>1596</v>
      </c>
      <c r="AW73" s="40"/>
      <c r="AX73" s="340" t="n">
        <f aca="false">SUM(AR73+AV73-AW73)</f>
        <v>1596</v>
      </c>
      <c r="AY73" s="342" t="n">
        <v>1330</v>
      </c>
      <c r="AZ73" s="180"/>
      <c r="BA73" s="180"/>
      <c r="BB73" s="160" t="n">
        <f aca="false">SUM(AX73+AZ73-BA73)</f>
        <v>1596</v>
      </c>
      <c r="BC73" s="3"/>
    </row>
    <row r="74" customFormat="false" ht="12.75" hidden="false" customHeight="true" outlineLevel="0" collapsed="false">
      <c r="A74" s="345"/>
      <c r="B74" s="346"/>
      <c r="C74" s="346"/>
      <c r="D74" s="346"/>
      <c r="E74" s="346"/>
      <c r="F74" s="346"/>
      <c r="G74" s="347"/>
      <c r="H74" s="343"/>
      <c r="I74" s="341" t="n">
        <v>64229</v>
      </c>
      <c r="J74" s="346" t="s">
        <v>598</v>
      </c>
      <c r="K74" s="235"/>
      <c r="L74" s="235"/>
      <c r="M74" s="180"/>
      <c r="N74" s="180"/>
      <c r="O74" s="180"/>
      <c r="P74" s="180"/>
      <c r="Q74" s="180"/>
      <c r="R74" s="180"/>
      <c r="S74" s="180"/>
      <c r="T74" s="180"/>
      <c r="U74" s="348"/>
      <c r="V74" s="348"/>
      <c r="W74" s="180"/>
      <c r="X74" s="180"/>
      <c r="Y74" s="180"/>
      <c r="Z74" s="180"/>
      <c r="AA74" s="235"/>
      <c r="AB74" s="235"/>
      <c r="AC74" s="235"/>
      <c r="AD74" s="235"/>
      <c r="AE74" s="235"/>
      <c r="AF74" s="235"/>
      <c r="AG74" s="180"/>
      <c r="AH74" s="180"/>
      <c r="AI74" s="180"/>
      <c r="AJ74" s="180"/>
      <c r="AK74" s="180"/>
      <c r="AL74" s="180"/>
      <c r="AM74" s="180"/>
      <c r="AN74" s="180"/>
      <c r="AO74" s="180"/>
      <c r="AP74" s="342"/>
      <c r="AQ74" s="180"/>
      <c r="AR74" s="342"/>
      <c r="AS74" s="134"/>
      <c r="AT74" s="342"/>
      <c r="AU74" s="180"/>
      <c r="AV74" s="134"/>
      <c r="AW74" s="40"/>
      <c r="AX74" s="340"/>
      <c r="AY74" s="342" t="n">
        <v>481.22</v>
      </c>
      <c r="AZ74" s="180" t="n">
        <v>500</v>
      </c>
      <c r="BA74" s="180"/>
      <c r="BB74" s="160" t="n">
        <f aca="false">SUM(AX74+AZ74-BA74)</f>
        <v>500</v>
      </c>
      <c r="BC74" s="3"/>
    </row>
    <row r="75" customFormat="false" ht="12.75" hidden="false" customHeight="true" outlineLevel="0" collapsed="false">
      <c r="A75" s="345"/>
      <c r="B75" s="346"/>
      <c r="C75" s="346"/>
      <c r="D75" s="346"/>
      <c r="E75" s="346"/>
      <c r="F75" s="346"/>
      <c r="G75" s="347"/>
      <c r="H75" s="343"/>
      <c r="I75" s="341" t="n">
        <v>64299</v>
      </c>
      <c r="J75" s="346" t="s">
        <v>599</v>
      </c>
      <c r="K75" s="235"/>
      <c r="L75" s="235"/>
      <c r="M75" s="180"/>
      <c r="N75" s="180"/>
      <c r="O75" s="180"/>
      <c r="P75" s="180"/>
      <c r="Q75" s="180"/>
      <c r="R75" s="180"/>
      <c r="S75" s="180"/>
      <c r="T75" s="180"/>
      <c r="U75" s="348"/>
      <c r="V75" s="348"/>
      <c r="W75" s="180"/>
      <c r="X75" s="180"/>
      <c r="Y75" s="180"/>
      <c r="Z75" s="180"/>
      <c r="AA75" s="235"/>
      <c r="AB75" s="235"/>
      <c r="AC75" s="235"/>
      <c r="AD75" s="235"/>
      <c r="AE75" s="235"/>
      <c r="AF75" s="235"/>
      <c r="AG75" s="180"/>
      <c r="AH75" s="180"/>
      <c r="AI75" s="180"/>
      <c r="AJ75" s="180"/>
      <c r="AK75" s="180"/>
      <c r="AL75" s="180"/>
      <c r="AM75" s="180"/>
      <c r="AN75" s="180"/>
      <c r="AO75" s="180"/>
      <c r="AP75" s="342"/>
      <c r="AQ75" s="180"/>
      <c r="AR75" s="342"/>
      <c r="AS75" s="134"/>
      <c r="AT75" s="342"/>
      <c r="AU75" s="180"/>
      <c r="AV75" s="134"/>
      <c r="AW75" s="40"/>
      <c r="AX75" s="340"/>
      <c r="AY75" s="342"/>
      <c r="AZ75" s="180" t="n">
        <v>3100</v>
      </c>
      <c r="BA75" s="180"/>
      <c r="BB75" s="160" t="n">
        <f aca="false">SUM(AX75+AZ75-BA75)</f>
        <v>3100</v>
      </c>
      <c r="BC75" s="3"/>
    </row>
    <row r="76" s="5" customFormat="true" ht="12.75" hidden="false" customHeight="false" outlineLevel="0" collapsed="false">
      <c r="A76" s="343"/>
      <c r="B76" s="133"/>
      <c r="C76" s="133"/>
      <c r="D76" s="133"/>
      <c r="E76" s="133"/>
      <c r="F76" s="133"/>
      <c r="G76" s="344"/>
      <c r="H76" s="343" t="s">
        <v>600</v>
      </c>
      <c r="I76" s="341" t="n">
        <v>65</v>
      </c>
      <c r="J76" s="133" t="s">
        <v>601</v>
      </c>
      <c r="K76" s="134" t="e">
        <f aca="false">SUM(K77+K83+K88)</f>
        <v>#REF!</v>
      </c>
      <c r="L76" s="134" t="e">
        <f aca="false">SUM(L77+L83+L88)</f>
        <v>#REF!</v>
      </c>
      <c r="M76" s="134" t="e">
        <f aca="false">SUM(M77+M83+M88)</f>
        <v>#REF!</v>
      </c>
      <c r="N76" s="134" t="e">
        <f aca="false">SUM(N77+N83+N88)</f>
        <v>#REF!</v>
      </c>
      <c r="O76" s="134" t="e">
        <f aca="false">SUM(O77+O83+O88)</f>
        <v>#REF!</v>
      </c>
      <c r="P76" s="134" t="e">
        <f aca="false">SUM(P77+P83+P88)</f>
        <v>#REF!</v>
      </c>
      <c r="Q76" s="134" t="e">
        <f aca="false">SUM(Q77+Q83+Q88)</f>
        <v>#REF!</v>
      </c>
      <c r="R76" s="134" t="e">
        <f aca="false">SUM(R77+R83+R88)</f>
        <v>#REF!</v>
      </c>
      <c r="S76" s="134" t="e">
        <f aca="false">SUM(S77+S83+S88)</f>
        <v>#REF!</v>
      </c>
      <c r="T76" s="134" t="e">
        <f aca="false">SUM(T77+T83+T88)</f>
        <v>#REF!</v>
      </c>
      <c r="U76" s="134" t="e">
        <f aca="false">SUM(U77+U83+U88)</f>
        <v>#REF!</v>
      </c>
      <c r="V76" s="134" t="e">
        <f aca="false">SUM(V77+V83+V88)</f>
        <v>#REF!</v>
      </c>
      <c r="W76" s="134" t="n">
        <f aca="false">SUM(W77+W83+W88)</f>
        <v>134000</v>
      </c>
      <c r="X76" s="134" t="n">
        <f aca="false">SUM(X77+X83+X88)</f>
        <v>134000</v>
      </c>
      <c r="Y76" s="134" t="n">
        <f aca="false">SUM(Y77+Y83+Y88)</f>
        <v>46796.54</v>
      </c>
      <c r="Z76" s="134" t="n">
        <f aca="false">SUM(Z77+Z83+Z88)</f>
        <v>134000</v>
      </c>
      <c r="AA76" s="134" t="n">
        <f aca="false">SUM(AA77+AA83+AA88)</f>
        <v>157000</v>
      </c>
      <c r="AB76" s="134" t="n">
        <f aca="false">SUM(AB77+AB83+AB88)</f>
        <v>157000</v>
      </c>
      <c r="AC76" s="134" t="n">
        <f aca="false">SUM(AC77+AC83+AC88)</f>
        <v>157000</v>
      </c>
      <c r="AD76" s="134" t="n">
        <f aca="false">SUM(AD77+AD83+AD88)</f>
        <v>0</v>
      </c>
      <c r="AE76" s="134" t="n">
        <f aca="false">SUM(AE77+AE83+AE88)</f>
        <v>0</v>
      </c>
      <c r="AF76" s="134" t="n">
        <f aca="false">SUM(AF77+AF83+AF88)</f>
        <v>157000</v>
      </c>
      <c r="AG76" s="134" t="n">
        <f aca="false">SUM(AG77+AG83+AG88)</f>
        <v>103157.65</v>
      </c>
      <c r="AH76" s="134" t="n">
        <f aca="false">SUM(AH77+AH83+AH88)</f>
        <v>529.482783333333</v>
      </c>
      <c r="AI76" s="134" t="n">
        <f aca="false">SUM(AI77+AI83+AI88)</f>
        <v>131291.28</v>
      </c>
      <c r="AJ76" s="134" t="n">
        <f aca="false">SUM(AJ77+AJ83+AJ88)</f>
        <v>152500</v>
      </c>
      <c r="AK76" s="134" t="n">
        <f aca="false">SUM(AK77+AK83+AK88)</f>
        <v>38947.58</v>
      </c>
      <c r="AL76" s="134" t="n">
        <f aca="false">SUM(AL77+AL83+AL88)</f>
        <v>138500</v>
      </c>
      <c r="AM76" s="134" t="n">
        <f aca="false">SUM(AM77+AM83+AM88)</f>
        <v>0</v>
      </c>
      <c r="AN76" s="134" t="n">
        <f aca="false">SUM(AN77+AN83+AN88)</f>
        <v>3000</v>
      </c>
      <c r="AO76" s="134" t="n">
        <f aca="false">SUM(AO77+AO83+AO88)</f>
        <v>135500</v>
      </c>
      <c r="AP76" s="342" t="n">
        <f aca="false">SUM(AO76/$AO$5)</f>
        <v>17983.9405401818</v>
      </c>
      <c r="AQ76" s="134" t="n">
        <f aca="false">SUM(AQ77+AQ83+AQ88)</f>
        <v>136500</v>
      </c>
      <c r="AR76" s="342" t="n">
        <f aca="false">SUM(AR77+AR83+AR88)</f>
        <v>17983.9405401818</v>
      </c>
      <c r="AS76" s="342" t="n">
        <f aca="false">SUM(AS77+AS83+AS88)</f>
        <v>0</v>
      </c>
      <c r="AT76" s="342" t="n">
        <f aca="false">SUM(AT77+AT83+AT88)</f>
        <v>9273.3</v>
      </c>
      <c r="AU76" s="342" t="n">
        <f aca="false">SUM(AU77+AU83+AU88)</f>
        <v>0</v>
      </c>
      <c r="AV76" s="342" t="n">
        <f aca="false">SUM(AV77+AV83+AV88)</f>
        <v>542</v>
      </c>
      <c r="AW76" s="342" t="n">
        <f aca="false">SUM(AW77+AW83+AW88)</f>
        <v>800</v>
      </c>
      <c r="AX76" s="342" t="n">
        <f aca="false">SUM(AX77+AX83+AX88)</f>
        <v>17725.9405401818</v>
      </c>
      <c r="AY76" s="342" t="n">
        <f aca="false">SUM(AY77+AY83+AY88)</f>
        <v>21451.5</v>
      </c>
      <c r="AZ76" s="342" t="n">
        <f aca="false">SUM(AZ77+AZ83+AZ88)</f>
        <v>6149.62</v>
      </c>
      <c r="BA76" s="342" t="n">
        <f aca="false">SUM(BA77+BA83+BA88)</f>
        <v>530.89</v>
      </c>
      <c r="BB76" s="342" t="n">
        <f aca="false">SUM(BB77+BB83+BB88)</f>
        <v>23344.6705401818</v>
      </c>
      <c r="BC76" s="3"/>
    </row>
    <row r="77" customFormat="false" ht="28.5" hidden="false" customHeight="true" outlineLevel="0" collapsed="false">
      <c r="A77" s="345"/>
      <c r="B77" s="346"/>
      <c r="C77" s="346"/>
      <c r="D77" s="346"/>
      <c r="E77" s="346"/>
      <c r="F77" s="346"/>
      <c r="G77" s="347"/>
      <c r="H77" s="343" t="s">
        <v>583</v>
      </c>
      <c r="I77" s="341" t="n">
        <v>651</v>
      </c>
      <c r="J77" s="346" t="s">
        <v>602</v>
      </c>
      <c r="K77" s="235" t="n">
        <f aca="false">SUM(K78)</f>
        <v>14582.1</v>
      </c>
      <c r="L77" s="235" t="n">
        <f aca="false">SUM(L78)</f>
        <v>25000</v>
      </c>
      <c r="M77" s="235" t="n">
        <f aca="false">SUM(M78)</f>
        <v>25000</v>
      </c>
      <c r="N77" s="235" t="n">
        <f aca="false">SUM(N78)</f>
        <v>1000</v>
      </c>
      <c r="O77" s="235" t="n">
        <f aca="false">SUM(O78)</f>
        <v>1000</v>
      </c>
      <c r="P77" s="235" t="n">
        <f aca="false">SUM(P78)</f>
        <v>1000</v>
      </c>
      <c r="Q77" s="235" t="n">
        <f aca="false">SUM(Q78)</f>
        <v>0</v>
      </c>
      <c r="R77" s="235" t="n">
        <f aca="false">SUM(R78)</f>
        <v>1000</v>
      </c>
      <c r="S77" s="235" t="n">
        <f aca="false">SUM(S78)</f>
        <v>0</v>
      </c>
      <c r="T77" s="235" t="n">
        <f aca="false">SUM(T78)</f>
        <v>0</v>
      </c>
      <c r="U77" s="235" t="n">
        <f aca="false">SUM(U78)</f>
        <v>100</v>
      </c>
      <c r="V77" s="235" t="n">
        <f aca="false">SUM(V78+V82)</f>
        <v>12000</v>
      </c>
      <c r="W77" s="235" t="n">
        <f aca="false">SUM(W78+W82)</f>
        <v>18000</v>
      </c>
      <c r="X77" s="235" t="n">
        <f aca="false">SUM(X78+X82)</f>
        <v>18000</v>
      </c>
      <c r="Y77" s="235" t="n">
        <f aca="false">SUM(Y78+Y82)</f>
        <v>1520.58</v>
      </c>
      <c r="Z77" s="235" t="n">
        <f aca="false">SUM(Z78+Z82)</f>
        <v>18000</v>
      </c>
      <c r="AA77" s="235" t="n">
        <f aca="false">SUM(AA78+AA82)</f>
        <v>21000</v>
      </c>
      <c r="AB77" s="235" t="n">
        <f aca="false">SUM(AB78+AB82)</f>
        <v>21000</v>
      </c>
      <c r="AC77" s="235" t="n">
        <f aca="false">SUM(AC78+AC82)</f>
        <v>21000</v>
      </c>
      <c r="AD77" s="235" t="n">
        <f aca="false">SUM(AD78+AD82)</f>
        <v>0</v>
      </c>
      <c r="AE77" s="235" t="n">
        <f aca="false">SUM(AE78+AE82)</f>
        <v>0</v>
      </c>
      <c r="AF77" s="235" t="n">
        <f aca="false">SUM(AF78+AF82)</f>
        <v>21000</v>
      </c>
      <c r="AG77" s="235" t="n">
        <f aca="false">SUM(AG78+AG82)</f>
        <v>4219.3</v>
      </c>
      <c r="AH77" s="235" t="n">
        <f aca="false">SUM(AH78+AH82)</f>
        <v>48.5966666666667</v>
      </c>
      <c r="AI77" s="235" t="n">
        <f aca="false">SUM(AI78+AI82)</f>
        <v>4849.98</v>
      </c>
      <c r="AJ77" s="235" t="n">
        <f aca="false">SUM(AJ78+AJ82)</f>
        <v>14000</v>
      </c>
      <c r="AK77" s="235" t="n">
        <f aca="false">SUM(AK78+AK82)</f>
        <v>1604.74</v>
      </c>
      <c r="AL77" s="235" t="n">
        <f aca="false">SUM(AL78+AL82)</f>
        <v>15000</v>
      </c>
      <c r="AM77" s="235" t="n">
        <f aca="false">SUM(AM78+AM82)</f>
        <v>0</v>
      </c>
      <c r="AN77" s="235" t="n">
        <f aca="false">SUM(AN78+AN82)</f>
        <v>3000</v>
      </c>
      <c r="AO77" s="235" t="n">
        <f aca="false">SUM(AO78+AO82)</f>
        <v>12000</v>
      </c>
      <c r="AP77" s="342" t="n">
        <f aca="false">SUM(AO77/$AO$5)</f>
        <v>1592.67370097551</v>
      </c>
      <c r="AQ77" s="235" t="n">
        <f aca="false">SUM(AQ78+AQ82)</f>
        <v>13000</v>
      </c>
      <c r="AR77" s="342" t="n">
        <f aca="false">SUM(AR78)</f>
        <v>1592.67370097551</v>
      </c>
      <c r="AS77" s="342" t="n">
        <f aca="false">SUM(AS78)</f>
        <v>0</v>
      </c>
      <c r="AT77" s="342" t="n">
        <f aca="false">SUM(AT78)</f>
        <v>677.61</v>
      </c>
      <c r="AU77" s="342" t="n">
        <f aca="false">SUM(AU78)</f>
        <v>0</v>
      </c>
      <c r="AV77" s="342" t="n">
        <f aca="false">SUM(AV78)</f>
        <v>492</v>
      </c>
      <c r="AW77" s="342" t="n">
        <f aca="false">SUM(AW78)</f>
        <v>800</v>
      </c>
      <c r="AX77" s="342" t="n">
        <f aca="false">SUM(AX78)</f>
        <v>1284.67370097551</v>
      </c>
      <c r="AY77" s="342" t="n">
        <f aca="false">SUM(AY78)</f>
        <v>1439.61</v>
      </c>
      <c r="AZ77" s="342" t="n">
        <f aca="false">SUM(AZ78)</f>
        <v>500</v>
      </c>
      <c r="BA77" s="342" t="n">
        <f aca="false">SUM(BA78)</f>
        <v>132.72</v>
      </c>
      <c r="BB77" s="342" t="n">
        <f aca="false">SUM(BB78)</f>
        <v>1651.95370097551</v>
      </c>
      <c r="BC77" s="3"/>
    </row>
    <row r="78" customFormat="false" ht="28.5" hidden="false" customHeight="true" outlineLevel="0" collapsed="false">
      <c r="A78" s="345"/>
      <c r="B78" s="346" t="s">
        <v>511</v>
      </c>
      <c r="C78" s="346"/>
      <c r="D78" s="346"/>
      <c r="E78" s="346"/>
      <c r="F78" s="346"/>
      <c r="G78" s="347"/>
      <c r="H78" s="343"/>
      <c r="I78" s="341" t="n">
        <v>6512</v>
      </c>
      <c r="J78" s="346" t="s">
        <v>603</v>
      </c>
      <c r="K78" s="235" t="n">
        <f aca="false">SUM(K79:K79)</f>
        <v>14582.1</v>
      </c>
      <c r="L78" s="235" t="n">
        <f aca="false">SUM(L79:L79)</f>
        <v>25000</v>
      </c>
      <c r="M78" s="235" t="n">
        <f aca="false">SUM(M79:M79)</f>
        <v>25000</v>
      </c>
      <c r="N78" s="235" t="n">
        <f aca="false">SUM(N79:N79)</f>
        <v>1000</v>
      </c>
      <c r="O78" s="235" t="n">
        <f aca="false">SUM(O79:O79)</f>
        <v>1000</v>
      </c>
      <c r="P78" s="235" t="n">
        <f aca="false">SUM(P79)</f>
        <v>1000</v>
      </c>
      <c r="Q78" s="235" t="n">
        <f aca="false">SUM(Q79)</f>
        <v>0</v>
      </c>
      <c r="R78" s="235" t="n">
        <f aca="false">SUM(R79)</f>
        <v>1000</v>
      </c>
      <c r="S78" s="235" t="n">
        <f aca="false">SUM(S79)</f>
        <v>0</v>
      </c>
      <c r="T78" s="235" t="n">
        <f aca="false">SUM(T79)</f>
        <v>0</v>
      </c>
      <c r="U78" s="235" t="n">
        <f aca="false">SUM(U79)</f>
        <v>100</v>
      </c>
      <c r="V78" s="235" t="n">
        <f aca="false">SUM(V79:V80)</f>
        <v>7000</v>
      </c>
      <c r="W78" s="235" t="n">
        <f aca="false">SUM(W79:W80)</f>
        <v>13000</v>
      </c>
      <c r="X78" s="235" t="n">
        <f aca="false">SUM(X79:X80)</f>
        <v>13000</v>
      </c>
      <c r="Y78" s="235" t="n">
        <f aca="false">SUM(Y79:Y80)</f>
        <v>1370.58</v>
      </c>
      <c r="Z78" s="235" t="n">
        <f aca="false">SUM(Z79:Z80)</f>
        <v>13000</v>
      </c>
      <c r="AA78" s="235" t="n">
        <f aca="false">SUM(AA79:AA80)</f>
        <v>16000</v>
      </c>
      <c r="AB78" s="235" t="n">
        <f aca="false">SUM(AB79:AB80)</f>
        <v>16000</v>
      </c>
      <c r="AC78" s="235" t="n">
        <f aca="false">SUM(AC79:AC80)</f>
        <v>16000</v>
      </c>
      <c r="AD78" s="235" t="n">
        <f aca="false">SUM(AD79:AD80)</f>
        <v>0</v>
      </c>
      <c r="AE78" s="235" t="n">
        <f aca="false">SUM(AE79:AE80)</f>
        <v>0</v>
      </c>
      <c r="AF78" s="235" t="n">
        <f aca="false">SUM(AF79:AF80)</f>
        <v>16000</v>
      </c>
      <c r="AG78" s="235" t="n">
        <f aca="false">SUM(AG79:AG80)</f>
        <v>4219.3</v>
      </c>
      <c r="AH78" s="235" t="n">
        <f aca="false">SUM(AH79:AH80)</f>
        <v>48.5966666666667</v>
      </c>
      <c r="AI78" s="235" t="n">
        <f aca="false">SUM(AI79:AI80)</f>
        <v>4849.98</v>
      </c>
      <c r="AJ78" s="235" t="n">
        <f aca="false">SUM(AJ79:AJ80)</f>
        <v>11000</v>
      </c>
      <c r="AK78" s="235" t="n">
        <f aca="false">SUM(AK79:AK80)</f>
        <v>1010.74</v>
      </c>
      <c r="AL78" s="235" t="n">
        <f aca="false">SUM(AL79:AL82)</f>
        <v>13000</v>
      </c>
      <c r="AM78" s="235" t="n">
        <f aca="false">SUM(AM79:AM82)</f>
        <v>0</v>
      </c>
      <c r="AN78" s="235" t="n">
        <f aca="false">SUM(AN79:AN82)</f>
        <v>3000</v>
      </c>
      <c r="AO78" s="235" t="n">
        <f aca="false">SUM(AO79:AO82)</f>
        <v>10000</v>
      </c>
      <c r="AP78" s="342" t="n">
        <f aca="false">SUM(AO78/$AO$5)</f>
        <v>1327.22808414626</v>
      </c>
      <c r="AQ78" s="235" t="n">
        <f aca="false">SUM(AQ79:AQ82)</f>
        <v>12000</v>
      </c>
      <c r="AR78" s="342" t="n">
        <f aca="false">SUM(AR79:AR82)</f>
        <v>1592.67370097551</v>
      </c>
      <c r="AS78" s="342" t="n">
        <f aca="false">SUM(AS79:AS82)</f>
        <v>0</v>
      </c>
      <c r="AT78" s="342" t="n">
        <f aca="false">SUM(AT79:AT82)</f>
        <v>677.61</v>
      </c>
      <c r="AU78" s="342" t="n">
        <f aca="false">SUM(AU79:AU82)</f>
        <v>0</v>
      </c>
      <c r="AV78" s="342" t="n">
        <f aca="false">SUM(AV79:AV82)</f>
        <v>492</v>
      </c>
      <c r="AW78" s="342" t="n">
        <f aca="false">SUM(AW79:AW82)</f>
        <v>800</v>
      </c>
      <c r="AX78" s="342" t="n">
        <f aca="false">SUM(AX79:AX82)</f>
        <v>1284.67370097551</v>
      </c>
      <c r="AY78" s="342" t="n">
        <f aca="false">SUM(AY79:AY82)</f>
        <v>1439.61</v>
      </c>
      <c r="AZ78" s="342" t="n">
        <f aca="false">SUM(AZ79:AZ82)</f>
        <v>500</v>
      </c>
      <c r="BA78" s="342" t="n">
        <f aca="false">SUM(BA79:BA82)</f>
        <v>132.72</v>
      </c>
      <c r="BB78" s="342" t="n">
        <f aca="false">SUM(BB79:BB82)</f>
        <v>1651.95370097551</v>
      </c>
      <c r="BC78" s="3"/>
    </row>
    <row r="79" customFormat="false" ht="12.75" hidden="false" customHeight="false" outlineLevel="0" collapsed="false">
      <c r="A79" s="345"/>
      <c r="B79" s="346"/>
      <c r="C79" s="346"/>
      <c r="D79" s="346"/>
      <c r="E79" s="346"/>
      <c r="F79" s="346"/>
      <c r="G79" s="347"/>
      <c r="H79" s="343"/>
      <c r="I79" s="341" t="n">
        <v>65123</v>
      </c>
      <c r="J79" s="346" t="s">
        <v>604</v>
      </c>
      <c r="K79" s="235" t="n">
        <v>14582.1</v>
      </c>
      <c r="L79" s="235" t="n">
        <v>25000</v>
      </c>
      <c r="M79" s="180" t="n">
        <v>25000</v>
      </c>
      <c r="N79" s="180" t="n">
        <v>1000</v>
      </c>
      <c r="O79" s="180" t="n">
        <v>1000</v>
      </c>
      <c r="P79" s="180" t="n">
        <v>1000</v>
      </c>
      <c r="Q79" s="180"/>
      <c r="R79" s="180" t="n">
        <v>1000</v>
      </c>
      <c r="S79" s="180"/>
      <c r="T79" s="180"/>
      <c r="U79" s="348" t="n">
        <f aca="false">R79/P79*100</f>
        <v>100</v>
      </c>
      <c r="V79" s="348" t="n">
        <v>1000</v>
      </c>
      <c r="W79" s="180" t="n">
        <v>1000</v>
      </c>
      <c r="X79" s="180" t="n">
        <v>1000</v>
      </c>
      <c r="Y79" s="180" t="n">
        <v>170.58</v>
      </c>
      <c r="Z79" s="180" t="n">
        <v>1000</v>
      </c>
      <c r="AA79" s="235" t="n">
        <v>1000</v>
      </c>
      <c r="AB79" s="235" t="n">
        <v>1000</v>
      </c>
      <c r="AC79" s="235" t="n">
        <v>1000</v>
      </c>
      <c r="AD79" s="235"/>
      <c r="AE79" s="235"/>
      <c r="AF79" s="235" t="n">
        <f aca="false">SUM(AC79+AD79-AE79)</f>
        <v>1000</v>
      </c>
      <c r="AG79" s="180" t="n">
        <v>219.3</v>
      </c>
      <c r="AH79" s="180" t="n">
        <f aca="false">SUM(AG79/AA79*100)</f>
        <v>21.93</v>
      </c>
      <c r="AI79" s="180" t="n">
        <v>249.98</v>
      </c>
      <c r="AJ79" s="180" t="n">
        <v>1000</v>
      </c>
      <c r="AK79" s="180" t="n">
        <v>10.74</v>
      </c>
      <c r="AL79" s="180" t="n">
        <v>1000</v>
      </c>
      <c r="AM79" s="180"/>
      <c r="AN79" s="180"/>
      <c r="AO79" s="180" t="n">
        <f aca="false">SUM(AL79+AM79-AN79)</f>
        <v>1000</v>
      </c>
      <c r="AP79" s="342" t="n">
        <f aca="false">SUM(AO79/$AO$5)</f>
        <v>132.722808414626</v>
      </c>
      <c r="AQ79" s="180" t="n">
        <v>1000</v>
      </c>
      <c r="AR79" s="342" t="n">
        <f aca="false">SUM(AQ79/$AO$5)</f>
        <v>132.722808414626</v>
      </c>
      <c r="AS79" s="134"/>
      <c r="AT79" s="342" t="n">
        <v>0</v>
      </c>
      <c r="AU79" s="180"/>
      <c r="AV79" s="134" t="n">
        <f aca="false">SUM(AU79/$AO$5)</f>
        <v>0</v>
      </c>
      <c r="AW79" s="40"/>
      <c r="AX79" s="340" t="n">
        <f aca="false">SUM(AR79+AV79-AW79)</f>
        <v>132.722808414626</v>
      </c>
      <c r="AY79" s="342" t="n">
        <v>340</v>
      </c>
      <c r="AZ79" s="180" t="n">
        <v>400</v>
      </c>
      <c r="BA79" s="180"/>
      <c r="BB79" s="160" t="n">
        <f aca="false">SUM(AX79+AZ79-BA79)</f>
        <v>532.722808414626</v>
      </c>
      <c r="BC79" s="3"/>
    </row>
    <row r="80" customFormat="false" ht="12.75" hidden="false" customHeight="false" outlineLevel="0" collapsed="false">
      <c r="A80" s="345"/>
      <c r="B80" s="346"/>
      <c r="C80" s="346"/>
      <c r="D80" s="346"/>
      <c r="E80" s="346"/>
      <c r="F80" s="346"/>
      <c r="G80" s="347"/>
      <c r="H80" s="343"/>
      <c r="I80" s="341" t="n">
        <v>65123</v>
      </c>
      <c r="J80" s="346" t="s">
        <v>605</v>
      </c>
      <c r="K80" s="235"/>
      <c r="L80" s="235"/>
      <c r="M80" s="180"/>
      <c r="N80" s="180"/>
      <c r="O80" s="180"/>
      <c r="P80" s="180"/>
      <c r="Q80" s="180"/>
      <c r="R80" s="180"/>
      <c r="S80" s="180"/>
      <c r="T80" s="180"/>
      <c r="U80" s="348"/>
      <c r="V80" s="348" t="n">
        <v>6000</v>
      </c>
      <c r="W80" s="180" t="n">
        <v>12000</v>
      </c>
      <c r="X80" s="180" t="n">
        <v>12000</v>
      </c>
      <c r="Y80" s="180" t="n">
        <v>1200</v>
      </c>
      <c r="Z80" s="180" t="n">
        <v>12000</v>
      </c>
      <c r="AA80" s="235" t="n">
        <v>15000</v>
      </c>
      <c r="AB80" s="235" t="n">
        <v>15000</v>
      </c>
      <c r="AC80" s="235" t="n">
        <v>15000</v>
      </c>
      <c r="AD80" s="235"/>
      <c r="AE80" s="235"/>
      <c r="AF80" s="235" t="n">
        <f aca="false">SUM(AC80+AD80-AE80)</f>
        <v>15000</v>
      </c>
      <c r="AG80" s="180" t="n">
        <v>4000</v>
      </c>
      <c r="AH80" s="180" t="n">
        <f aca="false">SUM(AG80/AA80*100)</f>
        <v>26.6666666666667</v>
      </c>
      <c r="AI80" s="180" t="n">
        <v>4600</v>
      </c>
      <c r="AJ80" s="180" t="n">
        <v>10000</v>
      </c>
      <c r="AK80" s="180" t="n">
        <v>1000</v>
      </c>
      <c r="AL80" s="180" t="n">
        <v>10000</v>
      </c>
      <c r="AM80" s="180"/>
      <c r="AN80" s="180" t="n">
        <v>3000</v>
      </c>
      <c r="AO80" s="180" t="n">
        <f aca="false">SUM(AL80+AM80-AN80)</f>
        <v>7000</v>
      </c>
      <c r="AP80" s="342" t="n">
        <f aca="false">SUM(AO80/$AO$5)</f>
        <v>929.059658902382</v>
      </c>
      <c r="AQ80" s="180" t="n">
        <v>10000</v>
      </c>
      <c r="AR80" s="342" t="n">
        <f aca="false">SUM(AQ80/$AO$5)</f>
        <v>1327.22808414626</v>
      </c>
      <c r="AS80" s="134"/>
      <c r="AT80" s="342" t="n">
        <v>186.54</v>
      </c>
      <c r="AU80" s="180"/>
      <c r="AV80" s="134" t="n">
        <f aca="false">SUM(AU80/$AO$5)</f>
        <v>0</v>
      </c>
      <c r="AW80" s="40" t="n">
        <v>800</v>
      </c>
      <c r="AX80" s="340" t="n">
        <f aca="false">SUM(AR80+AV80-AW80)</f>
        <v>527.228084146261</v>
      </c>
      <c r="AY80" s="342" t="n">
        <v>608.54</v>
      </c>
      <c r="AZ80" s="180" t="n">
        <v>100</v>
      </c>
      <c r="BA80" s="180"/>
      <c r="BB80" s="160" t="n">
        <f aca="false">SUM(AX80+AZ80-BA80)</f>
        <v>627.228084146261</v>
      </c>
      <c r="BC80" s="3"/>
    </row>
    <row r="81" customFormat="false" ht="12.75" hidden="false" customHeight="false" outlineLevel="0" collapsed="false">
      <c r="A81" s="345"/>
      <c r="B81" s="346"/>
      <c r="C81" s="346"/>
      <c r="D81" s="346"/>
      <c r="E81" s="346"/>
      <c r="F81" s="346"/>
      <c r="G81" s="347"/>
      <c r="H81" s="343"/>
      <c r="I81" s="341" t="n">
        <v>65148</v>
      </c>
      <c r="J81" s="346" t="s">
        <v>606</v>
      </c>
      <c r="K81" s="235"/>
      <c r="L81" s="235"/>
      <c r="M81" s="180"/>
      <c r="N81" s="180"/>
      <c r="O81" s="180"/>
      <c r="P81" s="180"/>
      <c r="Q81" s="180"/>
      <c r="R81" s="180"/>
      <c r="S81" s="180"/>
      <c r="T81" s="180"/>
      <c r="U81" s="348"/>
      <c r="V81" s="348"/>
      <c r="W81" s="180"/>
      <c r="X81" s="180"/>
      <c r="Y81" s="180"/>
      <c r="Z81" s="180"/>
      <c r="AA81" s="235"/>
      <c r="AB81" s="235"/>
      <c r="AC81" s="235"/>
      <c r="AD81" s="235"/>
      <c r="AE81" s="235"/>
      <c r="AF81" s="235"/>
      <c r="AG81" s="180"/>
      <c r="AH81" s="180"/>
      <c r="AI81" s="180"/>
      <c r="AJ81" s="180"/>
      <c r="AK81" s="180"/>
      <c r="AL81" s="180"/>
      <c r="AM81" s="180"/>
      <c r="AN81" s="180"/>
      <c r="AO81" s="180"/>
      <c r="AP81" s="342"/>
      <c r="AQ81" s="180"/>
      <c r="AR81" s="342"/>
      <c r="AS81" s="134"/>
      <c r="AT81" s="342" t="n">
        <v>491.07</v>
      </c>
      <c r="AU81" s="180"/>
      <c r="AV81" s="134" t="n">
        <v>492</v>
      </c>
      <c r="AW81" s="40"/>
      <c r="AX81" s="340" t="n">
        <f aca="false">SUM(AR81+AV81-AW81)</f>
        <v>492</v>
      </c>
      <c r="AY81" s="342" t="n">
        <v>491.07</v>
      </c>
      <c r="AZ81" s="180"/>
      <c r="BA81" s="180"/>
      <c r="BB81" s="160" t="n">
        <f aca="false">SUM(AX81+AZ81-BA81)</f>
        <v>492</v>
      </c>
      <c r="BC81" s="3"/>
    </row>
    <row r="82" customFormat="false" ht="12.75" hidden="false" customHeight="false" outlineLevel="0" collapsed="false">
      <c r="A82" s="345"/>
      <c r="B82" s="346"/>
      <c r="C82" s="346"/>
      <c r="D82" s="346"/>
      <c r="E82" s="346"/>
      <c r="F82" s="346"/>
      <c r="G82" s="347"/>
      <c r="H82" s="343"/>
      <c r="I82" s="341" t="n">
        <v>65149</v>
      </c>
      <c r="J82" s="346" t="s">
        <v>607</v>
      </c>
      <c r="K82" s="235"/>
      <c r="L82" s="235"/>
      <c r="M82" s="180"/>
      <c r="N82" s="180"/>
      <c r="O82" s="180" t="n">
        <v>0</v>
      </c>
      <c r="P82" s="180" t="n">
        <v>15000</v>
      </c>
      <c r="Q82" s="180" t="n">
        <v>150</v>
      </c>
      <c r="R82" s="180" t="n">
        <v>8000</v>
      </c>
      <c r="S82" s="180" t="n">
        <v>450</v>
      </c>
      <c r="T82" s="180"/>
      <c r="U82" s="348" t="n">
        <f aca="false">R82/P82*100</f>
        <v>53.3333333333333</v>
      </c>
      <c r="V82" s="348" t="n">
        <v>5000</v>
      </c>
      <c r="W82" s="180" t="n">
        <v>5000</v>
      </c>
      <c r="X82" s="180" t="n">
        <v>5000</v>
      </c>
      <c r="Y82" s="180" t="n">
        <v>150</v>
      </c>
      <c r="Z82" s="180" t="n">
        <v>5000</v>
      </c>
      <c r="AA82" s="235" t="n">
        <v>5000</v>
      </c>
      <c r="AB82" s="235" t="n">
        <v>5000</v>
      </c>
      <c r="AC82" s="235" t="n">
        <v>5000</v>
      </c>
      <c r="AD82" s="235"/>
      <c r="AE82" s="235"/>
      <c r="AF82" s="235" t="n">
        <f aca="false">SUM(AC82+AD82-AE82)</f>
        <v>5000</v>
      </c>
      <c r="AG82" s="180"/>
      <c r="AH82" s="180" t="n">
        <f aca="false">SUM(AG82/AA82*100)</f>
        <v>0</v>
      </c>
      <c r="AI82" s="180"/>
      <c r="AJ82" s="180" t="n">
        <v>3000</v>
      </c>
      <c r="AK82" s="180" t="n">
        <v>594</v>
      </c>
      <c r="AL82" s="180" t="n">
        <v>2000</v>
      </c>
      <c r="AM82" s="180"/>
      <c r="AN82" s="180"/>
      <c r="AO82" s="180" t="n">
        <f aca="false">SUM(AL82+AM82-AN82)</f>
        <v>2000</v>
      </c>
      <c r="AP82" s="342" t="n">
        <f aca="false">SUM(AO82/$AO$5)</f>
        <v>265.445616829252</v>
      </c>
      <c r="AQ82" s="180" t="n">
        <v>1000</v>
      </c>
      <c r="AR82" s="342" t="n">
        <f aca="false">SUM(AQ82/$AO$5)</f>
        <v>132.722808414626</v>
      </c>
      <c r="AS82" s="134"/>
      <c r="AT82" s="342" t="n">
        <f aca="false">SUM(AS82/$AO$5)</f>
        <v>0</v>
      </c>
      <c r="AU82" s="180"/>
      <c r="AV82" s="134" t="n">
        <f aca="false">SUM(AU82/$AO$5)</f>
        <v>0</v>
      </c>
      <c r="AW82" s="40"/>
      <c r="AX82" s="340" t="n">
        <f aca="false">SUM(AR82+AV82-AW82)</f>
        <v>132.722808414626</v>
      </c>
      <c r="AY82" s="342"/>
      <c r="AZ82" s="180"/>
      <c r="BA82" s="180" t="n">
        <v>132.72</v>
      </c>
      <c r="BB82" s="160" t="n">
        <f aca="false">SUM(AX82+AZ82-BA82)</f>
        <v>0.00280841462605963</v>
      </c>
      <c r="BC82" s="3"/>
    </row>
    <row r="83" customFormat="false" ht="12.75" hidden="false" customHeight="false" outlineLevel="0" collapsed="false">
      <c r="A83" s="345"/>
      <c r="B83" s="346"/>
      <c r="C83" s="346"/>
      <c r="D83" s="346"/>
      <c r="E83" s="346"/>
      <c r="F83" s="346"/>
      <c r="G83" s="347"/>
      <c r="H83" s="343" t="s">
        <v>608</v>
      </c>
      <c r="I83" s="341" t="n">
        <v>652</v>
      </c>
      <c r="J83" s="346" t="s">
        <v>609</v>
      </c>
      <c r="K83" s="235" t="e">
        <f aca="false">SUM(#REF!+K86+K84)</f>
        <v>#REF!</v>
      </c>
      <c r="L83" s="235" t="e">
        <f aca="false">SUM(#REF!+L86+L84)</f>
        <v>#REF!</v>
      </c>
      <c r="M83" s="235" t="e">
        <f aca="false">SUM(#REF!+M86+M84)</f>
        <v>#REF!</v>
      </c>
      <c r="N83" s="235" t="e">
        <f aca="false">SUM(N86+N84)</f>
        <v>#REF!</v>
      </c>
      <c r="O83" s="235" t="e">
        <f aca="false">SUM(O86+O84)</f>
        <v>#REF!</v>
      </c>
      <c r="P83" s="235" t="e">
        <f aca="false">SUM(P86+P84)</f>
        <v>#REF!</v>
      </c>
      <c r="Q83" s="235" t="e">
        <f aca="false">SUM(Q86+Q84)</f>
        <v>#REF!</v>
      </c>
      <c r="R83" s="235" t="e">
        <f aca="false">SUM(R86+R84)</f>
        <v>#REF!</v>
      </c>
      <c r="S83" s="235" t="e">
        <f aca="false">SUM(S86+S84)</f>
        <v>#REF!</v>
      </c>
      <c r="T83" s="235" t="e">
        <f aca="false">SUM(T86+T84)</f>
        <v>#REF!</v>
      </c>
      <c r="U83" s="235" t="e">
        <f aca="false">SUM(U86+U84)</f>
        <v>#REF!</v>
      </c>
      <c r="V83" s="235" t="e">
        <f aca="false">SUM(V86+V84)</f>
        <v>#REF!</v>
      </c>
      <c r="W83" s="235" t="n">
        <f aca="false">SUM(W84)</f>
        <v>6000</v>
      </c>
      <c r="X83" s="235" t="n">
        <f aca="false">SUM(X84)</f>
        <v>6000</v>
      </c>
      <c r="Y83" s="235" t="n">
        <f aca="false">SUM(Y84)</f>
        <v>330.68</v>
      </c>
      <c r="Z83" s="235" t="n">
        <f aca="false">SUM(Z84)</f>
        <v>6000</v>
      </c>
      <c r="AA83" s="235" t="n">
        <f aca="false">SUM(AA84)</f>
        <v>6000</v>
      </c>
      <c r="AB83" s="235" t="n">
        <f aca="false">SUM(AB84)</f>
        <v>6000</v>
      </c>
      <c r="AC83" s="235" t="n">
        <f aca="false">SUM(AC84)</f>
        <v>6000</v>
      </c>
      <c r="AD83" s="235" t="n">
        <f aca="false">SUM(AD84)</f>
        <v>0</v>
      </c>
      <c r="AE83" s="235" t="n">
        <f aca="false">SUM(AE84)</f>
        <v>0</v>
      </c>
      <c r="AF83" s="235" t="n">
        <f aca="false">SUM(AF84)</f>
        <v>6000</v>
      </c>
      <c r="AG83" s="235" t="n">
        <f aca="false">SUM(AG84)</f>
        <v>19449.01</v>
      </c>
      <c r="AH83" s="235" t="n">
        <f aca="false">SUM(AH84)</f>
        <v>414.645</v>
      </c>
      <c r="AI83" s="235" t="n">
        <f aca="false">SUM(AI84)</f>
        <v>21520.54</v>
      </c>
      <c r="AJ83" s="235" t="n">
        <f aca="false">SUM(AJ84)</f>
        <v>5500</v>
      </c>
      <c r="AK83" s="235" t="n">
        <f aca="false">SUM(AK84)</f>
        <v>0</v>
      </c>
      <c r="AL83" s="235" t="n">
        <f aca="false">SUM(AL84)</f>
        <v>500</v>
      </c>
      <c r="AM83" s="235" t="n">
        <f aca="false">SUM(AM84)</f>
        <v>0</v>
      </c>
      <c r="AN83" s="235" t="n">
        <f aca="false">SUM(AN84)</f>
        <v>0</v>
      </c>
      <c r="AO83" s="235" t="n">
        <f aca="false">SUM(AO84)</f>
        <v>500</v>
      </c>
      <c r="AP83" s="342" t="n">
        <f aca="false">SUM(AO83/$AO$5)</f>
        <v>66.361404207313</v>
      </c>
      <c r="AQ83" s="235" t="n">
        <f aca="false">SUM(AQ84)</f>
        <v>500</v>
      </c>
      <c r="AR83" s="342" t="n">
        <f aca="false">SUM(AR84+AR86)</f>
        <v>66.361404207313</v>
      </c>
      <c r="AS83" s="342" t="n">
        <f aca="false">SUM(AS84+AS86)</f>
        <v>0</v>
      </c>
      <c r="AT83" s="342" t="n">
        <f aca="false">SUM(AT84+AT86)</f>
        <v>32.02</v>
      </c>
      <c r="AU83" s="342" t="n">
        <f aca="false">SUM(AU84+AU86)</f>
        <v>0</v>
      </c>
      <c r="AV83" s="342" t="n">
        <f aca="false">SUM(AV84+AV86)</f>
        <v>50</v>
      </c>
      <c r="AW83" s="342" t="n">
        <f aca="false">SUM(AW84+AW86)</f>
        <v>0</v>
      </c>
      <c r="AX83" s="342" t="n">
        <f aca="false">SUM(AX84+AX86)</f>
        <v>116.361404207313</v>
      </c>
      <c r="AY83" s="342" t="n">
        <f aca="false">SUM(AY84+AY86+AY87)</f>
        <v>6344.75</v>
      </c>
      <c r="AZ83" s="342" t="n">
        <f aca="false">SUM(AZ84+AZ86+AZ87)</f>
        <v>5649.62</v>
      </c>
      <c r="BA83" s="342" t="n">
        <f aca="false">SUM(BA84+BA86+BA87)</f>
        <v>0</v>
      </c>
      <c r="BB83" s="342" t="n">
        <f aca="false">SUM(BB84+BB86+BB87)</f>
        <v>5765.98140420731</v>
      </c>
      <c r="BC83" s="3"/>
    </row>
    <row r="84" customFormat="false" ht="12.75" hidden="false" customHeight="false" outlineLevel="0" collapsed="false">
      <c r="A84" s="345"/>
      <c r="B84" s="346"/>
      <c r="C84" s="346"/>
      <c r="D84" s="346"/>
      <c r="E84" s="346"/>
      <c r="F84" s="346"/>
      <c r="G84" s="347"/>
      <c r="H84" s="343"/>
      <c r="I84" s="341" t="n">
        <v>6522</v>
      </c>
      <c r="J84" s="346" t="s">
        <v>609</v>
      </c>
      <c r="K84" s="235" t="n">
        <f aca="false">SUM(K85)</f>
        <v>3122.05</v>
      </c>
      <c r="L84" s="235" t="n">
        <f aca="false">SUM(L85)</f>
        <v>8000</v>
      </c>
      <c r="M84" s="235" t="n">
        <f aca="false">SUM(M85)</f>
        <v>8000</v>
      </c>
      <c r="N84" s="235" t="n">
        <f aca="false">SUM(N85)</f>
        <v>1000</v>
      </c>
      <c r="O84" s="235" t="n">
        <f aca="false">SUM(O85)</f>
        <v>1000</v>
      </c>
      <c r="P84" s="235" t="n">
        <f aca="false">SUM(P85)</f>
        <v>1000</v>
      </c>
      <c r="Q84" s="235" t="n">
        <f aca="false">SUM(Q85)</f>
        <v>35.35</v>
      </c>
      <c r="R84" s="235" t="n">
        <f aca="false">SUM(R85)</f>
        <v>1000</v>
      </c>
      <c r="S84" s="235" t="n">
        <f aca="false">SUM(S85)</f>
        <v>91.17</v>
      </c>
      <c r="T84" s="235" t="n">
        <f aca="false">SUM(T85)</f>
        <v>0</v>
      </c>
      <c r="U84" s="235" t="n">
        <f aca="false">SUM(U85)</f>
        <v>100</v>
      </c>
      <c r="V84" s="235" t="n">
        <f aca="false">SUM(V85)</f>
        <v>1000</v>
      </c>
      <c r="W84" s="235" t="n">
        <f aca="false">SUM(W85:W86)</f>
        <v>6000</v>
      </c>
      <c r="X84" s="235" t="n">
        <f aca="false">SUM(X85:X86)</f>
        <v>6000</v>
      </c>
      <c r="Y84" s="235" t="n">
        <f aca="false">SUM(Y85:Y86)</f>
        <v>330.68</v>
      </c>
      <c r="Z84" s="235" t="n">
        <f aca="false">SUM(Z85:Z86)</f>
        <v>6000</v>
      </c>
      <c r="AA84" s="235" t="n">
        <f aca="false">SUM(AA85:AA86)</f>
        <v>6000</v>
      </c>
      <c r="AB84" s="235" t="n">
        <f aca="false">SUM(AB85:AB86)</f>
        <v>6000</v>
      </c>
      <c r="AC84" s="235" t="n">
        <f aca="false">SUM(AC85:AC86)</f>
        <v>6000</v>
      </c>
      <c r="AD84" s="235" t="n">
        <f aca="false">SUM(AD85:AD86)</f>
        <v>0</v>
      </c>
      <c r="AE84" s="235" t="n">
        <f aca="false">SUM(AE85:AE86)</f>
        <v>0</v>
      </c>
      <c r="AF84" s="235" t="n">
        <f aca="false">SUM(AF85:AF86)</f>
        <v>6000</v>
      </c>
      <c r="AG84" s="235" t="n">
        <f aca="false">SUM(AG85:AG86)</f>
        <v>19449.01</v>
      </c>
      <c r="AH84" s="235" t="n">
        <f aca="false">SUM(AH85:AH86)</f>
        <v>414.645</v>
      </c>
      <c r="AI84" s="235" t="n">
        <f aca="false">SUM(AI85:AI86)</f>
        <v>21520.54</v>
      </c>
      <c r="AJ84" s="235" t="n">
        <f aca="false">SUM(AJ85:AJ86)</f>
        <v>5500</v>
      </c>
      <c r="AK84" s="235" t="n">
        <f aca="false">SUM(AK85:AK86)</f>
        <v>0</v>
      </c>
      <c r="AL84" s="235" t="n">
        <f aca="false">SUM(AL85:AL86)</f>
        <v>500</v>
      </c>
      <c r="AM84" s="235" t="n">
        <f aca="false">SUM(AM85:AM86)</f>
        <v>0</v>
      </c>
      <c r="AN84" s="235" t="n">
        <f aca="false">SUM(AN85:AN86)</f>
        <v>0</v>
      </c>
      <c r="AO84" s="235" t="n">
        <f aca="false">SUM(AO85:AO86)</f>
        <v>500</v>
      </c>
      <c r="AP84" s="342" t="n">
        <f aca="false">SUM(AO84/$AO$5)</f>
        <v>66.361404207313</v>
      </c>
      <c r="AQ84" s="235" t="n">
        <f aca="false">SUM(AQ85:AQ86)</f>
        <v>500</v>
      </c>
      <c r="AR84" s="342" t="n">
        <f aca="false">SUM(AR85)</f>
        <v>66.361404207313</v>
      </c>
      <c r="AS84" s="342" t="n">
        <f aca="false">SUM(AS85)</f>
        <v>0</v>
      </c>
      <c r="AT84" s="342" t="n">
        <f aca="false">SUM(AT85)</f>
        <v>0.4</v>
      </c>
      <c r="AU84" s="342" t="n">
        <f aca="false">SUM(AU85)</f>
        <v>0</v>
      </c>
      <c r="AV84" s="342" t="n">
        <f aca="false">SUM(AV85)</f>
        <v>0</v>
      </c>
      <c r="AW84" s="342" t="n">
        <f aca="false">SUM(AW85)</f>
        <v>0</v>
      </c>
      <c r="AX84" s="342" t="n">
        <f aca="false">SUM(AX85)</f>
        <v>66.361404207313</v>
      </c>
      <c r="AY84" s="342" t="n">
        <f aca="false">SUM(AY85)</f>
        <v>0.4</v>
      </c>
      <c r="AZ84" s="342" t="n">
        <f aca="false">SUM(AZ85)</f>
        <v>67</v>
      </c>
      <c r="BA84" s="180"/>
      <c r="BB84" s="160" t="n">
        <f aca="false">SUM(AX84+AZ84-BA84)</f>
        <v>133.361404207313</v>
      </c>
      <c r="BC84" s="3"/>
    </row>
    <row r="85" customFormat="false" ht="14.25" hidden="false" customHeight="true" outlineLevel="0" collapsed="false">
      <c r="A85" s="345"/>
      <c r="B85" s="346"/>
      <c r="C85" s="346"/>
      <c r="D85" s="346"/>
      <c r="E85" s="346"/>
      <c r="F85" s="346"/>
      <c r="G85" s="347"/>
      <c r="H85" s="343"/>
      <c r="I85" s="341" t="n">
        <v>65221</v>
      </c>
      <c r="J85" s="346" t="s">
        <v>610</v>
      </c>
      <c r="K85" s="235" t="n">
        <v>3122.05</v>
      </c>
      <c r="L85" s="235" t="n">
        <v>8000</v>
      </c>
      <c r="M85" s="180" t="n">
        <v>8000</v>
      </c>
      <c r="N85" s="180" t="n">
        <v>1000</v>
      </c>
      <c r="O85" s="180" t="n">
        <v>1000</v>
      </c>
      <c r="P85" s="180" t="n">
        <v>1000</v>
      </c>
      <c r="Q85" s="180" t="n">
        <v>35.35</v>
      </c>
      <c r="R85" s="180" t="n">
        <v>1000</v>
      </c>
      <c r="S85" s="180" t="n">
        <v>91.17</v>
      </c>
      <c r="T85" s="180"/>
      <c r="U85" s="348" t="n">
        <f aca="false">R85/P85*100</f>
        <v>100</v>
      </c>
      <c r="V85" s="348" t="n">
        <v>1000</v>
      </c>
      <c r="W85" s="180" t="n">
        <v>1000</v>
      </c>
      <c r="X85" s="180" t="n">
        <v>1000</v>
      </c>
      <c r="Y85" s="180" t="n">
        <v>130.68</v>
      </c>
      <c r="Z85" s="180" t="n">
        <v>1000</v>
      </c>
      <c r="AA85" s="235" t="n">
        <v>1000</v>
      </c>
      <c r="AB85" s="235" t="n">
        <v>1000</v>
      </c>
      <c r="AC85" s="235" t="n">
        <v>1000</v>
      </c>
      <c r="AD85" s="235"/>
      <c r="AE85" s="235"/>
      <c r="AF85" s="235" t="n">
        <f aca="false">SUM(AC85+AD85-AE85)</f>
        <v>1000</v>
      </c>
      <c r="AG85" s="180" t="n">
        <v>320.81</v>
      </c>
      <c r="AH85" s="180" t="n">
        <f aca="false">SUM(AG85/AA85*100)</f>
        <v>32.081</v>
      </c>
      <c r="AI85" s="180" t="n">
        <v>327.34</v>
      </c>
      <c r="AJ85" s="180" t="n">
        <v>500</v>
      </c>
      <c r="AK85" s="180"/>
      <c r="AL85" s="180" t="n">
        <v>500</v>
      </c>
      <c r="AM85" s="180"/>
      <c r="AN85" s="180"/>
      <c r="AO85" s="180" t="n">
        <f aca="false">SUM(AL85+AM85-AN85)</f>
        <v>500</v>
      </c>
      <c r="AP85" s="342" t="n">
        <f aca="false">SUM(AO85/$AO$5)</f>
        <v>66.361404207313</v>
      </c>
      <c r="AQ85" s="180" t="n">
        <v>500</v>
      </c>
      <c r="AR85" s="342" t="n">
        <f aca="false">SUM(AQ85/$AO$5)</f>
        <v>66.361404207313</v>
      </c>
      <c r="AS85" s="134"/>
      <c r="AT85" s="342" t="n">
        <v>0.4</v>
      </c>
      <c r="AU85" s="180"/>
      <c r="AV85" s="134" t="n">
        <f aca="false">SUM(AU85/$AO$5)</f>
        <v>0</v>
      </c>
      <c r="AW85" s="40"/>
      <c r="AX85" s="340" t="n">
        <f aca="false">SUM(AR85+AV85-AW85)</f>
        <v>66.361404207313</v>
      </c>
      <c r="AY85" s="342" t="n">
        <v>0.4</v>
      </c>
      <c r="AZ85" s="180" t="n">
        <v>67</v>
      </c>
      <c r="BA85" s="180"/>
      <c r="BB85" s="160" t="n">
        <f aca="false">SUM(AX85+AZ85-BA85)</f>
        <v>133.361404207313</v>
      </c>
      <c r="BC85" s="3"/>
    </row>
    <row r="86" customFormat="false" ht="12.75" hidden="false" customHeight="false" outlineLevel="0" collapsed="false">
      <c r="A86" s="345"/>
      <c r="B86" s="346" t="s">
        <v>511</v>
      </c>
      <c r="C86" s="346"/>
      <c r="D86" s="346"/>
      <c r="E86" s="346"/>
      <c r="F86" s="346"/>
      <c r="G86" s="347"/>
      <c r="H86" s="343"/>
      <c r="I86" s="341" t="n">
        <v>6526</v>
      </c>
      <c r="J86" s="346" t="s">
        <v>611</v>
      </c>
      <c r="K86" s="235" t="e">
        <f aca="false">SUM(#REF!)</f>
        <v>#REF!</v>
      </c>
      <c r="L86" s="235" t="e">
        <f aca="false">SUM(#REF!)</f>
        <v>#REF!</v>
      </c>
      <c r="M86" s="235" t="e">
        <f aca="false">SUM(#REF!)</f>
        <v>#REF!</v>
      </c>
      <c r="N86" s="235" t="e">
        <f aca="false">SUM(#REF!)</f>
        <v>#REF!</v>
      </c>
      <c r="O86" s="235" t="e">
        <f aca="false">SUM(#REF!)</f>
        <v>#REF!</v>
      </c>
      <c r="P86" s="235" t="e">
        <f aca="false">SUM(#REF!)</f>
        <v>#REF!</v>
      </c>
      <c r="Q86" s="235" t="e">
        <f aca="false">SUM(#REF!)</f>
        <v>#REF!</v>
      </c>
      <c r="R86" s="235" t="e">
        <f aca="false">SUM(#REF!)</f>
        <v>#REF!</v>
      </c>
      <c r="S86" s="235" t="e">
        <f aca="false">SUM(#REF!)</f>
        <v>#REF!</v>
      </c>
      <c r="T86" s="235" t="e">
        <f aca="false">SUM(#REF!)</f>
        <v>#REF!</v>
      </c>
      <c r="U86" s="235" t="e">
        <f aca="false">SUM(#REF!)</f>
        <v>#REF!</v>
      </c>
      <c r="V86" s="235" t="e">
        <f aca="false">SUM(#REF!)</f>
        <v>#REF!</v>
      </c>
      <c r="W86" s="235" t="n">
        <f aca="false">SUM(W87:W87)</f>
        <v>5000</v>
      </c>
      <c r="X86" s="235" t="n">
        <f aca="false">SUM(X87:X87)</f>
        <v>5000</v>
      </c>
      <c r="Y86" s="235" t="n">
        <f aca="false">SUM(Y87:Y87)</f>
        <v>200</v>
      </c>
      <c r="Z86" s="235" t="n">
        <f aca="false">SUM(Z87:Z87)</f>
        <v>5000</v>
      </c>
      <c r="AA86" s="235" t="n">
        <f aca="false">SUM(AA87:AA87)</f>
        <v>5000</v>
      </c>
      <c r="AB86" s="235" t="n">
        <f aca="false">SUM(AB87:AB87)</f>
        <v>5000</v>
      </c>
      <c r="AC86" s="235" t="n">
        <f aca="false">SUM(AC87:AC87)</f>
        <v>5000</v>
      </c>
      <c r="AD86" s="235" t="n">
        <f aca="false">SUM(AD87:AD87)</f>
        <v>0</v>
      </c>
      <c r="AE86" s="235" t="n">
        <f aca="false">SUM(AE87:AE87)</f>
        <v>0</v>
      </c>
      <c r="AF86" s="235" t="n">
        <f aca="false">SUM(AF87:AF87)</f>
        <v>5000</v>
      </c>
      <c r="AG86" s="235" t="n">
        <f aca="false">SUM(AG87:AG87)</f>
        <v>19128.2</v>
      </c>
      <c r="AH86" s="235" t="n">
        <f aca="false">SUM(AH87:AH87)</f>
        <v>382.564</v>
      </c>
      <c r="AI86" s="235" t="n">
        <f aca="false">SUM(AI87:AI87)</f>
        <v>21193.2</v>
      </c>
      <c r="AJ86" s="235" t="n">
        <f aca="false">SUM(AJ87:AJ87)</f>
        <v>5000</v>
      </c>
      <c r="AK86" s="235" t="n">
        <f aca="false">SUM(AK87:AK87)</f>
        <v>0</v>
      </c>
      <c r="AL86" s="235" t="n">
        <f aca="false">SUM(AL87:AL87)</f>
        <v>0</v>
      </c>
      <c r="AM86" s="180"/>
      <c r="AN86" s="180"/>
      <c r="AO86" s="180" t="n">
        <f aca="false">SUM(AL86+AM86-AN86)</f>
        <v>0</v>
      </c>
      <c r="AP86" s="342" t="n">
        <f aca="false">SUM(AO86/$AO$5)</f>
        <v>0</v>
      </c>
      <c r="AQ86" s="180"/>
      <c r="AR86" s="342" t="n">
        <f aca="false">SUM(AQ86/$AO$5)</f>
        <v>0</v>
      </c>
      <c r="AS86" s="134"/>
      <c r="AT86" s="342" t="n">
        <v>31.62</v>
      </c>
      <c r="AU86" s="180"/>
      <c r="AV86" s="134" t="n">
        <v>50</v>
      </c>
      <c r="AW86" s="40"/>
      <c r="AX86" s="340" t="n">
        <f aca="false">SUM(AR86+AV86-AW86)</f>
        <v>50</v>
      </c>
      <c r="AY86" s="342" t="n">
        <v>811.73</v>
      </c>
      <c r="AZ86" s="180" t="n">
        <v>50</v>
      </c>
      <c r="BA86" s="180"/>
      <c r="BB86" s="160" t="n">
        <f aca="false">SUM(AX86+AZ86-BA86)</f>
        <v>100</v>
      </c>
      <c r="BC86" s="3"/>
    </row>
    <row r="87" customFormat="false" ht="12" hidden="false" customHeight="true" outlineLevel="0" collapsed="false">
      <c r="A87" s="345"/>
      <c r="B87" s="346"/>
      <c r="C87" s="346"/>
      <c r="D87" s="346"/>
      <c r="E87" s="346"/>
      <c r="F87" s="346"/>
      <c r="G87" s="347"/>
      <c r="H87" s="343"/>
      <c r="I87" s="341" t="n">
        <v>6526</v>
      </c>
      <c r="J87" s="346" t="s">
        <v>612</v>
      </c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348"/>
      <c r="V87" s="348"/>
      <c r="W87" s="215" t="n">
        <v>5000</v>
      </c>
      <c r="X87" s="215" t="n">
        <v>5000</v>
      </c>
      <c r="Y87" s="215" t="n">
        <v>200</v>
      </c>
      <c r="Z87" s="215" t="n">
        <v>5000</v>
      </c>
      <c r="AA87" s="235" t="n">
        <v>5000</v>
      </c>
      <c r="AB87" s="235" t="n">
        <v>5000</v>
      </c>
      <c r="AC87" s="235" t="n">
        <v>5000</v>
      </c>
      <c r="AD87" s="235"/>
      <c r="AE87" s="235"/>
      <c r="AF87" s="235" t="n">
        <f aca="false">SUM(AC87+AD87-AE87)</f>
        <v>5000</v>
      </c>
      <c r="AG87" s="180" t="n">
        <v>19128.2</v>
      </c>
      <c r="AH87" s="180" t="n">
        <f aca="false">SUM(AG87/AA87*100)</f>
        <v>382.564</v>
      </c>
      <c r="AI87" s="180" t="n">
        <v>21193.2</v>
      </c>
      <c r="AJ87" s="180" t="n">
        <v>5000</v>
      </c>
      <c r="AK87" s="180"/>
      <c r="AL87" s="180"/>
      <c r="AM87" s="180"/>
      <c r="AN87" s="180"/>
      <c r="AO87" s="180" t="n">
        <f aca="false">SUM(AL87+AM87-AN87)</f>
        <v>0</v>
      </c>
      <c r="AP87" s="342" t="n">
        <f aca="false">SUM(AO87/$AO$5)</f>
        <v>0</v>
      </c>
      <c r="AQ87" s="180"/>
      <c r="AR87" s="342" t="n">
        <f aca="false">SUM(AQ87/$AO$5)</f>
        <v>0</v>
      </c>
      <c r="AS87" s="134"/>
      <c r="AT87" s="342" t="n">
        <f aca="false">SUM(AS87/$AO$5)</f>
        <v>0</v>
      </c>
      <c r="AU87" s="180"/>
      <c r="AV87" s="134" t="n">
        <f aca="false">SUM(AU87/$AO$5)</f>
        <v>0</v>
      </c>
      <c r="AW87" s="40"/>
      <c r="AX87" s="340" t="n">
        <f aca="false">SUM(AR87+AV87-AW87)</f>
        <v>0</v>
      </c>
      <c r="AY87" s="342" t="n">
        <v>5532.62</v>
      </c>
      <c r="AZ87" s="180" t="n">
        <v>5532.62</v>
      </c>
      <c r="BA87" s="180"/>
      <c r="BB87" s="160" t="n">
        <f aca="false">SUM(AX87+AZ87-BA87)</f>
        <v>5532.62</v>
      </c>
      <c r="BC87" s="3"/>
    </row>
    <row r="88" customFormat="false" ht="12.75" hidden="false" customHeight="false" outlineLevel="0" collapsed="false">
      <c r="A88" s="345"/>
      <c r="B88" s="346"/>
      <c r="C88" s="346" t="s">
        <v>512</v>
      </c>
      <c r="D88" s="346"/>
      <c r="E88" s="346"/>
      <c r="F88" s="346"/>
      <c r="G88" s="347"/>
      <c r="H88" s="343" t="s">
        <v>608</v>
      </c>
      <c r="I88" s="341" t="n">
        <v>653</v>
      </c>
      <c r="J88" s="346" t="s">
        <v>613</v>
      </c>
      <c r="K88" s="235" t="n">
        <f aca="false">SUM(K89:K90)</f>
        <v>147440.23</v>
      </c>
      <c r="L88" s="235" t="n">
        <f aca="false">SUM(L89:L90)</f>
        <v>230000</v>
      </c>
      <c r="M88" s="235" t="n">
        <f aca="false">SUM(M89:M90)</f>
        <v>230000</v>
      </c>
      <c r="N88" s="235" t="n">
        <f aca="false">SUM(N89:N90)</f>
        <v>105000</v>
      </c>
      <c r="O88" s="235" t="n">
        <f aca="false">SUM(O89:O90)</f>
        <v>105000</v>
      </c>
      <c r="P88" s="235" t="n">
        <f aca="false">SUM(P89:P90)</f>
        <v>105000</v>
      </c>
      <c r="Q88" s="235" t="n">
        <f aca="false">SUM(Q89:Q90)</f>
        <v>43252.26</v>
      </c>
      <c r="R88" s="235" t="n">
        <f aca="false">SUM(R89:R90)</f>
        <v>105000</v>
      </c>
      <c r="S88" s="235" t="n">
        <f aca="false">SUM(S89:S90)</f>
        <v>46478.94</v>
      </c>
      <c r="T88" s="235" t="n">
        <f aca="false">SUM(T89:T90)</f>
        <v>0</v>
      </c>
      <c r="U88" s="235" t="n">
        <f aca="false">SUM(U89:U90)</f>
        <v>200</v>
      </c>
      <c r="V88" s="235" t="n">
        <f aca="false">SUM(V89:V90)</f>
        <v>105000</v>
      </c>
      <c r="W88" s="235" t="n">
        <f aca="false">SUM(W89:W90)</f>
        <v>110000</v>
      </c>
      <c r="X88" s="235" t="n">
        <f aca="false">SUM(X89:X90)</f>
        <v>110000</v>
      </c>
      <c r="Y88" s="235" t="n">
        <f aca="false">SUM(Y89:Y90)</f>
        <v>44945.28</v>
      </c>
      <c r="Z88" s="235" t="n">
        <f aca="false">SUM(Z89:Z90)</f>
        <v>110000</v>
      </c>
      <c r="AA88" s="235" t="n">
        <f aca="false">SUM(AA89:AA90)</f>
        <v>130000</v>
      </c>
      <c r="AB88" s="235" t="n">
        <f aca="false">SUM(AB89:AB90)</f>
        <v>130000</v>
      </c>
      <c r="AC88" s="235" t="n">
        <f aca="false">SUM(AC89:AC90)</f>
        <v>130000</v>
      </c>
      <c r="AD88" s="235" t="n">
        <f aca="false">SUM(AD89:AD90)</f>
        <v>0</v>
      </c>
      <c r="AE88" s="235" t="n">
        <f aca="false">SUM(AE89:AE90)</f>
        <v>0</v>
      </c>
      <c r="AF88" s="235" t="n">
        <f aca="false">SUM(AF89:AF90)</f>
        <v>130000</v>
      </c>
      <c r="AG88" s="235" t="n">
        <f aca="false">SUM(AG89:AG90)</f>
        <v>79489.34</v>
      </c>
      <c r="AH88" s="235" t="n">
        <f aca="false">SUM(AH89:AH90)</f>
        <v>66.2411166666667</v>
      </c>
      <c r="AI88" s="235" t="n">
        <f aca="false">SUM(AI89:AI90)</f>
        <v>104920.76</v>
      </c>
      <c r="AJ88" s="235" t="n">
        <f aca="false">SUM(AJ89:AJ90)</f>
        <v>133000</v>
      </c>
      <c r="AK88" s="235" t="n">
        <f aca="false">SUM(AK89:AK90)</f>
        <v>37342.84</v>
      </c>
      <c r="AL88" s="235" t="n">
        <f aca="false">SUM(AL89:AL90)</f>
        <v>123000</v>
      </c>
      <c r="AM88" s="235" t="n">
        <f aca="false">SUM(AM89:AM90)</f>
        <v>0</v>
      </c>
      <c r="AN88" s="235" t="n">
        <f aca="false">SUM(AN89:AN90)</f>
        <v>0</v>
      </c>
      <c r="AO88" s="235" t="n">
        <f aca="false">SUM(AO89:AO90)</f>
        <v>123000</v>
      </c>
      <c r="AP88" s="342" t="n">
        <f aca="false">SUM(AO88/$AO$5)</f>
        <v>16324.905434999</v>
      </c>
      <c r="AQ88" s="235" t="n">
        <f aca="false">SUM(AQ89:AQ90)</f>
        <v>123000</v>
      </c>
      <c r="AR88" s="342" t="n">
        <f aca="false">SUM(AR89:AR90)</f>
        <v>16324.905434999</v>
      </c>
      <c r="AS88" s="342" t="n">
        <f aca="false">SUM(AS89:AS90)</f>
        <v>0</v>
      </c>
      <c r="AT88" s="342" t="n">
        <f aca="false">SUM(AT89:AT90)</f>
        <v>8563.67</v>
      </c>
      <c r="AU88" s="342" t="n">
        <f aca="false">SUM(AU89:AU90)</f>
        <v>0</v>
      </c>
      <c r="AV88" s="342" t="n">
        <f aca="false">SUM(AV89:AV90)</f>
        <v>0</v>
      </c>
      <c r="AW88" s="342" t="n">
        <f aca="false">SUM(AW89:AW90)</f>
        <v>0</v>
      </c>
      <c r="AX88" s="342" t="n">
        <f aca="false">SUM(AX89:AX90)</f>
        <v>16324.905434999</v>
      </c>
      <c r="AY88" s="342" t="n">
        <f aca="false">SUM(AY89:AY90)</f>
        <v>13667.14</v>
      </c>
      <c r="AZ88" s="342" t="n">
        <f aca="false">SUM(AZ89:AZ90)</f>
        <v>0</v>
      </c>
      <c r="BA88" s="342" t="n">
        <f aca="false">SUM(BA89:BA90)</f>
        <v>398.17</v>
      </c>
      <c r="BB88" s="342" t="n">
        <f aca="false">SUM(BB89:BB90)</f>
        <v>15926.735434999</v>
      </c>
      <c r="BC88" s="3"/>
    </row>
    <row r="89" customFormat="false" ht="12.75" hidden="false" customHeight="false" outlineLevel="0" collapsed="false">
      <c r="A89" s="345"/>
      <c r="B89" s="346"/>
      <c r="C89" s="346"/>
      <c r="D89" s="346"/>
      <c r="E89" s="346"/>
      <c r="F89" s="346"/>
      <c r="G89" s="347"/>
      <c r="H89" s="343"/>
      <c r="I89" s="341" t="n">
        <v>65311</v>
      </c>
      <c r="J89" s="346" t="s">
        <v>614</v>
      </c>
      <c r="K89" s="235" t="n">
        <v>57802.88</v>
      </c>
      <c r="L89" s="235" t="n">
        <v>30000</v>
      </c>
      <c r="M89" s="180" t="n">
        <v>30000</v>
      </c>
      <c r="N89" s="180" t="n">
        <v>5000</v>
      </c>
      <c r="O89" s="180" t="n">
        <v>5000</v>
      </c>
      <c r="P89" s="180" t="n">
        <v>5000</v>
      </c>
      <c r="Q89" s="180" t="n">
        <v>474.5</v>
      </c>
      <c r="R89" s="180" t="n">
        <v>5000</v>
      </c>
      <c r="S89" s="180" t="n">
        <v>973.86</v>
      </c>
      <c r="T89" s="180"/>
      <c r="U89" s="348" t="n">
        <f aca="false">R89/P89*100</f>
        <v>100</v>
      </c>
      <c r="V89" s="348" t="n">
        <v>5000</v>
      </c>
      <c r="W89" s="180" t="n">
        <v>10000</v>
      </c>
      <c r="X89" s="180" t="n">
        <v>10000</v>
      </c>
      <c r="Y89" s="180" t="n">
        <v>2637.19</v>
      </c>
      <c r="Z89" s="180" t="n">
        <v>10000</v>
      </c>
      <c r="AA89" s="235" t="n">
        <v>10000</v>
      </c>
      <c r="AB89" s="235" t="n">
        <v>3000</v>
      </c>
      <c r="AC89" s="235" t="n">
        <v>3000</v>
      </c>
      <c r="AD89" s="235"/>
      <c r="AE89" s="235"/>
      <c r="AF89" s="235" t="n">
        <f aca="false">SUM(AC89+AD89-AE89)</f>
        <v>3000</v>
      </c>
      <c r="AG89" s="180"/>
      <c r="AH89" s="180" t="n">
        <f aca="false">SUM(AG89/AA89*100)</f>
        <v>0</v>
      </c>
      <c r="AI89" s="180"/>
      <c r="AJ89" s="180" t="n">
        <v>3000</v>
      </c>
      <c r="AK89" s="180"/>
      <c r="AL89" s="180" t="n">
        <v>3000</v>
      </c>
      <c r="AM89" s="180"/>
      <c r="AN89" s="180"/>
      <c r="AO89" s="180" t="n">
        <f aca="false">SUM(AL89+AM89-AN89)</f>
        <v>3000</v>
      </c>
      <c r="AP89" s="342" t="n">
        <f aca="false">SUM(AO89/$AO$5)</f>
        <v>398.168425243878</v>
      </c>
      <c r="AQ89" s="180" t="n">
        <v>3000</v>
      </c>
      <c r="AR89" s="342" t="n">
        <f aca="false">SUM(AQ89/$AO$5)</f>
        <v>398.168425243878</v>
      </c>
      <c r="AS89" s="134"/>
      <c r="AT89" s="342" t="n">
        <v>0</v>
      </c>
      <c r="AU89" s="180"/>
      <c r="AV89" s="134" t="n">
        <f aca="false">SUM(AU89/$AO$5)</f>
        <v>0</v>
      </c>
      <c r="AW89" s="40"/>
      <c r="AX89" s="340" t="n">
        <f aca="false">SUM(AR89+AV89-AW89)</f>
        <v>398.168425243878</v>
      </c>
      <c r="AY89" s="342"/>
      <c r="AZ89" s="180"/>
      <c r="BA89" s="180" t="n">
        <v>398.17</v>
      </c>
      <c r="BB89" s="160" t="n">
        <f aca="false">SUM(AX89+AZ89-BA89)</f>
        <v>-0.00157475612189728</v>
      </c>
      <c r="BC89" s="3"/>
    </row>
    <row r="90" customFormat="false" ht="12.75" hidden="false" customHeight="false" outlineLevel="0" collapsed="false">
      <c r="A90" s="345"/>
      <c r="B90" s="346"/>
      <c r="C90" s="346"/>
      <c r="D90" s="346"/>
      <c r="E90" s="346"/>
      <c r="F90" s="346"/>
      <c r="G90" s="347"/>
      <c r="H90" s="343"/>
      <c r="I90" s="341" t="n">
        <v>65321</v>
      </c>
      <c r="J90" s="346" t="s">
        <v>615</v>
      </c>
      <c r="K90" s="235" t="n">
        <v>89637.35</v>
      </c>
      <c r="L90" s="235" t="n">
        <v>200000</v>
      </c>
      <c r="M90" s="180" t="n">
        <v>200000</v>
      </c>
      <c r="N90" s="180" t="n">
        <v>100000</v>
      </c>
      <c r="O90" s="180" t="n">
        <v>100000</v>
      </c>
      <c r="P90" s="180" t="n">
        <v>100000</v>
      </c>
      <c r="Q90" s="180" t="n">
        <v>42777.76</v>
      </c>
      <c r="R90" s="180" t="n">
        <v>100000</v>
      </c>
      <c r="S90" s="180" t="n">
        <v>45505.08</v>
      </c>
      <c r="T90" s="180"/>
      <c r="U90" s="348" t="n">
        <f aca="false">R90/P90*100</f>
        <v>100</v>
      </c>
      <c r="V90" s="348" t="n">
        <v>100000</v>
      </c>
      <c r="W90" s="180" t="n">
        <v>100000</v>
      </c>
      <c r="X90" s="180" t="n">
        <v>100000</v>
      </c>
      <c r="Y90" s="180" t="n">
        <v>42308.09</v>
      </c>
      <c r="Z90" s="180" t="n">
        <v>100000</v>
      </c>
      <c r="AA90" s="235" t="n">
        <v>120000</v>
      </c>
      <c r="AB90" s="235" t="n">
        <v>127000</v>
      </c>
      <c r="AC90" s="235" t="n">
        <v>127000</v>
      </c>
      <c r="AD90" s="235"/>
      <c r="AE90" s="235"/>
      <c r="AF90" s="235" t="n">
        <f aca="false">SUM(AC90+AD90-AE90)</f>
        <v>127000</v>
      </c>
      <c r="AG90" s="180" t="n">
        <v>79489.34</v>
      </c>
      <c r="AH90" s="180" t="n">
        <f aca="false">SUM(AG90/AA90*100)</f>
        <v>66.2411166666667</v>
      </c>
      <c r="AI90" s="180" t="n">
        <v>104920.76</v>
      </c>
      <c r="AJ90" s="180" t="n">
        <v>130000</v>
      </c>
      <c r="AK90" s="180" t="n">
        <v>37342.84</v>
      </c>
      <c r="AL90" s="180" t="n">
        <v>120000</v>
      </c>
      <c r="AM90" s="180"/>
      <c r="AN90" s="180"/>
      <c r="AO90" s="180" t="n">
        <f aca="false">SUM(AL90+AM90-AN90)</f>
        <v>120000</v>
      </c>
      <c r="AP90" s="342" t="n">
        <f aca="false">SUM(AO90/$AO$5)</f>
        <v>15926.7370097551</v>
      </c>
      <c r="AQ90" s="180" t="n">
        <v>120000</v>
      </c>
      <c r="AR90" s="342" t="n">
        <f aca="false">SUM(AQ90/$AO$5)</f>
        <v>15926.7370097551</v>
      </c>
      <c r="AS90" s="134"/>
      <c r="AT90" s="342" t="n">
        <v>8563.67</v>
      </c>
      <c r="AU90" s="180"/>
      <c r="AV90" s="134" t="n">
        <f aca="false">SUM(AU90/$AO$5)</f>
        <v>0</v>
      </c>
      <c r="AW90" s="40"/>
      <c r="AX90" s="340" t="n">
        <f aca="false">SUM(AR90+AV90-AW90)</f>
        <v>15926.7370097551</v>
      </c>
      <c r="AY90" s="342" t="n">
        <v>13667.14</v>
      </c>
      <c r="AZ90" s="180"/>
      <c r="BA90" s="180"/>
      <c r="BB90" s="160" t="n">
        <f aca="false">SUM(AX90+AZ90-BA90)</f>
        <v>15926.7370097551</v>
      </c>
      <c r="BC90" s="3"/>
    </row>
    <row r="91" s="5" customFormat="true" ht="12.75" hidden="false" customHeight="false" outlineLevel="0" collapsed="false">
      <c r="H91" s="343" t="s">
        <v>184</v>
      </c>
      <c r="I91" s="341" t="n">
        <v>66</v>
      </c>
      <c r="J91" s="133" t="s">
        <v>616</v>
      </c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342"/>
      <c r="V91" s="342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 t="n">
        <f aca="false">SUM(AL92)</f>
        <v>600000</v>
      </c>
      <c r="AM91" s="134" t="n">
        <f aca="false">SUM(AM92)</f>
        <v>350000</v>
      </c>
      <c r="AN91" s="134" t="n">
        <f aca="false">SUM(AN92)</f>
        <v>0</v>
      </c>
      <c r="AO91" s="134" t="n">
        <f aca="false">SUM(AO92)</f>
        <v>950000</v>
      </c>
      <c r="AP91" s="342" t="n">
        <f aca="false">SUM(AO91/$AO$5)</f>
        <v>126086.667993895</v>
      </c>
      <c r="AQ91" s="134" t="n">
        <f aca="false">SUM(AQ92)</f>
        <v>950000</v>
      </c>
      <c r="AR91" s="342" t="n">
        <f aca="false">SUM(AR92)</f>
        <v>126086.667993895</v>
      </c>
      <c r="AS91" s="342" t="n">
        <f aca="false">SUM(AS92)</f>
        <v>0</v>
      </c>
      <c r="AT91" s="342" t="n">
        <f aca="false">SUM(AT92)</f>
        <v>31184.26</v>
      </c>
      <c r="AU91" s="342" t="n">
        <f aca="false">SUM(AU92)</f>
        <v>0</v>
      </c>
      <c r="AV91" s="342" t="n">
        <f aca="false">SUM(AV92)</f>
        <v>4913.33</v>
      </c>
      <c r="AW91" s="342" t="n">
        <f aca="false">SUM(AW92)</f>
        <v>0</v>
      </c>
      <c r="AX91" s="342" t="n">
        <f aca="false">SUM(AX92)</f>
        <v>130999.997993895</v>
      </c>
      <c r="AY91" s="342" t="n">
        <f aca="false">SUM(AY92)</f>
        <v>173019.26</v>
      </c>
      <c r="AZ91" s="342" t="n">
        <f aca="false">SUM(AZ92)</f>
        <v>42235</v>
      </c>
      <c r="BA91" s="342" t="n">
        <f aca="false">SUM(BA92)</f>
        <v>0</v>
      </c>
      <c r="BB91" s="342" t="n">
        <f aca="false">SUM(BB92)</f>
        <v>173234.997993895</v>
      </c>
      <c r="BC91" s="3"/>
    </row>
    <row r="92" customFormat="false" ht="12.75" hidden="false" customHeight="false" outlineLevel="0" collapsed="false">
      <c r="A92" s="323"/>
      <c r="B92" s="323"/>
      <c r="C92" s="323"/>
      <c r="D92" s="323"/>
      <c r="E92" s="323"/>
      <c r="F92" s="323"/>
      <c r="G92" s="323"/>
      <c r="H92" s="343" t="s">
        <v>617</v>
      </c>
      <c r="I92" s="341" t="n">
        <v>663</v>
      </c>
      <c r="J92" s="346" t="s">
        <v>618</v>
      </c>
      <c r="K92" s="235"/>
      <c r="L92" s="235"/>
      <c r="M92" s="180"/>
      <c r="N92" s="180"/>
      <c r="O92" s="180"/>
      <c r="P92" s="180"/>
      <c r="Q92" s="180"/>
      <c r="R92" s="180"/>
      <c r="S92" s="180"/>
      <c r="T92" s="180"/>
      <c r="U92" s="348"/>
      <c r="V92" s="348"/>
      <c r="W92" s="180"/>
      <c r="X92" s="180"/>
      <c r="Y92" s="180"/>
      <c r="Z92" s="180"/>
      <c r="AA92" s="235"/>
      <c r="AB92" s="235"/>
      <c r="AC92" s="235"/>
      <c r="AD92" s="235"/>
      <c r="AE92" s="235"/>
      <c r="AF92" s="235"/>
      <c r="AG92" s="180"/>
      <c r="AH92" s="180"/>
      <c r="AI92" s="180"/>
      <c r="AJ92" s="180"/>
      <c r="AK92" s="180"/>
      <c r="AL92" s="180" t="n">
        <f aca="false">SUM(AL94)</f>
        <v>600000</v>
      </c>
      <c r="AM92" s="180" t="n">
        <f aca="false">SUM(AM94)</f>
        <v>350000</v>
      </c>
      <c r="AN92" s="180" t="n">
        <f aca="false">SUM(AN94)</f>
        <v>0</v>
      </c>
      <c r="AO92" s="180" t="n">
        <f aca="false">SUM(AO94)</f>
        <v>950000</v>
      </c>
      <c r="AP92" s="342" t="n">
        <f aca="false">SUM(AO92/$AO$5)</f>
        <v>126086.667993895</v>
      </c>
      <c r="AQ92" s="180" t="n">
        <f aca="false">SUM(AQ94)</f>
        <v>950000</v>
      </c>
      <c r="AR92" s="342" t="n">
        <f aca="false">SUM(AR94)</f>
        <v>126086.667993895</v>
      </c>
      <c r="AS92" s="342" t="n">
        <f aca="false">SUM(AS94)</f>
        <v>0</v>
      </c>
      <c r="AT92" s="342" t="n">
        <f aca="false">SUM(AT94)</f>
        <v>31184.26</v>
      </c>
      <c r="AU92" s="342" t="n">
        <f aca="false">SUM(AU94)</f>
        <v>0</v>
      </c>
      <c r="AV92" s="342" t="n">
        <f aca="false">SUM(AV94)</f>
        <v>4913.33</v>
      </c>
      <c r="AW92" s="342" t="n">
        <f aca="false">SUM(AW94)</f>
        <v>0</v>
      </c>
      <c r="AX92" s="342" t="n">
        <f aca="false">SUM(AX94)</f>
        <v>130999.997993895</v>
      </c>
      <c r="AY92" s="342" t="n">
        <f aca="false">SUM(AY93:AY94)</f>
        <v>173019.26</v>
      </c>
      <c r="AZ92" s="342" t="n">
        <f aca="false">SUM(AZ93:AZ94)</f>
        <v>42235</v>
      </c>
      <c r="BA92" s="342" t="n">
        <f aca="false">SUM(BA93:BA94)</f>
        <v>0</v>
      </c>
      <c r="BB92" s="342" t="n">
        <f aca="false">SUM(BB93:BB94)</f>
        <v>173234.997993895</v>
      </c>
      <c r="BC92" s="3"/>
    </row>
    <row r="93" customFormat="false" ht="12.75" hidden="false" customHeight="false" outlineLevel="0" collapsed="false">
      <c r="A93" s="323"/>
      <c r="B93" s="323"/>
      <c r="C93" s="323"/>
      <c r="D93" s="323"/>
      <c r="E93" s="323"/>
      <c r="F93" s="323"/>
      <c r="G93" s="323"/>
      <c r="H93" s="343"/>
      <c r="I93" s="341" t="n">
        <v>66314</v>
      </c>
      <c r="J93" s="346" t="s">
        <v>619</v>
      </c>
      <c r="K93" s="235"/>
      <c r="L93" s="235"/>
      <c r="M93" s="180"/>
      <c r="N93" s="180"/>
      <c r="O93" s="180"/>
      <c r="P93" s="180"/>
      <c r="Q93" s="180"/>
      <c r="R93" s="180"/>
      <c r="S93" s="180"/>
      <c r="T93" s="180"/>
      <c r="U93" s="348"/>
      <c r="V93" s="348"/>
      <c r="W93" s="180"/>
      <c r="X93" s="180"/>
      <c r="Y93" s="180"/>
      <c r="Z93" s="180"/>
      <c r="AA93" s="235"/>
      <c r="AB93" s="235"/>
      <c r="AC93" s="235"/>
      <c r="AD93" s="235"/>
      <c r="AE93" s="235"/>
      <c r="AF93" s="235"/>
      <c r="AG93" s="180"/>
      <c r="AH93" s="180"/>
      <c r="AI93" s="180"/>
      <c r="AJ93" s="180"/>
      <c r="AK93" s="180"/>
      <c r="AL93" s="180"/>
      <c r="AM93" s="180"/>
      <c r="AN93" s="180"/>
      <c r="AO93" s="180"/>
      <c r="AP93" s="342"/>
      <c r="AQ93" s="180"/>
      <c r="AR93" s="342"/>
      <c r="AS93" s="342"/>
      <c r="AT93" s="342"/>
      <c r="AU93" s="342"/>
      <c r="AV93" s="342"/>
      <c r="AW93" s="342"/>
      <c r="AX93" s="342"/>
      <c r="AY93" s="342" t="n">
        <v>235</v>
      </c>
      <c r="AZ93" s="215" t="n">
        <v>235</v>
      </c>
      <c r="BA93" s="180"/>
      <c r="BB93" s="160" t="n">
        <f aca="false">SUM(AX93+AZ93-BA93)</f>
        <v>235</v>
      </c>
      <c r="BC93" s="3"/>
    </row>
    <row r="94" customFormat="false" ht="12.75" hidden="false" customHeight="false" outlineLevel="0" collapsed="false">
      <c r="A94" s="323"/>
      <c r="B94" s="323"/>
      <c r="C94" s="323"/>
      <c r="D94" s="323"/>
      <c r="E94" s="323"/>
      <c r="F94" s="323"/>
      <c r="G94" s="323"/>
      <c r="H94" s="343"/>
      <c r="I94" s="341" t="n">
        <v>66322</v>
      </c>
      <c r="J94" s="346" t="s">
        <v>620</v>
      </c>
      <c r="K94" s="235"/>
      <c r="L94" s="235"/>
      <c r="M94" s="180"/>
      <c r="N94" s="180"/>
      <c r="O94" s="180"/>
      <c r="P94" s="180"/>
      <c r="Q94" s="180"/>
      <c r="R94" s="180"/>
      <c r="S94" s="180"/>
      <c r="T94" s="180"/>
      <c r="U94" s="348"/>
      <c r="V94" s="348"/>
      <c r="W94" s="180"/>
      <c r="X94" s="180"/>
      <c r="Y94" s="180"/>
      <c r="Z94" s="180"/>
      <c r="AA94" s="235"/>
      <c r="AB94" s="235"/>
      <c r="AC94" s="235"/>
      <c r="AD94" s="235"/>
      <c r="AE94" s="235"/>
      <c r="AF94" s="235"/>
      <c r="AG94" s="180"/>
      <c r="AH94" s="180"/>
      <c r="AI94" s="180"/>
      <c r="AJ94" s="180"/>
      <c r="AK94" s="180"/>
      <c r="AL94" s="180" t="n">
        <v>600000</v>
      </c>
      <c r="AM94" s="180" t="n">
        <v>350000</v>
      </c>
      <c r="AN94" s="180"/>
      <c r="AO94" s="180" t="n">
        <f aca="false">SUM(AL94+AM94-AN94)</f>
        <v>950000</v>
      </c>
      <c r="AP94" s="342" t="n">
        <f aca="false">SUM(AO94/$AO$5)</f>
        <v>126086.667993895</v>
      </c>
      <c r="AQ94" s="180" t="n">
        <v>950000</v>
      </c>
      <c r="AR94" s="342" t="n">
        <f aca="false">SUM(AQ94/$AO$5)</f>
        <v>126086.667993895</v>
      </c>
      <c r="AS94" s="134"/>
      <c r="AT94" s="342" t="n">
        <v>31184.26</v>
      </c>
      <c r="AU94" s="180"/>
      <c r="AV94" s="134" t="n">
        <v>4913.33</v>
      </c>
      <c r="AW94" s="40"/>
      <c r="AX94" s="340" t="n">
        <f aca="false">SUM(AR94+AV94-AW94)</f>
        <v>130999.997993895</v>
      </c>
      <c r="AY94" s="342" t="n">
        <v>172784.26</v>
      </c>
      <c r="AZ94" s="215" t="n">
        <v>42000</v>
      </c>
      <c r="BA94" s="180"/>
      <c r="BB94" s="160" t="n">
        <f aca="false">SUM(AX94+AZ94-BA94)</f>
        <v>172999.997993895</v>
      </c>
      <c r="BC94" s="3"/>
    </row>
    <row r="95" customFormat="false" ht="13.5" hidden="false" customHeight="false" outlineLevel="0" collapsed="false">
      <c r="H95" s="366" t="s">
        <v>271</v>
      </c>
      <c r="I95" s="367" t="n">
        <v>92</v>
      </c>
      <c r="J95" s="117" t="s">
        <v>37</v>
      </c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368"/>
      <c r="V95" s="368"/>
      <c r="W95" s="181"/>
      <c r="X95" s="181"/>
      <c r="Y95" s="181"/>
      <c r="Z95" s="181"/>
      <c r="AA95" s="369"/>
      <c r="AB95" s="369"/>
      <c r="AC95" s="369"/>
      <c r="AD95" s="369"/>
      <c r="AE95" s="369"/>
      <c r="AF95" s="369"/>
      <c r="AG95" s="181"/>
      <c r="AH95" s="181"/>
      <c r="AI95" s="181"/>
      <c r="AJ95" s="181" t="n">
        <v>1000000</v>
      </c>
      <c r="AK95" s="181" t="n">
        <v>100000</v>
      </c>
      <c r="AL95" s="181" t="n">
        <v>1230204.21</v>
      </c>
      <c r="AM95" s="181"/>
      <c r="AN95" s="181"/>
      <c r="AO95" s="181" t="n">
        <f aca="false">SUM(AL95+AM95-AN95)</f>
        <v>1230204.21</v>
      </c>
      <c r="AP95" s="370" t="n">
        <f aca="false">SUM(AO95/$AO$5)</f>
        <v>163276.157674696</v>
      </c>
      <c r="AQ95" s="181" t="n">
        <v>450000</v>
      </c>
      <c r="AR95" s="370" t="n">
        <f aca="false">SUM(AQ95/$AO$5)</f>
        <v>59725.2637865817</v>
      </c>
      <c r="AS95" s="140" t="n">
        <v>565000</v>
      </c>
      <c r="AT95" s="370" t="n">
        <v>74988.39</v>
      </c>
      <c r="AU95" s="140" t="n">
        <v>600000</v>
      </c>
      <c r="AV95" s="140" t="n">
        <v>71646.21</v>
      </c>
      <c r="AW95" s="371"/>
      <c r="AX95" s="372" t="n">
        <f aca="false">SUM(AR95+AV95-AW95)</f>
        <v>131371.473786582</v>
      </c>
      <c r="AY95" s="370" t="n">
        <v>131371.47</v>
      </c>
      <c r="AZ95" s="259"/>
      <c r="BA95" s="181"/>
      <c r="BB95" s="160" t="n">
        <f aca="false">SUM(AX95+AZ95-BA95)</f>
        <v>131371.473786582</v>
      </c>
      <c r="BC95" s="3"/>
    </row>
    <row r="99" customFormat="false" ht="12.75" hidden="false" customHeight="false" outlineLevel="0" collapsed="false">
      <c r="AX99" s="3"/>
      <c r="AY99" s="183"/>
    </row>
    <row r="108" customFormat="false" ht="12.75" hidden="false" customHeight="false" outlineLevel="0" collapsed="false">
      <c r="AI108" s="3" t="n">
        <v>18000</v>
      </c>
    </row>
    <row r="118" customFormat="false" ht="12.75" hidden="false" customHeight="false" outlineLevel="0" collapsed="false">
      <c r="AI118" s="3" t="n">
        <v>40000</v>
      </c>
    </row>
    <row r="135" customFormat="false" ht="12.75" hidden="false" customHeight="false" outlineLevel="0" collapsed="false">
      <c r="AI135" s="3" t="n">
        <v>0</v>
      </c>
    </row>
    <row r="136" customFormat="false" ht="12.75" hidden="false" customHeight="false" outlineLevel="0" collapsed="false">
      <c r="AI136" s="3" t="n">
        <v>0</v>
      </c>
    </row>
    <row r="137" customFormat="false" ht="12.75" hidden="false" customHeight="false" outlineLevel="0" collapsed="false">
      <c r="AI137" s="3" t="n">
        <v>30000</v>
      </c>
    </row>
    <row r="138" customFormat="false" ht="12.75" hidden="false" customHeight="false" outlineLevel="0" collapsed="false">
      <c r="AI138" s="3" t="n">
        <v>32000</v>
      </c>
    </row>
    <row r="178" customFormat="false" ht="12.75" hidden="false" customHeight="false" outlineLevel="0" collapsed="false">
      <c r="AI178" s="3" t="n">
        <v>0</v>
      </c>
    </row>
    <row r="203" customFormat="false" ht="12.75" hidden="false" customHeight="false" outlineLevel="0" collapsed="false">
      <c r="AI203" s="3" t="n">
        <v>0</v>
      </c>
    </row>
    <row r="218" customFormat="false" ht="12.75" hidden="false" customHeight="false" outlineLevel="0" collapsed="false">
      <c r="AI218" s="3" t="n">
        <v>200000</v>
      </c>
    </row>
    <row r="297" customFormat="false" ht="12.75" hidden="false" customHeight="false" outlineLevel="0" collapsed="false">
      <c r="AI297" s="3" t="n">
        <v>0</v>
      </c>
    </row>
    <row r="320" customFormat="false" ht="12.75" hidden="false" customHeight="false" outlineLevel="0" collapsed="false">
      <c r="AI320" s="3" t="n">
        <v>250000</v>
      </c>
    </row>
    <row r="327" customFormat="false" ht="12.75" hidden="false" customHeight="false" outlineLevel="0" collapsed="false">
      <c r="AI327" s="3" t="n">
        <v>720000</v>
      </c>
    </row>
    <row r="332" customFormat="false" ht="12.75" hidden="false" customHeight="false" outlineLevel="0" collapsed="false">
      <c r="AI332" s="3" t="n">
        <v>120000</v>
      </c>
    </row>
    <row r="349" customFormat="false" ht="12.75" hidden="false" customHeight="false" outlineLevel="0" collapsed="false">
      <c r="AI349" s="3" t="n">
        <v>0</v>
      </c>
    </row>
    <row r="352" customFormat="false" ht="12.75" hidden="false" customHeight="false" outlineLevel="0" collapsed="false">
      <c r="AI352" s="3" t="n">
        <v>0</v>
      </c>
    </row>
    <row r="353" customFormat="false" ht="12.75" hidden="false" customHeight="false" outlineLevel="0" collapsed="false">
      <c r="AI353" s="3" t="n">
        <v>0</v>
      </c>
    </row>
    <row r="354" customFormat="false" ht="12.75" hidden="false" customHeight="false" outlineLevel="0" collapsed="false">
      <c r="AI354" s="3" t="n">
        <v>0</v>
      </c>
    </row>
    <row r="355" customFormat="false" ht="12.75" hidden="false" customHeight="false" outlineLevel="0" collapsed="false">
      <c r="AI355" s="3" t="n">
        <v>0</v>
      </c>
    </row>
    <row r="356" customFormat="false" ht="12.75" hidden="false" customHeight="false" outlineLevel="0" collapsed="false">
      <c r="AI356" s="3" t="n">
        <v>0</v>
      </c>
    </row>
    <row r="357" customFormat="false" ht="12.75" hidden="false" customHeight="false" outlineLevel="0" collapsed="false">
      <c r="AI357" s="3" t="n">
        <v>0</v>
      </c>
    </row>
    <row r="358" customFormat="false" ht="12.75" hidden="false" customHeight="false" outlineLevel="0" collapsed="false">
      <c r="AI358" s="3" t="n">
        <v>0</v>
      </c>
    </row>
  </sheetData>
  <printOptions headings="false" gridLines="false" gridLinesSet="true" horizontalCentered="false" verticalCentered="false"/>
  <pageMargins left="0.747916666666667" right="0.551388888888889" top="0.984027777777778" bottom="0.984027777777778" header="0.511805555555556" footer="0.511805555555556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2" manualBreakCount="2">
    <brk id="33" man="true" max="16383" min="0"/>
    <brk id="62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LibreOffice/7.4.1.2$Windows_X86_64 LibreOffice_project/3c58a8f3a960df8bc8fd77b461821e42c061c5f0</Application>
  <AppVersion>15.0000</AppVersion>
  <Company>Vukovarsko-srijemska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2005-11-16T05:49:29Z</dcterms:created>
  <dc:creator>Sandra Adzaga</dc:creator>
  <dc:description/>
  <dc:language>hr-HR</dc:language>
  <cp:lastModifiedBy/>
  <cp:lastPrinted>2024-01-12T12:50:46Z</cp:lastPrinted>
  <dcterms:modified xsi:type="dcterms:W3CDTF">2024-01-12T14:51:49Z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