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65B208C-1486-4FFF-A886-7F0EA1CD2273}" xr6:coauthVersionLast="47" xr6:coauthVersionMax="47" xr10:uidLastSave="{00000000-0000-0000-0000-000000000000}"/>
  <bookViews>
    <workbookView xWindow="-120" yWindow="-120" windowWidth="29040" windowHeight="15840" tabRatio="604" activeTab="1" xr2:uid="{00000000-000D-0000-FFFF-FFFF00000000}"/>
  </bookViews>
  <sheets>
    <sheet name="PRIHODI 2025" sheetId="3" r:id="rId1"/>
    <sheet name="RASHODI 2025" sheetId="5" r:id="rId2"/>
    <sheet name="List1" sheetId="6" r:id="rId3"/>
  </sheets>
  <definedNames>
    <definedName name="_xlnm.Print_Area" localSheetId="0">'PRIHODI 2025'!$A$4:$BI$94</definedName>
  </definedNames>
  <calcPr calcId="181029"/>
</workbook>
</file>

<file path=xl/calcChain.xml><?xml version="1.0" encoding="utf-8"?>
<calcChain xmlns="http://schemas.openxmlformats.org/spreadsheetml/2006/main">
  <c r="BA91" i="3" l="1"/>
  <c r="BB91" i="3"/>
  <c r="BC91" i="3"/>
  <c r="BD91" i="3"/>
  <c r="BD90" i="3" s="1"/>
  <c r="BE91" i="3"/>
  <c r="BF91" i="3"/>
  <c r="BA90" i="3"/>
  <c r="BB90" i="3"/>
  <c r="BC90" i="3"/>
  <c r="BE90" i="3"/>
  <c r="BF90" i="3"/>
  <c r="BA87" i="3"/>
  <c r="BB87" i="3"/>
  <c r="BC87" i="3"/>
  <c r="BC74" i="3" s="1"/>
  <c r="BD87" i="3"/>
  <c r="BE87" i="3"/>
  <c r="BA83" i="3"/>
  <c r="BB83" i="3"/>
  <c r="BC83" i="3"/>
  <c r="BD83" i="3"/>
  <c r="BD82" i="3" s="1"/>
  <c r="BE83" i="3"/>
  <c r="BA82" i="3"/>
  <c r="BB82" i="3"/>
  <c r="BC82" i="3"/>
  <c r="BE82" i="3"/>
  <c r="BA76" i="3"/>
  <c r="BB76" i="3"/>
  <c r="BC76" i="3"/>
  <c r="BD76" i="3"/>
  <c r="BD75" i="3" s="1"/>
  <c r="BE76" i="3"/>
  <c r="BA75" i="3"/>
  <c r="BB75" i="3"/>
  <c r="BC75" i="3"/>
  <c r="BE75" i="3"/>
  <c r="BA74" i="3"/>
  <c r="BE74" i="3"/>
  <c r="BA67" i="3"/>
  <c r="BB67" i="3"/>
  <c r="BC67" i="3"/>
  <c r="BD67" i="3"/>
  <c r="BD61" i="3" s="1"/>
  <c r="BE67" i="3"/>
  <c r="BA61" i="3"/>
  <c r="BB61" i="3"/>
  <c r="BB58" i="3" s="1"/>
  <c r="BC61" i="3"/>
  <c r="BE61" i="3"/>
  <c r="BA59" i="3"/>
  <c r="BB59" i="3"/>
  <c r="BC59" i="3"/>
  <c r="BD59" i="3"/>
  <c r="BE59" i="3"/>
  <c r="BF59" i="3"/>
  <c r="BA58" i="3"/>
  <c r="BC58" i="3"/>
  <c r="BE58" i="3"/>
  <c r="BA53" i="3"/>
  <c r="BB53" i="3"/>
  <c r="BC53" i="3"/>
  <c r="BD53" i="3"/>
  <c r="BE53" i="3"/>
  <c r="BA50" i="3"/>
  <c r="BB50" i="3"/>
  <c r="BC50" i="3"/>
  <c r="BD50" i="3"/>
  <c r="BE50" i="3"/>
  <c r="BA43" i="3"/>
  <c r="BB43" i="3"/>
  <c r="BC43" i="3"/>
  <c r="BD43" i="3"/>
  <c r="BE43" i="3"/>
  <c r="BA36" i="3"/>
  <c r="BB36" i="3"/>
  <c r="BC36" i="3"/>
  <c r="BD36" i="3"/>
  <c r="BE36" i="3"/>
  <c r="BA35" i="3"/>
  <c r="BB35" i="3"/>
  <c r="BB34" i="3" s="1"/>
  <c r="BC35" i="3"/>
  <c r="BC34" i="3" s="1"/>
  <c r="BE35" i="3"/>
  <c r="BA34" i="3"/>
  <c r="BE34" i="3"/>
  <c r="BA30" i="3"/>
  <c r="BB30" i="3"/>
  <c r="BC30" i="3"/>
  <c r="BD30" i="3"/>
  <c r="BD29" i="3" s="1"/>
  <c r="BE30" i="3"/>
  <c r="BF30" i="3"/>
  <c r="BA29" i="3"/>
  <c r="BB29" i="3"/>
  <c r="BC29" i="3"/>
  <c r="BE29" i="3"/>
  <c r="BF29" i="3"/>
  <c r="BA27" i="3"/>
  <c r="BB27" i="3"/>
  <c r="BC27" i="3"/>
  <c r="BD27" i="3"/>
  <c r="BD26" i="3" s="1"/>
  <c r="BE27" i="3"/>
  <c r="BF27" i="3"/>
  <c r="BA26" i="3"/>
  <c r="BB26" i="3"/>
  <c r="BC26" i="3"/>
  <c r="BE26" i="3"/>
  <c r="BF26" i="3"/>
  <c r="BA14" i="3"/>
  <c r="BB14" i="3"/>
  <c r="BC14" i="3"/>
  <c r="BD14" i="3"/>
  <c r="BD13" i="3" s="1"/>
  <c r="BE14" i="3"/>
  <c r="BF14" i="3"/>
  <c r="BA13" i="3"/>
  <c r="BB13" i="3"/>
  <c r="BC13" i="3"/>
  <c r="BE13" i="3"/>
  <c r="BF13" i="3"/>
  <c r="BA12" i="3"/>
  <c r="BC12" i="3"/>
  <c r="BE12" i="3"/>
  <c r="BI418" i="5"/>
  <c r="BJ418" i="5"/>
  <c r="BK418" i="5"/>
  <c r="BL418" i="5"/>
  <c r="BM418" i="5"/>
  <c r="BI415" i="5"/>
  <c r="BJ415" i="5"/>
  <c r="BK415" i="5"/>
  <c r="BL415" i="5"/>
  <c r="BM415" i="5"/>
  <c r="BI412" i="5"/>
  <c r="BJ412" i="5"/>
  <c r="BK412" i="5"/>
  <c r="BL412" i="5"/>
  <c r="BM412" i="5"/>
  <c r="BI407" i="5"/>
  <c r="BJ407" i="5"/>
  <c r="BK407" i="5"/>
  <c r="BL407" i="5"/>
  <c r="BM407" i="5"/>
  <c r="BI406" i="5"/>
  <c r="BJ406" i="5"/>
  <c r="BM406" i="5"/>
  <c r="BI404" i="5"/>
  <c r="BJ404" i="5"/>
  <c r="BK404" i="5"/>
  <c r="BL404" i="5"/>
  <c r="BM404" i="5"/>
  <c r="BN404" i="5"/>
  <c r="BI279" i="5"/>
  <c r="BJ279" i="5"/>
  <c r="BK279" i="5"/>
  <c r="BL279" i="5"/>
  <c r="BM279" i="5"/>
  <c r="BN403" i="5"/>
  <c r="BI401" i="5"/>
  <c r="BJ401" i="5"/>
  <c r="BK401" i="5"/>
  <c r="BK398" i="5" s="1"/>
  <c r="BL401" i="5"/>
  <c r="BM401" i="5"/>
  <c r="BH401" i="5"/>
  <c r="BI399" i="5"/>
  <c r="BI398" i="5" s="1"/>
  <c r="BJ399" i="5"/>
  <c r="BK399" i="5"/>
  <c r="BL399" i="5"/>
  <c r="BM399" i="5"/>
  <c r="BM398" i="5" s="1"/>
  <c r="BI391" i="5"/>
  <c r="BI390" i="5" s="1"/>
  <c r="BJ391" i="5"/>
  <c r="BK391" i="5"/>
  <c r="BK390" i="5" s="1"/>
  <c r="BL391" i="5"/>
  <c r="BL390" i="5" s="1"/>
  <c r="BM391" i="5"/>
  <c r="BM390" i="5" s="1"/>
  <c r="BJ390" i="5"/>
  <c r="BI386" i="5"/>
  <c r="BI385" i="5" s="1"/>
  <c r="BJ386" i="5"/>
  <c r="BJ385" i="5" s="1"/>
  <c r="BK386" i="5"/>
  <c r="BK385" i="5" s="1"/>
  <c r="BL386" i="5"/>
  <c r="BL385" i="5" s="1"/>
  <c r="BM386" i="5"/>
  <c r="BM385" i="5" s="1"/>
  <c r="BJ381" i="5"/>
  <c r="BK381" i="5"/>
  <c r="BL381" i="5"/>
  <c r="BL431" i="5" s="1"/>
  <c r="BM381" i="5"/>
  <c r="BM431" i="5" s="1"/>
  <c r="BI375" i="5"/>
  <c r="BI374" i="5" s="1"/>
  <c r="BI373" i="5" s="1"/>
  <c r="BI370" i="5" s="1"/>
  <c r="BI369" i="5" s="1"/>
  <c r="BJ375" i="5"/>
  <c r="BJ374" i="5" s="1"/>
  <c r="BJ373" i="5" s="1"/>
  <c r="BJ370" i="5" s="1"/>
  <c r="BJ369" i="5" s="1"/>
  <c r="BK375" i="5"/>
  <c r="BK374" i="5" s="1"/>
  <c r="BK373" i="5" s="1"/>
  <c r="BK370" i="5" s="1"/>
  <c r="BK369" i="5" s="1"/>
  <c r="BL375" i="5"/>
  <c r="BL374" i="5" s="1"/>
  <c r="BL373" i="5" s="1"/>
  <c r="BL370" i="5" s="1"/>
  <c r="BL369" i="5" s="1"/>
  <c r="BM375" i="5"/>
  <c r="BM374" i="5" s="1"/>
  <c r="BM373" i="5" s="1"/>
  <c r="BM370" i="5" s="1"/>
  <c r="BM369" i="5" s="1"/>
  <c r="BI371" i="5"/>
  <c r="BJ371" i="5"/>
  <c r="BJ434" i="5" s="1"/>
  <c r="BK371" i="5"/>
  <c r="BK434" i="5" s="1"/>
  <c r="BL371" i="5"/>
  <c r="BL434" i="5" s="1"/>
  <c r="BM371" i="5"/>
  <c r="BM434" i="5" s="1"/>
  <c r="BN371" i="5"/>
  <c r="BI359" i="5"/>
  <c r="BI358" i="5" s="1"/>
  <c r="BJ359" i="5"/>
  <c r="BJ358" i="5" s="1"/>
  <c r="BK359" i="5"/>
  <c r="BK358" i="5" s="1"/>
  <c r="BL359" i="5"/>
  <c r="BL358" i="5" s="1"/>
  <c r="BM359" i="5"/>
  <c r="BM358" i="5" s="1"/>
  <c r="BI356" i="5"/>
  <c r="BJ356" i="5"/>
  <c r="BJ353" i="5" s="1"/>
  <c r="BK356" i="5"/>
  <c r="BK353" i="5" s="1"/>
  <c r="BL356" i="5"/>
  <c r="BL353" i="5" s="1"/>
  <c r="BM356" i="5"/>
  <c r="BM353" i="5" s="1"/>
  <c r="BH356" i="5"/>
  <c r="BJ350" i="5"/>
  <c r="BK350" i="5"/>
  <c r="BL350" i="5"/>
  <c r="BM350" i="5"/>
  <c r="BI347" i="5"/>
  <c r="BI346" i="5" s="1"/>
  <c r="BI345" i="5" s="1"/>
  <c r="BI342" i="5" s="1"/>
  <c r="BJ347" i="5"/>
  <c r="BJ346" i="5" s="1"/>
  <c r="BJ345" i="5" s="1"/>
  <c r="BJ342" i="5" s="1"/>
  <c r="BK347" i="5"/>
  <c r="BK346" i="5" s="1"/>
  <c r="BK345" i="5" s="1"/>
  <c r="BK342" i="5" s="1"/>
  <c r="BL347" i="5"/>
  <c r="BL346" i="5" s="1"/>
  <c r="BL345" i="5" s="1"/>
  <c r="BL342" i="5" s="1"/>
  <c r="BM347" i="5"/>
  <c r="BM346" i="5" s="1"/>
  <c r="BM345" i="5" s="1"/>
  <c r="BM342" i="5" s="1"/>
  <c r="BI343" i="5"/>
  <c r="BJ343" i="5"/>
  <c r="BK343" i="5"/>
  <c r="BL343" i="5"/>
  <c r="BM343" i="5"/>
  <c r="BN343" i="5"/>
  <c r="BI340" i="5"/>
  <c r="BI339" i="5" s="1"/>
  <c r="BI338" i="5" s="1"/>
  <c r="BJ340" i="5"/>
  <c r="BK340" i="5"/>
  <c r="BK339" i="5" s="1"/>
  <c r="BK338" i="5" s="1"/>
  <c r="BL340" i="5"/>
  <c r="BL339" i="5" s="1"/>
  <c r="BL338" i="5" s="1"/>
  <c r="BL335" i="5" s="1"/>
  <c r="BM340" i="5"/>
  <c r="BM339" i="5" s="1"/>
  <c r="BM338" i="5" s="1"/>
  <c r="BM335" i="5" s="1"/>
  <c r="BJ339" i="5"/>
  <c r="BJ338" i="5" s="1"/>
  <c r="BJ337" i="5" s="1"/>
  <c r="BJ336" i="5" s="1"/>
  <c r="BI333" i="5"/>
  <c r="BI332" i="5" s="1"/>
  <c r="BI331" i="5" s="1"/>
  <c r="BI328" i="5" s="1"/>
  <c r="BJ333" i="5"/>
  <c r="BK333" i="5"/>
  <c r="BL333" i="5"/>
  <c r="BL332" i="5" s="1"/>
  <c r="BL331" i="5" s="1"/>
  <c r="BL328" i="5" s="1"/>
  <c r="BM333" i="5"/>
  <c r="BM332" i="5" s="1"/>
  <c r="BM331" i="5" s="1"/>
  <c r="BJ332" i="5"/>
  <c r="BJ331" i="5" s="1"/>
  <c r="BJ330" i="5" s="1"/>
  <c r="BJ329" i="5" s="1"/>
  <c r="BK332" i="5"/>
  <c r="BK331" i="5" s="1"/>
  <c r="BI326" i="5"/>
  <c r="BJ326" i="5"/>
  <c r="BK326" i="5"/>
  <c r="BL326" i="5"/>
  <c r="BM326" i="5"/>
  <c r="BI323" i="5"/>
  <c r="BJ323" i="5"/>
  <c r="BK323" i="5"/>
  <c r="BL323" i="5"/>
  <c r="BM323" i="5"/>
  <c r="BI317" i="5"/>
  <c r="BI436" i="5" s="1"/>
  <c r="BJ317" i="5"/>
  <c r="BJ436" i="5" s="1"/>
  <c r="BK317" i="5"/>
  <c r="BK436" i="5" s="1"/>
  <c r="BL317" i="5"/>
  <c r="BL436" i="5" s="1"/>
  <c r="BM317" i="5"/>
  <c r="BM436" i="5" s="1"/>
  <c r="BI298" i="5"/>
  <c r="BI297" i="5" s="1"/>
  <c r="BI296" i="5" s="1"/>
  <c r="BI293" i="5" s="1"/>
  <c r="BJ298" i="5"/>
  <c r="BK298" i="5"/>
  <c r="BK297" i="5" s="1"/>
  <c r="BK296" i="5" s="1"/>
  <c r="BK293" i="5" s="1"/>
  <c r="BL298" i="5"/>
  <c r="BL297" i="5" s="1"/>
  <c r="BL296" i="5" s="1"/>
  <c r="BL293" i="5" s="1"/>
  <c r="BM298" i="5"/>
  <c r="BM297" i="5" s="1"/>
  <c r="BM296" i="5" s="1"/>
  <c r="BM293" i="5" s="1"/>
  <c r="BJ297" i="5"/>
  <c r="BJ296" i="5" s="1"/>
  <c r="BJ293" i="5" s="1"/>
  <c r="BI287" i="5"/>
  <c r="BI286" i="5" s="1"/>
  <c r="BI285" i="5" s="1"/>
  <c r="BI282" i="5" s="1"/>
  <c r="BJ287" i="5"/>
  <c r="BK287" i="5"/>
  <c r="BK286" i="5" s="1"/>
  <c r="BK285" i="5" s="1"/>
  <c r="BK282" i="5" s="1"/>
  <c r="BL287" i="5"/>
  <c r="BL286" i="5" s="1"/>
  <c r="BL285" i="5" s="1"/>
  <c r="BL282" i="5" s="1"/>
  <c r="BM287" i="5"/>
  <c r="BM286" i="5" s="1"/>
  <c r="BM285" i="5" s="1"/>
  <c r="BM282" i="5" s="1"/>
  <c r="BJ286" i="5"/>
  <c r="BJ285" i="5" s="1"/>
  <c r="BJ282" i="5" s="1"/>
  <c r="BL283" i="5"/>
  <c r="BM283" i="5"/>
  <c r="BJ276" i="5"/>
  <c r="BK276" i="5"/>
  <c r="BK275" i="5" s="1"/>
  <c r="BK267" i="5" s="1"/>
  <c r="BL276" i="5"/>
  <c r="BL275" i="5" s="1"/>
  <c r="BL267" i="5" s="1"/>
  <c r="BM276" i="5"/>
  <c r="BM275" i="5" s="1"/>
  <c r="BM267" i="5" s="1"/>
  <c r="BJ275" i="5"/>
  <c r="BJ267" i="5" s="1"/>
  <c r="BI260" i="5"/>
  <c r="BI259" i="5" s="1"/>
  <c r="BI258" i="5" s="1"/>
  <c r="BI253" i="5" s="1"/>
  <c r="BJ260" i="5"/>
  <c r="BJ259" i="5" s="1"/>
  <c r="BJ258" i="5" s="1"/>
  <c r="BJ253" i="5" s="1"/>
  <c r="BK260" i="5"/>
  <c r="BK259" i="5" s="1"/>
  <c r="BK258" i="5" s="1"/>
  <c r="BK253" i="5" s="1"/>
  <c r="BL260" i="5"/>
  <c r="BL259" i="5" s="1"/>
  <c r="BL258" i="5" s="1"/>
  <c r="BL253" i="5" s="1"/>
  <c r="BM260" i="5"/>
  <c r="BM259" i="5" s="1"/>
  <c r="BM258" i="5" s="1"/>
  <c r="BM253" i="5" s="1"/>
  <c r="BI254" i="5"/>
  <c r="BJ254" i="5"/>
  <c r="BK254" i="5"/>
  <c r="BL254" i="5"/>
  <c r="BM254" i="5"/>
  <c r="BI250" i="5"/>
  <c r="BI247" i="5" s="1"/>
  <c r="BI246" i="5" s="1"/>
  <c r="BI241" i="5" s="1"/>
  <c r="BJ250" i="5"/>
  <c r="BJ247" i="5" s="1"/>
  <c r="BJ246" i="5" s="1"/>
  <c r="BJ241" i="5" s="1"/>
  <c r="BK250" i="5"/>
  <c r="BK247" i="5" s="1"/>
  <c r="BK246" i="5" s="1"/>
  <c r="BK241" i="5" s="1"/>
  <c r="BL250" i="5"/>
  <c r="BM250" i="5"/>
  <c r="BM247" i="5" s="1"/>
  <c r="BM246" i="5" s="1"/>
  <c r="BM241" i="5" s="1"/>
  <c r="BI242" i="5"/>
  <c r="BJ242" i="5"/>
  <c r="BK242" i="5"/>
  <c r="BL242" i="5"/>
  <c r="BL432" i="5" s="1"/>
  <c r="BM242" i="5"/>
  <c r="BM432" i="5" s="1"/>
  <c r="BI237" i="5"/>
  <c r="BI236" i="5" s="1"/>
  <c r="BI235" i="5" s="1"/>
  <c r="BI231" i="5" s="1"/>
  <c r="BJ237" i="5"/>
  <c r="BK237" i="5"/>
  <c r="BK236" i="5" s="1"/>
  <c r="BK235" i="5" s="1"/>
  <c r="BK231" i="5" s="1"/>
  <c r="BL237" i="5"/>
  <c r="BL236" i="5" s="1"/>
  <c r="BL235" i="5" s="1"/>
  <c r="BL231" i="5" s="1"/>
  <c r="BM237" i="5"/>
  <c r="BM236" i="5" s="1"/>
  <c r="BM235" i="5" s="1"/>
  <c r="BM231" i="5" s="1"/>
  <c r="BJ236" i="5"/>
  <c r="BJ235" i="5" s="1"/>
  <c r="BJ231" i="5" s="1"/>
  <c r="BI232" i="5"/>
  <c r="BJ232" i="5"/>
  <c r="BK232" i="5"/>
  <c r="BL232" i="5"/>
  <c r="BM232" i="5"/>
  <c r="BI223" i="5"/>
  <c r="BI222" i="5" s="1"/>
  <c r="BI221" i="5" s="1"/>
  <c r="BI215" i="5" s="1"/>
  <c r="BJ223" i="5"/>
  <c r="BJ222" i="5" s="1"/>
  <c r="BJ221" i="5" s="1"/>
  <c r="BJ215" i="5" s="1"/>
  <c r="BK223" i="5"/>
  <c r="BK222" i="5" s="1"/>
  <c r="BK221" i="5" s="1"/>
  <c r="BK215" i="5" s="1"/>
  <c r="BL223" i="5"/>
  <c r="BL222" i="5" s="1"/>
  <c r="BL221" i="5" s="1"/>
  <c r="BL215" i="5" s="1"/>
  <c r="BM223" i="5"/>
  <c r="BM222" i="5" s="1"/>
  <c r="BM221" i="5" s="1"/>
  <c r="BM215" i="5" s="1"/>
  <c r="BI216" i="5"/>
  <c r="BJ216" i="5"/>
  <c r="BK216" i="5"/>
  <c r="BL216" i="5"/>
  <c r="BM216" i="5"/>
  <c r="BI209" i="5"/>
  <c r="BI208" i="5" s="1"/>
  <c r="BJ209" i="5"/>
  <c r="BJ208" i="5" s="1"/>
  <c r="BK209" i="5"/>
  <c r="BK208" i="5" s="1"/>
  <c r="BL209" i="5"/>
  <c r="BL208" i="5" s="1"/>
  <c r="BM209" i="5"/>
  <c r="BM208" i="5" s="1"/>
  <c r="BI203" i="5"/>
  <c r="BI202" i="5" s="1"/>
  <c r="BJ203" i="5"/>
  <c r="BK203" i="5"/>
  <c r="BK202" i="5" s="1"/>
  <c r="BL203" i="5"/>
  <c r="BL202" i="5" s="1"/>
  <c r="BM203" i="5"/>
  <c r="BM202" i="5" s="1"/>
  <c r="BJ202" i="5"/>
  <c r="BI196" i="5"/>
  <c r="BJ196" i="5"/>
  <c r="BJ438" i="5" s="1"/>
  <c r="BK196" i="5"/>
  <c r="BK438" i="5" s="1"/>
  <c r="BL196" i="5"/>
  <c r="BL438" i="5" s="1"/>
  <c r="BM196" i="5"/>
  <c r="BM438" i="5" s="1"/>
  <c r="BI193" i="5"/>
  <c r="BI192" i="5" s="1"/>
  <c r="BI191" i="5" s="1"/>
  <c r="BI187" i="5" s="1"/>
  <c r="BJ193" i="5"/>
  <c r="BK193" i="5"/>
  <c r="BK192" i="5" s="1"/>
  <c r="BK191" i="5" s="1"/>
  <c r="BK187" i="5" s="1"/>
  <c r="BL193" i="5"/>
  <c r="BL192" i="5" s="1"/>
  <c r="BL191" i="5" s="1"/>
  <c r="BL187" i="5" s="1"/>
  <c r="BM193" i="5"/>
  <c r="BM192" i="5" s="1"/>
  <c r="BM191" i="5" s="1"/>
  <c r="BM187" i="5" s="1"/>
  <c r="BJ192" i="5"/>
  <c r="BJ191" i="5" s="1"/>
  <c r="BJ187" i="5" s="1"/>
  <c r="BI188" i="5"/>
  <c r="BL188" i="5"/>
  <c r="BL439" i="5" s="1"/>
  <c r="BM188" i="5"/>
  <c r="BM439" i="5" s="1"/>
  <c r="BI181" i="5"/>
  <c r="BI180" i="5" s="1"/>
  <c r="BJ181" i="5"/>
  <c r="BJ180" i="5" s="1"/>
  <c r="BK181" i="5"/>
  <c r="BK180" i="5" s="1"/>
  <c r="BL181" i="5"/>
  <c r="BL180" i="5" s="1"/>
  <c r="BM181" i="5"/>
  <c r="BM180" i="5" s="1"/>
  <c r="BI176" i="5"/>
  <c r="BI175" i="5" s="1"/>
  <c r="BJ176" i="5"/>
  <c r="BJ175" i="5" s="1"/>
  <c r="BK176" i="5"/>
  <c r="BK175" i="5" s="1"/>
  <c r="BL176" i="5"/>
  <c r="BL175" i="5" s="1"/>
  <c r="BM176" i="5"/>
  <c r="BM175" i="5" s="1"/>
  <c r="BI171" i="5"/>
  <c r="BJ171" i="5"/>
  <c r="BK171" i="5"/>
  <c r="BL171" i="5"/>
  <c r="BL437" i="5" s="1"/>
  <c r="BM171" i="5"/>
  <c r="BM437" i="5" s="1"/>
  <c r="BI167" i="5"/>
  <c r="BI166" i="5" s="1"/>
  <c r="BI165" i="5" s="1"/>
  <c r="BI161" i="5" s="1"/>
  <c r="BI162" i="5" s="1"/>
  <c r="BI430" i="5" s="1"/>
  <c r="BJ167" i="5"/>
  <c r="BK167" i="5"/>
  <c r="BK166" i="5" s="1"/>
  <c r="BK165" i="5" s="1"/>
  <c r="BK161" i="5" s="1"/>
  <c r="BK162" i="5" s="1"/>
  <c r="BL167" i="5"/>
  <c r="BL166" i="5" s="1"/>
  <c r="BL165" i="5" s="1"/>
  <c r="BL161" i="5" s="1"/>
  <c r="BL162" i="5" s="1"/>
  <c r="BL430" i="5" s="1"/>
  <c r="BM167" i="5"/>
  <c r="BM166" i="5" s="1"/>
  <c r="BM165" i="5" s="1"/>
  <c r="BM161" i="5" s="1"/>
  <c r="BM162" i="5" s="1"/>
  <c r="BM430" i="5" s="1"/>
  <c r="BJ166" i="5"/>
  <c r="BJ165" i="5" s="1"/>
  <c r="BJ161" i="5" s="1"/>
  <c r="BJ162" i="5" s="1"/>
  <c r="BI159" i="5"/>
  <c r="BI158" i="5" s="1"/>
  <c r="BI157" i="5" s="1"/>
  <c r="BI154" i="5" s="1"/>
  <c r="BJ159" i="5"/>
  <c r="BJ158" i="5" s="1"/>
  <c r="BJ155" i="5" s="1"/>
  <c r="BK159" i="5"/>
  <c r="BK158" i="5" s="1"/>
  <c r="BL159" i="5"/>
  <c r="BL158" i="5" s="1"/>
  <c r="BM159" i="5"/>
  <c r="BM158" i="5" s="1"/>
  <c r="BM155" i="5" s="1"/>
  <c r="BM429" i="5" s="1"/>
  <c r="BI138" i="5"/>
  <c r="BI137" i="5" s="1"/>
  <c r="BJ138" i="5"/>
  <c r="BJ137" i="5" s="1"/>
  <c r="BJ133" i="5" s="1"/>
  <c r="BJ126" i="5" s="1"/>
  <c r="BK138" i="5"/>
  <c r="BK137" i="5" s="1"/>
  <c r="BK133" i="5" s="1"/>
  <c r="BK126" i="5" s="1"/>
  <c r="BL138" i="5"/>
  <c r="BL137" i="5" s="1"/>
  <c r="BL133" i="5" s="1"/>
  <c r="BL126" i="5" s="1"/>
  <c r="BM138" i="5"/>
  <c r="BM137" i="5" s="1"/>
  <c r="BM133" i="5" s="1"/>
  <c r="BM126" i="5" s="1"/>
  <c r="BI127" i="5"/>
  <c r="BJ127" i="5"/>
  <c r="BK127" i="5"/>
  <c r="BL127" i="5"/>
  <c r="BM127" i="5"/>
  <c r="BI122" i="5"/>
  <c r="BI121" i="5" s="1"/>
  <c r="BI120" i="5" s="1"/>
  <c r="BI116" i="5" s="1"/>
  <c r="BJ122" i="5"/>
  <c r="BJ121" i="5" s="1"/>
  <c r="BJ120" i="5" s="1"/>
  <c r="BJ116" i="5" s="1"/>
  <c r="BK122" i="5"/>
  <c r="BK121" i="5" s="1"/>
  <c r="BK120" i="5" s="1"/>
  <c r="BK116" i="5" s="1"/>
  <c r="BL122" i="5"/>
  <c r="BL121" i="5" s="1"/>
  <c r="BL120" i="5" s="1"/>
  <c r="BL116" i="5" s="1"/>
  <c r="BM122" i="5"/>
  <c r="BM121" i="5" s="1"/>
  <c r="BM120" i="5" s="1"/>
  <c r="BM116" i="5" s="1"/>
  <c r="BJ117" i="5"/>
  <c r="BK117" i="5"/>
  <c r="BL117" i="5"/>
  <c r="BM117" i="5"/>
  <c r="BI109" i="5"/>
  <c r="BJ109" i="5"/>
  <c r="BK109" i="5"/>
  <c r="BL109" i="5"/>
  <c r="BM109" i="5"/>
  <c r="BI68" i="5"/>
  <c r="BJ68" i="5"/>
  <c r="BK68" i="5"/>
  <c r="BL68" i="5"/>
  <c r="BM68" i="5"/>
  <c r="BI56" i="5"/>
  <c r="BJ56" i="5"/>
  <c r="BK56" i="5"/>
  <c r="BL56" i="5"/>
  <c r="BM56" i="5"/>
  <c r="BI50" i="5"/>
  <c r="BJ50" i="5"/>
  <c r="BK50" i="5"/>
  <c r="BL50" i="5"/>
  <c r="BM50" i="5"/>
  <c r="BI46" i="5"/>
  <c r="BJ46" i="5"/>
  <c r="BK46" i="5"/>
  <c r="BL46" i="5"/>
  <c r="BM46" i="5"/>
  <c r="BI41" i="5"/>
  <c r="BJ41" i="5"/>
  <c r="BK41" i="5"/>
  <c r="BL41" i="5"/>
  <c r="BM41" i="5"/>
  <c r="BI38" i="5"/>
  <c r="BJ38" i="5"/>
  <c r="BK38" i="5"/>
  <c r="BL38" i="5"/>
  <c r="BM38" i="5"/>
  <c r="BI31" i="5"/>
  <c r="BI29" i="5" s="1"/>
  <c r="BJ31" i="5"/>
  <c r="BJ29" i="5" s="1"/>
  <c r="BK31" i="5"/>
  <c r="BK29" i="5" s="1"/>
  <c r="BL31" i="5"/>
  <c r="BL29" i="5" s="1"/>
  <c r="BM31" i="5"/>
  <c r="BM29" i="5" s="1"/>
  <c r="BN31" i="5"/>
  <c r="BI24" i="5"/>
  <c r="BI23" i="5" s="1"/>
  <c r="BI22" i="5" s="1"/>
  <c r="BI21" i="5" s="1"/>
  <c r="BI20" i="5" s="1"/>
  <c r="BI19" i="5" s="1"/>
  <c r="BJ24" i="5"/>
  <c r="BK24" i="5"/>
  <c r="BK23" i="5" s="1"/>
  <c r="BK22" i="5" s="1"/>
  <c r="BK21" i="5" s="1"/>
  <c r="BK20" i="5" s="1"/>
  <c r="BK19" i="5" s="1"/>
  <c r="BL24" i="5"/>
  <c r="BL23" i="5" s="1"/>
  <c r="BL22" i="5" s="1"/>
  <c r="BL21" i="5" s="1"/>
  <c r="BL20" i="5" s="1"/>
  <c r="BL19" i="5" s="1"/>
  <c r="BM24" i="5"/>
  <c r="BM23" i="5" s="1"/>
  <c r="BM22" i="5" s="1"/>
  <c r="BM21" i="5" s="1"/>
  <c r="BM20" i="5" s="1"/>
  <c r="BM19" i="5" s="1"/>
  <c r="BJ23" i="5"/>
  <c r="BJ22" i="5" s="1"/>
  <c r="BJ21" i="5" s="1"/>
  <c r="BJ20" i="5" s="1"/>
  <c r="BJ19" i="5" s="1"/>
  <c r="BI14" i="5"/>
  <c r="BI13" i="5" s="1"/>
  <c r="BI12" i="5" s="1"/>
  <c r="BI11" i="5" s="1"/>
  <c r="BI10" i="5" s="1"/>
  <c r="BJ14" i="5"/>
  <c r="BK14" i="5"/>
  <c r="BK13" i="5" s="1"/>
  <c r="BK12" i="5" s="1"/>
  <c r="BL14" i="5"/>
  <c r="BL13" i="5" s="1"/>
  <c r="BL12" i="5" s="1"/>
  <c r="BL9" i="5" s="1"/>
  <c r="BM14" i="5"/>
  <c r="BM13" i="5" s="1"/>
  <c r="BM12" i="5" s="1"/>
  <c r="BJ13" i="5"/>
  <c r="BJ12" i="5" s="1"/>
  <c r="BJ11" i="5" s="1"/>
  <c r="BJ10" i="5" s="1"/>
  <c r="BI309" i="5"/>
  <c r="BJ309" i="5"/>
  <c r="BK309" i="5"/>
  <c r="BM309" i="5"/>
  <c r="BN309" i="5"/>
  <c r="BI313" i="5"/>
  <c r="BI312" i="5" s="1"/>
  <c r="BI311" i="5" s="1"/>
  <c r="BI308" i="5" s="1"/>
  <c r="BJ313" i="5"/>
  <c r="BJ312" i="5" s="1"/>
  <c r="BJ311" i="5" s="1"/>
  <c r="BJ308" i="5" s="1"/>
  <c r="BK313" i="5"/>
  <c r="BK312" i="5" s="1"/>
  <c r="BK311" i="5" s="1"/>
  <c r="BK308" i="5" s="1"/>
  <c r="BL313" i="5"/>
  <c r="BL312" i="5" s="1"/>
  <c r="BL311" i="5" s="1"/>
  <c r="BL308" i="5" s="1"/>
  <c r="BM313" i="5"/>
  <c r="BM312" i="5" s="1"/>
  <c r="BM311" i="5" s="1"/>
  <c r="BM308" i="5" s="1"/>
  <c r="BN229" i="5"/>
  <c r="BH41" i="5"/>
  <c r="BO422" i="5"/>
  <c r="BG96" i="3"/>
  <c r="BG14" i="5"/>
  <c r="BH14" i="5"/>
  <c r="AX440" i="5"/>
  <c r="AY440" i="5"/>
  <c r="AZ440" i="5"/>
  <c r="BA440" i="5"/>
  <c r="BB440" i="5"/>
  <c r="BC440" i="5"/>
  <c r="BG440" i="5"/>
  <c r="AX439" i="5"/>
  <c r="AY439" i="5"/>
  <c r="AZ439" i="5"/>
  <c r="BA439" i="5"/>
  <c r="BB439" i="5"/>
  <c r="BC439" i="5"/>
  <c r="BG439" i="5"/>
  <c r="AX438" i="5"/>
  <c r="AY438" i="5"/>
  <c r="AZ438" i="5"/>
  <c r="BA438" i="5"/>
  <c r="BB438" i="5"/>
  <c r="BC438" i="5"/>
  <c r="BG438" i="5"/>
  <c r="AX437" i="5"/>
  <c r="AY437" i="5"/>
  <c r="AZ437" i="5"/>
  <c r="BA437" i="5"/>
  <c r="BB437" i="5"/>
  <c r="BC437" i="5"/>
  <c r="BG437" i="5"/>
  <c r="AX436" i="5"/>
  <c r="AY436" i="5"/>
  <c r="AZ436" i="5"/>
  <c r="BA436" i="5"/>
  <c r="BB436" i="5"/>
  <c r="BC436" i="5"/>
  <c r="BG436" i="5"/>
  <c r="AX435" i="5"/>
  <c r="AY435" i="5"/>
  <c r="AZ435" i="5"/>
  <c r="BA435" i="5"/>
  <c r="BB435" i="5"/>
  <c r="BC435" i="5"/>
  <c r="BG435" i="5"/>
  <c r="AX434" i="5"/>
  <c r="AY434" i="5"/>
  <c r="AZ434" i="5"/>
  <c r="BA434" i="5"/>
  <c r="BB434" i="5"/>
  <c r="BC434" i="5"/>
  <c r="BG434" i="5"/>
  <c r="AX433" i="5"/>
  <c r="AY433" i="5"/>
  <c r="AZ433" i="5"/>
  <c r="BA433" i="5"/>
  <c r="BB433" i="5"/>
  <c r="BC433" i="5"/>
  <c r="BG433" i="5"/>
  <c r="AX432" i="5"/>
  <c r="AY432" i="5"/>
  <c r="AZ432" i="5"/>
  <c r="BA432" i="5"/>
  <c r="BB432" i="5"/>
  <c r="BC432" i="5"/>
  <c r="BG432" i="5"/>
  <c r="AX431" i="5"/>
  <c r="AY431" i="5"/>
  <c r="AZ431" i="5"/>
  <c r="BA431" i="5"/>
  <c r="BB431" i="5"/>
  <c r="BC431" i="5"/>
  <c r="BG431" i="5"/>
  <c r="AX430" i="5"/>
  <c r="AY430" i="5"/>
  <c r="AZ430" i="5"/>
  <c r="BA430" i="5"/>
  <c r="BB430" i="5"/>
  <c r="BC430" i="5"/>
  <c r="BG430" i="5"/>
  <c r="AX429" i="5"/>
  <c r="AY429" i="5"/>
  <c r="AZ429" i="5"/>
  <c r="BA429" i="5"/>
  <c r="BB429" i="5"/>
  <c r="BC429" i="5"/>
  <c r="BG429" i="5"/>
  <c r="AX428" i="5"/>
  <c r="AY428" i="5"/>
  <c r="AZ428" i="5"/>
  <c r="BA428" i="5"/>
  <c r="BB428" i="5"/>
  <c r="BC428" i="5"/>
  <c r="BG428" i="5"/>
  <c r="BN15" i="5"/>
  <c r="BN16" i="5"/>
  <c r="BN17" i="5"/>
  <c r="BN18" i="5"/>
  <c r="BN25" i="5"/>
  <c r="BN24" i="5" s="1"/>
  <c r="BN23" i="5" s="1"/>
  <c r="BN22" i="5" s="1"/>
  <c r="BN21" i="5" s="1"/>
  <c r="BN20" i="5" s="1"/>
  <c r="BN19" i="5" s="1"/>
  <c r="BN30" i="5"/>
  <c r="BN32" i="5"/>
  <c r="BN33" i="5"/>
  <c r="BN34" i="5"/>
  <c r="BN35" i="5"/>
  <c r="BN39" i="5"/>
  <c r="BN40" i="5"/>
  <c r="BN42" i="5"/>
  <c r="BN43" i="5"/>
  <c r="BN44" i="5"/>
  <c r="BN45" i="5"/>
  <c r="BN47" i="5"/>
  <c r="BN48" i="5"/>
  <c r="BN51" i="5"/>
  <c r="BN52" i="5"/>
  <c r="BN53" i="5"/>
  <c r="BN54" i="5"/>
  <c r="BN55" i="5"/>
  <c r="BN57" i="5"/>
  <c r="BN58" i="5"/>
  <c r="BN59" i="5"/>
  <c r="BN60" i="5"/>
  <c r="BN61" i="5"/>
  <c r="BN62" i="5"/>
  <c r="BN63" i="5"/>
  <c r="BN64" i="5"/>
  <c r="BN65" i="5"/>
  <c r="BN66" i="5"/>
  <c r="BN67" i="5"/>
  <c r="BN69" i="5"/>
  <c r="BN70" i="5"/>
  <c r="BN71" i="5"/>
  <c r="BN72" i="5"/>
  <c r="BN73" i="5"/>
  <c r="BN74" i="5"/>
  <c r="BN75" i="5"/>
  <c r="BN76" i="5"/>
  <c r="BN77" i="5"/>
  <c r="BN78" i="5"/>
  <c r="BN79" i="5"/>
  <c r="BN80" i="5"/>
  <c r="BN81" i="5"/>
  <c r="BN82" i="5"/>
  <c r="BN83" i="5"/>
  <c r="BN84" i="5"/>
  <c r="BN85" i="5"/>
  <c r="BN86" i="5"/>
  <c r="BN87" i="5"/>
  <c r="BN88" i="5"/>
  <c r="BN89" i="5"/>
  <c r="BN90" i="5"/>
  <c r="BN91" i="5"/>
  <c r="BN92" i="5"/>
  <c r="BN93" i="5"/>
  <c r="BN94" i="5"/>
  <c r="BN95" i="5"/>
  <c r="BN96" i="5"/>
  <c r="BN97" i="5"/>
  <c r="BN98" i="5"/>
  <c r="BN99" i="5"/>
  <c r="BN100" i="5"/>
  <c r="BN101" i="5"/>
  <c r="BN102" i="5"/>
  <c r="BN103" i="5"/>
  <c r="BN104" i="5"/>
  <c r="BN105" i="5"/>
  <c r="BN106" i="5"/>
  <c r="BN107" i="5"/>
  <c r="BN108" i="5"/>
  <c r="BN110" i="5"/>
  <c r="BN111" i="5"/>
  <c r="BN112" i="5"/>
  <c r="BN113" i="5"/>
  <c r="BN114" i="5"/>
  <c r="BN115" i="5"/>
  <c r="BN118" i="5"/>
  <c r="BN119" i="5"/>
  <c r="BN117" i="5" s="1"/>
  <c r="BN123" i="5"/>
  <c r="BN124" i="5"/>
  <c r="BN125" i="5"/>
  <c r="BN128" i="5"/>
  <c r="BN129" i="5"/>
  <c r="BN130" i="5"/>
  <c r="BN131" i="5"/>
  <c r="BN132" i="5"/>
  <c r="BN136" i="5"/>
  <c r="BN139" i="5"/>
  <c r="BN140" i="5"/>
  <c r="BN141" i="5"/>
  <c r="BN142" i="5"/>
  <c r="BN143" i="5"/>
  <c r="BN144" i="5"/>
  <c r="BN145" i="5"/>
  <c r="BN146" i="5"/>
  <c r="BN147" i="5"/>
  <c r="BN148" i="5"/>
  <c r="BN149" i="5"/>
  <c r="BN150" i="5"/>
  <c r="BN151" i="5"/>
  <c r="BN152" i="5"/>
  <c r="BN156" i="5"/>
  <c r="BN160" i="5"/>
  <c r="BN159" i="5" s="1"/>
  <c r="BN158" i="5" s="1"/>
  <c r="BN157" i="5" s="1"/>
  <c r="BN154" i="5" s="1"/>
  <c r="BN163" i="5"/>
  <c r="BN164" i="5"/>
  <c r="BN168" i="5"/>
  <c r="BN167" i="5" s="1"/>
  <c r="BN166" i="5" s="1"/>
  <c r="BN165" i="5" s="1"/>
  <c r="BN161" i="5" s="1"/>
  <c r="BN162" i="5" s="1"/>
  <c r="BN172" i="5"/>
  <c r="BN173" i="5"/>
  <c r="BN177" i="5"/>
  <c r="BN178" i="5"/>
  <c r="BN182" i="5"/>
  <c r="BN183" i="5"/>
  <c r="BN184" i="5"/>
  <c r="BN185" i="5"/>
  <c r="BN186" i="5"/>
  <c r="BN189" i="5"/>
  <c r="BN188" i="5" s="1"/>
  <c r="BN190" i="5"/>
  <c r="BN194" i="5"/>
  <c r="BN193" i="5" s="1"/>
  <c r="BN192" i="5" s="1"/>
  <c r="BN191" i="5" s="1"/>
  <c r="BN187" i="5" s="1"/>
  <c r="BN197" i="5"/>
  <c r="BN196" i="5" s="1"/>
  <c r="BN198" i="5"/>
  <c r="BN199" i="5"/>
  <c r="BN200" i="5"/>
  <c r="BN204" i="5"/>
  <c r="BN205" i="5"/>
  <c r="BN206" i="5"/>
  <c r="BN207" i="5"/>
  <c r="BN210" i="5"/>
  <c r="BN211" i="5"/>
  <c r="BN212" i="5"/>
  <c r="BN213" i="5"/>
  <c r="BN217" i="5"/>
  <c r="BN218" i="5"/>
  <c r="BN219" i="5"/>
  <c r="BN220" i="5"/>
  <c r="BN224" i="5"/>
  <c r="BN225" i="5"/>
  <c r="BN226" i="5"/>
  <c r="BN227" i="5"/>
  <c r="BN228" i="5"/>
  <c r="BN230" i="5"/>
  <c r="BN233" i="5"/>
  <c r="BN232" i="5" s="1"/>
  <c r="BN234" i="5"/>
  <c r="BN238" i="5"/>
  <c r="BN239" i="5"/>
  <c r="BN240" i="5"/>
  <c r="BN243" i="5"/>
  <c r="BN244" i="5"/>
  <c r="BN245" i="5"/>
  <c r="BN248" i="5"/>
  <c r="BN249" i="5"/>
  <c r="BN251" i="5"/>
  <c r="BN250" i="5" s="1"/>
  <c r="BN247" i="5" s="1"/>
  <c r="BN246" i="5" s="1"/>
  <c r="BN241" i="5" s="1"/>
  <c r="BN255" i="5"/>
  <c r="BN256" i="5"/>
  <c r="BN257" i="5"/>
  <c r="BN261" i="5"/>
  <c r="BN262" i="5"/>
  <c r="BN263" i="5"/>
  <c r="BN264" i="5"/>
  <c r="BN265" i="5"/>
  <c r="BN266" i="5"/>
  <c r="BN268" i="5"/>
  <c r="BN269" i="5"/>
  <c r="BN270" i="5"/>
  <c r="BN274" i="5"/>
  <c r="BN278" i="5"/>
  <c r="BN280" i="5"/>
  <c r="BN279" i="5" s="1"/>
  <c r="BN284" i="5"/>
  <c r="BN283" i="5" s="1"/>
  <c r="BN288" i="5"/>
  <c r="BN289" i="5"/>
  <c r="BN290" i="5"/>
  <c r="BN291" i="5"/>
  <c r="BN292" i="5"/>
  <c r="BN299" i="5"/>
  <c r="BN300" i="5"/>
  <c r="BN301" i="5"/>
  <c r="BN302" i="5"/>
  <c r="BN303" i="5"/>
  <c r="BN304" i="5"/>
  <c r="BN305" i="5"/>
  <c r="BN306" i="5"/>
  <c r="BN307" i="5"/>
  <c r="BN314" i="5"/>
  <c r="BN313" i="5" s="1"/>
  <c r="BN312" i="5" s="1"/>
  <c r="BN311" i="5" s="1"/>
  <c r="BN308" i="5" s="1"/>
  <c r="BN318" i="5"/>
  <c r="BN319" i="5"/>
  <c r="BN320" i="5"/>
  <c r="BN324" i="5"/>
  <c r="BN325" i="5"/>
  <c r="BN327" i="5"/>
  <c r="BN326" i="5" s="1"/>
  <c r="BN334" i="5"/>
  <c r="BN333" i="5" s="1"/>
  <c r="BN332" i="5" s="1"/>
  <c r="BN331" i="5" s="1"/>
  <c r="BN330" i="5" s="1"/>
  <c r="BN329" i="5" s="1"/>
  <c r="BN341" i="5"/>
  <c r="BN340" i="5" s="1"/>
  <c r="BN339" i="5" s="1"/>
  <c r="BN338" i="5" s="1"/>
  <c r="BN335" i="5" s="1"/>
  <c r="BN348" i="5"/>
  <c r="BN347" i="5" s="1"/>
  <c r="BN346" i="5" s="1"/>
  <c r="BN345" i="5" s="1"/>
  <c r="BN342" i="5" s="1"/>
  <c r="BN355" i="5"/>
  <c r="BN357" i="5"/>
  <c r="BN356" i="5" s="1"/>
  <c r="BN360" i="5"/>
  <c r="BN361" i="5"/>
  <c r="BN362" i="5"/>
  <c r="BN363" i="5"/>
  <c r="BN364" i="5"/>
  <c r="BN365" i="5"/>
  <c r="BN366" i="5"/>
  <c r="BN367" i="5"/>
  <c r="BN368" i="5"/>
  <c r="BN376" i="5"/>
  <c r="BN377" i="5"/>
  <c r="BN378" i="5"/>
  <c r="BN383" i="5"/>
  <c r="BN381" i="5" s="1"/>
  <c r="BN387" i="5"/>
  <c r="BN388" i="5"/>
  <c r="BN389" i="5"/>
  <c r="BN392" i="5"/>
  <c r="BN391" i="5" s="1"/>
  <c r="BN390" i="5" s="1"/>
  <c r="BN396" i="5"/>
  <c r="BN400" i="5"/>
  <c r="BN399" i="5" s="1"/>
  <c r="BN402" i="5"/>
  <c r="BN405" i="5"/>
  <c r="BN408" i="5"/>
  <c r="BN409" i="5"/>
  <c r="BN410" i="5"/>
  <c r="BN407" i="5" s="1"/>
  <c r="BN411" i="5"/>
  <c r="BN413" i="5"/>
  <c r="BN414" i="5"/>
  <c r="BN416" i="5"/>
  <c r="BN415" i="5" s="1"/>
  <c r="BN417" i="5"/>
  <c r="BN419" i="5"/>
  <c r="BN420" i="5"/>
  <c r="BF15" i="3"/>
  <c r="BF16" i="3"/>
  <c r="BF17" i="3"/>
  <c r="BF18" i="3"/>
  <c r="BF19" i="3"/>
  <c r="BF20" i="3"/>
  <c r="BF21" i="3"/>
  <c r="BF22" i="3"/>
  <c r="BF23" i="3"/>
  <c r="BF24" i="3"/>
  <c r="BF25" i="3"/>
  <c r="BF28" i="3"/>
  <c r="BF31" i="3"/>
  <c r="BF32" i="3"/>
  <c r="BF33" i="3"/>
  <c r="BF37" i="3"/>
  <c r="BF38" i="3"/>
  <c r="BF39" i="3"/>
  <c r="BF40" i="3"/>
  <c r="BF41" i="3"/>
  <c r="BF42" i="3"/>
  <c r="BF44" i="3"/>
  <c r="BF45" i="3"/>
  <c r="BF46" i="3"/>
  <c r="BF47" i="3"/>
  <c r="BF48" i="3"/>
  <c r="BF49" i="3"/>
  <c r="BF51" i="3"/>
  <c r="BF52" i="3"/>
  <c r="BF54" i="3"/>
  <c r="BF53" i="3" s="1"/>
  <c r="BF55" i="3"/>
  <c r="BF56" i="3"/>
  <c r="BF57" i="3"/>
  <c r="BF60" i="3"/>
  <c r="BF63" i="3"/>
  <c r="BF64" i="3"/>
  <c r="BF65" i="3"/>
  <c r="BF66" i="3"/>
  <c r="BF68" i="3"/>
  <c r="BF69" i="3"/>
  <c r="BF70" i="3"/>
  <c r="BF71" i="3"/>
  <c r="BF72" i="3"/>
  <c r="BF77" i="3"/>
  <c r="BF78" i="3"/>
  <c r="BF79" i="3"/>
  <c r="BF80" i="3"/>
  <c r="BF81" i="3"/>
  <c r="BF84" i="3"/>
  <c r="BF83" i="3" s="1"/>
  <c r="BF85" i="3"/>
  <c r="BF86" i="3"/>
  <c r="BF88" i="3"/>
  <c r="BF89" i="3"/>
  <c r="BF87" i="3" s="1"/>
  <c r="BF92" i="3"/>
  <c r="BF93" i="3"/>
  <c r="BF94" i="3"/>
  <c r="BI284" i="5"/>
  <c r="BI283" i="5" s="1"/>
  <c r="BI354" i="5"/>
  <c r="BI135" i="5"/>
  <c r="BI134" i="5" s="1"/>
  <c r="BF82" i="3" l="1"/>
  <c r="BB74" i="3"/>
  <c r="BD74" i="3"/>
  <c r="BF76" i="3"/>
  <c r="BF75" i="3" s="1"/>
  <c r="BF74" i="3" s="1"/>
  <c r="BF67" i="3"/>
  <c r="BD58" i="3"/>
  <c r="BA11" i="3"/>
  <c r="BA10" i="3" s="1"/>
  <c r="BF50" i="3"/>
  <c r="BF43" i="3"/>
  <c r="BD35" i="3"/>
  <c r="BD34" i="3" s="1"/>
  <c r="BC11" i="3"/>
  <c r="BC10" i="3" s="1"/>
  <c r="BF36" i="3"/>
  <c r="BF35" i="3" s="1"/>
  <c r="BF34" i="3" s="1"/>
  <c r="BE11" i="3"/>
  <c r="BE10" i="3" s="1"/>
  <c r="BB12" i="3"/>
  <c r="BB11" i="3" s="1"/>
  <c r="BB10" i="3" s="1"/>
  <c r="BF12" i="3"/>
  <c r="BD12" i="3"/>
  <c r="BN418" i="5"/>
  <c r="BN412" i="5"/>
  <c r="BN406" i="5"/>
  <c r="BL406" i="5"/>
  <c r="BL397" i="5" s="1"/>
  <c r="BL395" i="5" s="1"/>
  <c r="BK406" i="5"/>
  <c r="BK397" i="5" s="1"/>
  <c r="BK395" i="5" s="1"/>
  <c r="BL247" i="5"/>
  <c r="BL246" i="5" s="1"/>
  <c r="BL241" i="5" s="1"/>
  <c r="BL214" i="5" s="1"/>
  <c r="BJ398" i="5"/>
  <c r="BL398" i="5"/>
  <c r="BJ397" i="5"/>
  <c r="BJ395" i="5" s="1"/>
  <c r="BJ352" i="5"/>
  <c r="BJ349" i="5" s="1"/>
  <c r="BM397" i="5"/>
  <c r="BM394" i="5" s="1"/>
  <c r="BM393" i="5" s="1"/>
  <c r="BM37" i="5"/>
  <c r="BM36" i="5" s="1"/>
  <c r="BM28" i="5" s="1"/>
  <c r="BM27" i="5" s="1"/>
  <c r="BJ37" i="5"/>
  <c r="BN401" i="5"/>
  <c r="BJ322" i="5"/>
  <c r="BJ321" i="5" s="1"/>
  <c r="BJ316" i="5" s="1"/>
  <c r="BI353" i="5"/>
  <c r="BI352" i="5" s="1"/>
  <c r="BN176" i="5"/>
  <c r="BN175" i="5" s="1"/>
  <c r="BN46" i="5"/>
  <c r="BN29" i="5"/>
  <c r="BK322" i="5"/>
  <c r="BK321" i="5" s="1"/>
  <c r="BK316" i="5" s="1"/>
  <c r="BM322" i="5"/>
  <c r="BM321" i="5" s="1"/>
  <c r="BM316" i="5" s="1"/>
  <c r="BI322" i="5"/>
  <c r="BI321" i="5" s="1"/>
  <c r="BI316" i="5" s="1"/>
  <c r="BJ384" i="5"/>
  <c r="BJ380" i="5" s="1"/>
  <c r="BJ379" i="5" s="1"/>
  <c r="BI384" i="5"/>
  <c r="BI380" i="5" s="1"/>
  <c r="BI379" i="5" s="1"/>
  <c r="BN386" i="5"/>
  <c r="BN385" i="5" s="1"/>
  <c r="BN384" i="5" s="1"/>
  <c r="BN380" i="5" s="1"/>
  <c r="BN379" i="5" s="1"/>
  <c r="BN375" i="5"/>
  <c r="BN374" i="5" s="1"/>
  <c r="BN373" i="5" s="1"/>
  <c r="BN370" i="5" s="1"/>
  <c r="BN369" i="5" s="1"/>
  <c r="BN237" i="5"/>
  <c r="BN236" i="5" s="1"/>
  <c r="BN235" i="5" s="1"/>
  <c r="BN231" i="5" s="1"/>
  <c r="BN216" i="5"/>
  <c r="BN203" i="5"/>
  <c r="BN202" i="5" s="1"/>
  <c r="BN171" i="5"/>
  <c r="BN109" i="5"/>
  <c r="BN38" i="5"/>
  <c r="BM49" i="5"/>
  <c r="BI49" i="5"/>
  <c r="BN181" i="5"/>
  <c r="BN180" i="5" s="1"/>
  <c r="BJ174" i="5"/>
  <c r="BJ170" i="5" s="1"/>
  <c r="BK252" i="5"/>
  <c r="BN209" i="5"/>
  <c r="BN208" i="5" s="1"/>
  <c r="BI174" i="5"/>
  <c r="BI170" i="5" s="1"/>
  <c r="BN317" i="5"/>
  <c r="BN436" i="5" s="1"/>
  <c r="BJ49" i="5"/>
  <c r="BI133" i="5"/>
  <c r="BI126" i="5" s="1"/>
  <c r="BM352" i="5"/>
  <c r="BM349" i="5" s="1"/>
  <c r="BN359" i="5"/>
  <c r="BN358" i="5" s="1"/>
  <c r="BN323" i="5"/>
  <c r="BN322" i="5" s="1"/>
  <c r="BN321" i="5" s="1"/>
  <c r="BN316" i="5" s="1"/>
  <c r="BN242" i="5"/>
  <c r="BN127" i="5"/>
  <c r="BN287" i="5"/>
  <c r="BN286" i="5" s="1"/>
  <c r="BN285" i="5" s="1"/>
  <c r="BN282" i="5" s="1"/>
  <c r="BN254" i="5"/>
  <c r="BN138" i="5"/>
  <c r="BN137" i="5" s="1"/>
  <c r="BN122" i="5"/>
  <c r="BN121" i="5" s="1"/>
  <c r="BN120" i="5" s="1"/>
  <c r="BN116" i="5" s="1"/>
  <c r="BN56" i="5"/>
  <c r="BI37" i="5"/>
  <c r="BM157" i="5"/>
  <c r="BM154" i="5" s="1"/>
  <c r="BM153" i="5" s="1"/>
  <c r="BM433" i="5"/>
  <c r="BM440" i="5"/>
  <c r="BM384" i="5"/>
  <c r="BM380" i="5" s="1"/>
  <c r="BM379" i="5" s="1"/>
  <c r="BL384" i="5"/>
  <c r="BL380" i="5" s="1"/>
  <c r="BL379" i="5" s="1"/>
  <c r="BK384" i="5"/>
  <c r="BK380" i="5" s="1"/>
  <c r="BK379" i="5" s="1"/>
  <c r="BN298" i="5"/>
  <c r="BN297" i="5" s="1"/>
  <c r="BN296" i="5" s="1"/>
  <c r="BN293" i="5" s="1"/>
  <c r="BN260" i="5"/>
  <c r="BN259" i="5" s="1"/>
  <c r="BN258" i="5" s="1"/>
  <c r="BN253" i="5" s="1"/>
  <c r="BN223" i="5"/>
  <c r="BN222" i="5" s="1"/>
  <c r="BN221" i="5" s="1"/>
  <c r="BN215" i="5" s="1"/>
  <c r="BN68" i="5"/>
  <c r="BN50" i="5"/>
  <c r="BN41" i="5"/>
  <c r="BN14" i="5"/>
  <c r="BM252" i="5"/>
  <c r="BK174" i="5"/>
  <c r="BK170" i="5" s="1"/>
  <c r="BI201" i="5"/>
  <c r="BI195" i="5" s="1"/>
  <c r="BJ201" i="5"/>
  <c r="BJ195" i="5" s="1"/>
  <c r="BM174" i="5"/>
  <c r="BM170" i="5" s="1"/>
  <c r="BL352" i="5"/>
  <c r="BL349" i="5" s="1"/>
  <c r="BK352" i="5"/>
  <c r="BK349" i="5" s="1"/>
  <c r="BI337" i="5"/>
  <c r="BI336" i="5" s="1"/>
  <c r="BI335" i="5"/>
  <c r="BM337" i="5"/>
  <c r="BM336" i="5" s="1"/>
  <c r="BK337" i="5"/>
  <c r="BK336" i="5" s="1"/>
  <c r="BK335" i="5"/>
  <c r="BJ335" i="5"/>
  <c r="BN337" i="5"/>
  <c r="BN336" i="5" s="1"/>
  <c r="BL337" i="5"/>
  <c r="BL336" i="5" s="1"/>
  <c r="BM328" i="5"/>
  <c r="BM330" i="5"/>
  <c r="BM329" i="5" s="1"/>
  <c r="BN328" i="5"/>
  <c r="BK330" i="5"/>
  <c r="BK329" i="5" s="1"/>
  <c r="BK328" i="5"/>
  <c r="BJ328" i="5"/>
  <c r="BI330" i="5"/>
  <c r="BI329" i="5" s="1"/>
  <c r="BL330" i="5"/>
  <c r="BL329" i="5" s="1"/>
  <c r="BL435" i="5" s="1"/>
  <c r="BL322" i="5"/>
  <c r="BL321" i="5" s="1"/>
  <c r="BL316" i="5" s="1"/>
  <c r="BM281" i="5"/>
  <c r="BI281" i="5"/>
  <c r="BK281" i="5"/>
  <c r="BJ281" i="5"/>
  <c r="BL281" i="5"/>
  <c r="BL440" i="5"/>
  <c r="BJ252" i="5"/>
  <c r="BL252" i="5"/>
  <c r="BI214" i="5"/>
  <c r="BM214" i="5"/>
  <c r="BJ214" i="5"/>
  <c r="BL433" i="5"/>
  <c r="BK214" i="5"/>
  <c r="BK201" i="5"/>
  <c r="BK195" i="5" s="1"/>
  <c r="BM201" i="5"/>
  <c r="BM195" i="5" s="1"/>
  <c r="BL201" i="5"/>
  <c r="BL195" i="5" s="1"/>
  <c r="BL174" i="5"/>
  <c r="BL170" i="5" s="1"/>
  <c r="BN153" i="5"/>
  <c r="BI153" i="5"/>
  <c r="BK157" i="5"/>
  <c r="BK154" i="5" s="1"/>
  <c r="BK153" i="5" s="1"/>
  <c r="BK155" i="5"/>
  <c r="BK429" i="5" s="1"/>
  <c r="BL157" i="5"/>
  <c r="BL155" i="5"/>
  <c r="BL429" i="5" s="1"/>
  <c r="BN155" i="5"/>
  <c r="BI155" i="5"/>
  <c r="BJ157" i="5"/>
  <c r="BJ154" i="5" s="1"/>
  <c r="BJ153" i="5" s="1"/>
  <c r="BL49" i="5"/>
  <c r="BK49" i="5"/>
  <c r="BL37" i="5"/>
  <c r="BK37" i="5"/>
  <c r="BM8" i="5"/>
  <c r="BM7" i="5" s="1"/>
  <c r="BM11" i="5"/>
  <c r="BM10" i="5" s="1"/>
  <c r="BM9" i="5"/>
  <c r="BN13" i="5"/>
  <c r="BN12" i="5" s="1"/>
  <c r="BN11" i="5" s="1"/>
  <c r="BN10" i="5" s="1"/>
  <c r="BK9" i="5"/>
  <c r="BK8" i="5"/>
  <c r="BK7" i="5" s="1"/>
  <c r="BK11" i="5"/>
  <c r="BK10" i="5" s="1"/>
  <c r="BJ8" i="5"/>
  <c r="BJ7" i="5" s="1"/>
  <c r="BI8" i="5"/>
  <c r="BI7" i="5" s="1"/>
  <c r="BJ9" i="5"/>
  <c r="BI9" i="5"/>
  <c r="BL8" i="5"/>
  <c r="BL7" i="5" s="1"/>
  <c r="BL11" i="5"/>
  <c r="BL10" i="5" s="1"/>
  <c r="BG441" i="5"/>
  <c r="BB441" i="5"/>
  <c r="BC441" i="5"/>
  <c r="AY441" i="5"/>
  <c r="AX441" i="5"/>
  <c r="BA441" i="5"/>
  <c r="AZ441" i="5"/>
  <c r="BI295" i="5"/>
  <c r="BI294" i="5" s="1"/>
  <c r="BJ295" i="5"/>
  <c r="BJ294" i="5" s="1"/>
  <c r="BK295" i="5"/>
  <c r="BK294" i="5" s="1"/>
  <c r="BK284" i="5"/>
  <c r="BK283" i="5" s="1"/>
  <c r="BI277" i="5"/>
  <c r="BI276" i="5" s="1"/>
  <c r="BI275" i="5" s="1"/>
  <c r="BI267" i="5" s="1"/>
  <c r="BI252" i="5" s="1"/>
  <c r="BI432" i="5"/>
  <c r="BI438" i="5"/>
  <c r="BI439" i="5"/>
  <c r="BI437" i="5"/>
  <c r="BA62" i="3"/>
  <c r="BH223" i="5"/>
  <c r="BH135" i="5"/>
  <c r="BH399" i="5"/>
  <c r="BH386" i="5"/>
  <c r="BH391" i="5"/>
  <c r="BJ431" i="5"/>
  <c r="BK431" i="5"/>
  <c r="BH354" i="5"/>
  <c r="BH353" i="5" s="1"/>
  <c r="BH333" i="5"/>
  <c r="BH340" i="5"/>
  <c r="BH343" i="5"/>
  <c r="BH347" i="5"/>
  <c r="BH309" i="5"/>
  <c r="BH273" i="5"/>
  <c r="BH277" i="5"/>
  <c r="BH279" i="5"/>
  <c r="BH283" i="5"/>
  <c r="BH287" i="5"/>
  <c r="BH295" i="5"/>
  <c r="BN295" i="5" s="1"/>
  <c r="BH298" i="5"/>
  <c r="BH260" i="5"/>
  <c r="BJ432" i="5"/>
  <c r="BK432" i="5"/>
  <c r="BH232" i="5"/>
  <c r="BH237" i="5"/>
  <c r="BH242" i="5"/>
  <c r="BH203" i="5"/>
  <c r="BH209" i="5"/>
  <c r="BH216" i="5"/>
  <c r="BJ189" i="5"/>
  <c r="BJ437" i="5"/>
  <c r="BK437" i="5"/>
  <c r="BH171" i="5"/>
  <c r="BH176" i="5"/>
  <c r="BH181" i="5"/>
  <c r="BH188" i="5"/>
  <c r="BH193" i="5"/>
  <c r="BJ430" i="5"/>
  <c r="BK430" i="5"/>
  <c r="BH159" i="5"/>
  <c r="BH167" i="5"/>
  <c r="BJ429" i="5"/>
  <c r="BH122" i="5"/>
  <c r="BH127" i="5"/>
  <c r="BH117" i="5"/>
  <c r="BH381" i="5"/>
  <c r="BH371" i="5"/>
  <c r="BH317" i="5"/>
  <c r="BH436" i="5" s="1"/>
  <c r="BD26" i="5"/>
  <c r="AT14" i="5"/>
  <c r="AT13" i="5" s="1"/>
  <c r="AT12" i="5" s="1"/>
  <c r="AX7" i="5"/>
  <c r="AY7" i="5"/>
  <c r="AY6" i="5" s="1"/>
  <c r="AY5" i="5" s="1"/>
  <c r="AZ7" i="5"/>
  <c r="AZ6" i="5" s="1"/>
  <c r="AZ5" i="5" s="1"/>
  <c r="BA7" i="5"/>
  <c r="BA6" i="5" s="1"/>
  <c r="BA5" i="5" s="1"/>
  <c r="BB7" i="5"/>
  <c r="BC7" i="5"/>
  <c r="BC6" i="5" s="1"/>
  <c r="BC5" i="5" s="1"/>
  <c r="BD7" i="5"/>
  <c r="BE7" i="5"/>
  <c r="BF7" i="5"/>
  <c r="BH375" i="5"/>
  <c r="BD350" i="5"/>
  <c r="BD153" i="5"/>
  <c r="BD11" i="3" l="1"/>
  <c r="BD10" i="3" s="1"/>
  <c r="BJ394" i="5"/>
  <c r="BJ393" i="5" s="1"/>
  <c r="BM395" i="5"/>
  <c r="BL394" i="5"/>
  <c r="BL393" i="5" s="1"/>
  <c r="BL154" i="5"/>
  <c r="BL153" i="5" s="1"/>
  <c r="BN201" i="5"/>
  <c r="BN195" i="5" s="1"/>
  <c r="BK394" i="5"/>
  <c r="BK393" i="5" s="1"/>
  <c r="BN174" i="5"/>
  <c r="BN170" i="5" s="1"/>
  <c r="BJ36" i="5"/>
  <c r="BJ28" i="5" s="1"/>
  <c r="BJ27" i="5" s="1"/>
  <c r="BJ169" i="5"/>
  <c r="BM428" i="5"/>
  <c r="BL428" i="5"/>
  <c r="BL441" i="5" s="1"/>
  <c r="BN281" i="5"/>
  <c r="BI169" i="5"/>
  <c r="BL315" i="5"/>
  <c r="BM315" i="5"/>
  <c r="BI36" i="5"/>
  <c r="BI28" i="5" s="1"/>
  <c r="BI27" i="5" s="1"/>
  <c r="BI349" i="5"/>
  <c r="BI315" i="5" s="1"/>
  <c r="BI351" i="5"/>
  <c r="BI350" i="5" s="1"/>
  <c r="BJ315" i="5"/>
  <c r="BN37" i="5"/>
  <c r="BK169" i="5"/>
  <c r="BN214" i="5"/>
  <c r="BM169" i="5"/>
  <c r="BN49" i="5"/>
  <c r="BK315" i="5"/>
  <c r="BM435" i="5"/>
  <c r="BL169" i="5"/>
  <c r="BJ188" i="5"/>
  <c r="BJ439" i="5" s="1"/>
  <c r="BK36" i="5"/>
  <c r="BK28" i="5" s="1"/>
  <c r="BK27" i="5" s="1"/>
  <c r="BL36" i="5"/>
  <c r="BL28" i="5" s="1"/>
  <c r="BL27" i="5" s="1"/>
  <c r="BN9" i="5"/>
  <c r="BN8" i="5"/>
  <c r="BN7" i="5" s="1"/>
  <c r="BJ433" i="5"/>
  <c r="BK440" i="5"/>
  <c r="BK435" i="5"/>
  <c r="BI440" i="5"/>
  <c r="BI383" i="5"/>
  <c r="BI119" i="5"/>
  <c r="BI117" i="5" s="1"/>
  <c r="BI434" i="5"/>
  <c r="BH434" i="5"/>
  <c r="BN434" i="5"/>
  <c r="BH192" i="5"/>
  <c r="BH191" i="5" s="1"/>
  <c r="BH437" i="5"/>
  <c r="BN437" i="5"/>
  <c r="BH432" i="5"/>
  <c r="BN432" i="5"/>
  <c r="BH276" i="5"/>
  <c r="BN277" i="5"/>
  <c r="BN276" i="5" s="1"/>
  <c r="BN275" i="5" s="1"/>
  <c r="BH431" i="5"/>
  <c r="BN431" i="5"/>
  <c r="BH121" i="5"/>
  <c r="BH439" i="5"/>
  <c r="BN439" i="5"/>
  <c r="BH236" i="5"/>
  <c r="BH286" i="5"/>
  <c r="BH272" i="5"/>
  <c r="BN273" i="5"/>
  <c r="BH339" i="5"/>
  <c r="BH134" i="5"/>
  <c r="BN134" i="5" s="1"/>
  <c r="BN133" i="5" s="1"/>
  <c r="BN126" i="5" s="1"/>
  <c r="BN135" i="5"/>
  <c r="BI433" i="5"/>
  <c r="BH166" i="5"/>
  <c r="BH180" i="5"/>
  <c r="BH208" i="5"/>
  <c r="BJ435" i="5"/>
  <c r="BH390" i="5"/>
  <c r="BH222" i="5"/>
  <c r="BH158" i="5"/>
  <c r="BH175" i="5"/>
  <c r="BH202" i="5"/>
  <c r="BK433" i="5"/>
  <c r="BH259" i="5"/>
  <c r="BH297" i="5"/>
  <c r="BH346" i="5"/>
  <c r="BH332" i="5"/>
  <c r="BN354" i="5"/>
  <c r="BN353" i="5" s="1"/>
  <c r="BN352" i="5" s="1"/>
  <c r="BN349" i="5" s="1"/>
  <c r="BN315" i="5" s="1"/>
  <c r="BH385" i="5"/>
  <c r="BH294" i="5"/>
  <c r="BN294" i="5" s="1"/>
  <c r="BI397" i="5"/>
  <c r="BI429" i="5"/>
  <c r="BK189" i="5"/>
  <c r="BH254" i="5"/>
  <c r="BH196" i="5"/>
  <c r="BD6" i="5"/>
  <c r="BD5" i="5" s="1"/>
  <c r="BB6" i="5"/>
  <c r="BB5" i="5" s="1"/>
  <c r="AX6" i="5"/>
  <c r="AX5" i="5" s="1"/>
  <c r="AT10" i="5"/>
  <c r="AT9" i="5" s="1"/>
  <c r="AT11" i="5"/>
  <c r="BJ26" i="5" l="1"/>
  <c r="BJ6" i="5" s="1"/>
  <c r="BJ5" i="5" s="1"/>
  <c r="BN169" i="5"/>
  <c r="BM26" i="5"/>
  <c r="BM6" i="5" s="1"/>
  <c r="BM5" i="5" s="1"/>
  <c r="BM441" i="5"/>
  <c r="BN36" i="5"/>
  <c r="BN28" i="5" s="1"/>
  <c r="BN27" i="5" s="1"/>
  <c r="BL26" i="5"/>
  <c r="BL6" i="5" s="1"/>
  <c r="BL5" i="5" s="1"/>
  <c r="BI395" i="5"/>
  <c r="BI396" i="5" s="1"/>
  <c r="BI394" i="5"/>
  <c r="BI393" i="5" s="1"/>
  <c r="BI26" i="5" s="1"/>
  <c r="BI6" i="5" s="1"/>
  <c r="BI5" i="5" s="1"/>
  <c r="BK26" i="5"/>
  <c r="BK6" i="5" s="1"/>
  <c r="BK5" i="5" s="1"/>
  <c r="BI381" i="5"/>
  <c r="BI431" i="5" s="1"/>
  <c r="BK188" i="5"/>
  <c r="BK439" i="5" s="1"/>
  <c r="BH433" i="5"/>
  <c r="BH187" i="5"/>
  <c r="BH174" i="5"/>
  <c r="BH331" i="5"/>
  <c r="BH296" i="5"/>
  <c r="BH221" i="5"/>
  <c r="BH440" i="5"/>
  <c r="BH271" i="5"/>
  <c r="BN272" i="5"/>
  <c r="BH235" i="5"/>
  <c r="BH120" i="5"/>
  <c r="BH438" i="5"/>
  <c r="BN438" i="5"/>
  <c r="BH157" i="5"/>
  <c r="BN440" i="5"/>
  <c r="BH165" i="5"/>
  <c r="BH201" i="5"/>
  <c r="BH384" i="5"/>
  <c r="BH345" i="5"/>
  <c r="BH258" i="5"/>
  <c r="BN433" i="5"/>
  <c r="BH338" i="5"/>
  <c r="BH285" i="5"/>
  <c r="BH275" i="5"/>
  <c r="BI435" i="5"/>
  <c r="BK428" i="5"/>
  <c r="BJ428" i="5"/>
  <c r="AY427" i="5"/>
  <c r="BB427" i="5"/>
  <c r="BH407" i="5"/>
  <c r="BG407" i="5"/>
  <c r="BH412" i="5"/>
  <c r="BG412" i="5"/>
  <c r="BH415" i="5"/>
  <c r="BG415" i="5"/>
  <c r="BH418" i="5"/>
  <c r="BG418" i="5"/>
  <c r="BH404" i="5"/>
  <c r="BH398" i="5" s="1"/>
  <c r="BG404" i="5"/>
  <c r="BG399" i="5"/>
  <c r="BG386" i="5"/>
  <c r="BG385" i="5" s="1"/>
  <c r="BG391" i="5"/>
  <c r="BG390" i="5" s="1"/>
  <c r="BH374" i="5"/>
  <c r="BG375" i="5"/>
  <c r="BG374" i="5" s="1"/>
  <c r="BG373" i="5" s="1"/>
  <c r="BG370" i="5" s="1"/>
  <c r="BG369" i="5" s="1"/>
  <c r="BH359" i="5"/>
  <c r="BG359" i="5"/>
  <c r="BG358" i="5" s="1"/>
  <c r="BG354" i="5"/>
  <c r="BG353" i="5" s="1"/>
  <c r="BG347" i="5"/>
  <c r="BG346" i="5" s="1"/>
  <c r="BG345" i="5" s="1"/>
  <c r="BG342" i="5" s="1"/>
  <c r="BG340" i="5"/>
  <c r="BG339" i="5" s="1"/>
  <c r="BG338" i="5" s="1"/>
  <c r="BG335" i="5" s="1"/>
  <c r="BG333" i="5"/>
  <c r="BG332" i="5" s="1"/>
  <c r="BG331" i="5" s="1"/>
  <c r="BG328" i="5" s="1"/>
  <c r="BH323" i="5"/>
  <c r="BH326" i="5"/>
  <c r="BG323" i="5"/>
  <c r="BG326" i="5"/>
  <c r="BH313" i="5"/>
  <c r="BG313" i="5"/>
  <c r="BG312" i="5" s="1"/>
  <c r="BG311" i="5" s="1"/>
  <c r="BG308" i="5" s="1"/>
  <c r="BG298" i="5"/>
  <c r="BG297" i="5" s="1"/>
  <c r="BG296" i="5" s="1"/>
  <c r="BG293" i="5" s="1"/>
  <c r="BG287" i="5"/>
  <c r="BG286" i="5" s="1"/>
  <c r="BG285" i="5" s="1"/>
  <c r="BG282" i="5" s="1"/>
  <c r="BG277" i="5"/>
  <c r="BG276" i="5" s="1"/>
  <c r="BG275" i="5" s="1"/>
  <c r="BG273" i="5"/>
  <c r="BG272" i="5" s="1"/>
  <c r="BG271" i="5" s="1"/>
  <c r="BG260" i="5"/>
  <c r="BG259" i="5" s="1"/>
  <c r="BG258" i="5" s="1"/>
  <c r="BG253" i="5" s="1"/>
  <c r="BH250" i="5"/>
  <c r="BG250" i="5"/>
  <c r="BG247" i="5" s="1"/>
  <c r="BG246" i="5" s="1"/>
  <c r="BG241" i="5" s="1"/>
  <c r="BG237" i="5"/>
  <c r="BG236" i="5" s="1"/>
  <c r="BG235" i="5" s="1"/>
  <c r="BG231" i="5" s="1"/>
  <c r="BG223" i="5"/>
  <c r="BG222" i="5" s="1"/>
  <c r="BG221" i="5" s="1"/>
  <c r="BG215" i="5" s="1"/>
  <c r="BG209" i="5"/>
  <c r="BG208" i="5" s="1"/>
  <c r="BG203" i="5"/>
  <c r="BG202" i="5" s="1"/>
  <c r="BG193" i="5"/>
  <c r="BG192" i="5" s="1"/>
  <c r="BG191" i="5" s="1"/>
  <c r="BG187" i="5" s="1"/>
  <c r="BG181" i="5"/>
  <c r="BG180" i="5" s="1"/>
  <c r="BG176" i="5"/>
  <c r="BG175" i="5" s="1"/>
  <c r="BG167" i="5"/>
  <c r="BG166" i="5" s="1"/>
  <c r="BG165" i="5" s="1"/>
  <c r="BG161" i="5" s="1"/>
  <c r="BH155" i="5"/>
  <c r="BG159" i="5"/>
  <c r="BG122" i="5"/>
  <c r="BG121" i="5" s="1"/>
  <c r="BG120" i="5" s="1"/>
  <c r="BG116" i="5" s="1"/>
  <c r="BH138" i="5"/>
  <c r="BG138" i="5"/>
  <c r="AV128" i="5" s="1"/>
  <c r="BH109" i="5"/>
  <c r="BG109" i="5"/>
  <c r="BH68" i="5"/>
  <c r="BG68" i="5"/>
  <c r="BH56" i="5"/>
  <c r="BG56" i="5"/>
  <c r="BH50" i="5"/>
  <c r="BG50" i="5"/>
  <c r="BG41" i="5"/>
  <c r="BH46" i="5"/>
  <c r="BG46" i="5"/>
  <c r="BH38" i="5"/>
  <c r="BG38" i="5"/>
  <c r="BH24" i="5"/>
  <c r="BG24" i="5"/>
  <c r="BG23" i="5" s="1"/>
  <c r="BG22" i="5" s="1"/>
  <c r="AR15" i="5"/>
  <c r="AZ91" i="3"/>
  <c r="H48" i="3"/>
  <c r="AZ87" i="3"/>
  <c r="AZ83" i="3"/>
  <c r="AZ76" i="3"/>
  <c r="AZ67" i="3"/>
  <c r="AZ62" i="3"/>
  <c r="BF62" i="3" s="1"/>
  <c r="BF61" i="3" s="1"/>
  <c r="BF58" i="3" s="1"/>
  <c r="BF11" i="3" s="1"/>
  <c r="BF10" i="3" s="1"/>
  <c r="AZ59" i="3"/>
  <c r="AZ53" i="3"/>
  <c r="AZ50" i="3"/>
  <c r="AZ43" i="3"/>
  <c r="AZ36" i="3"/>
  <c r="AZ30" i="3"/>
  <c r="AZ27" i="3"/>
  <c r="AZ14" i="3"/>
  <c r="AY91" i="3"/>
  <c r="AY90" i="3" s="1"/>
  <c r="AY53" i="3"/>
  <c r="AY50" i="3"/>
  <c r="AY43" i="3"/>
  <c r="AT36" i="3"/>
  <c r="AV36" i="3"/>
  <c r="AY36" i="3"/>
  <c r="AS67" i="3"/>
  <c r="AU67" i="3"/>
  <c r="AW67" i="3"/>
  <c r="AY67" i="3"/>
  <c r="AS62" i="3"/>
  <c r="AU62" i="3"/>
  <c r="AW62" i="3"/>
  <c r="AY62" i="3"/>
  <c r="AS59" i="3"/>
  <c r="AT59" i="3"/>
  <c r="AU59" i="3"/>
  <c r="AW59" i="3"/>
  <c r="AY59" i="3"/>
  <c r="AS91" i="3"/>
  <c r="AS90" i="3" s="1"/>
  <c r="AT91" i="3"/>
  <c r="AT90" i="3" s="1"/>
  <c r="AU91" i="3"/>
  <c r="AU90" i="3" s="1"/>
  <c r="AV91" i="3"/>
  <c r="AV90" i="3" s="1"/>
  <c r="AW91" i="3"/>
  <c r="AW90" i="3" s="1"/>
  <c r="AS87" i="3"/>
  <c r="AT87" i="3"/>
  <c r="AU87" i="3"/>
  <c r="AW87" i="3"/>
  <c r="AY87" i="3"/>
  <c r="AS83" i="3"/>
  <c r="AS82" i="3" s="1"/>
  <c r="AT83" i="3"/>
  <c r="AT82" i="3" s="1"/>
  <c r="AU83" i="3"/>
  <c r="AU82" i="3" s="1"/>
  <c r="AW83" i="3"/>
  <c r="AW82" i="3" s="1"/>
  <c r="AY83" i="3"/>
  <c r="AY82" i="3" s="1"/>
  <c r="AS76" i="3"/>
  <c r="AS75" i="3" s="1"/>
  <c r="AU76" i="3"/>
  <c r="AU75" i="3" s="1"/>
  <c r="AW76" i="3"/>
  <c r="AW75" i="3" s="1"/>
  <c r="AY76" i="3"/>
  <c r="AY75" i="3" s="1"/>
  <c r="AS34" i="3"/>
  <c r="AY30" i="3"/>
  <c r="AY29" i="3" s="1"/>
  <c r="AY27" i="3"/>
  <c r="AY26" i="3" s="1"/>
  <c r="AY14" i="3"/>
  <c r="AY13" i="3" s="1"/>
  <c r="AV23" i="3"/>
  <c r="AV31" i="3"/>
  <c r="AR28" i="3"/>
  <c r="AS284" i="5"/>
  <c r="AU284" i="5" s="1"/>
  <c r="BD232" i="5"/>
  <c r="BD154" i="5"/>
  <c r="BD113" i="5"/>
  <c r="AS440" i="5"/>
  <c r="AS439" i="5"/>
  <c r="AS438" i="5"/>
  <c r="AS437" i="5"/>
  <c r="AS436" i="5"/>
  <c r="AS435" i="5"/>
  <c r="AS434" i="5"/>
  <c r="AS433" i="5"/>
  <c r="AS432" i="5"/>
  <c r="AS431" i="5"/>
  <c r="AS430" i="5"/>
  <c r="AS429" i="5"/>
  <c r="AS428" i="5"/>
  <c r="BD420" i="5"/>
  <c r="AW420" i="5"/>
  <c r="AR406" i="5"/>
  <c r="BD16" i="5"/>
  <c r="BD17" i="5"/>
  <c r="BD18" i="5"/>
  <c r="BD19" i="5"/>
  <c r="BD20" i="5"/>
  <c r="BD21" i="5"/>
  <c r="BD22" i="5"/>
  <c r="BD23" i="5"/>
  <c r="BD24" i="5"/>
  <c r="BD25" i="5"/>
  <c r="BD27" i="5"/>
  <c r="BD28" i="5"/>
  <c r="BD29" i="5"/>
  <c r="BD30" i="5"/>
  <c r="BD31" i="5"/>
  <c r="BD33" i="5"/>
  <c r="BD34" i="5"/>
  <c r="BD35" i="5"/>
  <c r="BD36" i="5"/>
  <c r="BD37" i="5"/>
  <c r="BD38" i="5"/>
  <c r="BD39" i="5"/>
  <c r="BD40" i="5"/>
  <c r="BD41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BD59" i="5"/>
  <c r="BD60" i="5"/>
  <c r="BD61" i="5"/>
  <c r="BD62" i="5"/>
  <c r="BD63" i="5"/>
  <c r="BD64" i="5"/>
  <c r="BD65" i="5"/>
  <c r="BD66" i="5"/>
  <c r="BD67" i="5"/>
  <c r="BD68" i="5"/>
  <c r="BD69" i="5"/>
  <c r="BD70" i="5"/>
  <c r="BD71" i="5"/>
  <c r="BD72" i="5"/>
  <c r="BD73" i="5"/>
  <c r="BD74" i="5"/>
  <c r="BD75" i="5"/>
  <c r="BD76" i="5"/>
  <c r="BD77" i="5"/>
  <c r="BD78" i="5"/>
  <c r="BD79" i="5"/>
  <c r="BD81" i="5"/>
  <c r="BD82" i="5"/>
  <c r="BD83" i="5"/>
  <c r="BD84" i="5"/>
  <c r="BD85" i="5"/>
  <c r="BD86" i="5"/>
  <c r="BD87" i="5"/>
  <c r="BD88" i="5"/>
  <c r="BD89" i="5"/>
  <c r="BD90" i="5"/>
  <c r="BD91" i="5"/>
  <c r="BD92" i="5"/>
  <c r="BD93" i="5"/>
  <c r="BD94" i="5"/>
  <c r="BD95" i="5"/>
  <c r="BD96" i="5"/>
  <c r="BD97" i="5"/>
  <c r="BD98" i="5"/>
  <c r="BD99" i="5"/>
  <c r="BD100" i="5"/>
  <c r="BD101" i="5"/>
  <c r="BD102" i="5"/>
  <c r="BD103" i="5"/>
  <c r="BD104" i="5"/>
  <c r="BD105" i="5"/>
  <c r="BD106" i="5"/>
  <c r="BD107" i="5"/>
  <c r="BD108" i="5"/>
  <c r="BD109" i="5"/>
  <c r="BD110" i="5"/>
  <c r="BD111" i="5"/>
  <c r="BD112" i="5"/>
  <c r="BD114" i="5"/>
  <c r="BD115" i="5"/>
  <c r="BD116" i="5"/>
  <c r="BD117" i="5"/>
  <c r="BD119" i="5"/>
  <c r="BD120" i="5"/>
  <c r="BD121" i="5"/>
  <c r="BD122" i="5"/>
  <c r="BD123" i="5"/>
  <c r="BD124" i="5"/>
  <c r="BD125" i="5"/>
  <c r="BD126" i="5"/>
  <c r="BD127" i="5"/>
  <c r="BD128" i="5"/>
  <c r="BD129" i="5"/>
  <c r="BD133" i="5"/>
  <c r="BD134" i="5"/>
  <c r="BD135" i="5"/>
  <c r="BD136" i="5"/>
  <c r="BD137" i="5"/>
  <c r="BD138" i="5"/>
  <c r="BD139" i="5"/>
  <c r="BD140" i="5"/>
  <c r="BD141" i="5"/>
  <c r="BD142" i="5"/>
  <c r="BD143" i="5"/>
  <c r="BD144" i="5"/>
  <c r="BD145" i="5"/>
  <c r="BD146" i="5"/>
  <c r="BD147" i="5"/>
  <c r="BD148" i="5"/>
  <c r="BD149" i="5"/>
  <c r="BD150" i="5"/>
  <c r="BD151" i="5"/>
  <c r="BD152" i="5"/>
  <c r="BD155" i="5"/>
  <c r="BD429" i="5" s="1"/>
  <c r="BD156" i="5"/>
  <c r="BD157" i="5"/>
  <c r="BD158" i="5"/>
  <c r="BD159" i="5"/>
  <c r="BD160" i="5"/>
  <c r="BD161" i="5"/>
  <c r="BD162" i="5"/>
  <c r="BD430" i="5" s="1"/>
  <c r="BD163" i="5"/>
  <c r="BD165" i="5"/>
  <c r="BD166" i="5"/>
  <c r="BD167" i="5"/>
  <c r="BD168" i="5"/>
  <c r="BD169" i="5"/>
  <c r="BD170" i="5"/>
  <c r="BD171" i="5"/>
  <c r="BD437" i="5" s="1"/>
  <c r="BD173" i="5"/>
  <c r="BD174" i="5"/>
  <c r="BD180" i="5"/>
  <c r="BD181" i="5"/>
  <c r="BD183" i="5"/>
  <c r="BD184" i="5"/>
  <c r="BD185" i="5"/>
  <c r="BD186" i="5"/>
  <c r="BD187" i="5"/>
  <c r="BD188" i="5"/>
  <c r="BD439" i="5" s="1"/>
  <c r="BD190" i="5"/>
  <c r="BD191" i="5"/>
  <c r="BD192" i="5"/>
  <c r="BD193" i="5"/>
  <c r="BD194" i="5"/>
  <c r="BD195" i="5"/>
  <c r="BD196" i="5"/>
  <c r="BD438" i="5" s="1"/>
  <c r="BD197" i="5"/>
  <c r="BD200" i="5"/>
  <c r="BD201" i="5"/>
  <c r="BD202" i="5"/>
  <c r="BD203" i="5"/>
  <c r="BD204" i="5"/>
  <c r="BD205" i="5"/>
  <c r="BD206" i="5"/>
  <c r="BD207" i="5"/>
  <c r="BD208" i="5"/>
  <c r="BD209" i="5"/>
  <c r="BD210" i="5"/>
  <c r="BD211" i="5"/>
  <c r="BD212" i="5"/>
  <c r="BD213" i="5"/>
  <c r="BD215" i="5"/>
  <c r="BD216" i="5"/>
  <c r="BD217" i="5"/>
  <c r="BD220" i="5"/>
  <c r="BD221" i="5"/>
  <c r="BD222" i="5"/>
  <c r="BD223" i="5"/>
  <c r="BD224" i="5"/>
  <c r="BD225" i="5"/>
  <c r="BD226" i="5"/>
  <c r="BD227" i="5"/>
  <c r="BD228" i="5"/>
  <c r="BD230" i="5"/>
  <c r="BD231" i="5"/>
  <c r="BD233" i="5"/>
  <c r="BD234" i="5"/>
  <c r="BD235" i="5"/>
  <c r="BD236" i="5"/>
  <c r="BD237" i="5"/>
  <c r="BD238" i="5"/>
  <c r="BD239" i="5"/>
  <c r="BD240" i="5"/>
  <c r="BD241" i="5"/>
  <c r="BD242" i="5"/>
  <c r="BD432" i="5" s="1"/>
  <c r="BD245" i="5"/>
  <c r="BD246" i="5"/>
  <c r="BD247" i="5"/>
  <c r="BD248" i="5"/>
  <c r="BD249" i="5"/>
  <c r="BD250" i="5"/>
  <c r="BD251" i="5"/>
  <c r="BD252" i="5"/>
  <c r="BD253" i="5"/>
  <c r="BD254" i="5"/>
  <c r="BD255" i="5"/>
  <c r="BD256" i="5"/>
  <c r="BD257" i="5"/>
  <c r="BD258" i="5"/>
  <c r="BD259" i="5"/>
  <c r="BD260" i="5"/>
  <c r="BD261" i="5"/>
  <c r="BD262" i="5"/>
  <c r="BD263" i="5"/>
  <c r="BD264" i="5"/>
  <c r="BD265" i="5"/>
  <c r="BD266" i="5"/>
  <c r="BD267" i="5"/>
  <c r="BD268" i="5"/>
  <c r="BD270" i="5"/>
  <c r="BD271" i="5"/>
  <c r="BD272" i="5"/>
  <c r="BD273" i="5"/>
  <c r="BD274" i="5"/>
  <c r="BD275" i="5"/>
  <c r="BD276" i="5"/>
  <c r="BD277" i="5"/>
  <c r="BD278" i="5"/>
  <c r="BD279" i="5"/>
  <c r="BD280" i="5"/>
  <c r="BD281" i="5"/>
  <c r="BD282" i="5"/>
  <c r="BD283" i="5"/>
  <c r="BD284" i="5"/>
  <c r="BD285" i="5"/>
  <c r="BD286" i="5"/>
  <c r="BD287" i="5"/>
  <c r="BD288" i="5"/>
  <c r="BD289" i="5"/>
  <c r="BD290" i="5"/>
  <c r="BD291" i="5"/>
  <c r="BD292" i="5"/>
  <c r="BD293" i="5"/>
  <c r="BD294" i="5"/>
  <c r="BD295" i="5"/>
  <c r="BD296" i="5"/>
  <c r="BD297" i="5"/>
  <c r="BD298" i="5"/>
  <c r="BD299" i="5"/>
  <c r="BD300" i="5"/>
  <c r="BD301" i="5"/>
  <c r="BD302" i="5"/>
  <c r="BD303" i="5"/>
  <c r="BD304" i="5"/>
  <c r="BD305" i="5"/>
  <c r="BD306" i="5"/>
  <c r="BD307" i="5"/>
  <c r="BD308" i="5"/>
  <c r="BD309" i="5"/>
  <c r="BD310" i="5"/>
  <c r="BD311" i="5"/>
  <c r="BD312" i="5"/>
  <c r="BD313" i="5"/>
  <c r="BD314" i="5"/>
  <c r="BD315" i="5"/>
  <c r="BD316" i="5"/>
  <c r="BD317" i="5"/>
  <c r="BD436" i="5" s="1"/>
  <c r="BD319" i="5"/>
  <c r="BD320" i="5"/>
  <c r="BD321" i="5"/>
  <c r="BD322" i="5"/>
  <c r="BD323" i="5"/>
  <c r="BD324" i="5"/>
  <c r="BD325" i="5"/>
  <c r="BD326" i="5"/>
  <c r="BD327" i="5"/>
  <c r="BD328" i="5"/>
  <c r="BD329" i="5"/>
  <c r="BD330" i="5"/>
  <c r="BD331" i="5"/>
  <c r="BD332" i="5"/>
  <c r="BD333" i="5"/>
  <c r="BD334" i="5"/>
  <c r="BD335" i="5"/>
  <c r="BD336" i="5"/>
  <c r="BD337" i="5"/>
  <c r="BD338" i="5"/>
  <c r="BD339" i="5"/>
  <c r="BD340" i="5"/>
  <c r="BD341" i="5"/>
  <c r="BD342" i="5"/>
  <c r="BD343" i="5"/>
  <c r="BD344" i="5"/>
  <c r="BD345" i="5"/>
  <c r="BD346" i="5"/>
  <c r="BD347" i="5"/>
  <c r="BD348" i="5"/>
  <c r="BD349" i="5"/>
  <c r="BD351" i="5"/>
  <c r="BD352" i="5"/>
  <c r="BD353" i="5"/>
  <c r="BD354" i="5"/>
  <c r="BD355" i="5"/>
  <c r="BD356" i="5"/>
  <c r="BD357" i="5"/>
  <c r="BD358" i="5"/>
  <c r="BD359" i="5"/>
  <c r="BD360" i="5"/>
  <c r="BD361" i="5"/>
  <c r="BD362" i="5"/>
  <c r="BD363" i="5"/>
  <c r="BD364" i="5"/>
  <c r="BD365" i="5"/>
  <c r="BD366" i="5"/>
  <c r="BD367" i="5"/>
  <c r="BD368" i="5"/>
  <c r="BD369" i="5"/>
  <c r="BD370" i="5"/>
  <c r="BD371" i="5"/>
  <c r="BD434" i="5" s="1"/>
  <c r="BD372" i="5"/>
  <c r="BD373" i="5"/>
  <c r="BD374" i="5"/>
  <c r="BD375" i="5"/>
  <c r="BD376" i="5"/>
  <c r="BD377" i="5"/>
  <c r="BD378" i="5"/>
  <c r="BD379" i="5"/>
  <c r="BD380" i="5"/>
  <c r="BD381" i="5"/>
  <c r="BD431" i="5" s="1"/>
  <c r="BD383" i="5"/>
  <c r="BD384" i="5"/>
  <c r="BD385" i="5"/>
  <c r="BD386" i="5"/>
  <c r="BD387" i="5"/>
  <c r="BD388" i="5"/>
  <c r="BD389" i="5"/>
  <c r="BD390" i="5"/>
  <c r="BD391" i="5"/>
  <c r="BD392" i="5"/>
  <c r="BD393" i="5"/>
  <c r="BD394" i="5"/>
  <c r="BD395" i="5"/>
  <c r="BD396" i="5"/>
  <c r="BE396" i="5" s="1"/>
  <c r="BF396" i="5" s="1"/>
  <c r="BD397" i="5"/>
  <c r="BD398" i="5"/>
  <c r="BD399" i="5"/>
  <c r="BD400" i="5"/>
  <c r="BD401" i="5"/>
  <c r="BD402" i="5"/>
  <c r="BD404" i="5"/>
  <c r="BD405" i="5"/>
  <c r="BD406" i="5"/>
  <c r="BD407" i="5"/>
  <c r="BD408" i="5"/>
  <c r="BD409" i="5"/>
  <c r="BD410" i="5"/>
  <c r="BD411" i="5"/>
  <c r="BD412" i="5"/>
  <c r="BD413" i="5"/>
  <c r="BD414" i="5"/>
  <c r="BD415" i="5"/>
  <c r="BD416" i="5"/>
  <c r="BD417" i="5"/>
  <c r="BD418" i="5"/>
  <c r="BD419" i="5"/>
  <c r="BD15" i="5"/>
  <c r="AW262" i="5"/>
  <c r="AX56" i="3"/>
  <c r="AW224" i="5"/>
  <c r="AU223" i="5"/>
  <c r="AU222" i="5" s="1"/>
  <c r="AU221" i="5" s="1"/>
  <c r="AU216" i="5" s="1"/>
  <c r="AU215" i="5" s="1"/>
  <c r="AV223" i="5"/>
  <c r="AV222" i="5" s="1"/>
  <c r="AV221" i="5" s="1"/>
  <c r="AV216" i="5" s="1"/>
  <c r="AV215" i="5" s="1"/>
  <c r="AT223" i="5"/>
  <c r="AT222" i="5" s="1"/>
  <c r="AT221" i="5" s="1"/>
  <c r="AT216" i="5" s="1"/>
  <c r="AT215" i="5" s="1"/>
  <c r="AW239" i="5"/>
  <c r="AU418" i="5"/>
  <c r="AV418" i="5"/>
  <c r="AW212" i="5"/>
  <c r="AU273" i="5"/>
  <c r="AU272" i="5" s="1"/>
  <c r="AU271" i="5" s="1"/>
  <c r="AV273" i="5"/>
  <c r="AV272" i="5" s="1"/>
  <c r="AV271" i="5" s="1"/>
  <c r="AT273" i="5"/>
  <c r="AT272" i="5" s="1"/>
  <c r="AT271" i="5" s="1"/>
  <c r="AT277" i="5"/>
  <c r="AT276" i="5" s="1"/>
  <c r="AT275" i="5" s="1"/>
  <c r="AW274" i="5"/>
  <c r="AU399" i="5"/>
  <c r="AV399" i="5"/>
  <c r="AT399" i="5"/>
  <c r="AS412" i="5"/>
  <c r="AT418" i="5"/>
  <c r="AT415" i="5"/>
  <c r="AT412" i="5"/>
  <c r="AT407" i="5"/>
  <c r="AT404" i="5"/>
  <c r="AT401" i="5"/>
  <c r="AT391" i="5"/>
  <c r="AT390" i="5" s="1"/>
  <c r="AT386" i="5"/>
  <c r="AT385" i="5" s="1"/>
  <c r="AT375" i="5"/>
  <c r="AT374" i="5" s="1"/>
  <c r="AT373" i="5" s="1"/>
  <c r="AT371" i="5" s="1"/>
  <c r="AT434" i="5" s="1"/>
  <c r="AT359" i="5"/>
  <c r="AT358" i="5" s="1"/>
  <c r="AT356" i="5"/>
  <c r="AT354" i="5"/>
  <c r="AT347" i="5"/>
  <c r="AT346" i="5" s="1"/>
  <c r="AT345" i="5" s="1"/>
  <c r="AT343" i="5" s="1"/>
  <c r="AT342" i="5" s="1"/>
  <c r="AT340" i="5"/>
  <c r="AT339" i="5" s="1"/>
  <c r="AT338" i="5" s="1"/>
  <c r="AT336" i="5" s="1"/>
  <c r="AT335" i="5" s="1"/>
  <c r="AT333" i="5"/>
  <c r="AT332" i="5" s="1"/>
  <c r="AT331" i="5" s="1"/>
  <c r="AT329" i="5" s="1"/>
  <c r="AT323" i="5"/>
  <c r="AT322" i="5" s="1"/>
  <c r="AT321" i="5" s="1"/>
  <c r="AT317" i="5" s="1"/>
  <c r="AT436" i="5" s="1"/>
  <c r="AT313" i="5"/>
  <c r="AT312" i="5"/>
  <c r="AT311" i="5" s="1"/>
  <c r="AT309" i="5" s="1"/>
  <c r="AT308" i="5" s="1"/>
  <c r="AT298" i="5"/>
  <c r="AT297" i="5" s="1"/>
  <c r="AT296" i="5" s="1"/>
  <c r="AT294" i="5" s="1"/>
  <c r="AT293" i="5" s="1"/>
  <c r="AT287" i="5"/>
  <c r="AT286" i="5" s="1"/>
  <c r="AT285" i="5" s="1"/>
  <c r="AT283" i="5" s="1"/>
  <c r="AT260" i="5"/>
  <c r="AT259" i="5" s="1"/>
  <c r="AT258" i="5" s="1"/>
  <c r="AT254" i="5" s="1"/>
  <c r="AT250" i="5"/>
  <c r="AT247" i="5" s="1"/>
  <c r="AT246" i="5" s="1"/>
  <c r="AT242" i="5" s="1"/>
  <c r="AT432" i="5" s="1"/>
  <c r="AT237" i="5"/>
  <c r="AT236" i="5" s="1"/>
  <c r="AT235" i="5" s="1"/>
  <c r="AT232" i="5" s="1"/>
  <c r="AT209" i="5"/>
  <c r="AT208" i="5" s="1"/>
  <c r="AT203" i="5"/>
  <c r="AT202" i="5" s="1"/>
  <c r="AT193" i="5"/>
  <c r="AT192" i="5" s="1"/>
  <c r="AT191" i="5" s="1"/>
  <c r="AT188" i="5" s="1"/>
  <c r="AT439" i="5" s="1"/>
  <c r="AT181" i="5"/>
  <c r="AT180" i="5" s="1"/>
  <c r="AT174" i="5" s="1"/>
  <c r="AT171" i="5" s="1"/>
  <c r="AT437" i="5" s="1"/>
  <c r="AT167" i="5"/>
  <c r="AT166" i="5" s="1"/>
  <c r="AT165" i="5" s="1"/>
  <c r="AT162" i="5" s="1"/>
  <c r="AT430" i="5" s="1"/>
  <c r="AT159" i="5"/>
  <c r="AT158" i="5" s="1"/>
  <c r="AT157" i="5" s="1"/>
  <c r="AT155" i="5" s="1"/>
  <c r="AT429" i="5" s="1"/>
  <c r="AT138" i="5"/>
  <c r="AT137" i="5" s="1"/>
  <c r="AT133" i="5" s="1"/>
  <c r="AT127" i="5" s="1"/>
  <c r="AT126" i="5" s="1"/>
  <c r="AT129" i="5"/>
  <c r="AT122" i="5"/>
  <c r="AT121" i="5" s="1"/>
  <c r="AT120" i="5" s="1"/>
  <c r="AT117" i="5" s="1"/>
  <c r="AT116" i="5" s="1"/>
  <c r="AT109" i="5"/>
  <c r="AT68" i="5"/>
  <c r="AT56" i="5"/>
  <c r="AT50" i="5"/>
  <c r="AT46" i="5"/>
  <c r="AT41" i="5"/>
  <c r="AT38" i="5"/>
  <c r="AT24" i="5"/>
  <c r="AT23" i="5"/>
  <c r="AT22" i="5" s="1"/>
  <c r="AT20" i="5" s="1"/>
  <c r="AT19" i="5" s="1"/>
  <c r="AT8" i="5" s="1"/>
  <c r="AT7" i="5" s="1"/>
  <c r="AU14" i="5"/>
  <c r="AU13" i="5" s="1"/>
  <c r="AU12" i="5" s="1"/>
  <c r="AU23" i="5"/>
  <c r="AU22" i="5" s="1"/>
  <c r="AU20" i="5" s="1"/>
  <c r="AU19" i="5" s="1"/>
  <c r="AU24" i="5"/>
  <c r="AU38" i="5"/>
  <c r="AU41" i="5"/>
  <c r="AU46" i="5"/>
  <c r="AU50" i="5"/>
  <c r="AU56" i="5"/>
  <c r="AU68" i="5"/>
  <c r="AU109" i="5"/>
  <c r="AU122" i="5"/>
  <c r="AU121" i="5" s="1"/>
  <c r="AU120" i="5" s="1"/>
  <c r="AU117" i="5" s="1"/>
  <c r="AU116" i="5" s="1"/>
  <c r="AU129" i="5"/>
  <c r="AU138" i="5"/>
  <c r="AU137" i="5" s="1"/>
  <c r="AU133" i="5" s="1"/>
  <c r="AU127" i="5" s="1"/>
  <c r="AU126" i="5" s="1"/>
  <c r="AU159" i="5"/>
  <c r="AU158" i="5" s="1"/>
  <c r="AU157" i="5" s="1"/>
  <c r="AU155" i="5" s="1"/>
  <c r="AU429" i="5" s="1"/>
  <c r="AU167" i="5"/>
  <c r="AU166" i="5" s="1"/>
  <c r="AU165" i="5" s="1"/>
  <c r="AU162" i="5" s="1"/>
  <c r="AU430" i="5" s="1"/>
  <c r="AU181" i="5"/>
  <c r="AU180" i="5" s="1"/>
  <c r="AU174" i="5" s="1"/>
  <c r="AU171" i="5" s="1"/>
  <c r="AU437" i="5" s="1"/>
  <c r="AU193" i="5"/>
  <c r="AU192" i="5" s="1"/>
  <c r="AU191" i="5" s="1"/>
  <c r="AU188" i="5" s="1"/>
  <c r="AU439" i="5" s="1"/>
  <c r="AU203" i="5"/>
  <c r="AU202" i="5" s="1"/>
  <c r="AU209" i="5"/>
  <c r="AU208" i="5" s="1"/>
  <c r="AU237" i="5"/>
  <c r="AU236" i="5" s="1"/>
  <c r="AU235" i="5" s="1"/>
  <c r="AU232" i="5" s="1"/>
  <c r="AU250" i="5"/>
  <c r="AU247" i="5" s="1"/>
  <c r="AU246" i="5" s="1"/>
  <c r="AU242" i="5" s="1"/>
  <c r="AU432" i="5" s="1"/>
  <c r="AU260" i="5"/>
  <c r="AU259" i="5" s="1"/>
  <c r="AU258" i="5" s="1"/>
  <c r="AU277" i="5"/>
  <c r="AU276" i="5" s="1"/>
  <c r="AU275" i="5" s="1"/>
  <c r="AU287" i="5"/>
  <c r="AU286" i="5" s="1"/>
  <c r="AU285" i="5" s="1"/>
  <c r="AU283" i="5" s="1"/>
  <c r="AU298" i="5"/>
  <c r="AU297" i="5" s="1"/>
  <c r="AU296" i="5" s="1"/>
  <c r="AU294" i="5" s="1"/>
  <c r="AU293" i="5" s="1"/>
  <c r="AU312" i="5"/>
  <c r="AU311" i="5" s="1"/>
  <c r="AU309" i="5" s="1"/>
  <c r="AU308" i="5" s="1"/>
  <c r="AU313" i="5"/>
  <c r="AU323" i="5"/>
  <c r="AU322" i="5" s="1"/>
  <c r="AU321" i="5" s="1"/>
  <c r="AU317" i="5" s="1"/>
  <c r="AU436" i="5" s="1"/>
  <c r="AU333" i="5"/>
  <c r="AU332" i="5" s="1"/>
  <c r="AU331" i="5" s="1"/>
  <c r="AU329" i="5" s="1"/>
  <c r="AU340" i="5"/>
  <c r="AU339" i="5" s="1"/>
  <c r="AU338" i="5" s="1"/>
  <c r="AU336" i="5" s="1"/>
  <c r="AU335" i="5" s="1"/>
  <c r="AU347" i="5"/>
  <c r="AU346" i="5" s="1"/>
  <c r="AU345" i="5" s="1"/>
  <c r="AU343" i="5" s="1"/>
  <c r="AU342" i="5" s="1"/>
  <c r="AU354" i="5"/>
  <c r="AU356" i="5"/>
  <c r="AU359" i="5"/>
  <c r="AU358" i="5" s="1"/>
  <c r="AU375" i="5"/>
  <c r="AU374" i="5" s="1"/>
  <c r="AU373" i="5" s="1"/>
  <c r="AU371" i="5" s="1"/>
  <c r="AU434" i="5" s="1"/>
  <c r="AU386" i="5"/>
  <c r="AU385" i="5" s="1"/>
  <c r="AU391" i="5"/>
  <c r="AU390" i="5" s="1"/>
  <c r="AU401" i="5"/>
  <c r="AU404" i="5"/>
  <c r="AU407" i="5"/>
  <c r="AU412" i="5"/>
  <c r="AU415" i="5"/>
  <c r="AW419" i="5"/>
  <c r="AW417" i="5"/>
  <c r="AW416" i="5"/>
  <c r="AW414" i="5"/>
  <c r="AW413" i="5"/>
  <c r="AW411" i="5"/>
  <c r="AW410" i="5"/>
  <c r="AW409" i="5"/>
  <c r="AW408" i="5"/>
  <c r="AV415" i="5"/>
  <c r="AV412" i="5"/>
  <c r="AV407" i="5"/>
  <c r="AV404" i="5"/>
  <c r="AV401" i="5"/>
  <c r="AV391" i="5"/>
  <c r="AV390" i="5" s="1"/>
  <c r="AV386" i="5"/>
  <c r="AV385" i="5" s="1"/>
  <c r="AV375" i="5"/>
  <c r="AV374" i="5" s="1"/>
  <c r="AV373" i="5" s="1"/>
  <c r="AV371" i="5" s="1"/>
  <c r="AV434" i="5" s="1"/>
  <c r="AV359" i="5"/>
  <c r="AV358" i="5" s="1"/>
  <c r="AV356" i="5"/>
  <c r="AV354" i="5"/>
  <c r="AV347" i="5"/>
  <c r="AV346" i="5" s="1"/>
  <c r="AV345" i="5" s="1"/>
  <c r="AV343" i="5" s="1"/>
  <c r="AV342" i="5" s="1"/>
  <c r="AV340" i="5"/>
  <c r="AV339" i="5" s="1"/>
  <c r="AV338" i="5" s="1"/>
  <c r="AV336" i="5" s="1"/>
  <c r="AV335" i="5" s="1"/>
  <c r="AV333" i="5"/>
  <c r="AV332" i="5" s="1"/>
  <c r="AV331" i="5" s="1"/>
  <c r="AV329" i="5" s="1"/>
  <c r="AV323" i="5"/>
  <c r="AV322" i="5" s="1"/>
  <c r="AV321" i="5" s="1"/>
  <c r="AV317" i="5" s="1"/>
  <c r="AV436" i="5" s="1"/>
  <c r="AV313" i="5"/>
  <c r="AV312" i="5"/>
  <c r="AV311" i="5" s="1"/>
  <c r="AV309" i="5" s="1"/>
  <c r="AV308" i="5" s="1"/>
  <c r="AV298" i="5"/>
  <c r="AV297" i="5" s="1"/>
  <c r="AV296" i="5" s="1"/>
  <c r="AV294" i="5" s="1"/>
  <c r="AV293" i="5" s="1"/>
  <c r="AV287" i="5"/>
  <c r="AV286" i="5" s="1"/>
  <c r="AV285" i="5" s="1"/>
  <c r="AV283" i="5" s="1"/>
  <c r="AV277" i="5"/>
  <c r="AV276" i="5" s="1"/>
  <c r="AV275" i="5" s="1"/>
  <c r="AV260" i="5"/>
  <c r="AV259" i="5" s="1"/>
  <c r="AV258" i="5" s="1"/>
  <c r="AV250" i="5"/>
  <c r="AV247" i="5" s="1"/>
  <c r="AV246" i="5" s="1"/>
  <c r="AV242" i="5" s="1"/>
  <c r="AV432" i="5" s="1"/>
  <c r="AV237" i="5"/>
  <c r="AV236" i="5" s="1"/>
  <c r="AV235" i="5" s="1"/>
  <c r="AV232" i="5" s="1"/>
  <c r="AV209" i="5"/>
  <c r="AV208" i="5" s="1"/>
  <c r="AV203" i="5"/>
  <c r="AV202" i="5" s="1"/>
  <c r="AV193" i="5"/>
  <c r="AV192" i="5" s="1"/>
  <c r="AV191" i="5" s="1"/>
  <c r="AV188" i="5" s="1"/>
  <c r="AV439" i="5" s="1"/>
  <c r="AV181" i="5"/>
  <c r="AV180" i="5" s="1"/>
  <c r="AV174" i="5" s="1"/>
  <c r="AV171" i="5" s="1"/>
  <c r="AV437" i="5" s="1"/>
  <c r="AV167" i="5"/>
  <c r="AV166" i="5" s="1"/>
  <c r="AV165" i="5" s="1"/>
  <c r="AV162" i="5" s="1"/>
  <c r="AV430" i="5" s="1"/>
  <c r="AV159" i="5"/>
  <c r="AV158" i="5" s="1"/>
  <c r="AV157" i="5" s="1"/>
  <c r="AV155" i="5" s="1"/>
  <c r="AV429" i="5" s="1"/>
  <c r="AV138" i="5"/>
  <c r="AV137" i="5" s="1"/>
  <c r="AV133" i="5" s="1"/>
  <c r="AV127" i="5" s="1"/>
  <c r="AV126" i="5" s="1"/>
  <c r="AV129" i="5"/>
  <c r="AV122" i="5"/>
  <c r="AV121" i="5" s="1"/>
  <c r="AV120" i="5" s="1"/>
  <c r="AV117" i="5" s="1"/>
  <c r="AV116" i="5" s="1"/>
  <c r="AV109" i="5"/>
  <c r="AV68" i="5"/>
  <c r="AV56" i="5"/>
  <c r="AV50" i="5"/>
  <c r="AV46" i="5"/>
  <c r="AV41" i="5"/>
  <c r="AV38" i="5"/>
  <c r="AV24" i="5"/>
  <c r="AV23" i="5"/>
  <c r="AV22" i="5" s="1"/>
  <c r="AV20" i="5" s="1"/>
  <c r="AV19" i="5" s="1"/>
  <c r="AV14" i="5"/>
  <c r="AV13" i="5" s="1"/>
  <c r="AV12" i="5" s="1"/>
  <c r="AS7" i="5"/>
  <c r="AV27" i="3"/>
  <c r="AX72" i="3"/>
  <c r="AX80" i="3"/>
  <c r="AR84" i="3"/>
  <c r="AR85" i="3"/>
  <c r="AX85" i="3" s="1"/>
  <c r="AR86" i="3"/>
  <c r="AR88" i="3"/>
  <c r="AR89" i="3"/>
  <c r="AR93" i="3"/>
  <c r="AR91" i="3" s="1"/>
  <c r="AR90" i="3" s="1"/>
  <c r="AR94" i="3"/>
  <c r="AX94" i="3" s="1"/>
  <c r="AT70" i="3"/>
  <c r="AT67" i="3" s="1"/>
  <c r="AU29" i="3"/>
  <c r="AW29" i="3"/>
  <c r="AT30" i="3"/>
  <c r="AT27" i="3"/>
  <c r="AT26" i="3" s="1"/>
  <c r="AV42" i="3"/>
  <c r="AW14" i="3"/>
  <c r="AW13" i="3" s="1"/>
  <c r="AU53" i="3"/>
  <c r="AW53" i="3"/>
  <c r="AU50" i="3"/>
  <c r="AW50" i="3"/>
  <c r="AU26" i="3"/>
  <c r="AW26" i="3"/>
  <c r="AU14" i="3"/>
  <c r="AU13" i="3" s="1"/>
  <c r="AT16" i="3"/>
  <c r="AT17" i="3"/>
  <c r="AT18" i="3"/>
  <c r="AT19" i="3"/>
  <c r="AT20" i="3"/>
  <c r="AT21" i="3"/>
  <c r="AT22" i="3"/>
  <c r="AT23" i="3"/>
  <c r="AT24" i="3"/>
  <c r="AT25" i="3"/>
  <c r="AT32" i="3"/>
  <c r="AT33" i="3"/>
  <c r="AT37" i="3"/>
  <c r="AT40" i="3"/>
  <c r="AT41" i="3"/>
  <c r="AT43" i="3"/>
  <c r="AT44" i="3"/>
  <c r="AT45" i="3"/>
  <c r="AT46" i="3"/>
  <c r="AT47" i="3"/>
  <c r="AT51" i="3"/>
  <c r="AT50" i="3" s="1"/>
  <c r="AT55" i="3"/>
  <c r="AT53" i="3" s="1"/>
  <c r="AT63" i="3"/>
  <c r="AT65" i="3"/>
  <c r="AT66" i="3"/>
  <c r="AT81" i="3"/>
  <c r="AT76" i="3" s="1"/>
  <c r="AT75" i="3" s="1"/>
  <c r="AT86" i="3"/>
  <c r="BK441" i="5" l="1"/>
  <c r="AZ90" i="3"/>
  <c r="BD435" i="5"/>
  <c r="BD440" i="5"/>
  <c r="BH429" i="5"/>
  <c r="BN429" i="5"/>
  <c r="BH253" i="5"/>
  <c r="BH195" i="5"/>
  <c r="BH215" i="5"/>
  <c r="BH330" i="5"/>
  <c r="BD433" i="5"/>
  <c r="BH23" i="5"/>
  <c r="BH312" i="5"/>
  <c r="BH335" i="5"/>
  <c r="BH337" i="5"/>
  <c r="BH116" i="5"/>
  <c r="BN271" i="5"/>
  <c r="BN267" i="5" s="1"/>
  <c r="BN252" i="5" s="1"/>
  <c r="BH267" i="5"/>
  <c r="BH170" i="5"/>
  <c r="BD428" i="5"/>
  <c r="BD441" i="5" s="1"/>
  <c r="BH247" i="5"/>
  <c r="BH373" i="5"/>
  <c r="BH342" i="5"/>
  <c r="BH161" i="5"/>
  <c r="BH293" i="5"/>
  <c r="BJ284" i="5" s="1"/>
  <c r="BH328" i="5"/>
  <c r="BN398" i="5"/>
  <c r="BH282" i="5"/>
  <c r="BH231" i="5"/>
  <c r="AZ26" i="3"/>
  <c r="AZ29" i="3"/>
  <c r="AZ75" i="3"/>
  <c r="AZ13" i="3"/>
  <c r="AZ82" i="3"/>
  <c r="BH358" i="5"/>
  <c r="BH137" i="5"/>
  <c r="BG158" i="5"/>
  <c r="BG157" i="5" s="1"/>
  <c r="BG154" i="5" s="1"/>
  <c r="BG153" i="5" s="1"/>
  <c r="BG322" i="5"/>
  <c r="BG321" i="5" s="1"/>
  <c r="BG316" i="5" s="1"/>
  <c r="AS6" i="5"/>
  <c r="AS5" i="5" s="1"/>
  <c r="BH406" i="5"/>
  <c r="BH380" i="5"/>
  <c r="BH49" i="5"/>
  <c r="BH31" i="5" s="1"/>
  <c r="BG37" i="5"/>
  <c r="BG137" i="5"/>
  <c r="BG133" i="5" s="1"/>
  <c r="BG126" i="5" s="1"/>
  <c r="BG174" i="5"/>
  <c r="BG170" i="5" s="1"/>
  <c r="BG398" i="5"/>
  <c r="BH154" i="5"/>
  <c r="BG406" i="5"/>
  <c r="BG352" i="5"/>
  <c r="BG349" i="5" s="1"/>
  <c r="BH37" i="5"/>
  <c r="BG201" i="5"/>
  <c r="BG195" i="5" s="1"/>
  <c r="BG49" i="5"/>
  <c r="BG384" i="5"/>
  <c r="BG380" i="5" s="1"/>
  <c r="BG379" i="5" s="1"/>
  <c r="BG281" i="5"/>
  <c r="BG267" i="5"/>
  <c r="BG252" i="5" s="1"/>
  <c r="BG214" i="5"/>
  <c r="BA427" i="5"/>
  <c r="BH322" i="5"/>
  <c r="AT62" i="3"/>
  <c r="AT61" i="3" s="1"/>
  <c r="AT58" i="3" s="1"/>
  <c r="AS74" i="3"/>
  <c r="AS61" i="3"/>
  <c r="AS58" i="3" s="1"/>
  <c r="AZ74" i="3"/>
  <c r="AZ61" i="3"/>
  <c r="AZ35" i="3"/>
  <c r="AW272" i="5"/>
  <c r="BE272" i="5" s="1"/>
  <c r="BF272" i="5" s="1"/>
  <c r="AT74" i="3"/>
  <c r="AY35" i="3"/>
  <c r="AY34" i="3" s="1"/>
  <c r="AU74" i="3"/>
  <c r="AY74" i="3"/>
  <c r="AW74" i="3"/>
  <c r="AU35" i="3"/>
  <c r="AU34" i="3" s="1"/>
  <c r="AY12" i="3"/>
  <c r="BE224" i="5"/>
  <c r="BF224" i="5" s="1"/>
  <c r="BC427" i="5"/>
  <c r="BE419" i="5"/>
  <c r="BF419" i="5" s="1"/>
  <c r="BE414" i="5"/>
  <c r="BF414" i="5" s="1"/>
  <c r="BD214" i="5"/>
  <c r="BD427" i="5" s="1"/>
  <c r="AX427" i="5"/>
  <c r="BE420" i="5"/>
  <c r="BF420" i="5" s="1"/>
  <c r="BE413" i="5"/>
  <c r="BF413" i="5" s="1"/>
  <c r="AV440" i="5"/>
  <c r="BE409" i="5"/>
  <c r="BF409" i="5" s="1"/>
  <c r="BE416" i="5"/>
  <c r="BF416" i="5" s="1"/>
  <c r="AV406" i="5"/>
  <c r="BE274" i="5"/>
  <c r="BF274" i="5" s="1"/>
  <c r="BE239" i="5"/>
  <c r="BF239" i="5" s="1"/>
  <c r="AZ427" i="5"/>
  <c r="AU440" i="5"/>
  <c r="BE411" i="5"/>
  <c r="BF411" i="5" s="1"/>
  <c r="BE417" i="5"/>
  <c r="BF417" i="5" s="1"/>
  <c r="AS441" i="5"/>
  <c r="BE410" i="5"/>
  <c r="BF410" i="5" s="1"/>
  <c r="AT440" i="5"/>
  <c r="AV398" i="5"/>
  <c r="BE212" i="5"/>
  <c r="BF212" i="5" s="1"/>
  <c r="BE262" i="5"/>
  <c r="BF262" i="5" s="1"/>
  <c r="BE408" i="5"/>
  <c r="BF408" i="5" s="1"/>
  <c r="AT406" i="5"/>
  <c r="AU406" i="5"/>
  <c r="AU398" i="5"/>
  <c r="AW418" i="5"/>
  <c r="BE418" i="5" s="1"/>
  <c r="BF418" i="5" s="1"/>
  <c r="AU12" i="3"/>
  <c r="AR87" i="3"/>
  <c r="AX93" i="3"/>
  <c r="AX91" i="3" s="1"/>
  <c r="AX90" i="3" s="1"/>
  <c r="AV26" i="3"/>
  <c r="AW273" i="5"/>
  <c r="BE273" i="5" s="1"/>
  <c r="BF273" i="5" s="1"/>
  <c r="AU268" i="5"/>
  <c r="AU267" i="5" s="1"/>
  <c r="AW271" i="5"/>
  <c r="BE271" i="5" s="1"/>
  <c r="BF271" i="5" s="1"/>
  <c r="AV268" i="5"/>
  <c r="AV267" i="5" s="1"/>
  <c r="AT268" i="5"/>
  <c r="AT267" i="5" s="1"/>
  <c r="AW412" i="5"/>
  <c r="BE412" i="5" s="1"/>
  <c r="BF412" i="5" s="1"/>
  <c r="AT353" i="5"/>
  <c r="AT352" i="5" s="1"/>
  <c r="AT350" i="5" s="1"/>
  <c r="AT349" i="5" s="1"/>
  <c r="AU384" i="5"/>
  <c r="AU381" i="5" s="1"/>
  <c r="AU353" i="5"/>
  <c r="AU352" i="5" s="1"/>
  <c r="AU350" i="5" s="1"/>
  <c r="AU435" i="5" s="1"/>
  <c r="AU201" i="5"/>
  <c r="AU196" i="5" s="1"/>
  <c r="AU438" i="5" s="1"/>
  <c r="AU49" i="5"/>
  <c r="AT398" i="5"/>
  <c r="AT384" i="5"/>
  <c r="AT381" i="5" s="1"/>
  <c r="AT431" i="5" s="1"/>
  <c r="AT201" i="5"/>
  <c r="AT196" i="5" s="1"/>
  <c r="AT438" i="5" s="1"/>
  <c r="AT49" i="5"/>
  <c r="AT37" i="5"/>
  <c r="AT170" i="5"/>
  <c r="AT316" i="5"/>
  <c r="AT161" i="5"/>
  <c r="AT187" i="5"/>
  <c r="AT231" i="5"/>
  <c r="AT241" i="5"/>
  <c r="AT328" i="5"/>
  <c r="AT154" i="5"/>
  <c r="AT282" i="5"/>
  <c r="AT370" i="5"/>
  <c r="AT369" i="5" s="1"/>
  <c r="AV384" i="5"/>
  <c r="AV381" i="5" s="1"/>
  <c r="AV431" i="5" s="1"/>
  <c r="AT253" i="5"/>
  <c r="AU37" i="5"/>
  <c r="AU253" i="5"/>
  <c r="AU254" i="5"/>
  <c r="AU170" i="5"/>
  <c r="AU328" i="5"/>
  <c r="AU161" i="5"/>
  <c r="AU316" i="5"/>
  <c r="AU282" i="5"/>
  <c r="AU241" i="5"/>
  <c r="AU154" i="5"/>
  <c r="AU153" i="5" s="1"/>
  <c r="AU370" i="5"/>
  <c r="AU369" i="5" s="1"/>
  <c r="AU231" i="5"/>
  <c r="AU187" i="5"/>
  <c r="AU10" i="5"/>
  <c r="AU11" i="5"/>
  <c r="AV49" i="5"/>
  <c r="AV353" i="5"/>
  <c r="AV352" i="5" s="1"/>
  <c r="AV350" i="5" s="1"/>
  <c r="AV349" i="5" s="1"/>
  <c r="AW407" i="5"/>
  <c r="AW415" i="5"/>
  <c r="BE415" i="5" s="1"/>
  <c r="BF415" i="5" s="1"/>
  <c r="AV37" i="5"/>
  <c r="AV10" i="5"/>
  <c r="AV11" i="5"/>
  <c r="AV154" i="5"/>
  <c r="AV201" i="5"/>
  <c r="AV196" i="5" s="1"/>
  <c r="AV438" i="5" s="1"/>
  <c r="AV241" i="5"/>
  <c r="AV316" i="5"/>
  <c r="AV161" i="5"/>
  <c r="AV187" i="5"/>
  <c r="AV253" i="5"/>
  <c r="AV254" i="5"/>
  <c r="AV282" i="5"/>
  <c r="AV328" i="5"/>
  <c r="AV170" i="5"/>
  <c r="AV231" i="5"/>
  <c r="AV370" i="5"/>
  <c r="AV369" i="5" s="1"/>
  <c r="AT14" i="3"/>
  <c r="AT13" i="3" s="1"/>
  <c r="AT35" i="3"/>
  <c r="AT34" i="3" s="1"/>
  <c r="AT29" i="3"/>
  <c r="AW12" i="3"/>
  <c r="BJ283" i="5" l="1"/>
  <c r="BJ440" i="5" s="1"/>
  <c r="BJ441" i="5" s="1"/>
  <c r="BH379" i="5"/>
  <c r="BH370" i="5"/>
  <c r="BH22" i="5"/>
  <c r="BH252" i="5"/>
  <c r="BH397" i="5"/>
  <c r="BN397" i="5"/>
  <c r="BH169" i="5"/>
  <c r="BH153" i="5"/>
  <c r="BH352" i="5"/>
  <c r="BH246" i="5"/>
  <c r="BH311" i="5"/>
  <c r="BH329" i="5"/>
  <c r="BH321" i="5"/>
  <c r="BH29" i="5"/>
  <c r="BH162" i="5"/>
  <c r="BH336" i="5"/>
  <c r="AZ34" i="3"/>
  <c r="AZ58" i="3"/>
  <c r="AZ12" i="3"/>
  <c r="BG13" i="5"/>
  <c r="BG12" i="5" s="1"/>
  <c r="BG8" i="5" s="1"/>
  <c r="BG7" i="5" s="1"/>
  <c r="BH133" i="5"/>
  <c r="AV433" i="5"/>
  <c r="BG315" i="5"/>
  <c r="BG36" i="5"/>
  <c r="BG28" i="5" s="1"/>
  <c r="BG27" i="5" s="1"/>
  <c r="BG397" i="5"/>
  <c r="BG394" i="5" s="1"/>
  <c r="BG393" i="5" s="1"/>
  <c r="AT153" i="5"/>
  <c r="BG169" i="5"/>
  <c r="AV153" i="5"/>
  <c r="BH36" i="5"/>
  <c r="AT33" i="5"/>
  <c r="AU433" i="5"/>
  <c r="AU61" i="3"/>
  <c r="AU58" i="3" s="1"/>
  <c r="AU11" i="3" s="1"/>
  <c r="AU10" i="3" s="1"/>
  <c r="AW35" i="3"/>
  <c r="AW34" i="3" s="1"/>
  <c r="AT12" i="3"/>
  <c r="AT11" i="3" s="1"/>
  <c r="AT10" i="3" s="1"/>
  <c r="AV435" i="5"/>
  <c r="AT435" i="5"/>
  <c r="BE407" i="5"/>
  <c r="BF407" i="5" s="1"/>
  <c r="AW406" i="5"/>
  <c r="BE406" i="5" s="1"/>
  <c r="BF406" i="5" s="1"/>
  <c r="AU380" i="5"/>
  <c r="AU379" i="5" s="1"/>
  <c r="AU431" i="5"/>
  <c r="AT433" i="5"/>
  <c r="AU397" i="5"/>
  <c r="AU395" i="5" s="1"/>
  <c r="AU394" i="5" s="1"/>
  <c r="AU393" i="5" s="1"/>
  <c r="AV397" i="5"/>
  <c r="AV395" i="5" s="1"/>
  <c r="AV394" i="5" s="1"/>
  <c r="AV393" i="5" s="1"/>
  <c r="AU195" i="5"/>
  <c r="AU169" i="5" s="1"/>
  <c r="AV36" i="5"/>
  <c r="AV29" i="5" s="1"/>
  <c r="AV28" i="5" s="1"/>
  <c r="AV27" i="5" s="1"/>
  <c r="AT397" i="5"/>
  <c r="AT395" i="5" s="1"/>
  <c r="AT394" i="5" s="1"/>
  <c r="AT393" i="5" s="1"/>
  <c r="AU214" i="5"/>
  <c r="AT380" i="5"/>
  <c r="AT379" i="5" s="1"/>
  <c r="AU36" i="5"/>
  <c r="AU29" i="5" s="1"/>
  <c r="AU28" i="5" s="1"/>
  <c r="AU27" i="5" s="1"/>
  <c r="AV380" i="5"/>
  <c r="AV379" i="5" s="1"/>
  <c r="AT214" i="5"/>
  <c r="AU349" i="5"/>
  <c r="AU315" i="5" s="1"/>
  <c r="AT252" i="5"/>
  <c r="AT315" i="5"/>
  <c r="AT195" i="5"/>
  <c r="AT169" i="5" s="1"/>
  <c r="AT36" i="5"/>
  <c r="AT29" i="5" s="1"/>
  <c r="AT28" i="5" s="1"/>
  <c r="AT27" i="5" s="1"/>
  <c r="AU9" i="5"/>
  <c r="AU8" i="5" s="1"/>
  <c r="AU7" i="5" s="1"/>
  <c r="AU252" i="5"/>
  <c r="AV252" i="5"/>
  <c r="AV214" i="5"/>
  <c r="AV9" i="5"/>
  <c r="AV8" i="5" s="1"/>
  <c r="AV7" i="5" s="1"/>
  <c r="AV315" i="5"/>
  <c r="AV195" i="5"/>
  <c r="AV169" i="5" s="1"/>
  <c r="BN395" i="5" l="1"/>
  <c r="BN394" i="5"/>
  <c r="BN393" i="5" s="1"/>
  <c r="AZ11" i="3"/>
  <c r="BH430" i="5"/>
  <c r="BN430" i="5"/>
  <c r="BH316" i="5"/>
  <c r="BH308" i="5"/>
  <c r="BH349" i="5"/>
  <c r="BH369" i="5"/>
  <c r="BH241" i="5"/>
  <c r="BH394" i="5"/>
  <c r="BH395" i="5"/>
  <c r="BH21" i="5"/>
  <c r="AZ10" i="3"/>
  <c r="BH13" i="5"/>
  <c r="BH126" i="5"/>
  <c r="BH28" i="5"/>
  <c r="BG26" i="5"/>
  <c r="BG6" i="5"/>
  <c r="BG5" i="5" s="1"/>
  <c r="AU281" i="5"/>
  <c r="AU26" i="5" s="1"/>
  <c r="AU6" i="5" s="1"/>
  <c r="AU5" i="5" s="1"/>
  <c r="AU428" i="5"/>
  <c r="AU441" i="5" s="1"/>
  <c r="AT428" i="5"/>
  <c r="AT441" i="5" s="1"/>
  <c r="AV428" i="5"/>
  <c r="AV441" i="5" s="1"/>
  <c r="AT281" i="5"/>
  <c r="AT26" i="5" s="1"/>
  <c r="AT6" i="5" s="1"/>
  <c r="AV281" i="5"/>
  <c r="AV26" i="5" s="1"/>
  <c r="AV6" i="5" s="1"/>
  <c r="AV5" i="5" s="1"/>
  <c r="BH27" i="5" l="1"/>
  <c r="BH393" i="5"/>
  <c r="BN26" i="5" s="1"/>
  <c r="BN6" i="5" s="1"/>
  <c r="BN5" i="5" s="1"/>
  <c r="BH315" i="5"/>
  <c r="BH20" i="5"/>
  <c r="BH214" i="5"/>
  <c r="BH281" i="5"/>
  <c r="BH12" i="5"/>
  <c r="AT5" i="5"/>
  <c r="AW61" i="3"/>
  <c r="AW58" i="3" s="1"/>
  <c r="AW11" i="3" s="1"/>
  <c r="AW10" i="3" s="1"/>
  <c r="BH26" i="5" l="1"/>
  <c r="BH19" i="5"/>
  <c r="BI428" i="5"/>
  <c r="BI441" i="5" s="1"/>
  <c r="BH11" i="5"/>
  <c r="BH9" i="5"/>
  <c r="BH8" i="5"/>
  <c r="AY61" i="3"/>
  <c r="AY58" i="3" s="1"/>
  <c r="AY11" i="3" s="1"/>
  <c r="AY10" i="3" s="1"/>
  <c r="BH10" i="5" l="1"/>
  <c r="BH7" i="5"/>
  <c r="BH6" i="5" l="1"/>
  <c r="BH428" i="5"/>
  <c r="BN428" i="5"/>
  <c r="AW15" i="5"/>
  <c r="BE15" i="5" s="1"/>
  <c r="BF15" i="5" s="1"/>
  <c r="AR16" i="5"/>
  <c r="AW16" i="5" s="1"/>
  <c r="BE16" i="5" s="1"/>
  <c r="BF16" i="5" s="1"/>
  <c r="AR17" i="5"/>
  <c r="AW17" i="5" s="1"/>
  <c r="BE17" i="5" s="1"/>
  <c r="BF17" i="5" s="1"/>
  <c r="AR18" i="5"/>
  <c r="AW18" i="5" s="1"/>
  <c r="BE18" i="5" s="1"/>
  <c r="BF18" i="5" s="1"/>
  <c r="AR21" i="5"/>
  <c r="AW21" i="5" s="1"/>
  <c r="BE21" i="5" s="1"/>
  <c r="BF21" i="5" s="1"/>
  <c r="AR25" i="5"/>
  <c r="AW25" i="5" s="1"/>
  <c r="BE25" i="5" s="1"/>
  <c r="BF25" i="5" s="1"/>
  <c r="AR30" i="5"/>
  <c r="BE30" i="5" s="1"/>
  <c r="BF30" i="5" s="1"/>
  <c r="AR34" i="5"/>
  <c r="BE34" i="5" s="1"/>
  <c r="BF34" i="5" s="1"/>
  <c r="AR35" i="5"/>
  <c r="BE35" i="5" s="1"/>
  <c r="BF35" i="5" s="1"/>
  <c r="AR39" i="5"/>
  <c r="AW39" i="5" s="1"/>
  <c r="BE39" i="5" s="1"/>
  <c r="BF39" i="5" s="1"/>
  <c r="AR40" i="5"/>
  <c r="AW40" i="5" s="1"/>
  <c r="BE40" i="5" s="1"/>
  <c r="BF40" i="5" s="1"/>
  <c r="AR43" i="5"/>
  <c r="AW43" i="5" s="1"/>
  <c r="BE43" i="5" s="1"/>
  <c r="BF43" i="5" s="1"/>
  <c r="AR44" i="5"/>
  <c r="AW44" i="5" s="1"/>
  <c r="BE44" i="5" s="1"/>
  <c r="BF44" i="5" s="1"/>
  <c r="AR45" i="5"/>
  <c r="AW45" i="5" s="1"/>
  <c r="BE45" i="5" s="1"/>
  <c r="BF45" i="5" s="1"/>
  <c r="AR47" i="5"/>
  <c r="AW47" i="5" s="1"/>
  <c r="BE47" i="5" s="1"/>
  <c r="BF47" i="5" s="1"/>
  <c r="AR48" i="5"/>
  <c r="AW48" i="5" s="1"/>
  <c r="BE48" i="5" s="1"/>
  <c r="BF48" i="5" s="1"/>
  <c r="AR51" i="5"/>
  <c r="AW51" i="5" s="1"/>
  <c r="BE51" i="5" s="1"/>
  <c r="BF51" i="5" s="1"/>
  <c r="AR52" i="5"/>
  <c r="AW52" i="5" s="1"/>
  <c r="BE52" i="5" s="1"/>
  <c r="BF52" i="5" s="1"/>
  <c r="AR53" i="5"/>
  <c r="AW53" i="5" s="1"/>
  <c r="BE53" i="5" s="1"/>
  <c r="BF53" i="5" s="1"/>
  <c r="AR54" i="5"/>
  <c r="AW54" i="5" s="1"/>
  <c r="BE54" i="5" s="1"/>
  <c r="BF54" i="5" s="1"/>
  <c r="AR55" i="5"/>
  <c r="AW55" i="5" s="1"/>
  <c r="BE55" i="5" s="1"/>
  <c r="BF55" i="5" s="1"/>
  <c r="AR57" i="5"/>
  <c r="AW57" i="5" s="1"/>
  <c r="BE57" i="5" s="1"/>
  <c r="BF57" i="5" s="1"/>
  <c r="AR58" i="5"/>
  <c r="AW58" i="5" s="1"/>
  <c r="BE58" i="5" s="1"/>
  <c r="BF58" i="5" s="1"/>
  <c r="AR59" i="5"/>
  <c r="AW59" i="5" s="1"/>
  <c r="BE59" i="5" s="1"/>
  <c r="BF59" i="5" s="1"/>
  <c r="AR60" i="5"/>
  <c r="AW60" i="5" s="1"/>
  <c r="BE60" i="5" s="1"/>
  <c r="BF60" i="5" s="1"/>
  <c r="AR61" i="5"/>
  <c r="AW61" i="5" s="1"/>
  <c r="BE61" i="5" s="1"/>
  <c r="BF61" i="5" s="1"/>
  <c r="AR62" i="5"/>
  <c r="AW62" i="5" s="1"/>
  <c r="BE62" i="5" s="1"/>
  <c r="BF62" i="5" s="1"/>
  <c r="AR63" i="5"/>
  <c r="AW63" i="5" s="1"/>
  <c r="BE63" i="5" s="1"/>
  <c r="BF63" i="5" s="1"/>
  <c r="AR64" i="5"/>
  <c r="AW64" i="5" s="1"/>
  <c r="BE64" i="5" s="1"/>
  <c r="BF64" i="5" s="1"/>
  <c r="AR65" i="5"/>
  <c r="AW65" i="5" s="1"/>
  <c r="BE65" i="5" s="1"/>
  <c r="BF65" i="5" s="1"/>
  <c r="AR66" i="5"/>
  <c r="AW66" i="5" s="1"/>
  <c r="BE66" i="5" s="1"/>
  <c r="BF66" i="5" s="1"/>
  <c r="AR67" i="5"/>
  <c r="AW67" i="5" s="1"/>
  <c r="BE67" i="5" s="1"/>
  <c r="BF67" i="5" s="1"/>
  <c r="AR69" i="5"/>
  <c r="AW69" i="5" s="1"/>
  <c r="BE69" i="5" s="1"/>
  <c r="BF69" i="5" s="1"/>
  <c r="AR70" i="5"/>
  <c r="AW70" i="5" s="1"/>
  <c r="BE70" i="5" s="1"/>
  <c r="BF70" i="5" s="1"/>
  <c r="AR71" i="5"/>
  <c r="AW71" i="5" s="1"/>
  <c r="BE71" i="5" s="1"/>
  <c r="BF71" i="5" s="1"/>
  <c r="AR72" i="5"/>
  <c r="AW72" i="5" s="1"/>
  <c r="BE72" i="5" s="1"/>
  <c r="BF72" i="5" s="1"/>
  <c r="AR73" i="5"/>
  <c r="AW73" i="5" s="1"/>
  <c r="BE73" i="5" s="1"/>
  <c r="BF73" i="5" s="1"/>
  <c r="AR74" i="5"/>
  <c r="AW74" i="5" s="1"/>
  <c r="BE74" i="5" s="1"/>
  <c r="BF74" i="5" s="1"/>
  <c r="AR75" i="5"/>
  <c r="AW75" i="5" s="1"/>
  <c r="BE75" i="5" s="1"/>
  <c r="BF75" i="5" s="1"/>
  <c r="AR76" i="5"/>
  <c r="AW76" i="5" s="1"/>
  <c r="BE76" i="5" s="1"/>
  <c r="BF76" i="5" s="1"/>
  <c r="AR77" i="5"/>
  <c r="AW77" i="5" s="1"/>
  <c r="BE77" i="5" s="1"/>
  <c r="BF77" i="5" s="1"/>
  <c r="AR78" i="5"/>
  <c r="AW78" i="5" s="1"/>
  <c r="BE78" i="5" s="1"/>
  <c r="BF78" i="5" s="1"/>
  <c r="AR79" i="5"/>
  <c r="AW79" i="5" s="1"/>
  <c r="BE79" i="5" s="1"/>
  <c r="BF79" i="5" s="1"/>
  <c r="AR81" i="5"/>
  <c r="AW81" i="5" s="1"/>
  <c r="BE81" i="5" s="1"/>
  <c r="BF81" i="5" s="1"/>
  <c r="AR82" i="5"/>
  <c r="AW82" i="5" s="1"/>
  <c r="BE82" i="5" s="1"/>
  <c r="BF82" i="5" s="1"/>
  <c r="AR83" i="5"/>
  <c r="AW83" i="5" s="1"/>
  <c r="BE83" i="5" s="1"/>
  <c r="BF83" i="5" s="1"/>
  <c r="AR84" i="5"/>
  <c r="AW84" i="5" s="1"/>
  <c r="BE84" i="5" s="1"/>
  <c r="BF84" i="5" s="1"/>
  <c r="AR85" i="5"/>
  <c r="AW85" i="5" s="1"/>
  <c r="BE85" i="5" s="1"/>
  <c r="BF85" i="5" s="1"/>
  <c r="AR86" i="5"/>
  <c r="AW86" i="5" s="1"/>
  <c r="BE86" i="5" s="1"/>
  <c r="BF86" i="5" s="1"/>
  <c r="AR87" i="5"/>
  <c r="AW87" i="5" s="1"/>
  <c r="BE87" i="5" s="1"/>
  <c r="BF87" i="5" s="1"/>
  <c r="AR88" i="5"/>
  <c r="AW88" i="5" s="1"/>
  <c r="BE88" i="5" s="1"/>
  <c r="BF88" i="5" s="1"/>
  <c r="AR89" i="5"/>
  <c r="AW89" i="5" s="1"/>
  <c r="BE89" i="5" s="1"/>
  <c r="BF89" i="5" s="1"/>
  <c r="AR90" i="5"/>
  <c r="AW90" i="5" s="1"/>
  <c r="BE90" i="5" s="1"/>
  <c r="BF90" i="5" s="1"/>
  <c r="AR91" i="5"/>
  <c r="AW91" i="5" s="1"/>
  <c r="BE91" i="5" s="1"/>
  <c r="BF91" i="5" s="1"/>
  <c r="AR92" i="5"/>
  <c r="AW92" i="5" s="1"/>
  <c r="BE92" i="5" s="1"/>
  <c r="BF92" i="5" s="1"/>
  <c r="AR93" i="5"/>
  <c r="AW93" i="5" s="1"/>
  <c r="BE93" i="5" s="1"/>
  <c r="BF93" i="5" s="1"/>
  <c r="AR94" i="5"/>
  <c r="AW94" i="5" s="1"/>
  <c r="BE94" i="5" s="1"/>
  <c r="BF94" i="5" s="1"/>
  <c r="AR95" i="5"/>
  <c r="AW95" i="5" s="1"/>
  <c r="BE95" i="5" s="1"/>
  <c r="BF95" i="5" s="1"/>
  <c r="AR96" i="5"/>
  <c r="AW96" i="5" s="1"/>
  <c r="BE96" i="5" s="1"/>
  <c r="BF96" i="5" s="1"/>
  <c r="AR97" i="5"/>
  <c r="AW97" i="5" s="1"/>
  <c r="BE97" i="5" s="1"/>
  <c r="BF97" i="5" s="1"/>
  <c r="AR98" i="5"/>
  <c r="AW98" i="5" s="1"/>
  <c r="BE98" i="5" s="1"/>
  <c r="BF98" i="5" s="1"/>
  <c r="AR99" i="5"/>
  <c r="AW99" i="5" s="1"/>
  <c r="BE99" i="5" s="1"/>
  <c r="BF99" i="5" s="1"/>
  <c r="AR100" i="5"/>
  <c r="AW100" i="5" s="1"/>
  <c r="BE100" i="5" s="1"/>
  <c r="BF100" i="5" s="1"/>
  <c r="AR101" i="5"/>
  <c r="AW101" i="5" s="1"/>
  <c r="BE101" i="5" s="1"/>
  <c r="BF101" i="5" s="1"/>
  <c r="AR102" i="5"/>
  <c r="AW102" i="5" s="1"/>
  <c r="BE102" i="5" s="1"/>
  <c r="BF102" i="5" s="1"/>
  <c r="AR103" i="5"/>
  <c r="AW103" i="5" s="1"/>
  <c r="BE103" i="5" s="1"/>
  <c r="BF103" i="5" s="1"/>
  <c r="AR104" i="5"/>
  <c r="AW104" i="5" s="1"/>
  <c r="BE104" i="5" s="1"/>
  <c r="BF104" i="5" s="1"/>
  <c r="AR105" i="5"/>
  <c r="AW105" i="5" s="1"/>
  <c r="BE105" i="5" s="1"/>
  <c r="BF105" i="5" s="1"/>
  <c r="AR106" i="5"/>
  <c r="AW106" i="5" s="1"/>
  <c r="BE106" i="5" s="1"/>
  <c r="BF106" i="5" s="1"/>
  <c r="AR107" i="5"/>
  <c r="AW107" i="5" s="1"/>
  <c r="BE107" i="5" s="1"/>
  <c r="BF107" i="5" s="1"/>
  <c r="AR108" i="5"/>
  <c r="AW108" i="5" s="1"/>
  <c r="BE108" i="5" s="1"/>
  <c r="BF108" i="5" s="1"/>
  <c r="AR110" i="5"/>
  <c r="AW110" i="5" s="1"/>
  <c r="BE110" i="5" s="1"/>
  <c r="BF110" i="5" s="1"/>
  <c r="AR111" i="5"/>
  <c r="AW111" i="5" s="1"/>
  <c r="BE111" i="5" s="1"/>
  <c r="BF111" i="5" s="1"/>
  <c r="AR112" i="5"/>
  <c r="AW112" i="5" s="1"/>
  <c r="BE112" i="5" s="1"/>
  <c r="BF112" i="5" s="1"/>
  <c r="AR113" i="5"/>
  <c r="AW113" i="5" s="1"/>
  <c r="BE113" i="5" s="1"/>
  <c r="BF113" i="5" s="1"/>
  <c r="AR114" i="5"/>
  <c r="AW114" i="5" s="1"/>
  <c r="BE114" i="5" s="1"/>
  <c r="BF114" i="5" s="1"/>
  <c r="AR115" i="5"/>
  <c r="AW115" i="5" s="1"/>
  <c r="BE115" i="5" s="1"/>
  <c r="BF115" i="5" s="1"/>
  <c r="AR119" i="5"/>
  <c r="BE119" i="5" s="1"/>
  <c r="BF119" i="5" s="1"/>
  <c r="AR123" i="5"/>
  <c r="AW123" i="5" s="1"/>
  <c r="BE123" i="5" s="1"/>
  <c r="BF123" i="5" s="1"/>
  <c r="AR124" i="5"/>
  <c r="AW124" i="5" s="1"/>
  <c r="BE124" i="5" s="1"/>
  <c r="BF124" i="5" s="1"/>
  <c r="AR125" i="5"/>
  <c r="AW125" i="5" s="1"/>
  <c r="BE125" i="5" s="1"/>
  <c r="BF125" i="5" s="1"/>
  <c r="AR134" i="5"/>
  <c r="AW134" i="5" s="1"/>
  <c r="BE134" i="5" s="1"/>
  <c r="BF134" i="5" s="1"/>
  <c r="AR135" i="5"/>
  <c r="AW135" i="5" s="1"/>
  <c r="BE135" i="5" s="1"/>
  <c r="BF135" i="5" s="1"/>
  <c r="AR136" i="5"/>
  <c r="AW136" i="5" s="1"/>
  <c r="BE136" i="5" s="1"/>
  <c r="BF136" i="5" s="1"/>
  <c r="AR139" i="5"/>
  <c r="AW139" i="5" s="1"/>
  <c r="BE139" i="5" s="1"/>
  <c r="BF139" i="5" s="1"/>
  <c r="AR140" i="5"/>
  <c r="AW140" i="5" s="1"/>
  <c r="BE140" i="5" s="1"/>
  <c r="BF140" i="5" s="1"/>
  <c r="AR141" i="5"/>
  <c r="AW141" i="5" s="1"/>
  <c r="BE141" i="5" s="1"/>
  <c r="BF141" i="5" s="1"/>
  <c r="AR142" i="5"/>
  <c r="AW142" i="5" s="1"/>
  <c r="BE142" i="5" s="1"/>
  <c r="BF142" i="5" s="1"/>
  <c r="AR143" i="5"/>
  <c r="AW143" i="5" s="1"/>
  <c r="BE143" i="5" s="1"/>
  <c r="BF143" i="5" s="1"/>
  <c r="AR144" i="5"/>
  <c r="AW144" i="5" s="1"/>
  <c r="BE144" i="5" s="1"/>
  <c r="BF144" i="5" s="1"/>
  <c r="AR145" i="5"/>
  <c r="AW145" i="5" s="1"/>
  <c r="BE145" i="5" s="1"/>
  <c r="BF145" i="5" s="1"/>
  <c r="AR146" i="5"/>
  <c r="AW146" i="5" s="1"/>
  <c r="BE146" i="5" s="1"/>
  <c r="BF146" i="5" s="1"/>
  <c r="AR147" i="5"/>
  <c r="AW147" i="5" s="1"/>
  <c r="BE147" i="5" s="1"/>
  <c r="BF147" i="5" s="1"/>
  <c r="AR148" i="5"/>
  <c r="AW148" i="5" s="1"/>
  <c r="BE148" i="5" s="1"/>
  <c r="BF148" i="5" s="1"/>
  <c r="AR149" i="5"/>
  <c r="AW149" i="5" s="1"/>
  <c r="BE149" i="5" s="1"/>
  <c r="BF149" i="5" s="1"/>
  <c r="AR150" i="5"/>
  <c r="AW150" i="5" s="1"/>
  <c r="BE150" i="5" s="1"/>
  <c r="BF150" i="5" s="1"/>
  <c r="AR151" i="5"/>
  <c r="AW151" i="5" s="1"/>
  <c r="BE151" i="5" s="1"/>
  <c r="BF151" i="5" s="1"/>
  <c r="AR152" i="5"/>
  <c r="AW152" i="5" s="1"/>
  <c r="BE152" i="5" s="1"/>
  <c r="BF152" i="5" s="1"/>
  <c r="AR156" i="5"/>
  <c r="AW156" i="5" s="1"/>
  <c r="BE156" i="5" s="1"/>
  <c r="BF156" i="5" s="1"/>
  <c r="AR160" i="5"/>
  <c r="AW160" i="5" s="1"/>
  <c r="BE160" i="5" s="1"/>
  <c r="BF160" i="5" s="1"/>
  <c r="AR163" i="5"/>
  <c r="BE163" i="5" s="1"/>
  <c r="BF163" i="5" s="1"/>
  <c r="AR168" i="5"/>
  <c r="AW168" i="5" s="1"/>
  <c r="BE168" i="5" s="1"/>
  <c r="BF168" i="5" s="1"/>
  <c r="AR173" i="5"/>
  <c r="AW173" i="5" s="1"/>
  <c r="BE173" i="5" s="1"/>
  <c r="BF173" i="5" s="1"/>
  <c r="AR183" i="5"/>
  <c r="AW183" i="5" s="1"/>
  <c r="BE183" i="5" s="1"/>
  <c r="BF183" i="5" s="1"/>
  <c r="AR184" i="5"/>
  <c r="AW184" i="5" s="1"/>
  <c r="BE184" i="5" s="1"/>
  <c r="BF184" i="5" s="1"/>
  <c r="AR185" i="5"/>
  <c r="AW185" i="5" s="1"/>
  <c r="BE185" i="5" s="1"/>
  <c r="BF185" i="5" s="1"/>
  <c r="AR186" i="5"/>
  <c r="AW186" i="5" s="1"/>
  <c r="BE186" i="5" s="1"/>
  <c r="BF186" i="5" s="1"/>
  <c r="AR190" i="5"/>
  <c r="AW190" i="5" s="1"/>
  <c r="BE190" i="5" s="1"/>
  <c r="BF190" i="5" s="1"/>
  <c r="AR194" i="5"/>
  <c r="AW194" i="5" s="1"/>
  <c r="BE194" i="5" s="1"/>
  <c r="BF194" i="5" s="1"/>
  <c r="AR197" i="5"/>
  <c r="AW197" i="5" s="1"/>
  <c r="BE197" i="5" s="1"/>
  <c r="BF197" i="5" s="1"/>
  <c r="AR200" i="5"/>
  <c r="BE200" i="5" s="1"/>
  <c r="BF200" i="5" s="1"/>
  <c r="AR204" i="5"/>
  <c r="AW204" i="5" s="1"/>
  <c r="BE204" i="5" s="1"/>
  <c r="BF204" i="5" s="1"/>
  <c r="AR205" i="5"/>
  <c r="AW205" i="5" s="1"/>
  <c r="BE205" i="5" s="1"/>
  <c r="BF205" i="5" s="1"/>
  <c r="AR206" i="5"/>
  <c r="AW206" i="5" s="1"/>
  <c r="BE206" i="5" s="1"/>
  <c r="BF206" i="5" s="1"/>
  <c r="AR207" i="5"/>
  <c r="AW207" i="5" s="1"/>
  <c r="BE207" i="5" s="1"/>
  <c r="BF207" i="5" s="1"/>
  <c r="AR210" i="5"/>
  <c r="AW210" i="5" s="1"/>
  <c r="BE210" i="5" s="1"/>
  <c r="BF210" i="5" s="1"/>
  <c r="AR211" i="5"/>
  <c r="AW211" i="5" s="1"/>
  <c r="BE211" i="5" s="1"/>
  <c r="BF211" i="5" s="1"/>
  <c r="AR213" i="5"/>
  <c r="AW213" i="5" s="1"/>
  <c r="BE213" i="5" s="1"/>
  <c r="BF213" i="5" s="1"/>
  <c r="AR217" i="5"/>
  <c r="BE217" i="5" s="1"/>
  <c r="BF217" i="5" s="1"/>
  <c r="AR220" i="5"/>
  <c r="BE220" i="5" s="1"/>
  <c r="BF220" i="5" s="1"/>
  <c r="AR225" i="5"/>
  <c r="AW225" i="5" s="1"/>
  <c r="BE225" i="5" s="1"/>
  <c r="BF225" i="5" s="1"/>
  <c r="AR226" i="5"/>
  <c r="AW226" i="5" s="1"/>
  <c r="BE226" i="5" s="1"/>
  <c r="BF226" i="5" s="1"/>
  <c r="AR227" i="5"/>
  <c r="AW227" i="5" s="1"/>
  <c r="BE227" i="5" s="1"/>
  <c r="BF227" i="5" s="1"/>
  <c r="AR228" i="5"/>
  <c r="AW228" i="5" s="1"/>
  <c r="BE228" i="5" s="1"/>
  <c r="BF228" i="5" s="1"/>
  <c r="AR230" i="5"/>
  <c r="AW230" i="5" s="1"/>
  <c r="BE230" i="5" s="1"/>
  <c r="BF230" i="5" s="1"/>
  <c r="AR233" i="5"/>
  <c r="BE233" i="5" s="1"/>
  <c r="BF233" i="5" s="1"/>
  <c r="AR234" i="5"/>
  <c r="BE234" i="5" s="1"/>
  <c r="BF234" i="5" s="1"/>
  <c r="AR238" i="5"/>
  <c r="AW238" i="5" s="1"/>
  <c r="BE238" i="5" s="1"/>
  <c r="BF238" i="5" s="1"/>
  <c r="AR240" i="5"/>
  <c r="AW240" i="5" s="1"/>
  <c r="BE240" i="5" s="1"/>
  <c r="BF240" i="5" s="1"/>
  <c r="AR245" i="5"/>
  <c r="AW245" i="5" s="1"/>
  <c r="BE245" i="5" s="1"/>
  <c r="BF245" i="5" s="1"/>
  <c r="AR248" i="5"/>
  <c r="AW248" i="5" s="1"/>
  <c r="BE248" i="5" s="1"/>
  <c r="BF248" i="5" s="1"/>
  <c r="AR249" i="5"/>
  <c r="AW249" i="5" s="1"/>
  <c r="BE249" i="5" s="1"/>
  <c r="BF249" i="5" s="1"/>
  <c r="AR251" i="5"/>
  <c r="AW251" i="5" s="1"/>
  <c r="BE251" i="5" s="1"/>
  <c r="BF251" i="5" s="1"/>
  <c r="AR255" i="5"/>
  <c r="BE255" i="5" s="1"/>
  <c r="BF255" i="5" s="1"/>
  <c r="AR256" i="5"/>
  <c r="BE256" i="5" s="1"/>
  <c r="BF256" i="5" s="1"/>
  <c r="AR257" i="5"/>
  <c r="BE257" i="5" s="1"/>
  <c r="BF257" i="5" s="1"/>
  <c r="AR261" i="5"/>
  <c r="AW261" i="5" s="1"/>
  <c r="BE261" i="5" s="1"/>
  <c r="BF261" i="5" s="1"/>
  <c r="AR263" i="5"/>
  <c r="AW263" i="5" s="1"/>
  <c r="BE263" i="5" s="1"/>
  <c r="BF263" i="5" s="1"/>
  <c r="AR264" i="5"/>
  <c r="AW264" i="5" s="1"/>
  <c r="BE264" i="5" s="1"/>
  <c r="BF264" i="5" s="1"/>
  <c r="AR265" i="5"/>
  <c r="AW265" i="5" s="1"/>
  <c r="BE265" i="5" s="1"/>
  <c r="BF265" i="5" s="1"/>
  <c r="AR266" i="5"/>
  <c r="AW266" i="5" s="1"/>
  <c r="BE266" i="5" s="1"/>
  <c r="BF266" i="5" s="1"/>
  <c r="AR270" i="5"/>
  <c r="AW270" i="5" s="1"/>
  <c r="BE270" i="5" s="1"/>
  <c r="BF270" i="5" s="1"/>
  <c r="AR278" i="5"/>
  <c r="AW278" i="5" s="1"/>
  <c r="BE278" i="5" s="1"/>
  <c r="BF278" i="5" s="1"/>
  <c r="AR279" i="5"/>
  <c r="AW279" i="5" s="1"/>
  <c r="BE279" i="5" s="1"/>
  <c r="BF279" i="5" s="1"/>
  <c r="AR280" i="5"/>
  <c r="AW280" i="5" s="1"/>
  <c r="BE280" i="5" s="1"/>
  <c r="BF280" i="5" s="1"/>
  <c r="AR284" i="5"/>
  <c r="AR288" i="5"/>
  <c r="AW288" i="5" s="1"/>
  <c r="BE288" i="5" s="1"/>
  <c r="BF288" i="5" s="1"/>
  <c r="AR289" i="5"/>
  <c r="AW289" i="5" s="1"/>
  <c r="BE289" i="5" s="1"/>
  <c r="BF289" i="5" s="1"/>
  <c r="AR290" i="5"/>
  <c r="AW290" i="5" s="1"/>
  <c r="BE290" i="5" s="1"/>
  <c r="BF290" i="5" s="1"/>
  <c r="AR291" i="5"/>
  <c r="AW291" i="5" s="1"/>
  <c r="BE291" i="5" s="1"/>
  <c r="BF291" i="5" s="1"/>
  <c r="AR292" i="5"/>
  <c r="AW292" i="5" s="1"/>
  <c r="BE292" i="5" s="1"/>
  <c r="BF292" i="5" s="1"/>
  <c r="AR295" i="5"/>
  <c r="AW295" i="5" s="1"/>
  <c r="BE295" i="5" s="1"/>
  <c r="BF295" i="5" s="1"/>
  <c r="AR299" i="5"/>
  <c r="AW299" i="5" s="1"/>
  <c r="BE299" i="5" s="1"/>
  <c r="BF299" i="5" s="1"/>
  <c r="AR300" i="5"/>
  <c r="AW300" i="5" s="1"/>
  <c r="BE300" i="5" s="1"/>
  <c r="BF300" i="5" s="1"/>
  <c r="AR301" i="5"/>
  <c r="AW301" i="5" s="1"/>
  <c r="BE301" i="5" s="1"/>
  <c r="BF301" i="5" s="1"/>
  <c r="AR302" i="5"/>
  <c r="AW302" i="5" s="1"/>
  <c r="BE302" i="5" s="1"/>
  <c r="BF302" i="5" s="1"/>
  <c r="AR303" i="5"/>
  <c r="AW303" i="5" s="1"/>
  <c r="BE303" i="5" s="1"/>
  <c r="BF303" i="5" s="1"/>
  <c r="AR304" i="5"/>
  <c r="AW304" i="5" s="1"/>
  <c r="BE304" i="5" s="1"/>
  <c r="BF304" i="5" s="1"/>
  <c r="AR305" i="5"/>
  <c r="AW305" i="5" s="1"/>
  <c r="BE305" i="5" s="1"/>
  <c r="BF305" i="5" s="1"/>
  <c r="AR306" i="5"/>
  <c r="AW306" i="5" s="1"/>
  <c r="BE306" i="5" s="1"/>
  <c r="BF306" i="5" s="1"/>
  <c r="AR307" i="5"/>
  <c r="AW307" i="5" s="1"/>
  <c r="BE307" i="5" s="1"/>
  <c r="BF307" i="5" s="1"/>
  <c r="AR310" i="5"/>
  <c r="AW310" i="5" s="1"/>
  <c r="BE310" i="5" s="1"/>
  <c r="BF310" i="5" s="1"/>
  <c r="AR314" i="5"/>
  <c r="AW314" i="5" s="1"/>
  <c r="BE314" i="5" s="1"/>
  <c r="BF314" i="5" s="1"/>
  <c r="AR319" i="5"/>
  <c r="AW319" i="5" s="1"/>
  <c r="BE319" i="5" s="1"/>
  <c r="BF319" i="5" s="1"/>
  <c r="AR320" i="5"/>
  <c r="AW320" i="5" s="1"/>
  <c r="BE320" i="5" s="1"/>
  <c r="BF320" i="5" s="1"/>
  <c r="AR324" i="5"/>
  <c r="AW324" i="5" s="1"/>
  <c r="BE324" i="5" s="1"/>
  <c r="BF324" i="5" s="1"/>
  <c r="AR325" i="5"/>
  <c r="AW325" i="5" s="1"/>
  <c r="BE325" i="5" s="1"/>
  <c r="BF325" i="5" s="1"/>
  <c r="AR327" i="5"/>
  <c r="AW327" i="5" s="1"/>
  <c r="BE327" i="5" s="1"/>
  <c r="BF327" i="5" s="1"/>
  <c r="AR330" i="5"/>
  <c r="AW330" i="5" s="1"/>
  <c r="BE330" i="5" s="1"/>
  <c r="BF330" i="5" s="1"/>
  <c r="AR334" i="5"/>
  <c r="AW334" i="5" s="1"/>
  <c r="BE334" i="5" s="1"/>
  <c r="BF334" i="5" s="1"/>
  <c r="AR337" i="5"/>
  <c r="AW337" i="5" s="1"/>
  <c r="BE337" i="5" s="1"/>
  <c r="BF337" i="5" s="1"/>
  <c r="AR341" i="5"/>
  <c r="AW341" i="5" s="1"/>
  <c r="BE341" i="5" s="1"/>
  <c r="BF341" i="5" s="1"/>
  <c r="AR344" i="5"/>
  <c r="AW344" i="5" s="1"/>
  <c r="BE344" i="5" s="1"/>
  <c r="BF344" i="5" s="1"/>
  <c r="AR348" i="5"/>
  <c r="AW348" i="5" s="1"/>
  <c r="BE348" i="5" s="1"/>
  <c r="BF348" i="5" s="1"/>
  <c r="AR351" i="5"/>
  <c r="AW351" i="5" s="1"/>
  <c r="BE351" i="5" s="1"/>
  <c r="BF351" i="5" s="1"/>
  <c r="AR355" i="5"/>
  <c r="AW355" i="5" s="1"/>
  <c r="BE355" i="5" s="1"/>
  <c r="BF355" i="5" s="1"/>
  <c r="AR357" i="5"/>
  <c r="AW357" i="5" s="1"/>
  <c r="BE357" i="5" s="1"/>
  <c r="BF357" i="5" s="1"/>
  <c r="AR360" i="5"/>
  <c r="AW360" i="5" s="1"/>
  <c r="BE360" i="5" s="1"/>
  <c r="BF360" i="5" s="1"/>
  <c r="AR361" i="5"/>
  <c r="AW361" i="5" s="1"/>
  <c r="BE361" i="5" s="1"/>
  <c r="BF361" i="5" s="1"/>
  <c r="AR362" i="5"/>
  <c r="AW362" i="5" s="1"/>
  <c r="BE362" i="5" s="1"/>
  <c r="BF362" i="5" s="1"/>
  <c r="AR363" i="5"/>
  <c r="AW363" i="5" s="1"/>
  <c r="BE363" i="5" s="1"/>
  <c r="BF363" i="5" s="1"/>
  <c r="AR364" i="5"/>
  <c r="AW364" i="5" s="1"/>
  <c r="BE364" i="5" s="1"/>
  <c r="BF364" i="5" s="1"/>
  <c r="AR365" i="5"/>
  <c r="AW365" i="5" s="1"/>
  <c r="BE365" i="5" s="1"/>
  <c r="BF365" i="5" s="1"/>
  <c r="AR366" i="5"/>
  <c r="AW366" i="5" s="1"/>
  <c r="BE366" i="5" s="1"/>
  <c r="BF366" i="5" s="1"/>
  <c r="AR367" i="5"/>
  <c r="AW367" i="5" s="1"/>
  <c r="BE367" i="5" s="1"/>
  <c r="BF367" i="5" s="1"/>
  <c r="AR368" i="5"/>
  <c r="AW368" i="5" s="1"/>
  <c r="BE368" i="5" s="1"/>
  <c r="BF368" i="5" s="1"/>
  <c r="AR372" i="5"/>
  <c r="AW372" i="5" s="1"/>
  <c r="BE372" i="5" s="1"/>
  <c r="BF372" i="5" s="1"/>
  <c r="AR376" i="5"/>
  <c r="AW376" i="5" s="1"/>
  <c r="BE376" i="5" s="1"/>
  <c r="BF376" i="5" s="1"/>
  <c r="AR377" i="5"/>
  <c r="AW377" i="5" s="1"/>
  <c r="BE377" i="5" s="1"/>
  <c r="BF377" i="5" s="1"/>
  <c r="AR378" i="5"/>
  <c r="AW378" i="5" s="1"/>
  <c r="BE378" i="5" s="1"/>
  <c r="BF378" i="5" s="1"/>
  <c r="AR383" i="5"/>
  <c r="AW383" i="5" s="1"/>
  <c r="BE383" i="5" s="1"/>
  <c r="BF383" i="5" s="1"/>
  <c r="AR387" i="5"/>
  <c r="AW387" i="5" s="1"/>
  <c r="BE387" i="5" s="1"/>
  <c r="BF387" i="5" s="1"/>
  <c r="AR388" i="5"/>
  <c r="AW388" i="5" s="1"/>
  <c r="BE388" i="5" s="1"/>
  <c r="BF388" i="5" s="1"/>
  <c r="AR389" i="5"/>
  <c r="AW389" i="5" s="1"/>
  <c r="BE389" i="5" s="1"/>
  <c r="BF389" i="5" s="1"/>
  <c r="AR392" i="5"/>
  <c r="AW392" i="5" s="1"/>
  <c r="BE392" i="5" s="1"/>
  <c r="BF392" i="5" s="1"/>
  <c r="AR396" i="5"/>
  <c r="AR400" i="5"/>
  <c r="AW400" i="5" s="1"/>
  <c r="BE400" i="5" s="1"/>
  <c r="BF400" i="5" s="1"/>
  <c r="AR402" i="5"/>
  <c r="AW402" i="5" s="1"/>
  <c r="BE402" i="5" s="1"/>
  <c r="BF402" i="5" s="1"/>
  <c r="AR405" i="5"/>
  <c r="AW405" i="5" s="1"/>
  <c r="BE405" i="5" s="1"/>
  <c r="BF405" i="5" s="1"/>
  <c r="AO11" i="5"/>
  <c r="AO21" i="5"/>
  <c r="AO30" i="5"/>
  <c r="AO31" i="5"/>
  <c r="AO33" i="5"/>
  <c r="AO34" i="5"/>
  <c r="AO35" i="5"/>
  <c r="AO54" i="5"/>
  <c r="AO67" i="5"/>
  <c r="AO119" i="5"/>
  <c r="AO124" i="5"/>
  <c r="AO125" i="5"/>
  <c r="AO128" i="5"/>
  <c r="AO129" i="5"/>
  <c r="AO139" i="5"/>
  <c r="AO142" i="5"/>
  <c r="AO144" i="5"/>
  <c r="AO147" i="5"/>
  <c r="AO156" i="5"/>
  <c r="AO163" i="5"/>
  <c r="AO173" i="5"/>
  <c r="AO185" i="5"/>
  <c r="AO190" i="5"/>
  <c r="AO197" i="5"/>
  <c r="AO200" i="5"/>
  <c r="AO206" i="5"/>
  <c r="AO217" i="5"/>
  <c r="AO220" i="5"/>
  <c r="AO233" i="5"/>
  <c r="AO234" i="5"/>
  <c r="AO245" i="5"/>
  <c r="AO255" i="5"/>
  <c r="AO256" i="5"/>
  <c r="AO257" i="5"/>
  <c r="AO270" i="5"/>
  <c r="AO284" i="5"/>
  <c r="AO295" i="5"/>
  <c r="AO300" i="5"/>
  <c r="AO310" i="5"/>
  <c r="AO319" i="5"/>
  <c r="AO320" i="5"/>
  <c r="AO330" i="5"/>
  <c r="AO337" i="5"/>
  <c r="AO344" i="5"/>
  <c r="AO351" i="5"/>
  <c r="AO372" i="5"/>
  <c r="AO383" i="5"/>
  <c r="AO396" i="5"/>
  <c r="AQ397" i="5"/>
  <c r="AQ395" i="5" s="1"/>
  <c r="AQ394" i="5" s="1"/>
  <c r="AQ393" i="5" s="1"/>
  <c r="AQ384" i="5"/>
  <c r="AQ381" i="5" s="1"/>
  <c r="AQ380" i="5" s="1"/>
  <c r="AQ379" i="5" s="1"/>
  <c r="AP386" i="5"/>
  <c r="AP391" i="5"/>
  <c r="AP399" i="5"/>
  <c r="AP401" i="5"/>
  <c r="AP404" i="5"/>
  <c r="AP407" i="5"/>
  <c r="AQ373" i="5"/>
  <c r="AQ371" i="5" s="1"/>
  <c r="AQ370" i="5" s="1"/>
  <c r="AQ369" i="5" s="1"/>
  <c r="AQ352" i="5"/>
  <c r="AQ350" i="5" s="1"/>
  <c r="AQ349" i="5" s="1"/>
  <c r="AQ345" i="5"/>
  <c r="AQ343" i="5" s="1"/>
  <c r="AQ342" i="5" s="1"/>
  <c r="AQ338" i="5"/>
  <c r="AQ336" i="5" s="1"/>
  <c r="AQ335" i="5" s="1"/>
  <c r="AQ331" i="5"/>
  <c r="AQ329" i="5" s="1"/>
  <c r="AQ321" i="5"/>
  <c r="AQ317" i="5" s="1"/>
  <c r="AQ311" i="5"/>
  <c r="AQ309" i="5" s="1"/>
  <c r="AQ308" i="5" s="1"/>
  <c r="AQ296" i="5"/>
  <c r="AQ294" i="5" s="1"/>
  <c r="AQ293" i="5" s="1"/>
  <c r="AQ285" i="5"/>
  <c r="AQ283" i="5" s="1"/>
  <c r="AP287" i="5"/>
  <c r="AP298" i="5"/>
  <c r="AQ275" i="5"/>
  <c r="AQ268" i="5" s="1"/>
  <c r="AQ258" i="5"/>
  <c r="AQ254" i="5" s="1"/>
  <c r="AQ246" i="5"/>
  <c r="AQ242" i="5" s="1"/>
  <c r="AQ235" i="5"/>
  <c r="AQ232" i="5" s="1"/>
  <c r="AQ221" i="5"/>
  <c r="AQ216" i="5" s="1"/>
  <c r="AQ215" i="5" s="1"/>
  <c r="AQ201" i="5"/>
  <c r="AQ196" i="5" s="1"/>
  <c r="AQ195" i="5" s="1"/>
  <c r="AQ191" i="5"/>
  <c r="AQ188" i="5" s="1"/>
  <c r="AQ174" i="5"/>
  <c r="AQ171" i="5" s="1"/>
  <c r="AQ170" i="5" s="1"/>
  <c r="AQ165" i="5"/>
  <c r="AQ162" i="5" s="1"/>
  <c r="AQ157" i="5"/>
  <c r="AQ155" i="5" s="1"/>
  <c r="AQ137" i="5"/>
  <c r="AQ133" i="5" s="1"/>
  <c r="AQ127" i="5" s="1"/>
  <c r="AQ126" i="5" s="1"/>
  <c r="AQ120" i="5"/>
  <c r="AQ117" i="5" s="1"/>
  <c r="AQ116" i="5" s="1"/>
  <c r="AQ36" i="5"/>
  <c r="AQ29" i="5" s="1"/>
  <c r="AQ28" i="5" s="1"/>
  <c r="AQ23" i="5"/>
  <c r="AQ22" i="5" s="1"/>
  <c r="AQ20" i="5" s="1"/>
  <c r="AQ19" i="5" s="1"/>
  <c r="AQ12" i="5"/>
  <c r="AQ10" i="5" s="1"/>
  <c r="AV84" i="3"/>
  <c r="AV83" i="3" s="1"/>
  <c r="AV82" i="3" s="1"/>
  <c r="AV16" i="3"/>
  <c r="AV17" i="3"/>
  <c r="AV18" i="3"/>
  <c r="AV19" i="3"/>
  <c r="AV20" i="3"/>
  <c r="AV21" i="3"/>
  <c r="AV22" i="3"/>
  <c r="AV24" i="3"/>
  <c r="AV25" i="3"/>
  <c r="AV30" i="3"/>
  <c r="AV32" i="3"/>
  <c r="AV33" i="3"/>
  <c r="AV37" i="3"/>
  <c r="AV38" i="3"/>
  <c r="AV40" i="3"/>
  <c r="AV41" i="3"/>
  <c r="AV43" i="3"/>
  <c r="AV44" i="3"/>
  <c r="AV45" i="3"/>
  <c r="AV46" i="3"/>
  <c r="AV51" i="3"/>
  <c r="AV52" i="3"/>
  <c r="AV55" i="3"/>
  <c r="AV57" i="3"/>
  <c r="AV60" i="3"/>
  <c r="AV59" i="3" s="1"/>
  <c r="AV63" i="3"/>
  <c r="AV64" i="3"/>
  <c r="AV65" i="3"/>
  <c r="AV66" i="3"/>
  <c r="AV68" i="3"/>
  <c r="AV69" i="3"/>
  <c r="AV70" i="3"/>
  <c r="AV77" i="3"/>
  <c r="AV78" i="3"/>
  <c r="AV81" i="3"/>
  <c r="AV86" i="3"/>
  <c r="AX86" i="3" s="1"/>
  <c r="AV88" i="3"/>
  <c r="AV89" i="3"/>
  <c r="AX89" i="3" s="1"/>
  <c r="AR15" i="3"/>
  <c r="AR16" i="3"/>
  <c r="AR17" i="3"/>
  <c r="AR18" i="3"/>
  <c r="AR19" i="3"/>
  <c r="AR20" i="3"/>
  <c r="AR21" i="3"/>
  <c r="AR22" i="3"/>
  <c r="AR24" i="3"/>
  <c r="AR25" i="3"/>
  <c r="AX28" i="3"/>
  <c r="AR31" i="3"/>
  <c r="AR32" i="3"/>
  <c r="AX32" i="3" s="1"/>
  <c r="AR33" i="3"/>
  <c r="AR37" i="3"/>
  <c r="AX37" i="3" s="1"/>
  <c r="AR38" i="3"/>
  <c r="AX38" i="3" s="1"/>
  <c r="AR40" i="3"/>
  <c r="AR41" i="3"/>
  <c r="AR42" i="3"/>
  <c r="AX42" i="3" s="1"/>
  <c r="AR44" i="3"/>
  <c r="AR45" i="3"/>
  <c r="AR46" i="3"/>
  <c r="AR47" i="3"/>
  <c r="AX47" i="3" s="1"/>
  <c r="AR49" i="3"/>
  <c r="AX49" i="3" s="1"/>
  <c r="AR51" i="3"/>
  <c r="AR52" i="3"/>
  <c r="AR54" i="3"/>
  <c r="AR55" i="3"/>
  <c r="AR57" i="3"/>
  <c r="AR60" i="3"/>
  <c r="AR59" i="3" s="1"/>
  <c r="AR63" i="3"/>
  <c r="AR64" i="3"/>
  <c r="AR65" i="3"/>
  <c r="AR66" i="3"/>
  <c r="AR68" i="3"/>
  <c r="AR69" i="3"/>
  <c r="AR70" i="3"/>
  <c r="AR71" i="3"/>
  <c r="AX71" i="3" s="1"/>
  <c r="AR77" i="3"/>
  <c r="AR78" i="3"/>
  <c r="AX78" i="3" s="1"/>
  <c r="AR81" i="3"/>
  <c r="AX81" i="3" s="1"/>
  <c r="AR83" i="3"/>
  <c r="AP52" i="3"/>
  <c r="AP57" i="3"/>
  <c r="AP129" i="5"/>
  <c r="AR129" i="5" s="1"/>
  <c r="BE129" i="5" s="1"/>
  <c r="BF129" i="5" s="1"/>
  <c r="AP128" i="5"/>
  <c r="AR128" i="5" s="1"/>
  <c r="AP33" i="5"/>
  <c r="AR33" i="5" s="1"/>
  <c r="BE33" i="5" s="1"/>
  <c r="BF33" i="5" s="1"/>
  <c r="AP31" i="5"/>
  <c r="AR31" i="5" s="1"/>
  <c r="BE31" i="5" s="1"/>
  <c r="BF31" i="5" s="1"/>
  <c r="AP260" i="5"/>
  <c r="AR260" i="5" s="1"/>
  <c r="AW260" i="5" s="1"/>
  <c r="BE260" i="5" s="1"/>
  <c r="BF260" i="5" s="1"/>
  <c r="AQ62" i="3"/>
  <c r="AQ27" i="3"/>
  <c r="AP375" i="5"/>
  <c r="AP223" i="5"/>
  <c r="V301" i="5"/>
  <c r="AG301" i="5"/>
  <c r="AN301" i="5"/>
  <c r="AO301" i="5" s="1"/>
  <c r="AN112" i="5"/>
  <c r="AO112" i="5" s="1"/>
  <c r="AG112" i="5"/>
  <c r="AP56" i="5"/>
  <c r="AQ53" i="3"/>
  <c r="AR53" i="3" s="1"/>
  <c r="AQ50" i="3"/>
  <c r="AR50" i="3" s="1"/>
  <c r="AK375" i="5"/>
  <c r="AN261" i="5"/>
  <c r="AO261" i="5" s="1"/>
  <c r="AK260" i="5"/>
  <c r="AL260" i="5"/>
  <c r="AM260" i="5"/>
  <c r="AO40" i="3"/>
  <c r="AP40" i="3" s="1"/>
  <c r="AN115" i="5"/>
  <c r="AO115" i="5" s="1"/>
  <c r="AN81" i="5"/>
  <c r="AO81" i="5" s="1"/>
  <c r="AL386" i="5"/>
  <c r="AL385" i="5" s="1"/>
  <c r="AM386" i="5"/>
  <c r="AM385" i="5" s="1"/>
  <c r="AK386" i="5"/>
  <c r="AL391" i="5"/>
  <c r="AL390" i="5" s="1"/>
  <c r="AM391" i="5"/>
  <c r="AM390" i="5" s="1"/>
  <c r="AK391" i="5"/>
  <c r="AK390" i="5" s="1"/>
  <c r="AL298" i="5"/>
  <c r="AL297" i="5" s="1"/>
  <c r="AL296" i="5" s="1"/>
  <c r="AL294" i="5" s="1"/>
  <c r="AL293" i="5" s="1"/>
  <c r="AM298" i="5"/>
  <c r="AM297" i="5" s="1"/>
  <c r="AM296" i="5" s="1"/>
  <c r="AM294" i="5" s="1"/>
  <c r="AM293" i="5" s="1"/>
  <c r="AP250" i="5"/>
  <c r="AL122" i="5"/>
  <c r="AL121" i="5" s="1"/>
  <c r="AL120" i="5" s="1"/>
  <c r="AL117" i="5" s="1"/>
  <c r="AL116" i="5" s="1"/>
  <c r="AM122" i="5"/>
  <c r="AM121" i="5" s="1"/>
  <c r="AM120" i="5" s="1"/>
  <c r="AM117" i="5" s="1"/>
  <c r="AM116" i="5" s="1"/>
  <c r="AP122" i="5"/>
  <c r="AK122" i="5"/>
  <c r="AL41" i="5"/>
  <c r="AM41" i="5"/>
  <c r="AP41" i="5"/>
  <c r="AK41" i="5"/>
  <c r="AN45" i="5"/>
  <c r="AO45" i="5" s="1"/>
  <c r="AG45" i="5"/>
  <c r="AP14" i="5"/>
  <c r="AP13" i="5" s="1"/>
  <c r="AP12" i="5" s="1"/>
  <c r="AR12" i="5" s="1"/>
  <c r="AW12" i="5" s="1"/>
  <c r="AP415" i="5"/>
  <c r="AP412" i="5"/>
  <c r="AM375" i="5"/>
  <c r="AM374" i="5" s="1"/>
  <c r="AM373" i="5" s="1"/>
  <c r="AL359" i="5"/>
  <c r="AL358" i="5" s="1"/>
  <c r="AM359" i="5"/>
  <c r="AM358" i="5" s="1"/>
  <c r="AP359" i="5"/>
  <c r="AP356" i="5"/>
  <c r="AP354" i="5"/>
  <c r="AP347" i="5"/>
  <c r="AP340" i="5"/>
  <c r="AP333" i="5"/>
  <c r="AP326" i="5"/>
  <c r="AP323" i="5"/>
  <c r="AL313" i="5"/>
  <c r="AM313" i="5"/>
  <c r="AP313" i="5"/>
  <c r="AP312" i="5"/>
  <c r="AL287" i="5"/>
  <c r="AL286" i="5" s="1"/>
  <c r="AL285" i="5" s="1"/>
  <c r="AL283" i="5" s="1"/>
  <c r="AL282" i="5" s="1"/>
  <c r="AM287" i="5"/>
  <c r="AM286" i="5" s="1"/>
  <c r="AM285" i="5" s="1"/>
  <c r="AM283" i="5" s="1"/>
  <c r="AM282" i="5" s="1"/>
  <c r="AL277" i="5"/>
  <c r="AL276" i="5" s="1"/>
  <c r="AL275" i="5" s="1"/>
  <c r="AL268" i="5" s="1"/>
  <c r="AM277" i="5"/>
  <c r="AM276" i="5" s="1"/>
  <c r="AM275" i="5" s="1"/>
  <c r="AM268" i="5" s="1"/>
  <c r="AP277" i="5"/>
  <c r="AL237" i="5"/>
  <c r="AL236" i="5" s="1"/>
  <c r="AL235" i="5" s="1"/>
  <c r="AL232" i="5" s="1"/>
  <c r="AL231" i="5" s="1"/>
  <c r="AM237" i="5"/>
  <c r="AM236" i="5" s="1"/>
  <c r="AM235" i="5" s="1"/>
  <c r="AM232" i="5" s="1"/>
  <c r="AM231" i="5" s="1"/>
  <c r="AP237" i="5"/>
  <c r="AP209" i="5"/>
  <c r="AP203" i="5"/>
  <c r="AP193" i="5"/>
  <c r="AP181" i="5"/>
  <c r="AP167" i="5"/>
  <c r="AL159" i="5"/>
  <c r="AL158" i="5" s="1"/>
  <c r="AL157" i="5" s="1"/>
  <c r="AL155" i="5" s="1"/>
  <c r="AL154" i="5" s="1"/>
  <c r="AM159" i="5"/>
  <c r="AM158" i="5" s="1"/>
  <c r="AM157" i="5" s="1"/>
  <c r="AM155" i="5" s="1"/>
  <c r="AM154" i="5" s="1"/>
  <c r="AP159" i="5"/>
  <c r="AP138" i="5"/>
  <c r="AP109" i="5"/>
  <c r="AP68" i="5"/>
  <c r="AP50" i="5"/>
  <c r="AP46" i="5"/>
  <c r="AL38" i="5"/>
  <c r="AM38" i="5"/>
  <c r="AP38" i="5"/>
  <c r="AL24" i="5"/>
  <c r="AM24" i="5"/>
  <c r="AP24" i="5"/>
  <c r="AL23" i="5"/>
  <c r="AL22" i="5" s="1"/>
  <c r="AL20" i="5" s="1"/>
  <c r="AL19" i="5" s="1"/>
  <c r="AM23" i="5"/>
  <c r="AM22" i="5" s="1"/>
  <c r="AM20" i="5" s="1"/>
  <c r="AM19" i="5" s="1"/>
  <c r="AP23" i="5"/>
  <c r="AM91" i="3"/>
  <c r="AM90" i="3" s="1"/>
  <c r="AN91" i="3"/>
  <c r="AN90" i="3" s="1"/>
  <c r="AQ91" i="3"/>
  <c r="AQ90" i="3" s="1"/>
  <c r="AL91" i="3"/>
  <c r="AL90" i="3" s="1"/>
  <c r="AO93" i="3"/>
  <c r="AO91" i="3" s="1"/>
  <c r="AO90" i="3" s="1"/>
  <c r="AP90" i="3" s="1"/>
  <c r="AQ87" i="3"/>
  <c r="AQ83" i="3"/>
  <c r="AQ82" i="3" s="1"/>
  <c r="AQ76" i="3"/>
  <c r="AQ75" i="3" s="1"/>
  <c r="AQ67" i="3"/>
  <c r="AQ59" i="3"/>
  <c r="AQ43" i="3"/>
  <c r="AR43" i="3" s="1"/>
  <c r="AX43" i="3" s="1"/>
  <c r="AQ36" i="3"/>
  <c r="AR36" i="3" s="1"/>
  <c r="AQ30" i="3"/>
  <c r="AQ29" i="3" s="1"/>
  <c r="AR29" i="3" s="1"/>
  <c r="AQ23" i="3"/>
  <c r="AQ14" i="3"/>
  <c r="BH5" i="5" l="1"/>
  <c r="AX44" i="3"/>
  <c r="AR67" i="3"/>
  <c r="AR62" i="3"/>
  <c r="AX21" i="3"/>
  <c r="AX17" i="3"/>
  <c r="AV76" i="3"/>
  <c r="AV75" i="3" s="1"/>
  <c r="BE284" i="5"/>
  <c r="BF284" i="5" s="1"/>
  <c r="AT284" i="5"/>
  <c r="AQ26" i="3"/>
  <c r="AR26" i="3" s="1"/>
  <c r="AX26" i="3" s="1"/>
  <c r="AR27" i="3"/>
  <c r="AX27" i="3" s="1"/>
  <c r="AX20" i="3"/>
  <c r="AX16" i="3"/>
  <c r="AX24" i="3"/>
  <c r="AX15" i="3"/>
  <c r="AR14" i="3"/>
  <c r="AR13" i="3" s="1"/>
  <c r="AR35" i="3"/>
  <c r="AX55" i="3"/>
  <c r="AV67" i="3"/>
  <c r="AV62" i="3"/>
  <c r="AX88" i="3"/>
  <c r="AX87" i="3" s="1"/>
  <c r="AV87" i="3"/>
  <c r="AX57" i="3"/>
  <c r="AX70" i="3"/>
  <c r="AX65" i="3"/>
  <c r="AX69" i="3"/>
  <c r="AX64" i="3"/>
  <c r="AX51" i="3"/>
  <c r="AX23" i="3"/>
  <c r="AX19" i="3"/>
  <c r="AX31" i="3"/>
  <c r="AX22" i="3"/>
  <c r="AX18" i="3"/>
  <c r="AX63" i="3"/>
  <c r="AR82" i="3"/>
  <c r="AX66" i="3"/>
  <c r="AX60" i="3"/>
  <c r="AX59" i="3" s="1"/>
  <c r="AX52" i="3"/>
  <c r="AX46" i="3"/>
  <c r="AX41" i="3"/>
  <c r="AX33" i="3"/>
  <c r="AX25" i="3"/>
  <c r="AR76" i="3"/>
  <c r="AR75" i="3" s="1"/>
  <c r="AR74" i="3" s="1"/>
  <c r="AX77" i="3"/>
  <c r="AX76" i="3" s="1"/>
  <c r="AX75" i="3" s="1"/>
  <c r="AX68" i="3"/>
  <c r="AX54" i="3"/>
  <c r="AX45" i="3"/>
  <c r="AX40" i="3"/>
  <c r="AX84" i="3"/>
  <c r="AX83" i="3" s="1"/>
  <c r="AX82" i="3" s="1"/>
  <c r="AV50" i="3"/>
  <c r="AX50" i="3" s="1"/>
  <c r="AV29" i="3"/>
  <c r="AX29" i="3" s="1"/>
  <c r="AV14" i="3"/>
  <c r="AV35" i="3"/>
  <c r="AP91" i="3"/>
  <c r="AV53" i="3"/>
  <c r="AX53" i="3" s="1"/>
  <c r="AQ11" i="5"/>
  <c r="AR356" i="5"/>
  <c r="AW356" i="5" s="1"/>
  <c r="BE356" i="5" s="1"/>
  <c r="BF356" i="5" s="1"/>
  <c r="AR46" i="5"/>
  <c r="AW46" i="5" s="1"/>
  <c r="BE46" i="5" s="1"/>
  <c r="BF46" i="5" s="1"/>
  <c r="AR340" i="5"/>
  <c r="AW340" i="5" s="1"/>
  <c r="BE340" i="5" s="1"/>
  <c r="BF340" i="5" s="1"/>
  <c r="AR56" i="5"/>
  <c r="AW56" i="5" s="1"/>
  <c r="BE56" i="5" s="1"/>
  <c r="BF56" i="5" s="1"/>
  <c r="AP286" i="5"/>
  <c r="AR404" i="5"/>
  <c r="AW404" i="5" s="1"/>
  <c r="BE404" i="5" s="1"/>
  <c r="BF404" i="5" s="1"/>
  <c r="AP385" i="5"/>
  <c r="AR386" i="5"/>
  <c r="AW386" i="5" s="1"/>
  <c r="BE386" i="5" s="1"/>
  <c r="BF386" i="5" s="1"/>
  <c r="AR323" i="5"/>
  <c r="AW323" i="5" s="1"/>
  <c r="BE323" i="5" s="1"/>
  <c r="BF323" i="5" s="1"/>
  <c r="AR313" i="5"/>
  <c r="AW313" i="5" s="1"/>
  <c r="BE313" i="5" s="1"/>
  <c r="BF313" i="5" s="1"/>
  <c r="AR13" i="5"/>
  <c r="AW13" i="5" s="1"/>
  <c r="AR24" i="5"/>
  <c r="AW24" i="5" s="1"/>
  <c r="BE24" i="5" s="1"/>
  <c r="BF24" i="5" s="1"/>
  <c r="AP374" i="5"/>
  <c r="AR38" i="5"/>
  <c r="AW38" i="5" s="1"/>
  <c r="BE38" i="5" s="1"/>
  <c r="BF38" i="5" s="1"/>
  <c r="AR50" i="5"/>
  <c r="AW50" i="5" s="1"/>
  <c r="BE50" i="5" s="1"/>
  <c r="BF50" i="5" s="1"/>
  <c r="AR159" i="5"/>
  <c r="AW159" i="5" s="1"/>
  <c r="BE159" i="5" s="1"/>
  <c r="BF159" i="5" s="1"/>
  <c r="AR181" i="5"/>
  <c r="AW181" i="5" s="1"/>
  <c r="BE181" i="5" s="1"/>
  <c r="BF181" i="5" s="1"/>
  <c r="AP311" i="5"/>
  <c r="AR311" i="5" s="1"/>
  <c r="AW311" i="5" s="1"/>
  <c r="BE311" i="5" s="1"/>
  <c r="BF311" i="5" s="1"/>
  <c r="AP346" i="5"/>
  <c r="AR346" i="5" s="1"/>
  <c r="AW346" i="5" s="1"/>
  <c r="BE346" i="5" s="1"/>
  <c r="BF346" i="5" s="1"/>
  <c r="AP247" i="5"/>
  <c r="AR247" i="5" s="1"/>
  <c r="AW247" i="5" s="1"/>
  <c r="BE247" i="5" s="1"/>
  <c r="BF247" i="5" s="1"/>
  <c r="AR401" i="5"/>
  <c r="AW401" i="5" s="1"/>
  <c r="BE401" i="5" s="1"/>
  <c r="BF401" i="5" s="1"/>
  <c r="AR347" i="5"/>
  <c r="AW347" i="5" s="1"/>
  <c r="BE347" i="5" s="1"/>
  <c r="BF347" i="5" s="1"/>
  <c r="AR326" i="5"/>
  <c r="AW326" i="5" s="1"/>
  <c r="BE326" i="5" s="1"/>
  <c r="BF326" i="5" s="1"/>
  <c r="AR41" i="5"/>
  <c r="AW41" i="5" s="1"/>
  <c r="BE41" i="5" s="1"/>
  <c r="BF41" i="5" s="1"/>
  <c r="AP121" i="5"/>
  <c r="AP222" i="5"/>
  <c r="AP259" i="5"/>
  <c r="AR259" i="5" s="1"/>
  <c r="AW259" i="5" s="1"/>
  <c r="BE259" i="5" s="1"/>
  <c r="BF259" i="5" s="1"/>
  <c r="AR399" i="5"/>
  <c r="AW399" i="5" s="1"/>
  <c r="AR354" i="5"/>
  <c r="AW354" i="5" s="1"/>
  <c r="BE354" i="5" s="1"/>
  <c r="BF354" i="5" s="1"/>
  <c r="AR287" i="5"/>
  <c r="AW287" i="5" s="1"/>
  <c r="BE287" i="5" s="1"/>
  <c r="BF287" i="5" s="1"/>
  <c r="AR109" i="5"/>
  <c r="AW109" i="5" s="1"/>
  <c r="BE109" i="5" s="1"/>
  <c r="BF109" i="5" s="1"/>
  <c r="AQ434" i="5"/>
  <c r="AP202" i="5"/>
  <c r="AP332" i="5"/>
  <c r="AP331" i="5" s="1"/>
  <c r="AP297" i="5"/>
  <c r="AR359" i="5"/>
  <c r="AW359" i="5" s="1"/>
  <c r="BE359" i="5" s="1"/>
  <c r="BF359" i="5" s="1"/>
  <c r="AR298" i="5"/>
  <c r="AW298" i="5" s="1"/>
  <c r="BE298" i="5" s="1"/>
  <c r="BF298" i="5" s="1"/>
  <c r="AR237" i="5"/>
  <c r="AW237" i="5" s="1"/>
  <c r="BE237" i="5" s="1"/>
  <c r="BF237" i="5" s="1"/>
  <c r="AR223" i="5"/>
  <c r="AW223" i="5" s="1"/>
  <c r="BE223" i="5" s="1"/>
  <c r="BF223" i="5" s="1"/>
  <c r="AR203" i="5"/>
  <c r="AW203" i="5" s="1"/>
  <c r="BE203" i="5" s="1"/>
  <c r="BF203" i="5" s="1"/>
  <c r="AR193" i="5"/>
  <c r="AW193" i="5" s="1"/>
  <c r="BE193" i="5" s="1"/>
  <c r="BF193" i="5" s="1"/>
  <c r="AR122" i="5"/>
  <c r="AW122" i="5" s="1"/>
  <c r="BE122" i="5" s="1"/>
  <c r="BF122" i="5" s="1"/>
  <c r="AR68" i="5"/>
  <c r="AW68" i="5" s="1"/>
  <c r="BE68" i="5" s="1"/>
  <c r="BF68" i="5" s="1"/>
  <c r="AQ161" i="5"/>
  <c r="AQ430" i="5"/>
  <c r="AP390" i="5"/>
  <c r="AR391" i="5"/>
  <c r="AW391" i="5" s="1"/>
  <c r="BE391" i="5" s="1"/>
  <c r="BF391" i="5" s="1"/>
  <c r="AQ9" i="5"/>
  <c r="AQ8" i="5" s="1"/>
  <c r="AQ7" i="5" s="1"/>
  <c r="AQ428" i="5"/>
  <c r="AP137" i="5"/>
  <c r="AR138" i="5"/>
  <c r="AW138" i="5" s="1"/>
  <c r="BE138" i="5" s="1"/>
  <c r="AP166" i="5"/>
  <c r="AR167" i="5"/>
  <c r="AW167" i="5" s="1"/>
  <c r="BE167" i="5" s="1"/>
  <c r="BF167" i="5" s="1"/>
  <c r="AP208" i="5"/>
  <c r="AR209" i="5"/>
  <c r="AW209" i="5" s="1"/>
  <c r="BE209" i="5" s="1"/>
  <c r="BF209" i="5" s="1"/>
  <c r="AP276" i="5"/>
  <c r="AR277" i="5"/>
  <c r="AW277" i="5" s="1"/>
  <c r="BE277" i="5" s="1"/>
  <c r="BF277" i="5" s="1"/>
  <c r="AQ154" i="5"/>
  <c r="AQ429" i="5"/>
  <c r="AQ241" i="5"/>
  <c r="AQ432" i="5"/>
  <c r="AR333" i="5"/>
  <c r="AW333" i="5" s="1"/>
  <c r="BE333" i="5" s="1"/>
  <c r="BF333" i="5" s="1"/>
  <c r="AR312" i="5"/>
  <c r="AW312" i="5" s="1"/>
  <c r="BE312" i="5" s="1"/>
  <c r="BF312" i="5" s="1"/>
  <c r="AR250" i="5"/>
  <c r="AW250" i="5" s="1"/>
  <c r="BE250" i="5" s="1"/>
  <c r="BF250" i="5" s="1"/>
  <c r="AQ437" i="5"/>
  <c r="AQ231" i="5"/>
  <c r="AQ433" i="5"/>
  <c r="AQ282" i="5"/>
  <c r="AQ281" i="5" s="1"/>
  <c r="AQ440" i="5"/>
  <c r="AQ316" i="5"/>
  <c r="AQ436" i="5"/>
  <c r="AQ328" i="5"/>
  <c r="AQ435" i="5"/>
  <c r="AQ431" i="5"/>
  <c r="AP22" i="5"/>
  <c r="AR23" i="5"/>
  <c r="AW23" i="5" s="1"/>
  <c r="AQ187" i="5"/>
  <c r="AQ169" i="5" s="1"/>
  <c r="AQ439" i="5"/>
  <c r="AR375" i="5"/>
  <c r="AW375" i="5" s="1"/>
  <c r="BE375" i="5" s="1"/>
  <c r="BF375" i="5" s="1"/>
  <c r="AR14" i="5"/>
  <c r="AW14" i="5" s="1"/>
  <c r="AQ438" i="5"/>
  <c r="AR30" i="3"/>
  <c r="AX30" i="3" s="1"/>
  <c r="AQ267" i="5"/>
  <c r="AQ253" i="5"/>
  <c r="AP10" i="5"/>
  <c r="AP11" i="5"/>
  <c r="AR11" i="5" s="1"/>
  <c r="AW11" i="5" s="1"/>
  <c r="AP398" i="5"/>
  <c r="AP93" i="3"/>
  <c r="AP406" i="5"/>
  <c r="AQ27" i="5"/>
  <c r="AP339" i="5"/>
  <c r="AP158" i="5"/>
  <c r="AP180" i="5"/>
  <c r="AP236" i="5"/>
  <c r="AP192" i="5"/>
  <c r="AP358" i="5"/>
  <c r="AL384" i="5"/>
  <c r="AM384" i="5"/>
  <c r="AP322" i="5"/>
  <c r="AP353" i="5"/>
  <c r="AP37" i="5"/>
  <c r="AP49" i="5"/>
  <c r="AQ35" i="3"/>
  <c r="AQ61" i="3"/>
  <c r="AQ13" i="3"/>
  <c r="AQ74" i="3"/>
  <c r="AN290" i="5"/>
  <c r="AO290" i="5" s="1"/>
  <c r="AN205" i="5"/>
  <c r="AO205" i="5" s="1"/>
  <c r="AL46" i="5"/>
  <c r="AM46" i="5"/>
  <c r="AL223" i="5"/>
  <c r="AL222" i="5" s="1"/>
  <c r="AL221" i="5" s="1"/>
  <c r="AL216" i="5" s="1"/>
  <c r="AL215" i="5" s="1"/>
  <c r="AM223" i="5"/>
  <c r="AM222" i="5" s="1"/>
  <c r="AM221" i="5" s="1"/>
  <c r="AM216" i="5" s="1"/>
  <c r="AM215" i="5" s="1"/>
  <c r="AK223" i="5"/>
  <c r="AK222" i="5" s="1"/>
  <c r="AK221" i="5" s="1"/>
  <c r="AK216" i="5" s="1"/>
  <c r="AK215" i="5" s="1"/>
  <c r="AN79" i="5"/>
  <c r="AO79" i="5" s="1"/>
  <c r="AL312" i="5"/>
  <c r="AM312" i="5"/>
  <c r="AK208" i="5"/>
  <c r="AK237" i="5"/>
  <c r="AK236" i="5" s="1"/>
  <c r="AK235" i="5" s="1"/>
  <c r="AK232" i="5" s="1"/>
  <c r="AK231" i="5" s="1"/>
  <c r="AK24" i="5"/>
  <c r="AK38" i="5"/>
  <c r="AK46" i="5"/>
  <c r="AL138" i="5"/>
  <c r="AL137" i="5" s="1"/>
  <c r="AM138" i="5"/>
  <c r="AM137" i="5" s="1"/>
  <c r="AN140" i="5"/>
  <c r="AO140" i="5" s="1"/>
  <c r="AK50" i="5"/>
  <c r="AK56" i="5"/>
  <c r="AK68" i="5"/>
  <c r="AN418" i="5"/>
  <c r="AO418" i="5" s="1"/>
  <c r="AL415" i="5"/>
  <c r="AM415" i="5"/>
  <c r="AL412" i="5"/>
  <c r="AM412" i="5"/>
  <c r="AL407" i="5"/>
  <c r="AM407" i="5"/>
  <c r="AL404" i="5"/>
  <c r="AM404" i="5"/>
  <c r="AL401" i="5"/>
  <c r="AM401" i="5"/>
  <c r="AL399" i="5"/>
  <c r="AM399" i="5"/>
  <c r="AK399" i="5"/>
  <c r="AK401" i="5"/>
  <c r="AL375" i="5"/>
  <c r="AL374" i="5" s="1"/>
  <c r="AK359" i="5"/>
  <c r="AK358" i="5" s="1"/>
  <c r="AL356" i="5"/>
  <c r="AM356" i="5"/>
  <c r="AL354" i="5"/>
  <c r="AM354" i="5"/>
  <c r="AL347" i="5"/>
  <c r="AL346" i="5" s="1"/>
  <c r="AL345" i="5" s="1"/>
  <c r="AL343" i="5" s="1"/>
  <c r="AL342" i="5" s="1"/>
  <c r="AM347" i="5"/>
  <c r="AM346" i="5" s="1"/>
  <c r="AM345" i="5" s="1"/>
  <c r="AM343" i="5" s="1"/>
  <c r="AM342" i="5" s="1"/>
  <c r="AK347" i="5"/>
  <c r="AK354" i="5"/>
  <c r="AK356" i="5"/>
  <c r="AL340" i="5"/>
  <c r="AL339" i="5" s="1"/>
  <c r="AL338" i="5" s="1"/>
  <c r="AL336" i="5" s="1"/>
  <c r="AL335" i="5" s="1"/>
  <c r="AM340" i="5"/>
  <c r="AM339" i="5" s="1"/>
  <c r="AM338" i="5" s="1"/>
  <c r="AM336" i="5" s="1"/>
  <c r="AM335" i="5" s="1"/>
  <c r="AL333" i="5"/>
  <c r="AL332" i="5" s="1"/>
  <c r="AL331" i="5" s="1"/>
  <c r="AM333" i="5"/>
  <c r="AM332" i="5" s="1"/>
  <c r="AM331" i="5" s="1"/>
  <c r="AK333" i="5"/>
  <c r="AK332" i="5" s="1"/>
  <c r="AK331" i="5" s="1"/>
  <c r="AK329" i="5" s="1"/>
  <c r="AK328" i="5" s="1"/>
  <c r="AL326" i="5"/>
  <c r="AM326" i="5"/>
  <c r="AL323" i="5"/>
  <c r="AM323" i="5"/>
  <c r="AK313" i="5"/>
  <c r="AK323" i="5"/>
  <c r="AK326" i="5"/>
  <c r="AK340" i="5"/>
  <c r="AK339" i="5" s="1"/>
  <c r="AK338" i="5" s="1"/>
  <c r="AK336" i="5" s="1"/>
  <c r="AK335" i="5" s="1"/>
  <c r="AK298" i="5"/>
  <c r="AK297" i="5" s="1"/>
  <c r="AK296" i="5" s="1"/>
  <c r="AK294" i="5" s="1"/>
  <c r="AK293" i="5" s="1"/>
  <c r="AK287" i="5"/>
  <c r="AK286" i="5" s="1"/>
  <c r="AK285" i="5" s="1"/>
  <c r="AK283" i="5" s="1"/>
  <c r="AK282" i="5" s="1"/>
  <c r="AK277" i="5"/>
  <c r="AL259" i="5"/>
  <c r="AM259" i="5"/>
  <c r="AK279" i="5"/>
  <c r="AL250" i="5"/>
  <c r="AL247" i="5" s="1"/>
  <c r="AL246" i="5" s="1"/>
  <c r="AL242" i="5" s="1"/>
  <c r="AL241" i="5" s="1"/>
  <c r="AM250" i="5"/>
  <c r="AM247" i="5" s="1"/>
  <c r="AM246" i="5" s="1"/>
  <c r="AM242" i="5" s="1"/>
  <c r="AM241" i="5" s="1"/>
  <c r="AK250" i="5"/>
  <c r="AK247" i="5" s="1"/>
  <c r="AK246" i="5" s="1"/>
  <c r="AK242" i="5" s="1"/>
  <c r="AK241" i="5" s="1"/>
  <c r="AL209" i="5"/>
  <c r="AL208" i="5" s="1"/>
  <c r="AM209" i="5"/>
  <c r="AM208" i="5" s="1"/>
  <c r="AL203" i="5"/>
  <c r="AL202" i="5" s="1"/>
  <c r="AM203" i="5"/>
  <c r="AM202" i="5" s="1"/>
  <c r="AK203" i="5"/>
  <c r="AK202" i="5" s="1"/>
  <c r="AL193" i="5"/>
  <c r="AL192" i="5" s="1"/>
  <c r="AL191" i="5" s="1"/>
  <c r="AL188" i="5" s="1"/>
  <c r="AL187" i="5" s="1"/>
  <c r="AM193" i="5"/>
  <c r="AM192" i="5" s="1"/>
  <c r="AM191" i="5" s="1"/>
  <c r="AM188" i="5" s="1"/>
  <c r="AM187" i="5" s="1"/>
  <c r="AL181" i="5"/>
  <c r="AL180" i="5" s="1"/>
  <c r="AL174" i="5" s="1"/>
  <c r="AL171" i="5" s="1"/>
  <c r="AL170" i="5" s="1"/>
  <c r="AM181" i="5"/>
  <c r="AM180" i="5" s="1"/>
  <c r="AM174" i="5" s="1"/>
  <c r="AM171" i="5" s="1"/>
  <c r="AM170" i="5" s="1"/>
  <c r="AK181" i="5"/>
  <c r="AK193" i="5"/>
  <c r="AK192" i="5" s="1"/>
  <c r="AL167" i="5"/>
  <c r="AL166" i="5" s="1"/>
  <c r="AL165" i="5" s="1"/>
  <c r="AL162" i="5" s="1"/>
  <c r="AL161" i="5" s="1"/>
  <c r="AL153" i="5" s="1"/>
  <c r="AM167" i="5"/>
  <c r="AM166" i="5" s="1"/>
  <c r="AM165" i="5" s="1"/>
  <c r="AM162" i="5" s="1"/>
  <c r="AM161" i="5" s="1"/>
  <c r="AM153" i="5" s="1"/>
  <c r="AK159" i="5"/>
  <c r="AK158" i="5" s="1"/>
  <c r="AL135" i="5"/>
  <c r="AL134" i="5" s="1"/>
  <c r="AM135" i="5"/>
  <c r="AM134" i="5" s="1"/>
  <c r="AL109" i="5"/>
  <c r="AM109" i="5"/>
  <c r="AL68" i="5"/>
  <c r="AM68" i="5"/>
  <c r="AL56" i="5"/>
  <c r="AM56" i="5"/>
  <c r="AL50" i="5"/>
  <c r="AM50" i="5"/>
  <c r="AN16" i="5"/>
  <c r="AO16" i="5" s="1"/>
  <c r="AN17" i="5"/>
  <c r="AO17" i="5" s="1"/>
  <c r="AN18" i="5"/>
  <c r="AO18" i="5" s="1"/>
  <c r="AN48" i="5"/>
  <c r="AO48" i="5" s="1"/>
  <c r="AN83" i="5"/>
  <c r="AO83" i="5" s="1"/>
  <c r="AN84" i="5"/>
  <c r="AO84" i="5" s="1"/>
  <c r="AN85" i="5"/>
  <c r="AO85" i="5" s="1"/>
  <c r="AN86" i="5"/>
  <c r="AO86" i="5" s="1"/>
  <c r="AN87" i="5"/>
  <c r="AO87" i="5" s="1"/>
  <c r="AN88" i="5"/>
  <c r="AO88" i="5" s="1"/>
  <c r="AN89" i="5"/>
  <c r="AO89" i="5" s="1"/>
  <c r="AN90" i="5"/>
  <c r="AO90" i="5" s="1"/>
  <c r="AN91" i="5"/>
  <c r="AO91" i="5" s="1"/>
  <c r="AN92" i="5"/>
  <c r="AO92" i="5" s="1"/>
  <c r="AN93" i="5"/>
  <c r="AO93" i="5" s="1"/>
  <c r="AN94" i="5"/>
  <c r="AO94" i="5" s="1"/>
  <c r="AN95" i="5"/>
  <c r="AO95" i="5" s="1"/>
  <c r="AN96" i="5"/>
  <c r="AO96" i="5" s="1"/>
  <c r="AN97" i="5"/>
  <c r="AO97" i="5" s="1"/>
  <c r="AN98" i="5"/>
  <c r="AO98" i="5" s="1"/>
  <c r="AN99" i="5"/>
  <c r="AO99" i="5" s="1"/>
  <c r="AN100" i="5"/>
  <c r="AO100" i="5" s="1"/>
  <c r="AN101" i="5"/>
  <c r="AO101" i="5" s="1"/>
  <c r="AN102" i="5"/>
  <c r="AO102" i="5" s="1"/>
  <c r="AN103" i="5"/>
  <c r="AO103" i="5" s="1"/>
  <c r="AN104" i="5"/>
  <c r="AO104" i="5" s="1"/>
  <c r="AN105" i="5"/>
  <c r="AO105" i="5" s="1"/>
  <c r="AN106" i="5"/>
  <c r="AO106" i="5" s="1"/>
  <c r="AN107" i="5"/>
  <c r="AO107" i="5" s="1"/>
  <c r="AN108" i="5"/>
  <c r="AO108" i="5" s="1"/>
  <c r="AN114" i="5"/>
  <c r="AO114" i="5" s="1"/>
  <c r="AN123" i="5"/>
  <c r="AO123" i="5" s="1"/>
  <c r="AN136" i="5"/>
  <c r="AO136" i="5" s="1"/>
  <c r="AN141" i="5"/>
  <c r="AO141" i="5" s="1"/>
  <c r="AN143" i="5"/>
  <c r="AO143" i="5" s="1"/>
  <c r="AN145" i="5"/>
  <c r="AO145" i="5" s="1"/>
  <c r="AN146" i="5"/>
  <c r="AO146" i="5" s="1"/>
  <c r="AN148" i="5"/>
  <c r="AO148" i="5" s="1"/>
  <c r="AN149" i="5"/>
  <c r="AO149" i="5" s="1"/>
  <c r="AN150" i="5"/>
  <c r="AO150" i="5" s="1"/>
  <c r="AN151" i="5"/>
  <c r="AO151" i="5" s="1"/>
  <c r="AN152" i="5"/>
  <c r="AO152" i="5" s="1"/>
  <c r="AN160" i="5"/>
  <c r="AO160" i="5" s="1"/>
  <c r="AN168" i="5"/>
  <c r="AO168" i="5" s="1"/>
  <c r="AN248" i="5"/>
  <c r="AO248" i="5" s="1"/>
  <c r="AN249" i="5"/>
  <c r="AO249" i="5" s="1"/>
  <c r="AN251" i="5"/>
  <c r="AO251" i="5" s="1"/>
  <c r="AN302" i="5"/>
  <c r="AO302" i="5" s="1"/>
  <c r="AN303" i="5"/>
  <c r="AO303" i="5" s="1"/>
  <c r="AN304" i="5"/>
  <c r="AO304" i="5" s="1"/>
  <c r="AN305" i="5"/>
  <c r="AO305" i="5" s="1"/>
  <c r="AN306" i="5"/>
  <c r="AO306" i="5" s="1"/>
  <c r="AN307" i="5"/>
  <c r="AO307" i="5" s="1"/>
  <c r="AN365" i="5"/>
  <c r="AO365" i="5" s="1"/>
  <c r="AN366" i="5"/>
  <c r="AO366" i="5" s="1"/>
  <c r="AN367" i="5"/>
  <c r="AO367" i="5" s="1"/>
  <c r="AN368" i="5"/>
  <c r="AO368" i="5" s="1"/>
  <c r="AN376" i="5"/>
  <c r="AO376" i="5" s="1"/>
  <c r="AN377" i="5"/>
  <c r="AO377" i="5" s="1"/>
  <c r="AN378" i="5"/>
  <c r="AO378" i="5" s="1"/>
  <c r="AN402" i="5"/>
  <c r="AN405" i="5"/>
  <c r="AO405" i="5" s="1"/>
  <c r="AN408" i="5"/>
  <c r="AO408" i="5" s="1"/>
  <c r="AN409" i="5"/>
  <c r="AO409" i="5" s="1"/>
  <c r="AN410" i="5"/>
  <c r="AO410" i="5" s="1"/>
  <c r="AN411" i="5"/>
  <c r="AO411" i="5" s="1"/>
  <c r="AN413" i="5"/>
  <c r="AO413" i="5" s="1"/>
  <c r="AN414" i="5"/>
  <c r="AO414" i="5" s="1"/>
  <c r="AN416" i="5"/>
  <c r="AO416" i="5" s="1"/>
  <c r="AN417" i="5"/>
  <c r="AO417" i="5" s="1"/>
  <c r="AN419" i="5"/>
  <c r="AO419" i="5" s="1"/>
  <c r="AN420" i="5"/>
  <c r="AO420" i="5" s="1"/>
  <c r="AN15" i="5"/>
  <c r="AO15" i="5" s="1"/>
  <c r="AL14" i="5"/>
  <c r="AL13" i="5" s="1"/>
  <c r="AL12" i="5" s="1"/>
  <c r="AL10" i="5" s="1"/>
  <c r="AL9" i="5" s="1"/>
  <c r="AM14" i="5"/>
  <c r="AM13" i="5" s="1"/>
  <c r="AM12" i="5" s="1"/>
  <c r="AM10" i="5" s="1"/>
  <c r="AM9" i="5" s="1"/>
  <c r="AM87" i="3"/>
  <c r="AN87" i="3"/>
  <c r="AM83" i="3"/>
  <c r="AM82" i="3" s="1"/>
  <c r="AN83" i="3"/>
  <c r="AN82" i="3" s="1"/>
  <c r="AL85" i="3"/>
  <c r="AO85" i="3" s="1"/>
  <c r="AP85" i="3" s="1"/>
  <c r="AO84" i="3"/>
  <c r="AP84" i="3" s="1"/>
  <c r="AM76" i="3"/>
  <c r="AM75" i="3" s="1"/>
  <c r="AN76" i="3"/>
  <c r="AN75" i="3" s="1"/>
  <c r="AL76" i="3"/>
  <c r="AM67" i="3"/>
  <c r="AN67" i="3"/>
  <c r="AM62" i="3"/>
  <c r="AN62" i="3"/>
  <c r="AM59" i="3"/>
  <c r="AN59" i="3"/>
  <c r="AL59" i="3"/>
  <c r="AM53" i="3"/>
  <c r="AN53" i="3"/>
  <c r="AM50" i="3"/>
  <c r="AN50" i="3"/>
  <c r="AM43" i="3"/>
  <c r="AN43" i="3"/>
  <c r="AM36" i="3"/>
  <c r="AN36" i="3"/>
  <c r="AM32" i="3"/>
  <c r="AN32" i="3"/>
  <c r="AM30" i="3"/>
  <c r="AN30" i="3"/>
  <c r="AM27" i="3"/>
  <c r="AM26" i="3" s="1"/>
  <c r="AN27" i="3"/>
  <c r="AN26" i="3" s="1"/>
  <c r="AM23" i="3"/>
  <c r="AN23" i="3"/>
  <c r="AM14" i="3"/>
  <c r="AN14" i="3"/>
  <c r="AL14" i="3"/>
  <c r="AO15" i="3"/>
  <c r="AP15" i="3" s="1"/>
  <c r="AO16" i="3"/>
  <c r="AP16" i="3" s="1"/>
  <c r="AO17" i="3"/>
  <c r="AP17" i="3" s="1"/>
  <c r="AO18" i="3"/>
  <c r="AP18" i="3" s="1"/>
  <c r="AO19" i="3"/>
  <c r="AP19" i="3" s="1"/>
  <c r="AO20" i="3"/>
  <c r="AP20" i="3" s="1"/>
  <c r="AO21" i="3"/>
  <c r="AP21" i="3" s="1"/>
  <c r="AO22" i="3"/>
  <c r="AP22" i="3" s="1"/>
  <c r="AO24" i="3"/>
  <c r="AP24" i="3" s="1"/>
  <c r="AO25" i="3"/>
  <c r="AP25" i="3" s="1"/>
  <c r="AO28" i="3"/>
  <c r="AP28" i="3" s="1"/>
  <c r="AO31" i="3"/>
  <c r="AP31" i="3" s="1"/>
  <c r="AO33" i="3"/>
  <c r="AP33" i="3" s="1"/>
  <c r="AO37" i="3"/>
  <c r="AP37" i="3" s="1"/>
  <c r="AO38" i="3"/>
  <c r="AP38" i="3" s="1"/>
  <c r="AO41" i="3"/>
  <c r="AP41" i="3" s="1"/>
  <c r="AO42" i="3"/>
  <c r="AP42" i="3" s="1"/>
  <c r="AO44" i="3"/>
  <c r="AP44" i="3" s="1"/>
  <c r="AO45" i="3"/>
  <c r="AP45" i="3" s="1"/>
  <c r="AO46" i="3"/>
  <c r="AP46" i="3" s="1"/>
  <c r="AO47" i="3"/>
  <c r="AP47" i="3" s="1"/>
  <c r="AO49" i="3"/>
  <c r="AP49" i="3" s="1"/>
  <c r="AO51" i="3"/>
  <c r="AO54" i="3"/>
  <c r="AP54" i="3" s="1"/>
  <c r="AO55" i="3"/>
  <c r="AP55" i="3" s="1"/>
  <c r="AO60" i="3"/>
  <c r="AP60" i="3" s="1"/>
  <c r="AO63" i="3"/>
  <c r="AP63" i="3" s="1"/>
  <c r="AO64" i="3"/>
  <c r="AP64" i="3" s="1"/>
  <c r="AO65" i="3"/>
  <c r="AP65" i="3" s="1"/>
  <c r="AO66" i="3"/>
  <c r="AP66" i="3" s="1"/>
  <c r="AO68" i="3"/>
  <c r="AP68" i="3" s="1"/>
  <c r="AO69" i="3"/>
  <c r="AP69" i="3" s="1"/>
  <c r="AO70" i="3"/>
  <c r="AP70" i="3" s="1"/>
  <c r="AO71" i="3"/>
  <c r="AP71" i="3" s="1"/>
  <c r="AO77" i="3"/>
  <c r="AP77" i="3" s="1"/>
  <c r="AO78" i="3"/>
  <c r="AP78" i="3" s="1"/>
  <c r="AO81" i="3"/>
  <c r="AP81" i="3" s="1"/>
  <c r="AO86" i="3"/>
  <c r="AP86" i="3" s="1"/>
  <c r="AO88" i="3"/>
  <c r="AP88" i="3" s="1"/>
  <c r="AO89" i="3"/>
  <c r="AP89" i="3" s="1"/>
  <c r="AO94" i="3"/>
  <c r="AP94" i="3" s="1"/>
  <c r="AV74" i="3" l="1"/>
  <c r="AV61" i="3"/>
  <c r="AV58" i="3" s="1"/>
  <c r="AR61" i="3"/>
  <c r="AR58" i="3" s="1"/>
  <c r="AX74" i="3"/>
  <c r="AS14" i="3"/>
  <c r="AX36" i="3"/>
  <c r="AS13" i="3"/>
  <c r="AR12" i="3"/>
  <c r="BE23" i="5"/>
  <c r="BF23" i="5" s="1"/>
  <c r="AX62" i="3"/>
  <c r="AX67" i="3"/>
  <c r="AV34" i="3"/>
  <c r="AX35" i="3"/>
  <c r="AX14" i="3"/>
  <c r="AX13" i="3" s="1"/>
  <c r="AX12" i="3" s="1"/>
  <c r="AQ214" i="5"/>
  <c r="AT128" i="5"/>
  <c r="BF138" i="5"/>
  <c r="BE128" i="5" s="1"/>
  <c r="BF128" i="5" s="1"/>
  <c r="BE399" i="5"/>
  <c r="BF399" i="5" s="1"/>
  <c r="AW398" i="5"/>
  <c r="BE398" i="5" s="1"/>
  <c r="BF398" i="5" s="1"/>
  <c r="AV13" i="3"/>
  <c r="AQ252" i="5"/>
  <c r="AP384" i="5"/>
  <c r="AR331" i="5"/>
  <c r="AW331" i="5" s="1"/>
  <c r="BE331" i="5" s="1"/>
  <c r="BF331" i="5" s="1"/>
  <c r="AR37" i="5"/>
  <c r="AW37" i="5" s="1"/>
  <c r="BE37" i="5" s="1"/>
  <c r="BF37" i="5" s="1"/>
  <c r="AR339" i="5"/>
  <c r="AW339" i="5" s="1"/>
  <c r="BE339" i="5" s="1"/>
  <c r="BF339" i="5" s="1"/>
  <c r="AR398" i="5"/>
  <c r="AP258" i="5"/>
  <c r="AP120" i="5"/>
  <c r="AR121" i="5"/>
  <c r="AW121" i="5" s="1"/>
  <c r="BE121" i="5" s="1"/>
  <c r="BF121" i="5" s="1"/>
  <c r="AR49" i="5"/>
  <c r="AW49" i="5" s="1"/>
  <c r="BE49" i="5" s="1"/>
  <c r="AR353" i="5"/>
  <c r="AW353" i="5" s="1"/>
  <c r="BE353" i="5" s="1"/>
  <c r="BF353" i="5" s="1"/>
  <c r="AR236" i="5"/>
  <c r="AW236" i="5" s="1"/>
  <c r="BE236" i="5" s="1"/>
  <c r="BF236" i="5" s="1"/>
  <c r="AQ315" i="5"/>
  <c r="AQ153" i="5"/>
  <c r="AP296" i="5"/>
  <c r="AR297" i="5"/>
  <c r="AW297" i="5" s="1"/>
  <c r="BE297" i="5" s="1"/>
  <c r="BF297" i="5" s="1"/>
  <c r="AR202" i="5"/>
  <c r="AW202" i="5" s="1"/>
  <c r="BE202" i="5" s="1"/>
  <c r="BF202" i="5" s="1"/>
  <c r="AP246" i="5"/>
  <c r="AP309" i="5"/>
  <c r="AR322" i="5"/>
  <c r="AW322" i="5" s="1"/>
  <c r="BE322" i="5" s="1"/>
  <c r="BF322" i="5" s="1"/>
  <c r="AR358" i="5"/>
  <c r="AW358" i="5" s="1"/>
  <c r="BE358" i="5" s="1"/>
  <c r="BF358" i="5" s="1"/>
  <c r="AR180" i="5"/>
  <c r="AW180" i="5" s="1"/>
  <c r="BE180" i="5" s="1"/>
  <c r="BF180" i="5" s="1"/>
  <c r="AP221" i="5"/>
  <c r="AR222" i="5"/>
  <c r="AW222" i="5" s="1"/>
  <c r="BE222" i="5" s="1"/>
  <c r="BF222" i="5" s="1"/>
  <c r="AR385" i="5"/>
  <c r="AW385" i="5" s="1"/>
  <c r="BE385" i="5" s="1"/>
  <c r="BF385" i="5" s="1"/>
  <c r="AP285" i="5"/>
  <c r="AR286" i="5"/>
  <c r="AW286" i="5" s="1"/>
  <c r="BE286" i="5" s="1"/>
  <c r="BF286" i="5" s="1"/>
  <c r="AR192" i="5"/>
  <c r="AW192" i="5" s="1"/>
  <c r="BE192" i="5" s="1"/>
  <c r="BF192" i="5" s="1"/>
  <c r="AR158" i="5"/>
  <c r="AW158" i="5" s="1"/>
  <c r="BE158" i="5" s="1"/>
  <c r="BF158" i="5" s="1"/>
  <c r="AR208" i="5"/>
  <c r="AW208" i="5" s="1"/>
  <c r="BE208" i="5" s="1"/>
  <c r="BF208" i="5" s="1"/>
  <c r="AR390" i="5"/>
  <c r="AW390" i="5" s="1"/>
  <c r="BE390" i="5" s="1"/>
  <c r="BF390" i="5" s="1"/>
  <c r="AR332" i="5"/>
  <c r="AW332" i="5" s="1"/>
  <c r="BE332" i="5" s="1"/>
  <c r="BF332" i="5" s="1"/>
  <c r="AP345" i="5"/>
  <c r="AP373" i="5"/>
  <c r="AR374" i="5"/>
  <c r="AW374" i="5" s="1"/>
  <c r="BE374" i="5" s="1"/>
  <c r="BF374" i="5" s="1"/>
  <c r="AP133" i="5"/>
  <c r="AR137" i="5"/>
  <c r="AW137" i="5" s="1"/>
  <c r="BE137" i="5" s="1"/>
  <c r="BF137" i="5" s="1"/>
  <c r="AQ441" i="5"/>
  <c r="AP275" i="5"/>
  <c r="AR276" i="5"/>
  <c r="AW276" i="5" s="1"/>
  <c r="BE276" i="5" s="1"/>
  <c r="BF276" i="5" s="1"/>
  <c r="AP165" i="5"/>
  <c r="AR166" i="5"/>
  <c r="AW166" i="5" s="1"/>
  <c r="BE166" i="5" s="1"/>
  <c r="BF166" i="5" s="1"/>
  <c r="AP201" i="5"/>
  <c r="AP196" i="5" s="1"/>
  <c r="AP9" i="5"/>
  <c r="AR10" i="5"/>
  <c r="AP20" i="5"/>
  <c r="AR22" i="5"/>
  <c r="AW22" i="5" s="1"/>
  <c r="BE22" i="5" s="1"/>
  <c r="BF22" i="5" s="1"/>
  <c r="AP397" i="5"/>
  <c r="AN401" i="5"/>
  <c r="AO401" i="5" s="1"/>
  <c r="AO402" i="5"/>
  <c r="AQ58" i="3"/>
  <c r="AQ34" i="3"/>
  <c r="AR34" i="3"/>
  <c r="AO50" i="3"/>
  <c r="AP50" i="3" s="1"/>
  <c r="AP51" i="3"/>
  <c r="AP235" i="5"/>
  <c r="AP329" i="5"/>
  <c r="AP174" i="5"/>
  <c r="AP191" i="5"/>
  <c r="AP157" i="5"/>
  <c r="AP338" i="5"/>
  <c r="AO53" i="3"/>
  <c r="AP53" i="3" s="1"/>
  <c r="AM29" i="3"/>
  <c r="AN250" i="5"/>
  <c r="AN167" i="5"/>
  <c r="AO167" i="5" s="1"/>
  <c r="AP321" i="5"/>
  <c r="AN135" i="5"/>
  <c r="AO135" i="5" s="1"/>
  <c r="AP352" i="5"/>
  <c r="AN159" i="5"/>
  <c r="AO159" i="5" s="1"/>
  <c r="AN122" i="5"/>
  <c r="AO122" i="5" s="1"/>
  <c r="AL214" i="5"/>
  <c r="AM322" i="5"/>
  <c r="AM321" i="5" s="1"/>
  <c r="AM317" i="5" s="1"/>
  <c r="AM316" i="5" s="1"/>
  <c r="AP36" i="5"/>
  <c r="AL398" i="5"/>
  <c r="AN375" i="5"/>
  <c r="AO375" i="5" s="1"/>
  <c r="AM398" i="5"/>
  <c r="AL133" i="5"/>
  <c r="AL127" i="5" s="1"/>
  <c r="AL126" i="5" s="1"/>
  <c r="AM214" i="5"/>
  <c r="AL37" i="5"/>
  <c r="AL201" i="5"/>
  <c r="AL196" i="5" s="1"/>
  <c r="AL195" i="5" s="1"/>
  <c r="AL169" i="5" s="1"/>
  <c r="AL353" i="5"/>
  <c r="AL352" i="5" s="1"/>
  <c r="AL350" i="5" s="1"/>
  <c r="AL349" i="5" s="1"/>
  <c r="AM37" i="5"/>
  <c r="AM201" i="5"/>
  <c r="AM196" i="5" s="1"/>
  <c r="AM195" i="5" s="1"/>
  <c r="AM169" i="5" s="1"/>
  <c r="AM353" i="5"/>
  <c r="AM352" i="5" s="1"/>
  <c r="AM350" i="5" s="1"/>
  <c r="AM349" i="5" s="1"/>
  <c r="AM133" i="5"/>
  <c r="AM127" i="5" s="1"/>
  <c r="AM126" i="5" s="1"/>
  <c r="AM49" i="5"/>
  <c r="AM35" i="3"/>
  <c r="AM34" i="3" s="1"/>
  <c r="AO59" i="3"/>
  <c r="AP59" i="3" s="1"/>
  <c r="AO32" i="3"/>
  <c r="AP32" i="3" s="1"/>
  <c r="AO23" i="3"/>
  <c r="AP23" i="3" s="1"/>
  <c r="AO27" i="3"/>
  <c r="AP27" i="3" s="1"/>
  <c r="AO30" i="3"/>
  <c r="AP30" i="3" s="1"/>
  <c r="AQ12" i="3"/>
  <c r="AO83" i="3"/>
  <c r="AP83" i="3" s="1"/>
  <c r="AN29" i="3"/>
  <c r="AN35" i="3"/>
  <c r="AN34" i="3" s="1"/>
  <c r="AM61" i="3"/>
  <c r="AM58" i="3" s="1"/>
  <c r="AN61" i="3"/>
  <c r="AN58" i="3" s="1"/>
  <c r="AO76" i="3"/>
  <c r="AP76" i="3" s="1"/>
  <c r="AO14" i="3"/>
  <c r="AP14" i="3" s="1"/>
  <c r="AO36" i="3"/>
  <c r="AP36" i="3" s="1"/>
  <c r="AO67" i="3"/>
  <c r="AP67" i="3" s="1"/>
  <c r="AO87" i="3"/>
  <c r="AP87" i="3" s="1"/>
  <c r="AM13" i="3"/>
  <c r="AN415" i="5"/>
  <c r="AO415" i="5" s="1"/>
  <c r="AK353" i="5"/>
  <c r="AK352" i="5" s="1"/>
  <c r="AK350" i="5" s="1"/>
  <c r="AK349" i="5" s="1"/>
  <c r="AM74" i="3"/>
  <c r="AO62" i="3"/>
  <c r="AP62" i="3" s="1"/>
  <c r="AN13" i="3"/>
  <c r="AK322" i="5"/>
  <c r="AK321" i="5" s="1"/>
  <c r="AK317" i="5" s="1"/>
  <c r="AK316" i="5" s="1"/>
  <c r="AN412" i="5"/>
  <c r="AO412" i="5" s="1"/>
  <c r="AN407" i="5"/>
  <c r="AO407" i="5" s="1"/>
  <c r="AN404" i="5"/>
  <c r="AO404" i="5" s="1"/>
  <c r="AK276" i="5"/>
  <c r="AK275" i="5" s="1"/>
  <c r="AK268" i="5" s="1"/>
  <c r="AL49" i="5"/>
  <c r="AO43" i="3"/>
  <c r="AP43" i="3" s="1"/>
  <c r="AL322" i="5"/>
  <c r="AL321" i="5" s="1"/>
  <c r="AL317" i="5" s="1"/>
  <c r="AL316" i="5" s="1"/>
  <c r="AL406" i="5"/>
  <c r="AK37" i="5"/>
  <c r="AN138" i="5"/>
  <c r="AO138" i="5" s="1"/>
  <c r="AN14" i="5"/>
  <c r="AO14" i="5" s="1"/>
  <c r="AK214" i="5"/>
  <c r="AK23" i="5"/>
  <c r="AK22" i="5" s="1"/>
  <c r="AK20" i="5" s="1"/>
  <c r="AK19" i="5" s="1"/>
  <c r="AN25" i="5"/>
  <c r="AO25" i="5" s="1"/>
  <c r="AN47" i="5"/>
  <c r="AO47" i="5" s="1"/>
  <c r="AM406" i="5"/>
  <c r="AN364" i="5"/>
  <c r="AO364" i="5" s="1"/>
  <c r="AN299" i="5"/>
  <c r="AO299" i="5" s="1"/>
  <c r="AK201" i="5"/>
  <c r="AK196" i="5" s="1"/>
  <c r="AK195" i="5" s="1"/>
  <c r="AK191" i="5"/>
  <c r="AK188" i="5" s="1"/>
  <c r="AK187" i="5" s="1"/>
  <c r="AN113" i="5"/>
  <c r="AO113" i="5" s="1"/>
  <c r="AN78" i="5"/>
  <c r="AO78" i="5" s="1"/>
  <c r="AN82" i="5"/>
  <c r="AO82" i="5" s="1"/>
  <c r="AN74" i="3"/>
  <c r="AH356" i="5"/>
  <c r="AI356" i="5"/>
  <c r="AJ356" i="5"/>
  <c r="AG357" i="5"/>
  <c r="AG356" i="5" s="1"/>
  <c r="AH354" i="5"/>
  <c r="AI354" i="5"/>
  <c r="AJ354" i="5"/>
  <c r="AG355" i="5"/>
  <c r="AG354" i="5" s="1"/>
  <c r="AH209" i="5"/>
  <c r="AI209" i="5"/>
  <c r="AI208" i="5" s="1"/>
  <c r="AJ209" i="5"/>
  <c r="AJ208" i="5" s="1"/>
  <c r="AG213" i="5"/>
  <c r="AK14" i="3"/>
  <c r="AJ279" i="5"/>
  <c r="AJ260" i="5"/>
  <c r="AJ259" i="5" s="1"/>
  <c r="AJ258" i="5" s="1"/>
  <c r="AJ253" i="5" s="1"/>
  <c r="AL83" i="3"/>
  <c r="AL75" i="3"/>
  <c r="AH38" i="5"/>
  <c r="AI38" i="5"/>
  <c r="AJ38" i="5"/>
  <c r="AL32" i="3"/>
  <c r="AL27" i="3"/>
  <c r="AL26" i="3" s="1"/>
  <c r="AL23" i="3"/>
  <c r="AL13" i="3" s="1"/>
  <c r="AL87" i="3"/>
  <c r="AL67" i="3"/>
  <c r="AL62" i="3"/>
  <c r="AL53" i="3"/>
  <c r="AL50" i="3"/>
  <c r="AL43" i="3"/>
  <c r="AL36" i="3"/>
  <c r="AL30" i="3"/>
  <c r="AK415" i="5"/>
  <c r="AK412" i="5"/>
  <c r="AK407" i="5"/>
  <c r="AK404" i="5"/>
  <c r="AK398" i="5" s="1"/>
  <c r="AJ399" i="5"/>
  <c r="AM381" i="5"/>
  <c r="AM380" i="5" s="1"/>
  <c r="AK374" i="5"/>
  <c r="AK373" i="5" s="1"/>
  <c r="AK371" i="5" s="1"/>
  <c r="AK370" i="5" s="1"/>
  <c r="AK369" i="5" s="1"/>
  <c r="AL373" i="5"/>
  <c r="AM371" i="5"/>
  <c r="AM370" i="5" s="1"/>
  <c r="AM369" i="5" s="1"/>
  <c r="AL329" i="5"/>
  <c r="AL328" i="5" s="1"/>
  <c r="AM329" i="5"/>
  <c r="AM328" i="5" s="1"/>
  <c r="AL311" i="5"/>
  <c r="AL309" i="5" s="1"/>
  <c r="AL308" i="5" s="1"/>
  <c r="AM311" i="5"/>
  <c r="AM309" i="5" s="1"/>
  <c r="AM308" i="5" s="1"/>
  <c r="AM267" i="5"/>
  <c r="AL258" i="5"/>
  <c r="AL254" i="5" s="1"/>
  <c r="AM258" i="5"/>
  <c r="AM253" i="5" s="1"/>
  <c r="AK167" i="5"/>
  <c r="AK166" i="5" s="1"/>
  <c r="AK165" i="5" s="1"/>
  <c r="AK162" i="5" s="1"/>
  <c r="AK161" i="5" s="1"/>
  <c r="AK157" i="5"/>
  <c r="AK138" i="5"/>
  <c r="AK137" i="5" s="1"/>
  <c r="AK135" i="5"/>
  <c r="AK134" i="5" s="1"/>
  <c r="AK121" i="5"/>
  <c r="AK120" i="5" s="1"/>
  <c r="AK117" i="5" s="1"/>
  <c r="AK116" i="5" s="1"/>
  <c r="AM8" i="5"/>
  <c r="AM7" i="5" s="1"/>
  <c r="AK14" i="5"/>
  <c r="AK13" i="5" s="1"/>
  <c r="AK12" i="5" s="1"/>
  <c r="AK10" i="5" s="1"/>
  <c r="AK9" i="5" s="1"/>
  <c r="AJ323" i="5"/>
  <c r="AH203" i="5"/>
  <c r="AI203" i="5"/>
  <c r="AJ203" i="5"/>
  <c r="AJ202" i="5" s="1"/>
  <c r="AH181" i="5"/>
  <c r="AI181" i="5"/>
  <c r="AI180" i="5" s="1"/>
  <c r="AJ181" i="5"/>
  <c r="AJ180" i="5" s="1"/>
  <c r="AJ174" i="5" s="1"/>
  <c r="AJ171" i="5" s="1"/>
  <c r="AJ437" i="5" s="1"/>
  <c r="AH260" i="5"/>
  <c r="AI260" i="5"/>
  <c r="AK23" i="3"/>
  <c r="AJ415" i="5"/>
  <c r="AJ412" i="5"/>
  <c r="AI412" i="5"/>
  <c r="AJ407" i="5"/>
  <c r="AJ404" i="5"/>
  <c r="AJ401" i="5"/>
  <c r="AJ386" i="5"/>
  <c r="AJ385" i="5" s="1"/>
  <c r="AJ384" i="5" s="1"/>
  <c r="AJ381" i="5" s="1"/>
  <c r="AJ380" i="5" s="1"/>
  <c r="AJ379" i="5" s="1"/>
  <c r="AI386" i="5"/>
  <c r="AI385" i="5" s="1"/>
  <c r="AI384" i="5" s="1"/>
  <c r="AI381" i="5" s="1"/>
  <c r="AI380" i="5" s="1"/>
  <c r="AI379" i="5" s="1"/>
  <c r="AI399" i="5"/>
  <c r="AI401" i="5"/>
  <c r="AI404" i="5"/>
  <c r="AJ375" i="5"/>
  <c r="AJ374" i="5" s="1"/>
  <c r="AJ373" i="5" s="1"/>
  <c r="AJ371" i="5" s="1"/>
  <c r="AJ370" i="5" s="1"/>
  <c r="AJ369" i="5" s="1"/>
  <c r="AJ359" i="5"/>
  <c r="AJ358" i="5" s="1"/>
  <c r="AI359" i="5"/>
  <c r="AI375" i="5"/>
  <c r="AI374" i="5" s="1"/>
  <c r="AI373" i="5" s="1"/>
  <c r="AI371" i="5" s="1"/>
  <c r="AI434" i="5" s="1"/>
  <c r="AJ347" i="5"/>
  <c r="AJ346" i="5" s="1"/>
  <c r="AJ345" i="5" s="1"/>
  <c r="AJ343" i="5" s="1"/>
  <c r="AJ342" i="5" s="1"/>
  <c r="AJ340" i="5"/>
  <c r="AJ339" i="5" s="1"/>
  <c r="AJ338" i="5" s="1"/>
  <c r="AJ336" i="5" s="1"/>
  <c r="AJ335" i="5" s="1"/>
  <c r="AJ333" i="5"/>
  <c r="AJ332" i="5" s="1"/>
  <c r="AJ331" i="5" s="1"/>
  <c r="AJ329" i="5" s="1"/>
  <c r="AJ328" i="5" s="1"/>
  <c r="AJ326" i="5"/>
  <c r="AI326" i="5"/>
  <c r="AJ313" i="5"/>
  <c r="AJ312" i="5"/>
  <c r="AJ311" i="5" s="1"/>
  <c r="AJ309" i="5" s="1"/>
  <c r="AJ308" i="5" s="1"/>
  <c r="AJ298" i="5"/>
  <c r="AJ297" i="5" s="1"/>
  <c r="AJ296" i="5" s="1"/>
  <c r="AJ294" i="5" s="1"/>
  <c r="AJ293" i="5" s="1"/>
  <c r="AJ287" i="5"/>
  <c r="AJ286" i="5" s="1"/>
  <c r="AJ285" i="5" s="1"/>
  <c r="AJ283" i="5" s="1"/>
  <c r="AJ282" i="5" s="1"/>
  <c r="AI287" i="5"/>
  <c r="AI298" i="5"/>
  <c r="AI297" i="5" s="1"/>
  <c r="AI296" i="5" s="1"/>
  <c r="AI294" i="5" s="1"/>
  <c r="AI293" i="5" s="1"/>
  <c r="AJ277" i="5"/>
  <c r="AJ250" i="5"/>
  <c r="AJ247" i="5" s="1"/>
  <c r="AJ246" i="5" s="1"/>
  <c r="AJ242" i="5" s="1"/>
  <c r="AJ241" i="5" s="1"/>
  <c r="AJ237" i="5"/>
  <c r="AJ236" i="5" s="1"/>
  <c r="AJ235" i="5" s="1"/>
  <c r="AJ232" i="5" s="1"/>
  <c r="AJ231" i="5" s="1"/>
  <c r="AJ223" i="5"/>
  <c r="AJ222" i="5" s="1"/>
  <c r="AJ221" i="5" s="1"/>
  <c r="AJ216" i="5" s="1"/>
  <c r="AJ215" i="5" s="1"/>
  <c r="AJ193" i="5"/>
  <c r="AJ192" i="5" s="1"/>
  <c r="AJ191" i="5" s="1"/>
  <c r="AJ188" i="5" s="1"/>
  <c r="AJ187" i="5" s="1"/>
  <c r="AJ167" i="5"/>
  <c r="AJ166" i="5" s="1"/>
  <c r="AJ165" i="5" s="1"/>
  <c r="AJ162" i="5" s="1"/>
  <c r="AJ161" i="5" s="1"/>
  <c r="AJ159" i="5"/>
  <c r="AJ158" i="5" s="1"/>
  <c r="AJ157" i="5" s="1"/>
  <c r="AJ155" i="5" s="1"/>
  <c r="AJ154" i="5" s="1"/>
  <c r="AJ138" i="5"/>
  <c r="AJ137" i="5" s="1"/>
  <c r="AI138" i="5"/>
  <c r="AJ135" i="5"/>
  <c r="AJ134" i="5" s="1"/>
  <c r="AI135" i="5"/>
  <c r="AI134" i="5" s="1"/>
  <c r="AJ122" i="5"/>
  <c r="AJ121" i="5" s="1"/>
  <c r="AJ120" i="5" s="1"/>
  <c r="AJ117" i="5" s="1"/>
  <c r="AJ116" i="5" s="1"/>
  <c r="AJ109" i="5"/>
  <c r="AI122" i="5"/>
  <c r="AI121" i="5" s="1"/>
  <c r="AI120" i="5" s="1"/>
  <c r="AI117" i="5" s="1"/>
  <c r="AI116" i="5" s="1"/>
  <c r="AI149" i="5"/>
  <c r="AI109" i="5"/>
  <c r="AJ68" i="5"/>
  <c r="AJ56" i="5"/>
  <c r="AJ50" i="5"/>
  <c r="AJ46" i="5"/>
  <c r="AJ41" i="5"/>
  <c r="AI41" i="5"/>
  <c r="AJ24" i="5"/>
  <c r="AJ23" i="5"/>
  <c r="AJ22" i="5" s="1"/>
  <c r="AJ20" i="5" s="1"/>
  <c r="AJ19" i="5" s="1"/>
  <c r="AJ14" i="5"/>
  <c r="AJ13" i="5" s="1"/>
  <c r="AJ12" i="5" s="1"/>
  <c r="AJ10" i="5" s="1"/>
  <c r="AJ9" i="5" s="1"/>
  <c r="AI14" i="5"/>
  <c r="AI13" i="5" s="1"/>
  <c r="AI23" i="5"/>
  <c r="AI22" i="5" s="1"/>
  <c r="AI24" i="5"/>
  <c r="AI46" i="5"/>
  <c r="AI50" i="5"/>
  <c r="AI56" i="5"/>
  <c r="AI68" i="5"/>
  <c r="AK87" i="3"/>
  <c r="AK85" i="3"/>
  <c r="AK83" i="3" s="1"/>
  <c r="AK82" i="3" s="1"/>
  <c r="AK76" i="3"/>
  <c r="AK75" i="3" s="1"/>
  <c r="AJ76" i="3"/>
  <c r="AJ75" i="3" s="1"/>
  <c r="AJ85" i="3"/>
  <c r="AJ83" i="3" s="1"/>
  <c r="AJ82" i="3" s="1"/>
  <c r="AJ87" i="3"/>
  <c r="AK67" i="3"/>
  <c r="AK62" i="3"/>
  <c r="AK59" i="3"/>
  <c r="AK53" i="3"/>
  <c r="AK50" i="3"/>
  <c r="AJ50" i="3"/>
  <c r="AK43" i="3"/>
  <c r="AK36" i="3"/>
  <c r="AK32" i="3"/>
  <c r="AK30" i="3"/>
  <c r="AJ32" i="3"/>
  <c r="AK27" i="3"/>
  <c r="AK26" i="3" s="1"/>
  <c r="AJ27" i="3"/>
  <c r="AJ26" i="3" s="1"/>
  <c r="AJ14" i="3"/>
  <c r="AX61" i="3" l="1"/>
  <c r="AX58" i="3" s="1"/>
  <c r="AS12" i="3"/>
  <c r="AT31" i="5"/>
  <c r="BF49" i="5"/>
  <c r="AW10" i="5"/>
  <c r="AV12" i="3"/>
  <c r="AX34" i="3"/>
  <c r="AH353" i="5"/>
  <c r="AP381" i="5"/>
  <c r="AR384" i="5"/>
  <c r="AW384" i="5" s="1"/>
  <c r="BE384" i="5" s="1"/>
  <c r="BF384" i="5" s="1"/>
  <c r="AQ26" i="5"/>
  <c r="AQ6" i="5" s="1"/>
  <c r="AR352" i="5"/>
  <c r="AW352" i="5" s="1"/>
  <c r="BE352" i="5" s="1"/>
  <c r="BF352" i="5" s="1"/>
  <c r="AR338" i="5"/>
  <c r="AW338" i="5" s="1"/>
  <c r="BE338" i="5" s="1"/>
  <c r="BF338" i="5" s="1"/>
  <c r="AR174" i="5"/>
  <c r="AW174" i="5" s="1"/>
  <c r="BE174" i="5" s="1"/>
  <c r="BF174" i="5" s="1"/>
  <c r="AR258" i="5"/>
  <c r="AW258" i="5" s="1"/>
  <c r="BE258" i="5" s="1"/>
  <c r="BF258" i="5" s="1"/>
  <c r="AP254" i="5"/>
  <c r="AP253" i="5"/>
  <c r="AR157" i="5"/>
  <c r="AW157" i="5" s="1"/>
  <c r="BE157" i="5" s="1"/>
  <c r="BF157" i="5" s="1"/>
  <c r="AP371" i="5"/>
  <c r="AR373" i="5"/>
  <c r="AW373" i="5" s="1"/>
  <c r="BE373" i="5" s="1"/>
  <c r="BF373" i="5" s="1"/>
  <c r="AP242" i="5"/>
  <c r="AR246" i="5"/>
  <c r="AW246" i="5" s="1"/>
  <c r="BE246" i="5" s="1"/>
  <c r="BF246" i="5" s="1"/>
  <c r="AR191" i="5"/>
  <c r="AW191" i="5" s="1"/>
  <c r="BE191" i="5" s="1"/>
  <c r="BF191" i="5" s="1"/>
  <c r="AR235" i="5"/>
  <c r="AW235" i="5" s="1"/>
  <c r="BE235" i="5" s="1"/>
  <c r="BF235" i="5" s="1"/>
  <c r="AR201" i="5"/>
  <c r="AW201" i="5" s="1"/>
  <c r="BE201" i="5" s="1"/>
  <c r="BF201" i="5" s="1"/>
  <c r="AP283" i="5"/>
  <c r="AR285" i="5"/>
  <c r="AW285" i="5" s="1"/>
  <c r="BE285" i="5" s="1"/>
  <c r="BF285" i="5" s="1"/>
  <c r="AP294" i="5"/>
  <c r="AR296" i="5"/>
  <c r="AW296" i="5" s="1"/>
  <c r="BE296" i="5" s="1"/>
  <c r="BF296" i="5" s="1"/>
  <c r="AP117" i="5"/>
  <c r="AR120" i="5"/>
  <c r="AW120" i="5" s="1"/>
  <c r="BE120" i="5" s="1"/>
  <c r="BF120" i="5" s="1"/>
  <c r="AR36" i="5"/>
  <c r="AW36" i="5" s="1"/>
  <c r="BE36" i="5" s="1"/>
  <c r="BF36" i="5" s="1"/>
  <c r="AR321" i="5"/>
  <c r="AW321" i="5" s="1"/>
  <c r="BE321" i="5" s="1"/>
  <c r="BF321" i="5" s="1"/>
  <c r="AP343" i="5"/>
  <c r="AR345" i="5"/>
  <c r="AW345" i="5" s="1"/>
  <c r="BE345" i="5" s="1"/>
  <c r="BF345" i="5" s="1"/>
  <c r="AP216" i="5"/>
  <c r="AR221" i="5"/>
  <c r="AW221" i="5" s="1"/>
  <c r="BE221" i="5" s="1"/>
  <c r="BF221" i="5" s="1"/>
  <c r="AP308" i="5"/>
  <c r="AR309" i="5"/>
  <c r="AW309" i="5" s="1"/>
  <c r="BE309" i="5" s="1"/>
  <c r="BF309" i="5" s="1"/>
  <c r="AR9" i="5"/>
  <c r="AW9" i="5" s="1"/>
  <c r="AP127" i="5"/>
  <c r="AR133" i="5"/>
  <c r="AW133" i="5" s="1"/>
  <c r="BE133" i="5" s="1"/>
  <c r="BF133" i="5" s="1"/>
  <c r="AP395" i="5"/>
  <c r="AR397" i="5"/>
  <c r="AW397" i="5" s="1"/>
  <c r="BE397" i="5" s="1"/>
  <c r="BF397" i="5" s="1"/>
  <c r="AP19" i="5"/>
  <c r="AR20" i="5"/>
  <c r="AW20" i="5" s="1"/>
  <c r="BE20" i="5" s="1"/>
  <c r="AP162" i="5"/>
  <c r="AR165" i="5"/>
  <c r="AW165" i="5" s="1"/>
  <c r="BE165" i="5" s="1"/>
  <c r="BF165" i="5" s="1"/>
  <c r="AR275" i="5"/>
  <c r="AW275" i="5" s="1"/>
  <c r="BE275" i="5" s="1"/>
  <c r="BF275" i="5" s="1"/>
  <c r="AP267" i="5"/>
  <c r="AP268" i="5"/>
  <c r="AP438" i="5"/>
  <c r="AR196" i="5"/>
  <c r="AR329" i="5"/>
  <c r="AW329" i="5" s="1"/>
  <c r="AN247" i="5"/>
  <c r="AO247" i="5" s="1"/>
  <c r="AO250" i="5"/>
  <c r="AP232" i="5"/>
  <c r="AP336" i="5"/>
  <c r="AP188" i="5"/>
  <c r="AP171" i="5"/>
  <c r="AP155" i="5"/>
  <c r="AP328" i="5"/>
  <c r="AM12" i="3"/>
  <c r="AM11" i="3" s="1"/>
  <c r="AM10" i="3" s="1"/>
  <c r="AO29" i="3"/>
  <c r="AP29" i="3" s="1"/>
  <c r="AN374" i="5"/>
  <c r="AO374" i="5" s="1"/>
  <c r="AP317" i="5"/>
  <c r="AN46" i="5"/>
  <c r="AO46" i="5" s="1"/>
  <c r="AN13" i="5"/>
  <c r="AO13" i="5" s="1"/>
  <c r="AN158" i="5"/>
  <c r="AO158" i="5" s="1"/>
  <c r="AN137" i="5"/>
  <c r="AO137" i="5" s="1"/>
  <c r="AP195" i="5"/>
  <c r="AN121" i="5"/>
  <c r="AO121" i="5" s="1"/>
  <c r="AP350" i="5"/>
  <c r="AN134" i="5"/>
  <c r="AO134" i="5" s="1"/>
  <c r="AN166" i="5"/>
  <c r="AO166" i="5" s="1"/>
  <c r="AN298" i="5"/>
  <c r="AO298" i="5" s="1"/>
  <c r="AP29" i="5"/>
  <c r="AL36" i="5"/>
  <c r="AL29" i="5" s="1"/>
  <c r="AL28" i="5" s="1"/>
  <c r="AL27" i="5" s="1"/>
  <c r="AM397" i="5"/>
  <c r="AM395" i="5" s="1"/>
  <c r="AM394" i="5" s="1"/>
  <c r="AM393" i="5" s="1"/>
  <c r="AL397" i="5"/>
  <c r="AL395" i="5" s="1"/>
  <c r="AL394" i="5" s="1"/>
  <c r="AL393" i="5" s="1"/>
  <c r="AM379" i="5"/>
  <c r="AM281" i="5"/>
  <c r="AN24" i="5"/>
  <c r="AO24" i="5" s="1"/>
  <c r="AN23" i="5"/>
  <c r="AO23" i="5" s="1"/>
  <c r="AM36" i="5"/>
  <c r="AM29" i="5" s="1"/>
  <c r="AM28" i="5" s="1"/>
  <c r="AM27" i="5" s="1"/>
  <c r="AM315" i="5"/>
  <c r="AO13" i="3"/>
  <c r="AP13" i="3" s="1"/>
  <c r="AO26" i="3"/>
  <c r="AP26" i="3" s="1"/>
  <c r="AN12" i="3"/>
  <c r="AN11" i="3" s="1"/>
  <c r="AN10" i="3" s="1"/>
  <c r="AO75" i="3"/>
  <c r="AP75" i="3" s="1"/>
  <c r="AQ11" i="3"/>
  <c r="AL29" i="3"/>
  <c r="AL12" i="3" s="1"/>
  <c r="AO61" i="3"/>
  <c r="AP61" i="3" s="1"/>
  <c r="AO35" i="3"/>
  <c r="AP35" i="3" s="1"/>
  <c r="AK13" i="3"/>
  <c r="AK267" i="5"/>
  <c r="AL61" i="3"/>
  <c r="AL58" i="3" s="1"/>
  <c r="AL35" i="3"/>
  <c r="AK35" i="3"/>
  <c r="AK34" i="3" s="1"/>
  <c r="AK8" i="5"/>
  <c r="AK7" i="5" s="1"/>
  <c r="AI353" i="5"/>
  <c r="AJ353" i="5"/>
  <c r="AJ352" i="5" s="1"/>
  <c r="AJ350" i="5" s="1"/>
  <c r="AJ349" i="5" s="1"/>
  <c r="AG353" i="5"/>
  <c r="AK133" i="5"/>
  <c r="AK127" i="5" s="1"/>
  <c r="AK126" i="5" s="1"/>
  <c r="AN406" i="5"/>
  <c r="AO406" i="5" s="1"/>
  <c r="AN400" i="5"/>
  <c r="AO400" i="5" s="1"/>
  <c r="AL381" i="5"/>
  <c r="AL431" i="5" s="1"/>
  <c r="AL371" i="5"/>
  <c r="AL434" i="5" s="1"/>
  <c r="AN363" i="5"/>
  <c r="AO363" i="5" s="1"/>
  <c r="AL430" i="5"/>
  <c r="AK155" i="5"/>
  <c r="AK429" i="5" s="1"/>
  <c r="AN111" i="5"/>
  <c r="AO111" i="5" s="1"/>
  <c r="AN77" i="5"/>
  <c r="AO77" i="5" s="1"/>
  <c r="AL82" i="3"/>
  <c r="AL74" i="3" s="1"/>
  <c r="AO82" i="3"/>
  <c r="AP82" i="3" s="1"/>
  <c r="AJ431" i="5"/>
  <c r="AJ432" i="5"/>
  <c r="AK434" i="5"/>
  <c r="AM436" i="5"/>
  <c r="AL440" i="5"/>
  <c r="AJ429" i="5"/>
  <c r="AJ430" i="5"/>
  <c r="AK432" i="5"/>
  <c r="AL433" i="5"/>
  <c r="AK430" i="5"/>
  <c r="AJ440" i="5"/>
  <c r="AI431" i="5"/>
  <c r="AJ434" i="5"/>
  <c r="AJ439" i="5"/>
  <c r="AM431" i="5"/>
  <c r="AM434" i="5"/>
  <c r="AL435" i="5"/>
  <c r="AL436" i="5"/>
  <c r="AM440" i="5"/>
  <c r="AM432" i="5"/>
  <c r="AL432" i="5"/>
  <c r="AM438" i="5"/>
  <c r="AL438" i="5"/>
  <c r="AM439" i="5"/>
  <c r="AL439" i="5"/>
  <c r="AM437" i="5"/>
  <c r="AL437" i="5"/>
  <c r="AM430" i="5"/>
  <c r="AM429" i="5"/>
  <c r="AL429" i="5"/>
  <c r="AK406" i="5"/>
  <c r="AK397" i="5" s="1"/>
  <c r="AK395" i="5" s="1"/>
  <c r="AK394" i="5" s="1"/>
  <c r="AK393" i="5" s="1"/>
  <c r="AM254" i="5"/>
  <c r="AJ170" i="5"/>
  <c r="AL315" i="5"/>
  <c r="AL267" i="5"/>
  <c r="AM252" i="5"/>
  <c r="AL253" i="5"/>
  <c r="AI37" i="5"/>
  <c r="AJ322" i="5"/>
  <c r="AJ321" i="5" s="1"/>
  <c r="AJ317" i="5" s="1"/>
  <c r="AI137" i="5"/>
  <c r="AI133" i="5" s="1"/>
  <c r="AI127" i="5" s="1"/>
  <c r="AI126" i="5" s="1"/>
  <c r="AI20" i="5"/>
  <c r="AI19" i="5" s="1"/>
  <c r="AI398" i="5"/>
  <c r="AI370" i="5"/>
  <c r="AI369" i="5" s="1"/>
  <c r="AJ37" i="5"/>
  <c r="AJ406" i="5"/>
  <c r="AJ398" i="5"/>
  <c r="AJ281" i="5"/>
  <c r="AJ276" i="5"/>
  <c r="AJ275" i="5" s="1"/>
  <c r="AJ267" i="5" s="1"/>
  <c r="AJ252" i="5" s="1"/>
  <c r="AJ254" i="5"/>
  <c r="AJ214" i="5"/>
  <c r="AJ201" i="5"/>
  <c r="AJ196" i="5" s="1"/>
  <c r="AJ153" i="5"/>
  <c r="AJ133" i="5"/>
  <c r="AJ127" i="5" s="1"/>
  <c r="AJ126" i="5" s="1"/>
  <c r="AI49" i="5"/>
  <c r="AJ49" i="5"/>
  <c r="AJ8" i="5"/>
  <c r="AJ7" i="5" s="1"/>
  <c r="AK74" i="3"/>
  <c r="AK61" i="3"/>
  <c r="AK58" i="3" s="1"/>
  <c r="AK29" i="3"/>
  <c r="BF20" i="5" l="1"/>
  <c r="BE329" i="5"/>
  <c r="AR438" i="5"/>
  <c r="AW196" i="5"/>
  <c r="AW438" i="5" s="1"/>
  <c r="AP431" i="5"/>
  <c r="AQ5" i="5"/>
  <c r="AP380" i="5"/>
  <c r="AP379" i="5" s="1"/>
  <c r="AR379" i="5" s="1"/>
  <c r="AW379" i="5" s="1"/>
  <c r="BE379" i="5" s="1"/>
  <c r="BF379" i="5" s="1"/>
  <c r="AR381" i="5"/>
  <c r="AV11" i="3"/>
  <c r="AR195" i="5"/>
  <c r="AW195" i="5" s="1"/>
  <c r="BE195" i="5" s="1"/>
  <c r="BF195" i="5" s="1"/>
  <c r="AR350" i="5"/>
  <c r="AW350" i="5" s="1"/>
  <c r="BE350" i="5" s="1"/>
  <c r="BF350" i="5" s="1"/>
  <c r="AR328" i="5"/>
  <c r="AW328" i="5" s="1"/>
  <c r="BE328" i="5" s="1"/>
  <c r="BF328" i="5" s="1"/>
  <c r="AR336" i="5"/>
  <c r="AW336" i="5" s="1"/>
  <c r="BE336" i="5" s="1"/>
  <c r="BF336" i="5" s="1"/>
  <c r="AR308" i="5"/>
  <c r="AW308" i="5" s="1"/>
  <c r="BE308" i="5" s="1"/>
  <c r="BF308" i="5" s="1"/>
  <c r="AP293" i="5"/>
  <c r="AR294" i="5"/>
  <c r="AW294" i="5" s="1"/>
  <c r="BE294" i="5" s="1"/>
  <c r="BF294" i="5" s="1"/>
  <c r="AP370" i="5"/>
  <c r="AP434" i="5"/>
  <c r="AR371" i="5"/>
  <c r="AR253" i="5"/>
  <c r="AW253" i="5" s="1"/>
  <c r="BE253" i="5" s="1"/>
  <c r="BF253" i="5" s="1"/>
  <c r="AP215" i="5"/>
  <c r="AR216" i="5"/>
  <c r="AW216" i="5" s="1"/>
  <c r="BE216" i="5" s="1"/>
  <c r="BF216" i="5" s="1"/>
  <c r="AR268" i="5"/>
  <c r="AW268" i="5" s="1"/>
  <c r="BE268" i="5" s="1"/>
  <c r="BF268" i="5" s="1"/>
  <c r="AP116" i="5"/>
  <c r="AR117" i="5"/>
  <c r="AW117" i="5" s="1"/>
  <c r="BE117" i="5" s="1"/>
  <c r="BF117" i="5" s="1"/>
  <c r="AR242" i="5"/>
  <c r="AP241" i="5"/>
  <c r="AP432" i="5"/>
  <c r="AR254" i="5"/>
  <c r="AW254" i="5" s="1"/>
  <c r="BE254" i="5" s="1"/>
  <c r="BF254" i="5" s="1"/>
  <c r="AR19" i="5"/>
  <c r="AW19" i="5" s="1"/>
  <c r="BE19" i="5" s="1"/>
  <c r="BF19" i="5" s="1"/>
  <c r="AP342" i="5"/>
  <c r="AR343" i="5"/>
  <c r="AW343" i="5" s="1"/>
  <c r="BE343" i="5" s="1"/>
  <c r="BF343" i="5" s="1"/>
  <c r="AP282" i="5"/>
  <c r="AP440" i="5"/>
  <c r="AR283" i="5"/>
  <c r="AW283" i="5" s="1"/>
  <c r="AR317" i="5"/>
  <c r="AP436" i="5"/>
  <c r="AP435" i="5"/>
  <c r="AP429" i="5"/>
  <c r="AR155" i="5"/>
  <c r="AR267" i="5"/>
  <c r="AW267" i="5" s="1"/>
  <c r="BE267" i="5" s="1"/>
  <c r="BF267" i="5" s="1"/>
  <c r="AP252" i="5"/>
  <c r="AP161" i="5"/>
  <c r="AR162" i="5"/>
  <c r="AP430" i="5"/>
  <c r="AN246" i="5"/>
  <c r="AO246" i="5" s="1"/>
  <c r="AP437" i="5"/>
  <c r="AR171" i="5"/>
  <c r="AR232" i="5"/>
  <c r="AW232" i="5" s="1"/>
  <c r="AP433" i="5"/>
  <c r="AP394" i="5"/>
  <c r="AR395" i="5"/>
  <c r="AW395" i="5" s="1"/>
  <c r="BE395" i="5" s="1"/>
  <c r="BF395" i="5" s="1"/>
  <c r="AP126" i="5"/>
  <c r="AR127" i="5"/>
  <c r="AW127" i="5" s="1"/>
  <c r="BE127" i="5" s="1"/>
  <c r="AR29" i="5"/>
  <c r="AW29" i="5" s="1"/>
  <c r="BE29" i="5" s="1"/>
  <c r="BF29" i="5" s="1"/>
  <c r="AP428" i="5"/>
  <c r="AP439" i="5"/>
  <c r="AR188" i="5"/>
  <c r="AP8" i="5"/>
  <c r="AQ10" i="3"/>
  <c r="AR11" i="3"/>
  <c r="AR10" i="3" s="1"/>
  <c r="AP231" i="5"/>
  <c r="AP170" i="5"/>
  <c r="AP335" i="5"/>
  <c r="AP154" i="5"/>
  <c r="AP187" i="5"/>
  <c r="AM26" i="5"/>
  <c r="AM6" i="5" s="1"/>
  <c r="AM5" i="5" s="1"/>
  <c r="AN133" i="5"/>
  <c r="AN399" i="5"/>
  <c r="AO399" i="5" s="1"/>
  <c r="AP349" i="5"/>
  <c r="AN373" i="5"/>
  <c r="AO373" i="5" s="1"/>
  <c r="AN297" i="5"/>
  <c r="AO297" i="5" s="1"/>
  <c r="AN165" i="5"/>
  <c r="AO165" i="5" s="1"/>
  <c r="AN22" i="5"/>
  <c r="AO22" i="5" s="1"/>
  <c r="AN157" i="5"/>
  <c r="AO157" i="5" s="1"/>
  <c r="AN12" i="5"/>
  <c r="AO12" i="5" s="1"/>
  <c r="AP316" i="5"/>
  <c r="AN120" i="5"/>
  <c r="AO120" i="5" s="1"/>
  <c r="AP28" i="5"/>
  <c r="AM428" i="5"/>
  <c r="AM435" i="5"/>
  <c r="AO12" i="3"/>
  <c r="AP12" i="3" s="1"/>
  <c r="AK12" i="3"/>
  <c r="AK11" i="3" s="1"/>
  <c r="AK10" i="3" s="1"/>
  <c r="AO58" i="3"/>
  <c r="AP58" i="3" s="1"/>
  <c r="AO74" i="3"/>
  <c r="AP74" i="3" s="1"/>
  <c r="AO34" i="3"/>
  <c r="AP34" i="3" s="1"/>
  <c r="AL34" i="3"/>
  <c r="AL11" i="3" s="1"/>
  <c r="AL428" i="5"/>
  <c r="AL441" i="5" s="1"/>
  <c r="AN44" i="5"/>
  <c r="AO44" i="5" s="1"/>
  <c r="AL380" i="5"/>
  <c r="AL281" i="5" s="1"/>
  <c r="AL370" i="5"/>
  <c r="AN362" i="5"/>
  <c r="AO362" i="5" s="1"/>
  <c r="AN240" i="5"/>
  <c r="AO240" i="5" s="1"/>
  <c r="AK154" i="5"/>
  <c r="AN110" i="5"/>
  <c r="AN76" i="5"/>
  <c r="AO76" i="5" s="1"/>
  <c r="AM433" i="5"/>
  <c r="AI36" i="5"/>
  <c r="AI29" i="5" s="1"/>
  <c r="AI28" i="5" s="1"/>
  <c r="AI27" i="5" s="1"/>
  <c r="AJ195" i="5"/>
  <c r="AJ169" i="5" s="1"/>
  <c r="AJ438" i="5"/>
  <c r="AJ435" i="5"/>
  <c r="AJ316" i="5"/>
  <c r="AJ315" i="5" s="1"/>
  <c r="AJ436" i="5"/>
  <c r="AL252" i="5"/>
  <c r="AJ397" i="5"/>
  <c r="AJ395" i="5" s="1"/>
  <c r="AJ394" i="5" s="1"/>
  <c r="AJ393" i="5" s="1"/>
  <c r="AJ36" i="5"/>
  <c r="AJ29" i="5" s="1"/>
  <c r="AJ268" i="5"/>
  <c r="AJ433" i="5" s="1"/>
  <c r="BE435" i="5" l="1"/>
  <c r="BE428" i="5"/>
  <c r="AW440" i="5"/>
  <c r="BF329" i="5"/>
  <c r="BF435" i="5" s="1"/>
  <c r="BF127" i="5"/>
  <c r="BF428" i="5" s="1"/>
  <c r="AR380" i="5"/>
  <c r="AW380" i="5" s="1"/>
  <c r="BE380" i="5" s="1"/>
  <c r="BF380" i="5" s="1"/>
  <c r="AR428" i="5"/>
  <c r="BE283" i="5"/>
  <c r="BE440" i="5" s="1"/>
  <c r="AW428" i="5"/>
  <c r="BE196" i="5"/>
  <c r="BE438" i="5" s="1"/>
  <c r="AW435" i="5"/>
  <c r="BE232" i="5"/>
  <c r="BE433" i="5" s="1"/>
  <c r="AW433" i="5"/>
  <c r="AX11" i="3"/>
  <c r="AR439" i="5"/>
  <c r="AW188" i="5"/>
  <c r="AW439" i="5" s="1"/>
  <c r="AR432" i="5"/>
  <c r="AW242" i="5"/>
  <c r="AW432" i="5" s="1"/>
  <c r="AR430" i="5"/>
  <c r="AW162" i="5"/>
  <c r="AR436" i="5"/>
  <c r="AW317" i="5"/>
  <c r="AW436" i="5" s="1"/>
  <c r="AR434" i="5"/>
  <c r="AW371" i="5"/>
  <c r="AR431" i="5"/>
  <c r="AW381" i="5"/>
  <c r="AR437" i="5"/>
  <c r="AW171" i="5"/>
  <c r="AW437" i="5" s="1"/>
  <c r="AR429" i="5"/>
  <c r="AW155" i="5"/>
  <c r="AR435" i="5"/>
  <c r="AR440" i="5"/>
  <c r="AV10" i="3"/>
  <c r="AS11" i="3"/>
  <c r="AS10" i="3" s="1"/>
  <c r="AR433" i="5"/>
  <c r="AR154" i="5"/>
  <c r="AW154" i="5" s="1"/>
  <c r="BE154" i="5" s="1"/>
  <c r="BF154" i="5" s="1"/>
  <c r="AR252" i="5"/>
  <c r="AW252" i="5" s="1"/>
  <c r="BE252" i="5" s="1"/>
  <c r="BF252" i="5" s="1"/>
  <c r="AR241" i="5"/>
  <c r="AW241" i="5" s="1"/>
  <c r="BE241" i="5" s="1"/>
  <c r="BF241" i="5" s="1"/>
  <c r="AR215" i="5"/>
  <c r="AW215" i="5" s="1"/>
  <c r="BE215" i="5" s="1"/>
  <c r="BF215" i="5" s="1"/>
  <c r="AR335" i="5"/>
  <c r="AW335" i="5" s="1"/>
  <c r="BE335" i="5" s="1"/>
  <c r="BF335" i="5" s="1"/>
  <c r="AR342" i="5"/>
  <c r="AW342" i="5" s="1"/>
  <c r="BE342" i="5" s="1"/>
  <c r="BF342" i="5" s="1"/>
  <c r="AR116" i="5"/>
  <c r="AW116" i="5" s="1"/>
  <c r="BE116" i="5" s="1"/>
  <c r="BF116" i="5" s="1"/>
  <c r="AR293" i="5"/>
  <c r="AW293" i="5" s="1"/>
  <c r="BE293" i="5" s="1"/>
  <c r="BF293" i="5" s="1"/>
  <c r="AR349" i="5"/>
  <c r="AW349" i="5" s="1"/>
  <c r="BE349" i="5" s="1"/>
  <c r="BF349" i="5" s="1"/>
  <c r="AR170" i="5"/>
  <c r="AW170" i="5" s="1"/>
  <c r="BE170" i="5" s="1"/>
  <c r="BF170" i="5" s="1"/>
  <c r="AR282" i="5"/>
  <c r="AW282" i="5" s="1"/>
  <c r="BE282" i="5" s="1"/>
  <c r="BF282" i="5" s="1"/>
  <c r="AP281" i="5"/>
  <c r="AR28" i="5"/>
  <c r="AW28" i="5" s="1"/>
  <c r="BE28" i="5" s="1"/>
  <c r="BF28" i="5" s="1"/>
  <c r="AR370" i="5"/>
  <c r="AW370" i="5" s="1"/>
  <c r="BE370" i="5" s="1"/>
  <c r="BF370" i="5" s="1"/>
  <c r="AP369" i="5"/>
  <c r="AR316" i="5"/>
  <c r="AW316" i="5" s="1"/>
  <c r="BE316" i="5" s="1"/>
  <c r="BF316" i="5" s="1"/>
  <c r="AP214" i="5"/>
  <c r="AR187" i="5"/>
  <c r="AW187" i="5" s="1"/>
  <c r="BE187" i="5" s="1"/>
  <c r="BF187" i="5" s="1"/>
  <c r="AR231" i="5"/>
  <c r="AW231" i="5" s="1"/>
  <c r="BE231" i="5" s="1"/>
  <c r="BF231" i="5" s="1"/>
  <c r="AR126" i="5"/>
  <c r="AW126" i="5" s="1"/>
  <c r="BE126" i="5" s="1"/>
  <c r="BF126" i="5" s="1"/>
  <c r="AR161" i="5"/>
  <c r="AW161" i="5" s="1"/>
  <c r="BE161" i="5" s="1"/>
  <c r="BF161" i="5" s="1"/>
  <c r="AN242" i="5"/>
  <c r="AO242" i="5" s="1"/>
  <c r="AO432" i="5" s="1"/>
  <c r="AP393" i="5"/>
  <c r="AR394" i="5"/>
  <c r="AP441" i="5"/>
  <c r="AR8" i="5"/>
  <c r="AW8" i="5" s="1"/>
  <c r="AW7" i="5" s="1"/>
  <c r="AP7" i="5"/>
  <c r="AN109" i="5"/>
  <c r="AO109" i="5" s="1"/>
  <c r="AO110" i="5"/>
  <c r="AN127" i="5"/>
  <c r="AO127" i="5" s="1"/>
  <c r="AO133" i="5"/>
  <c r="AP169" i="5"/>
  <c r="AP153" i="5"/>
  <c r="AN117" i="5"/>
  <c r="AO117" i="5" s="1"/>
  <c r="AN10" i="5"/>
  <c r="AO10" i="5" s="1"/>
  <c r="AN20" i="5"/>
  <c r="AO20" i="5" s="1"/>
  <c r="AN296" i="5"/>
  <c r="AO296" i="5" s="1"/>
  <c r="AN162" i="5"/>
  <c r="AO162" i="5" s="1"/>
  <c r="AO430" i="5" s="1"/>
  <c r="AN371" i="5"/>
  <c r="AO371" i="5" s="1"/>
  <c r="AO434" i="5" s="1"/>
  <c r="AP315" i="5"/>
  <c r="AN155" i="5"/>
  <c r="AO155" i="5" s="1"/>
  <c r="AO429" i="5" s="1"/>
  <c r="AN398" i="5"/>
  <c r="AO398" i="5" s="1"/>
  <c r="AP27" i="5"/>
  <c r="AM441" i="5"/>
  <c r="AL10" i="3"/>
  <c r="AO11" i="3"/>
  <c r="AP11" i="3" s="1"/>
  <c r="AP10" i="3" s="1"/>
  <c r="AL8" i="5"/>
  <c r="AL7" i="5" s="1"/>
  <c r="AN43" i="5"/>
  <c r="AO43" i="5" s="1"/>
  <c r="AL379" i="5"/>
  <c r="AL369" i="5"/>
  <c r="AL26" i="5" s="1"/>
  <c r="AN361" i="5"/>
  <c r="AO361" i="5" s="1"/>
  <c r="AN238" i="5"/>
  <c r="AO238" i="5" s="1"/>
  <c r="AK153" i="5"/>
  <c r="AJ28" i="5"/>
  <c r="AJ27" i="5" s="1"/>
  <c r="AJ26" i="5" s="1"/>
  <c r="AJ6" i="5" s="1"/>
  <c r="AJ5" i="5" s="1"/>
  <c r="AJ428" i="5"/>
  <c r="AJ441" i="5" s="1"/>
  <c r="BF283" i="5" l="1"/>
  <c r="BF440" i="5" s="1"/>
  <c r="BF196" i="5"/>
  <c r="BF438" i="5" s="1"/>
  <c r="BF232" i="5"/>
  <c r="BF433" i="5" s="1"/>
  <c r="AR7" i="5"/>
  <c r="AX10" i="3"/>
  <c r="BE171" i="5"/>
  <c r="BE437" i="5" s="1"/>
  <c r="BE371" i="5"/>
  <c r="BE434" i="5" s="1"/>
  <c r="AW434" i="5"/>
  <c r="BE162" i="5"/>
  <c r="BE430" i="5" s="1"/>
  <c r="AW430" i="5"/>
  <c r="BE188" i="5"/>
  <c r="BE439" i="5" s="1"/>
  <c r="BE155" i="5"/>
  <c r="BE429" i="5" s="1"/>
  <c r="AW429" i="5"/>
  <c r="BE381" i="5"/>
  <c r="BE431" i="5" s="1"/>
  <c r="AW431" i="5"/>
  <c r="BE317" i="5"/>
  <c r="BE436" i="5" s="1"/>
  <c r="BE242" i="5"/>
  <c r="BE432" i="5" s="1"/>
  <c r="AW394" i="5"/>
  <c r="AR393" i="5"/>
  <c r="AN432" i="5"/>
  <c r="AR441" i="5"/>
  <c r="AN241" i="5"/>
  <c r="AO241" i="5" s="1"/>
  <c r="AR315" i="5"/>
  <c r="AW315" i="5" s="1"/>
  <c r="BE315" i="5" s="1"/>
  <c r="BF315" i="5" s="1"/>
  <c r="AR27" i="5"/>
  <c r="AR153" i="5"/>
  <c r="AW153" i="5" s="1"/>
  <c r="BE153" i="5" s="1"/>
  <c r="BF153" i="5" s="1"/>
  <c r="AR369" i="5"/>
  <c r="AW369" i="5" s="1"/>
  <c r="BE369" i="5" s="1"/>
  <c r="BF369" i="5" s="1"/>
  <c r="AR169" i="5"/>
  <c r="AW169" i="5" s="1"/>
  <c r="BE169" i="5" s="1"/>
  <c r="BF169" i="5" s="1"/>
  <c r="AR214" i="5"/>
  <c r="AW214" i="5" s="1"/>
  <c r="BE214" i="5" s="1"/>
  <c r="BF214" i="5" s="1"/>
  <c r="AR281" i="5"/>
  <c r="AW281" i="5" s="1"/>
  <c r="BE281" i="5" s="1"/>
  <c r="BF281" i="5" s="1"/>
  <c r="AN126" i="5"/>
  <c r="AO126" i="5" s="1"/>
  <c r="AL6" i="5"/>
  <c r="AL5" i="5" s="1"/>
  <c r="AN154" i="5"/>
  <c r="AO154" i="5" s="1"/>
  <c r="AN429" i="5"/>
  <c r="AN370" i="5"/>
  <c r="AO370" i="5" s="1"/>
  <c r="AN434" i="5"/>
  <c r="AN19" i="5"/>
  <c r="AO19" i="5" s="1"/>
  <c r="AN116" i="5"/>
  <c r="AO116" i="5" s="1"/>
  <c r="AN161" i="5"/>
  <c r="AO161" i="5" s="1"/>
  <c r="AN430" i="5"/>
  <c r="AN294" i="5"/>
  <c r="AO294" i="5" s="1"/>
  <c r="AN9" i="5"/>
  <c r="AO9" i="5" s="1"/>
  <c r="AN237" i="5"/>
  <c r="AO237" i="5" s="1"/>
  <c r="AN41" i="5"/>
  <c r="AO41" i="5" s="1"/>
  <c r="AN397" i="5"/>
  <c r="AO397" i="5" s="1"/>
  <c r="AP26" i="5"/>
  <c r="AP6" i="5" s="1"/>
  <c r="AO10" i="3"/>
  <c r="AN360" i="5"/>
  <c r="AO360" i="5" s="1"/>
  <c r="AN75" i="5"/>
  <c r="AO75" i="5" s="1"/>
  <c r="AI407" i="5"/>
  <c r="AI415" i="5"/>
  <c r="AI418" i="5"/>
  <c r="AI358" i="5"/>
  <c r="AI347" i="5"/>
  <c r="AI346" i="5" s="1"/>
  <c r="AI345" i="5" s="1"/>
  <c r="AI343" i="5" s="1"/>
  <c r="AI342" i="5" s="1"/>
  <c r="AI340" i="5"/>
  <c r="AI339" i="5" s="1"/>
  <c r="AI338" i="5" s="1"/>
  <c r="AI336" i="5" s="1"/>
  <c r="AI335" i="5" s="1"/>
  <c r="AI333" i="5"/>
  <c r="AI332" i="5" s="1"/>
  <c r="AI331" i="5" s="1"/>
  <c r="AI329" i="5" s="1"/>
  <c r="AI323" i="5"/>
  <c r="AI313" i="5"/>
  <c r="AI312" i="5"/>
  <c r="AI311" i="5" s="1"/>
  <c r="AI309" i="5" s="1"/>
  <c r="AI308" i="5" s="1"/>
  <c r="AI286" i="5"/>
  <c r="AI285" i="5" s="1"/>
  <c r="AI283" i="5" s="1"/>
  <c r="AI279" i="5"/>
  <c r="AI277" i="5"/>
  <c r="AI259" i="5"/>
  <c r="AI258" i="5" s="1"/>
  <c r="AI250" i="5"/>
  <c r="AI247" i="5" s="1"/>
  <c r="AI246" i="5" s="1"/>
  <c r="AI242" i="5" s="1"/>
  <c r="AI237" i="5"/>
  <c r="AI236" i="5" s="1"/>
  <c r="AI235" i="5" s="1"/>
  <c r="AI232" i="5" s="1"/>
  <c r="AI223" i="5"/>
  <c r="AI222" i="5" s="1"/>
  <c r="AI221" i="5" s="1"/>
  <c r="AI216" i="5" s="1"/>
  <c r="AI215" i="5" s="1"/>
  <c r="AI202" i="5"/>
  <c r="AI193" i="5"/>
  <c r="AI174" i="5"/>
  <c r="AI171" i="5" s="1"/>
  <c r="AI167" i="5"/>
  <c r="AI166" i="5" s="1"/>
  <c r="AI165" i="5" s="1"/>
  <c r="AI159" i="5"/>
  <c r="AI158" i="5" s="1"/>
  <c r="AH135" i="5"/>
  <c r="AH134" i="5" s="1"/>
  <c r="AI12" i="5"/>
  <c r="AI10" i="5" s="1"/>
  <c r="AJ67" i="3"/>
  <c r="AJ62" i="3"/>
  <c r="AJ59" i="3"/>
  <c r="AJ53" i="3"/>
  <c r="AJ43" i="3"/>
  <c r="AJ36" i="3"/>
  <c r="AJ30" i="3"/>
  <c r="AJ29" i="3" s="1"/>
  <c r="AJ23" i="3"/>
  <c r="AJ13" i="3" s="1"/>
  <c r="AG23" i="3"/>
  <c r="AI14" i="3"/>
  <c r="Q415" i="5"/>
  <c r="Q412" i="5" s="1"/>
  <c r="Q407" i="5" s="1"/>
  <c r="Q406" i="5" s="1"/>
  <c r="P415" i="5"/>
  <c r="P412" i="5" s="1"/>
  <c r="P407" i="5" s="1"/>
  <c r="P406" i="5" s="1"/>
  <c r="O415" i="5"/>
  <c r="O412" i="5" s="1"/>
  <c r="O407" i="5" s="1"/>
  <c r="O406" i="5" s="1"/>
  <c r="N415" i="5"/>
  <c r="N412" i="5" s="1"/>
  <c r="N407" i="5" s="1"/>
  <c r="N406" i="5" s="1"/>
  <c r="M415" i="5"/>
  <c r="M412" i="5" s="1"/>
  <c r="M407" i="5" s="1"/>
  <c r="M406" i="5" s="1"/>
  <c r="L415" i="5"/>
  <c r="L412" i="5" s="1"/>
  <c r="L407" i="5" s="1"/>
  <c r="L406" i="5" s="1"/>
  <c r="K415" i="5"/>
  <c r="K412" i="5" s="1"/>
  <c r="AG420" i="5"/>
  <c r="AG419" i="5"/>
  <c r="AH418" i="5"/>
  <c r="AF418" i="5"/>
  <c r="AE418" i="5"/>
  <c r="AD418" i="5"/>
  <c r="AC418" i="5"/>
  <c r="AB418" i="5"/>
  <c r="AA418" i="5"/>
  <c r="Z418" i="5"/>
  <c r="Y418" i="5"/>
  <c r="X418" i="5"/>
  <c r="W418" i="5"/>
  <c r="V418" i="5"/>
  <c r="U418" i="5"/>
  <c r="U412" i="5" s="1"/>
  <c r="U407" i="5" s="1"/>
  <c r="U406" i="5" s="1"/>
  <c r="T418" i="5"/>
  <c r="S418" i="5"/>
  <c r="AG417" i="5"/>
  <c r="AG416" i="5"/>
  <c r="AH415" i="5"/>
  <c r="AF415" i="5"/>
  <c r="AE415" i="5"/>
  <c r="AD415" i="5"/>
  <c r="AC415" i="5"/>
  <c r="AB415" i="5"/>
  <c r="AA415" i="5"/>
  <c r="Y415" i="5"/>
  <c r="X415" i="5"/>
  <c r="W415" i="5"/>
  <c r="T415" i="5"/>
  <c r="S415" i="5"/>
  <c r="AG414" i="5"/>
  <c r="AG413" i="5"/>
  <c r="AH412" i="5"/>
  <c r="AF412" i="5"/>
  <c r="AE412" i="5"/>
  <c r="AD412" i="5"/>
  <c r="AC412" i="5"/>
  <c r="AB412" i="5"/>
  <c r="AA412" i="5"/>
  <c r="Z412" i="5"/>
  <c r="Y412" i="5"/>
  <c r="X412" i="5"/>
  <c r="W412" i="5"/>
  <c r="W407" i="5" s="1"/>
  <c r="T412" i="5"/>
  <c r="S412" i="5"/>
  <c r="AG411" i="5"/>
  <c r="AG410" i="5"/>
  <c r="AG409" i="5"/>
  <c r="AG408" i="5"/>
  <c r="AH407" i="5"/>
  <c r="AF407" i="5"/>
  <c r="AE407" i="5"/>
  <c r="AD407" i="5"/>
  <c r="AC407" i="5"/>
  <c r="AB407" i="5"/>
  <c r="AA407" i="5"/>
  <c r="Z407" i="5"/>
  <c r="Y407" i="5"/>
  <c r="X407" i="5"/>
  <c r="T407" i="5"/>
  <c r="S407" i="5"/>
  <c r="K407" i="5"/>
  <c r="K406" i="5" s="1"/>
  <c r="V406" i="5"/>
  <c r="AG405" i="5"/>
  <c r="AH404" i="5"/>
  <c r="AF404" i="5"/>
  <c r="AE404" i="5"/>
  <c r="AD404" i="5"/>
  <c r="AC404" i="5"/>
  <c r="AB404" i="5"/>
  <c r="AA404" i="5"/>
  <c r="Z404" i="5"/>
  <c r="Y404" i="5"/>
  <c r="X404" i="5"/>
  <c r="X398" i="5" s="1"/>
  <c r="W404" i="5"/>
  <c r="W398" i="5" s="1"/>
  <c r="W397" i="5" s="1"/>
  <c r="W395" i="5" s="1"/>
  <c r="W394" i="5" s="1"/>
  <c r="V404" i="5"/>
  <c r="U404" i="5"/>
  <c r="T404" i="5"/>
  <c r="S404" i="5"/>
  <c r="AG402" i="5"/>
  <c r="AH401" i="5"/>
  <c r="AF401" i="5"/>
  <c r="AE401" i="5"/>
  <c r="AD401" i="5"/>
  <c r="AC401" i="5"/>
  <c r="AG400" i="5"/>
  <c r="AG399" i="5" s="1"/>
  <c r="AH399" i="5"/>
  <c r="AF399" i="5"/>
  <c r="AE399" i="5"/>
  <c r="AD399" i="5"/>
  <c r="AC399" i="5"/>
  <c r="AB399" i="5"/>
  <c r="AA399" i="5"/>
  <c r="Z399" i="5"/>
  <c r="Y399" i="5"/>
  <c r="V399" i="5"/>
  <c r="U399" i="5"/>
  <c r="T399" i="5"/>
  <c r="S399" i="5"/>
  <c r="R395" i="5"/>
  <c r="R394" i="5" s="1"/>
  <c r="R393" i="5" s="1"/>
  <c r="P394" i="5"/>
  <c r="P393" i="5" s="1"/>
  <c r="O394" i="5"/>
  <c r="O393" i="5" s="1"/>
  <c r="N394" i="5"/>
  <c r="N393" i="5" s="1"/>
  <c r="M394" i="5"/>
  <c r="M393" i="5" s="1"/>
  <c r="L394" i="5"/>
  <c r="L393" i="5" s="1"/>
  <c r="K394" i="5"/>
  <c r="K393" i="5" s="1"/>
  <c r="Q393" i="5"/>
  <c r="AG392" i="5"/>
  <c r="AG389" i="5"/>
  <c r="AG388" i="5"/>
  <c r="AG387" i="5"/>
  <c r="V387" i="5"/>
  <c r="V386" i="5" s="1"/>
  <c r="V385" i="5" s="1"/>
  <c r="V384" i="5" s="1"/>
  <c r="V381" i="5" s="1"/>
  <c r="V380" i="5" s="1"/>
  <c r="V379" i="5" s="1"/>
  <c r="AH386" i="5"/>
  <c r="AH385" i="5" s="1"/>
  <c r="AH384" i="5" s="1"/>
  <c r="AH381" i="5" s="1"/>
  <c r="AF386" i="5"/>
  <c r="AF385" i="5" s="1"/>
  <c r="AF384" i="5" s="1"/>
  <c r="AF381" i="5" s="1"/>
  <c r="AF380" i="5" s="1"/>
  <c r="AF379" i="5" s="1"/>
  <c r="AE386" i="5"/>
  <c r="AE385" i="5" s="1"/>
  <c r="AE384" i="5" s="1"/>
  <c r="AE381" i="5" s="1"/>
  <c r="AE380" i="5" s="1"/>
  <c r="AE379" i="5" s="1"/>
  <c r="AD386" i="5"/>
  <c r="AD385" i="5" s="1"/>
  <c r="AD384" i="5" s="1"/>
  <c r="AD381" i="5" s="1"/>
  <c r="AD380" i="5" s="1"/>
  <c r="AD379" i="5" s="1"/>
  <c r="AC386" i="5"/>
  <c r="AC385" i="5" s="1"/>
  <c r="AC384" i="5" s="1"/>
  <c r="AC381" i="5" s="1"/>
  <c r="AC380" i="5" s="1"/>
  <c r="AC379" i="5" s="1"/>
  <c r="AB386" i="5"/>
  <c r="AB385" i="5" s="1"/>
  <c r="AB384" i="5" s="1"/>
  <c r="AB381" i="5" s="1"/>
  <c r="AB380" i="5" s="1"/>
  <c r="AB379" i="5" s="1"/>
  <c r="AA386" i="5"/>
  <c r="AA385" i="5" s="1"/>
  <c r="AA384" i="5" s="1"/>
  <c r="AA381" i="5" s="1"/>
  <c r="AA380" i="5" s="1"/>
  <c r="AA379" i="5" s="1"/>
  <c r="Z386" i="5"/>
  <c r="Z385" i="5" s="1"/>
  <c r="Z384" i="5" s="1"/>
  <c r="Z381" i="5" s="1"/>
  <c r="Z380" i="5" s="1"/>
  <c r="Z379" i="5" s="1"/>
  <c r="Y386" i="5"/>
  <c r="Y385" i="5" s="1"/>
  <c r="Y384" i="5" s="1"/>
  <c r="Y381" i="5" s="1"/>
  <c r="Y380" i="5" s="1"/>
  <c r="Y379" i="5" s="1"/>
  <c r="X386" i="5"/>
  <c r="X385" i="5" s="1"/>
  <c r="X384" i="5" s="1"/>
  <c r="X381" i="5" s="1"/>
  <c r="X380" i="5" s="1"/>
  <c r="X379" i="5" s="1"/>
  <c r="W386" i="5"/>
  <c r="W385" i="5" s="1"/>
  <c r="W384" i="5" s="1"/>
  <c r="W381" i="5" s="1"/>
  <c r="W380" i="5" s="1"/>
  <c r="W379" i="5" s="1"/>
  <c r="U386" i="5"/>
  <c r="U385" i="5" s="1"/>
  <c r="U384" i="5" s="1"/>
  <c r="U381" i="5" s="1"/>
  <c r="U380" i="5" s="1"/>
  <c r="T386" i="5"/>
  <c r="T385" i="5" s="1"/>
  <c r="T384" i="5" s="1"/>
  <c r="T381" i="5" s="1"/>
  <c r="T380" i="5" s="1"/>
  <c r="T379" i="5" s="1"/>
  <c r="S386" i="5"/>
  <c r="S385" i="5" s="1"/>
  <c r="S384" i="5" s="1"/>
  <c r="S381" i="5" s="1"/>
  <c r="S380" i="5" s="1"/>
  <c r="S379" i="5" s="1"/>
  <c r="R386" i="5"/>
  <c r="R385" i="5" s="1"/>
  <c r="R384" i="5" s="1"/>
  <c r="R381" i="5" s="1"/>
  <c r="R380" i="5" s="1"/>
  <c r="R379" i="5" s="1"/>
  <c r="Q386" i="5"/>
  <c r="Q385" i="5" s="1"/>
  <c r="Q384" i="5" s="1"/>
  <c r="Q381" i="5" s="1"/>
  <c r="Q380" i="5" s="1"/>
  <c r="Q379" i="5" s="1"/>
  <c r="P386" i="5"/>
  <c r="P385" i="5" s="1"/>
  <c r="P384" i="5" s="1"/>
  <c r="P381" i="5" s="1"/>
  <c r="P380" i="5" s="1"/>
  <c r="P379" i="5" s="1"/>
  <c r="O386" i="5"/>
  <c r="O385" i="5" s="1"/>
  <c r="O384" i="5" s="1"/>
  <c r="O381" i="5" s="1"/>
  <c r="O380" i="5" s="1"/>
  <c r="O379" i="5" s="1"/>
  <c r="N386" i="5"/>
  <c r="N385" i="5" s="1"/>
  <c r="N384" i="5" s="1"/>
  <c r="N381" i="5" s="1"/>
  <c r="N380" i="5" s="1"/>
  <c r="N379" i="5" s="1"/>
  <c r="M386" i="5"/>
  <c r="M385" i="5" s="1"/>
  <c r="M384" i="5" s="1"/>
  <c r="M381" i="5" s="1"/>
  <c r="M380" i="5" s="1"/>
  <c r="M379" i="5" s="1"/>
  <c r="L386" i="5"/>
  <c r="L385" i="5" s="1"/>
  <c r="L384" i="5" s="1"/>
  <c r="L381" i="5" s="1"/>
  <c r="L380" i="5" s="1"/>
  <c r="L379" i="5" s="1"/>
  <c r="K386" i="5"/>
  <c r="K385" i="5" s="1"/>
  <c r="K384" i="5" s="1"/>
  <c r="K381" i="5" s="1"/>
  <c r="K380" i="5" s="1"/>
  <c r="K379" i="5" s="1"/>
  <c r="AG378" i="5"/>
  <c r="AG377" i="5"/>
  <c r="AG376" i="5"/>
  <c r="V376" i="5"/>
  <c r="V374" i="5" s="1"/>
  <c r="V373" i="5" s="1"/>
  <c r="V371" i="5" s="1"/>
  <c r="V370" i="5" s="1"/>
  <c r="V369" i="5" s="1"/>
  <c r="AH375" i="5"/>
  <c r="AH374" i="5" s="1"/>
  <c r="AH373" i="5" s="1"/>
  <c r="AH371" i="5" s="1"/>
  <c r="AF375" i="5"/>
  <c r="AF374" i="5" s="1"/>
  <c r="AF373" i="5" s="1"/>
  <c r="AF371" i="5" s="1"/>
  <c r="AE375" i="5"/>
  <c r="AE374" i="5" s="1"/>
  <c r="AE373" i="5" s="1"/>
  <c r="AE371" i="5" s="1"/>
  <c r="AD375" i="5"/>
  <c r="AD374" i="5" s="1"/>
  <c r="AD373" i="5" s="1"/>
  <c r="AD371" i="5" s="1"/>
  <c r="AD370" i="5" s="1"/>
  <c r="AD369" i="5" s="1"/>
  <c r="AC375" i="5"/>
  <c r="AC374" i="5" s="1"/>
  <c r="AC373" i="5" s="1"/>
  <c r="AC371" i="5" s="1"/>
  <c r="AB375" i="5"/>
  <c r="AB374" i="5" s="1"/>
  <c r="AB373" i="5" s="1"/>
  <c r="AB371" i="5" s="1"/>
  <c r="AA375" i="5"/>
  <c r="AA374" i="5" s="1"/>
  <c r="AA373" i="5" s="1"/>
  <c r="AA371" i="5" s="1"/>
  <c r="Z375" i="5"/>
  <c r="Z374" i="5" s="1"/>
  <c r="Z373" i="5" s="1"/>
  <c r="Z371" i="5" s="1"/>
  <c r="Z370" i="5" s="1"/>
  <c r="Z369" i="5" s="1"/>
  <c r="Y375" i="5"/>
  <c r="Y374" i="5" s="1"/>
  <c r="Y373" i="5" s="1"/>
  <c r="Y371" i="5" s="1"/>
  <c r="Y370" i="5" s="1"/>
  <c r="Y369" i="5" s="1"/>
  <c r="X375" i="5"/>
  <c r="X374" i="5" s="1"/>
  <c r="X373" i="5" s="1"/>
  <c r="X371" i="5" s="1"/>
  <c r="X370" i="5" s="1"/>
  <c r="X369" i="5" s="1"/>
  <c r="W375" i="5"/>
  <c r="W374" i="5" s="1"/>
  <c r="W373" i="5" s="1"/>
  <c r="W371" i="5" s="1"/>
  <c r="W370" i="5" s="1"/>
  <c r="W369" i="5" s="1"/>
  <c r="U375" i="5"/>
  <c r="T375" i="5"/>
  <c r="S375" i="5"/>
  <c r="R375" i="5"/>
  <c r="Q375" i="5"/>
  <c r="P375" i="5"/>
  <c r="O375" i="5"/>
  <c r="N375" i="5"/>
  <c r="M375" i="5"/>
  <c r="L375" i="5"/>
  <c r="K375" i="5"/>
  <c r="U374" i="5"/>
  <c r="U373" i="5" s="1"/>
  <c r="U371" i="5" s="1"/>
  <c r="U370" i="5" s="1"/>
  <c r="U369" i="5" s="1"/>
  <c r="T374" i="5"/>
  <c r="T373" i="5" s="1"/>
  <c r="T371" i="5" s="1"/>
  <c r="T370" i="5" s="1"/>
  <c r="T369" i="5" s="1"/>
  <c r="S374" i="5"/>
  <c r="S373" i="5" s="1"/>
  <c r="S371" i="5" s="1"/>
  <c r="S370" i="5" s="1"/>
  <c r="S369" i="5" s="1"/>
  <c r="R374" i="5"/>
  <c r="R373" i="5" s="1"/>
  <c r="R371" i="5" s="1"/>
  <c r="R370" i="5" s="1"/>
  <c r="R369" i="5" s="1"/>
  <c r="Q374" i="5"/>
  <c r="Q373" i="5" s="1"/>
  <c r="Q371" i="5" s="1"/>
  <c r="Q370" i="5" s="1"/>
  <c r="Q369" i="5" s="1"/>
  <c r="P374" i="5"/>
  <c r="P373" i="5" s="1"/>
  <c r="P371" i="5" s="1"/>
  <c r="P370" i="5" s="1"/>
  <c r="P369" i="5" s="1"/>
  <c r="O374" i="5"/>
  <c r="O373" i="5" s="1"/>
  <c r="O371" i="5" s="1"/>
  <c r="O370" i="5" s="1"/>
  <c r="O369" i="5" s="1"/>
  <c r="N374" i="5"/>
  <c r="N373" i="5" s="1"/>
  <c r="N371" i="5" s="1"/>
  <c r="N370" i="5" s="1"/>
  <c r="N369" i="5" s="1"/>
  <c r="M374" i="5"/>
  <c r="M373" i="5" s="1"/>
  <c r="M371" i="5" s="1"/>
  <c r="M370" i="5" s="1"/>
  <c r="M369" i="5" s="1"/>
  <c r="L374" i="5"/>
  <c r="L373" i="5" s="1"/>
  <c r="L371" i="5" s="1"/>
  <c r="L370" i="5" s="1"/>
  <c r="L369" i="5" s="1"/>
  <c r="K374" i="5"/>
  <c r="K373" i="5" s="1"/>
  <c r="K371" i="5" s="1"/>
  <c r="K370" i="5" s="1"/>
  <c r="K369" i="5" s="1"/>
  <c r="AG368" i="5"/>
  <c r="V368" i="5"/>
  <c r="AG367" i="5"/>
  <c r="V367" i="5"/>
  <c r="AG366" i="5"/>
  <c r="AG365" i="5"/>
  <c r="AG364" i="5"/>
  <c r="AG363" i="5"/>
  <c r="AG362" i="5"/>
  <c r="AG361" i="5"/>
  <c r="AG360" i="5"/>
  <c r="V360" i="5"/>
  <c r="V359" i="5" s="1"/>
  <c r="V358" i="5" s="1"/>
  <c r="V352" i="5" s="1"/>
  <c r="V350" i="5" s="1"/>
  <c r="V349" i="5" s="1"/>
  <c r="AH359" i="5"/>
  <c r="AH358" i="5" s="1"/>
  <c r="AF359" i="5"/>
  <c r="AF358" i="5" s="1"/>
  <c r="AE359" i="5"/>
  <c r="AE358" i="5" s="1"/>
  <c r="AD359" i="5"/>
  <c r="AD358" i="5" s="1"/>
  <c r="AC359" i="5"/>
  <c r="AC358" i="5" s="1"/>
  <c r="AB359" i="5"/>
  <c r="AB358" i="5" s="1"/>
  <c r="AB352" i="5" s="1"/>
  <c r="AB350" i="5" s="1"/>
  <c r="AB349" i="5" s="1"/>
  <c r="AA359" i="5"/>
  <c r="AA358" i="5" s="1"/>
  <c r="AA352" i="5" s="1"/>
  <c r="AA350" i="5" s="1"/>
  <c r="AA349" i="5" s="1"/>
  <c r="Z359" i="5"/>
  <c r="Z358" i="5" s="1"/>
  <c r="Z352" i="5" s="1"/>
  <c r="Z350" i="5" s="1"/>
  <c r="Z349" i="5" s="1"/>
  <c r="Y359" i="5"/>
  <c r="Y358" i="5" s="1"/>
  <c r="Y352" i="5" s="1"/>
  <c r="Y350" i="5" s="1"/>
  <c r="Y349" i="5" s="1"/>
  <c r="X359" i="5"/>
  <c r="X358" i="5" s="1"/>
  <c r="X352" i="5" s="1"/>
  <c r="X350" i="5" s="1"/>
  <c r="X349" i="5" s="1"/>
  <c r="W359" i="5"/>
  <c r="W358" i="5" s="1"/>
  <c r="W352" i="5" s="1"/>
  <c r="W350" i="5" s="1"/>
  <c r="W349" i="5" s="1"/>
  <c r="U359" i="5"/>
  <c r="U358" i="5" s="1"/>
  <c r="U352" i="5" s="1"/>
  <c r="U350" i="5" s="1"/>
  <c r="U349" i="5" s="1"/>
  <c r="T359" i="5"/>
  <c r="T358" i="5" s="1"/>
  <c r="T352" i="5" s="1"/>
  <c r="T350" i="5" s="1"/>
  <c r="T349" i="5" s="1"/>
  <c r="S359" i="5"/>
  <c r="S358" i="5" s="1"/>
  <c r="S352" i="5" s="1"/>
  <c r="S350" i="5" s="1"/>
  <c r="S349" i="5" s="1"/>
  <c r="R359" i="5"/>
  <c r="R358" i="5" s="1"/>
  <c r="R352" i="5" s="1"/>
  <c r="R350" i="5" s="1"/>
  <c r="R349" i="5" s="1"/>
  <c r="Q359" i="5"/>
  <c r="Q358" i="5" s="1"/>
  <c r="Q352" i="5" s="1"/>
  <c r="Q350" i="5" s="1"/>
  <c r="Q349" i="5" s="1"/>
  <c r="P359" i="5"/>
  <c r="P358" i="5" s="1"/>
  <c r="P352" i="5" s="1"/>
  <c r="P350" i="5" s="1"/>
  <c r="P349" i="5" s="1"/>
  <c r="O359" i="5"/>
  <c r="O358" i="5" s="1"/>
  <c r="O352" i="5" s="1"/>
  <c r="O350" i="5" s="1"/>
  <c r="O349" i="5" s="1"/>
  <c r="N359" i="5"/>
  <c r="N358" i="5" s="1"/>
  <c r="N352" i="5" s="1"/>
  <c r="N350" i="5" s="1"/>
  <c r="N349" i="5" s="1"/>
  <c r="M359" i="5"/>
  <c r="M358" i="5" s="1"/>
  <c r="M352" i="5" s="1"/>
  <c r="M350" i="5" s="1"/>
  <c r="M349" i="5" s="1"/>
  <c r="L359" i="5"/>
  <c r="L358" i="5" s="1"/>
  <c r="L352" i="5" s="1"/>
  <c r="L350" i="5" s="1"/>
  <c r="L349" i="5" s="1"/>
  <c r="K359" i="5"/>
  <c r="K358" i="5" s="1"/>
  <c r="K352" i="5" s="1"/>
  <c r="K350" i="5" s="1"/>
  <c r="K349" i="5" s="1"/>
  <c r="AF353" i="5"/>
  <c r="AE353" i="5"/>
  <c r="AD353" i="5"/>
  <c r="AC353" i="5"/>
  <c r="AG348" i="5"/>
  <c r="AG347" i="5" s="1"/>
  <c r="AG346" i="5" s="1"/>
  <c r="AG345" i="5" s="1"/>
  <c r="AG343" i="5" s="1"/>
  <c r="AG342" i="5" s="1"/>
  <c r="V348" i="5"/>
  <c r="AH347" i="5"/>
  <c r="AH346" i="5" s="1"/>
  <c r="AH345" i="5" s="1"/>
  <c r="AH343" i="5" s="1"/>
  <c r="AH342" i="5" s="1"/>
  <c r="AF347" i="5"/>
  <c r="AF346" i="5" s="1"/>
  <c r="AF345" i="5" s="1"/>
  <c r="AF343" i="5" s="1"/>
  <c r="AF342" i="5" s="1"/>
  <c r="AE347" i="5"/>
  <c r="AE346" i="5" s="1"/>
  <c r="AE345" i="5" s="1"/>
  <c r="AE343" i="5" s="1"/>
  <c r="AE342" i="5" s="1"/>
  <c r="AD347" i="5"/>
  <c r="AD346" i="5" s="1"/>
  <c r="AD345" i="5" s="1"/>
  <c r="AD343" i="5" s="1"/>
  <c r="AD342" i="5" s="1"/>
  <c r="AC347" i="5"/>
  <c r="AC346" i="5" s="1"/>
  <c r="AC345" i="5" s="1"/>
  <c r="AC343" i="5" s="1"/>
  <c r="AC342" i="5" s="1"/>
  <c r="AB347" i="5"/>
  <c r="AB346" i="5" s="1"/>
  <c r="AB345" i="5" s="1"/>
  <c r="AB343" i="5" s="1"/>
  <c r="AB342" i="5" s="1"/>
  <c r="AA347" i="5"/>
  <c r="AA346" i="5" s="1"/>
  <c r="AA345" i="5" s="1"/>
  <c r="AA343" i="5" s="1"/>
  <c r="AA342" i="5" s="1"/>
  <c r="Z347" i="5"/>
  <c r="Z346" i="5" s="1"/>
  <c r="Z345" i="5" s="1"/>
  <c r="Z343" i="5" s="1"/>
  <c r="Z342" i="5" s="1"/>
  <c r="Y347" i="5"/>
  <c r="Y346" i="5" s="1"/>
  <c r="Y345" i="5" s="1"/>
  <c r="Y343" i="5" s="1"/>
  <c r="Y342" i="5" s="1"/>
  <c r="X347" i="5"/>
  <c r="X346" i="5" s="1"/>
  <c r="X345" i="5" s="1"/>
  <c r="X343" i="5" s="1"/>
  <c r="X342" i="5" s="1"/>
  <c r="W347" i="5"/>
  <c r="W346" i="5" s="1"/>
  <c r="W345" i="5" s="1"/>
  <c r="W343" i="5" s="1"/>
  <c r="W342" i="5" s="1"/>
  <c r="V347" i="5"/>
  <c r="V346" i="5" s="1"/>
  <c r="V345" i="5" s="1"/>
  <c r="V343" i="5" s="1"/>
  <c r="V342" i="5" s="1"/>
  <c r="U347" i="5"/>
  <c r="U346" i="5" s="1"/>
  <c r="U345" i="5" s="1"/>
  <c r="U343" i="5" s="1"/>
  <c r="U342" i="5" s="1"/>
  <c r="T347" i="5"/>
  <c r="T346" i="5" s="1"/>
  <c r="T345" i="5" s="1"/>
  <c r="T343" i="5" s="1"/>
  <c r="T342" i="5" s="1"/>
  <c r="S347" i="5"/>
  <c r="S346" i="5" s="1"/>
  <c r="S345" i="5" s="1"/>
  <c r="S343" i="5" s="1"/>
  <c r="S342" i="5" s="1"/>
  <c r="R347" i="5"/>
  <c r="R346" i="5" s="1"/>
  <c r="R345" i="5" s="1"/>
  <c r="R343" i="5" s="1"/>
  <c r="R342" i="5" s="1"/>
  <c r="Q347" i="5"/>
  <c r="Q346" i="5" s="1"/>
  <c r="Q345" i="5" s="1"/>
  <c r="Q343" i="5" s="1"/>
  <c r="Q342" i="5" s="1"/>
  <c r="P347" i="5"/>
  <c r="P346" i="5" s="1"/>
  <c r="P345" i="5" s="1"/>
  <c r="P343" i="5" s="1"/>
  <c r="P342" i="5" s="1"/>
  <c r="O347" i="5"/>
  <c r="O346" i="5" s="1"/>
  <c r="O345" i="5" s="1"/>
  <c r="O343" i="5" s="1"/>
  <c r="O342" i="5" s="1"/>
  <c r="N347" i="5"/>
  <c r="N346" i="5" s="1"/>
  <c r="N345" i="5" s="1"/>
  <c r="N343" i="5" s="1"/>
  <c r="N342" i="5" s="1"/>
  <c r="M347" i="5"/>
  <c r="M346" i="5" s="1"/>
  <c r="M345" i="5" s="1"/>
  <c r="M343" i="5" s="1"/>
  <c r="M342" i="5" s="1"/>
  <c r="L347" i="5"/>
  <c r="L346" i="5" s="1"/>
  <c r="L345" i="5" s="1"/>
  <c r="L343" i="5" s="1"/>
  <c r="L342" i="5" s="1"/>
  <c r="K347" i="5"/>
  <c r="K346" i="5" s="1"/>
  <c r="K345" i="5" s="1"/>
  <c r="K343" i="5" s="1"/>
  <c r="K342" i="5" s="1"/>
  <c r="AG341" i="5"/>
  <c r="AG340" i="5" s="1"/>
  <c r="AG339" i="5" s="1"/>
  <c r="AG338" i="5" s="1"/>
  <c r="AG336" i="5" s="1"/>
  <c r="AG335" i="5" s="1"/>
  <c r="V341" i="5"/>
  <c r="AH340" i="5"/>
  <c r="AH339" i="5" s="1"/>
  <c r="AH338" i="5" s="1"/>
  <c r="AH336" i="5" s="1"/>
  <c r="AH335" i="5" s="1"/>
  <c r="AF340" i="5"/>
  <c r="AF339" i="5" s="1"/>
  <c r="AF338" i="5" s="1"/>
  <c r="AF336" i="5" s="1"/>
  <c r="AF335" i="5" s="1"/>
  <c r="AE340" i="5"/>
  <c r="AE339" i="5" s="1"/>
  <c r="AE338" i="5" s="1"/>
  <c r="AE336" i="5" s="1"/>
  <c r="AE335" i="5" s="1"/>
  <c r="AD340" i="5"/>
  <c r="AD339" i="5" s="1"/>
  <c r="AD338" i="5" s="1"/>
  <c r="AD336" i="5" s="1"/>
  <c r="AD335" i="5" s="1"/>
  <c r="AC340" i="5"/>
  <c r="AC339" i="5" s="1"/>
  <c r="AC338" i="5" s="1"/>
  <c r="AC336" i="5" s="1"/>
  <c r="AC335" i="5" s="1"/>
  <c r="AB340" i="5"/>
  <c r="AB339" i="5" s="1"/>
  <c r="AB338" i="5" s="1"/>
  <c r="AB336" i="5" s="1"/>
  <c r="AB335" i="5" s="1"/>
  <c r="AA340" i="5"/>
  <c r="AA339" i="5" s="1"/>
  <c r="AA338" i="5" s="1"/>
  <c r="AA336" i="5" s="1"/>
  <c r="AA335" i="5" s="1"/>
  <c r="Z340" i="5"/>
  <c r="Z339" i="5" s="1"/>
  <c r="Z338" i="5" s="1"/>
  <c r="Z336" i="5" s="1"/>
  <c r="Z335" i="5" s="1"/>
  <c r="Y340" i="5"/>
  <c r="Y339" i="5" s="1"/>
  <c r="Y338" i="5" s="1"/>
  <c r="Y336" i="5" s="1"/>
  <c r="Y335" i="5" s="1"/>
  <c r="X340" i="5"/>
  <c r="X339" i="5" s="1"/>
  <c r="X338" i="5" s="1"/>
  <c r="X336" i="5" s="1"/>
  <c r="X335" i="5" s="1"/>
  <c r="W340" i="5"/>
  <c r="W339" i="5" s="1"/>
  <c r="W338" i="5" s="1"/>
  <c r="W336" i="5" s="1"/>
  <c r="W335" i="5" s="1"/>
  <c r="V340" i="5"/>
  <c r="V339" i="5" s="1"/>
  <c r="V338" i="5" s="1"/>
  <c r="V336" i="5" s="1"/>
  <c r="V335" i="5" s="1"/>
  <c r="U340" i="5"/>
  <c r="U339" i="5" s="1"/>
  <c r="U338" i="5" s="1"/>
  <c r="U336" i="5" s="1"/>
  <c r="U335" i="5" s="1"/>
  <c r="T340" i="5"/>
  <c r="T339" i="5" s="1"/>
  <c r="T338" i="5" s="1"/>
  <c r="T336" i="5" s="1"/>
  <c r="T335" i="5" s="1"/>
  <c r="S340" i="5"/>
  <c r="S339" i="5" s="1"/>
  <c r="S338" i="5" s="1"/>
  <c r="S336" i="5" s="1"/>
  <c r="S335" i="5" s="1"/>
  <c r="R340" i="5"/>
  <c r="R339" i="5" s="1"/>
  <c r="R338" i="5" s="1"/>
  <c r="R336" i="5" s="1"/>
  <c r="R335" i="5" s="1"/>
  <c r="Q340" i="5"/>
  <c r="Q339" i="5" s="1"/>
  <c r="Q338" i="5" s="1"/>
  <c r="Q336" i="5" s="1"/>
  <c r="Q335" i="5" s="1"/>
  <c r="P340" i="5"/>
  <c r="P339" i="5" s="1"/>
  <c r="P338" i="5" s="1"/>
  <c r="P336" i="5" s="1"/>
  <c r="P335" i="5" s="1"/>
  <c r="O340" i="5"/>
  <c r="O339" i="5" s="1"/>
  <c r="O338" i="5" s="1"/>
  <c r="O336" i="5" s="1"/>
  <c r="O335" i="5" s="1"/>
  <c r="N340" i="5"/>
  <c r="N339" i="5" s="1"/>
  <c r="N338" i="5" s="1"/>
  <c r="N336" i="5" s="1"/>
  <c r="N335" i="5" s="1"/>
  <c r="M340" i="5"/>
  <c r="M339" i="5" s="1"/>
  <c r="M338" i="5" s="1"/>
  <c r="M336" i="5" s="1"/>
  <c r="M335" i="5" s="1"/>
  <c r="L340" i="5"/>
  <c r="L339" i="5" s="1"/>
  <c r="L338" i="5" s="1"/>
  <c r="L336" i="5" s="1"/>
  <c r="L335" i="5" s="1"/>
  <c r="K340" i="5"/>
  <c r="K339" i="5" s="1"/>
  <c r="K338" i="5" s="1"/>
  <c r="K336" i="5" s="1"/>
  <c r="K335" i="5" s="1"/>
  <c r="AG334" i="5"/>
  <c r="AG333" i="5" s="1"/>
  <c r="AG332" i="5" s="1"/>
  <c r="AG331" i="5" s="1"/>
  <c r="AG329" i="5" s="1"/>
  <c r="V334" i="5"/>
  <c r="V333" i="5" s="1"/>
  <c r="V332" i="5" s="1"/>
  <c r="V331" i="5" s="1"/>
  <c r="V329" i="5" s="1"/>
  <c r="V328" i="5" s="1"/>
  <c r="AH333" i="5"/>
  <c r="AH332" i="5" s="1"/>
  <c r="AH331" i="5" s="1"/>
  <c r="AH329" i="5" s="1"/>
  <c r="AF333" i="5"/>
  <c r="AF332" i="5" s="1"/>
  <c r="AF331" i="5" s="1"/>
  <c r="AF329" i="5" s="1"/>
  <c r="AE333" i="5"/>
  <c r="AE332" i="5" s="1"/>
  <c r="AE331" i="5" s="1"/>
  <c r="AE329" i="5" s="1"/>
  <c r="AD333" i="5"/>
  <c r="AD332" i="5" s="1"/>
  <c r="AD331" i="5" s="1"/>
  <c r="AD329" i="5" s="1"/>
  <c r="AD328" i="5" s="1"/>
  <c r="AC333" i="5"/>
  <c r="AC332" i="5" s="1"/>
  <c r="AC331" i="5" s="1"/>
  <c r="AC329" i="5" s="1"/>
  <c r="AB333" i="5"/>
  <c r="AB332" i="5" s="1"/>
  <c r="AB331" i="5" s="1"/>
  <c r="AB329" i="5" s="1"/>
  <c r="AA333" i="5"/>
  <c r="AA332" i="5" s="1"/>
  <c r="AA331" i="5" s="1"/>
  <c r="AA329" i="5" s="1"/>
  <c r="Z333" i="5"/>
  <c r="Z332" i="5" s="1"/>
  <c r="Z331" i="5" s="1"/>
  <c r="Z329" i="5" s="1"/>
  <c r="Z328" i="5" s="1"/>
  <c r="Y333" i="5"/>
  <c r="Y332" i="5" s="1"/>
  <c r="Y331" i="5" s="1"/>
  <c r="Y329" i="5" s="1"/>
  <c r="Y328" i="5" s="1"/>
  <c r="X333" i="5"/>
  <c r="X332" i="5" s="1"/>
  <c r="X331" i="5" s="1"/>
  <c r="X329" i="5" s="1"/>
  <c r="X328" i="5" s="1"/>
  <c r="W333" i="5"/>
  <c r="W332" i="5" s="1"/>
  <c r="W331" i="5" s="1"/>
  <c r="W329" i="5" s="1"/>
  <c r="W328" i="5" s="1"/>
  <c r="U333" i="5"/>
  <c r="U332" i="5" s="1"/>
  <c r="U331" i="5" s="1"/>
  <c r="U329" i="5" s="1"/>
  <c r="U328" i="5" s="1"/>
  <c r="T333" i="5"/>
  <c r="T332" i="5" s="1"/>
  <c r="T331" i="5" s="1"/>
  <c r="T329" i="5" s="1"/>
  <c r="T328" i="5" s="1"/>
  <c r="S333" i="5"/>
  <c r="S332" i="5" s="1"/>
  <c r="S331" i="5" s="1"/>
  <c r="S329" i="5" s="1"/>
  <c r="S328" i="5" s="1"/>
  <c r="R333" i="5"/>
  <c r="R332" i="5" s="1"/>
  <c r="R331" i="5" s="1"/>
  <c r="R329" i="5" s="1"/>
  <c r="R328" i="5" s="1"/>
  <c r="Q333" i="5"/>
  <c r="Q332" i="5" s="1"/>
  <c r="Q331" i="5" s="1"/>
  <c r="Q329" i="5" s="1"/>
  <c r="Q328" i="5" s="1"/>
  <c r="P333" i="5"/>
  <c r="P332" i="5" s="1"/>
  <c r="P331" i="5" s="1"/>
  <c r="P329" i="5" s="1"/>
  <c r="P328" i="5" s="1"/>
  <c r="O333" i="5"/>
  <c r="O332" i="5" s="1"/>
  <c r="O331" i="5" s="1"/>
  <c r="O329" i="5" s="1"/>
  <c r="O328" i="5" s="1"/>
  <c r="N333" i="5"/>
  <c r="N332" i="5" s="1"/>
  <c r="N331" i="5" s="1"/>
  <c r="N329" i="5" s="1"/>
  <c r="N328" i="5" s="1"/>
  <c r="M333" i="5"/>
  <c r="M332" i="5" s="1"/>
  <c r="M331" i="5" s="1"/>
  <c r="M329" i="5" s="1"/>
  <c r="M328" i="5" s="1"/>
  <c r="L333" i="5"/>
  <c r="L332" i="5" s="1"/>
  <c r="L331" i="5" s="1"/>
  <c r="L329" i="5" s="1"/>
  <c r="L328" i="5" s="1"/>
  <c r="K333" i="5"/>
  <c r="K332" i="5" s="1"/>
  <c r="K331" i="5" s="1"/>
  <c r="K329" i="5" s="1"/>
  <c r="K328" i="5" s="1"/>
  <c r="AG327" i="5"/>
  <c r="AG326" i="5" s="1"/>
  <c r="V327" i="5"/>
  <c r="V326" i="5" s="1"/>
  <c r="AH326" i="5"/>
  <c r="AF326" i="5"/>
  <c r="AE326" i="5"/>
  <c r="AD326" i="5"/>
  <c r="AC326" i="5"/>
  <c r="AB326" i="5"/>
  <c r="AA326" i="5"/>
  <c r="Z326" i="5"/>
  <c r="Y326" i="5"/>
  <c r="X326" i="5"/>
  <c r="W326" i="5"/>
  <c r="U326" i="5"/>
  <c r="T326" i="5"/>
  <c r="S326" i="5"/>
  <c r="R326" i="5"/>
  <c r="Q326" i="5"/>
  <c r="P326" i="5"/>
  <c r="O326" i="5"/>
  <c r="N326" i="5"/>
  <c r="AG325" i="5"/>
  <c r="AG324" i="5"/>
  <c r="V324" i="5"/>
  <c r="V323" i="5" s="1"/>
  <c r="AH323" i="5"/>
  <c r="AF323" i="5"/>
  <c r="AE323" i="5"/>
  <c r="AD323" i="5"/>
  <c r="AC323" i="5"/>
  <c r="AB323" i="5"/>
  <c r="AA323" i="5"/>
  <c r="Z323" i="5"/>
  <c r="Y323" i="5"/>
  <c r="X323" i="5"/>
  <c r="W323" i="5"/>
  <c r="U323" i="5"/>
  <c r="T323" i="5"/>
  <c r="S323" i="5"/>
  <c r="R323" i="5"/>
  <c r="Q323" i="5"/>
  <c r="P323" i="5"/>
  <c r="O323" i="5"/>
  <c r="N323" i="5"/>
  <c r="M323" i="5"/>
  <c r="M322" i="5" s="1"/>
  <c r="M321" i="5" s="1"/>
  <c r="M317" i="5" s="1"/>
  <c r="M316" i="5" s="1"/>
  <c r="L323" i="5"/>
  <c r="L322" i="5" s="1"/>
  <c r="L321" i="5" s="1"/>
  <c r="L317" i="5" s="1"/>
  <c r="L316" i="5" s="1"/>
  <c r="K323" i="5"/>
  <c r="K322" i="5" s="1"/>
  <c r="K321" i="5" s="1"/>
  <c r="K317" i="5" s="1"/>
  <c r="K316" i="5" s="1"/>
  <c r="AG314" i="5"/>
  <c r="AG313" i="5" s="1"/>
  <c r="V314" i="5"/>
  <c r="V312" i="5" s="1"/>
  <c r="V311" i="5" s="1"/>
  <c r="V309" i="5" s="1"/>
  <c r="V308" i="5" s="1"/>
  <c r="AH313" i="5"/>
  <c r="AF313" i="5"/>
  <c r="AE313" i="5"/>
  <c r="AD313" i="5"/>
  <c r="AC313" i="5"/>
  <c r="AB313" i="5"/>
  <c r="AA313" i="5"/>
  <c r="Z313" i="5"/>
  <c r="Y313" i="5"/>
  <c r="X313" i="5"/>
  <c r="W313" i="5"/>
  <c r="U313" i="5"/>
  <c r="T313" i="5"/>
  <c r="S313" i="5"/>
  <c r="R313" i="5"/>
  <c r="Q313" i="5"/>
  <c r="P313" i="5"/>
  <c r="O313" i="5"/>
  <c r="N313" i="5"/>
  <c r="M313" i="5"/>
  <c r="L313" i="5"/>
  <c r="K313" i="5"/>
  <c r="AH312" i="5"/>
  <c r="AH311" i="5" s="1"/>
  <c r="AH309" i="5" s="1"/>
  <c r="AH308" i="5" s="1"/>
  <c r="AF312" i="5"/>
  <c r="AF311" i="5" s="1"/>
  <c r="AF309" i="5" s="1"/>
  <c r="AF308" i="5" s="1"/>
  <c r="AE312" i="5"/>
  <c r="AE311" i="5" s="1"/>
  <c r="AE309" i="5" s="1"/>
  <c r="AE308" i="5" s="1"/>
  <c r="AD312" i="5"/>
  <c r="AD311" i="5" s="1"/>
  <c r="AD309" i="5" s="1"/>
  <c r="AD308" i="5" s="1"/>
  <c r="AC312" i="5"/>
  <c r="AC311" i="5" s="1"/>
  <c r="AC309" i="5" s="1"/>
  <c r="AC308" i="5" s="1"/>
  <c r="AB312" i="5"/>
  <c r="AB311" i="5" s="1"/>
  <c r="AB309" i="5" s="1"/>
  <c r="AB308" i="5" s="1"/>
  <c r="AA312" i="5"/>
  <c r="Z312" i="5"/>
  <c r="Z311" i="5" s="1"/>
  <c r="Z309" i="5" s="1"/>
  <c r="Z308" i="5" s="1"/>
  <c r="Y312" i="5"/>
  <c r="Y311" i="5" s="1"/>
  <c r="Y309" i="5" s="1"/>
  <c r="Y308" i="5" s="1"/>
  <c r="X312" i="5"/>
  <c r="X311" i="5" s="1"/>
  <c r="X309" i="5" s="1"/>
  <c r="X308" i="5" s="1"/>
  <c r="W312" i="5"/>
  <c r="W311" i="5" s="1"/>
  <c r="W309" i="5" s="1"/>
  <c r="W308" i="5" s="1"/>
  <c r="U312" i="5"/>
  <c r="U311" i="5" s="1"/>
  <c r="U309" i="5" s="1"/>
  <c r="U308" i="5" s="1"/>
  <c r="T312" i="5"/>
  <c r="T311" i="5" s="1"/>
  <c r="T309" i="5" s="1"/>
  <c r="T308" i="5" s="1"/>
  <c r="S312" i="5"/>
  <c r="S311" i="5" s="1"/>
  <c r="S309" i="5" s="1"/>
  <c r="S308" i="5" s="1"/>
  <c r="R312" i="5"/>
  <c r="R311" i="5" s="1"/>
  <c r="R309" i="5" s="1"/>
  <c r="R308" i="5" s="1"/>
  <c r="Q312" i="5"/>
  <c r="Q311" i="5" s="1"/>
  <c r="Q309" i="5" s="1"/>
  <c r="Q308" i="5" s="1"/>
  <c r="P312" i="5"/>
  <c r="P311" i="5" s="1"/>
  <c r="P309" i="5" s="1"/>
  <c r="P308" i="5" s="1"/>
  <c r="O312" i="5"/>
  <c r="O311" i="5" s="1"/>
  <c r="O309" i="5" s="1"/>
  <c r="O308" i="5" s="1"/>
  <c r="N312" i="5"/>
  <c r="N311" i="5" s="1"/>
  <c r="N309" i="5" s="1"/>
  <c r="N308" i="5" s="1"/>
  <c r="M312" i="5"/>
  <c r="M311" i="5" s="1"/>
  <c r="M309" i="5" s="1"/>
  <c r="M308" i="5" s="1"/>
  <c r="L312" i="5"/>
  <c r="L311" i="5" s="1"/>
  <c r="L309" i="5" s="1"/>
  <c r="L308" i="5" s="1"/>
  <c r="K312" i="5"/>
  <c r="K311" i="5" s="1"/>
  <c r="K309" i="5" s="1"/>
  <c r="K308" i="5" s="1"/>
  <c r="AA311" i="5"/>
  <c r="AA309" i="5" s="1"/>
  <c r="AA308" i="5" s="1"/>
  <c r="AG307" i="5"/>
  <c r="V307" i="5"/>
  <c r="AG306" i="5"/>
  <c r="T306" i="5"/>
  <c r="S306" i="5"/>
  <c r="R306" i="5"/>
  <c r="Q306" i="5"/>
  <c r="P306" i="5"/>
  <c r="AG305" i="5"/>
  <c r="T305" i="5"/>
  <c r="T304" i="5" s="1"/>
  <c r="T303" i="5" s="1"/>
  <c r="T302" i="5" s="1"/>
  <c r="S305" i="5"/>
  <c r="S304" i="5" s="1"/>
  <c r="S303" i="5" s="1"/>
  <c r="S302" i="5" s="1"/>
  <c r="R305" i="5"/>
  <c r="R304" i="5" s="1"/>
  <c r="R303" i="5" s="1"/>
  <c r="R302" i="5" s="1"/>
  <c r="Q305" i="5"/>
  <c r="Q304" i="5" s="1"/>
  <c r="Q303" i="5" s="1"/>
  <c r="Q302" i="5" s="1"/>
  <c r="P305" i="5"/>
  <c r="P304" i="5" s="1"/>
  <c r="P303" i="5" s="1"/>
  <c r="P302" i="5" s="1"/>
  <c r="AG304" i="5"/>
  <c r="U304" i="5"/>
  <c r="U303" i="5" s="1"/>
  <c r="U302" i="5" s="1"/>
  <c r="AG303" i="5"/>
  <c r="AG302" i="5"/>
  <c r="AG299" i="5"/>
  <c r="V299" i="5"/>
  <c r="AH298" i="5"/>
  <c r="AH297" i="5" s="1"/>
  <c r="AH296" i="5" s="1"/>
  <c r="AH294" i="5" s="1"/>
  <c r="AH293" i="5" s="1"/>
  <c r="AF298" i="5"/>
  <c r="AF297" i="5" s="1"/>
  <c r="AF296" i="5" s="1"/>
  <c r="AF294" i="5" s="1"/>
  <c r="AF293" i="5" s="1"/>
  <c r="AE298" i="5"/>
  <c r="AE297" i="5" s="1"/>
  <c r="AE296" i="5" s="1"/>
  <c r="AE294" i="5" s="1"/>
  <c r="AE293" i="5" s="1"/>
  <c r="AD298" i="5"/>
  <c r="AD297" i="5" s="1"/>
  <c r="AD296" i="5" s="1"/>
  <c r="AD294" i="5" s="1"/>
  <c r="AD293" i="5" s="1"/>
  <c r="AC298" i="5"/>
  <c r="AC297" i="5" s="1"/>
  <c r="AC296" i="5" s="1"/>
  <c r="AC294" i="5" s="1"/>
  <c r="AC293" i="5" s="1"/>
  <c r="AB298" i="5"/>
  <c r="AB297" i="5" s="1"/>
  <c r="AB296" i="5" s="1"/>
  <c r="AB294" i="5" s="1"/>
  <c r="AB293" i="5" s="1"/>
  <c r="AA298" i="5"/>
  <c r="AA297" i="5" s="1"/>
  <c r="AA296" i="5" s="1"/>
  <c r="AA294" i="5" s="1"/>
  <c r="AA293" i="5" s="1"/>
  <c r="Z298" i="5"/>
  <c r="Z297" i="5" s="1"/>
  <c r="Z296" i="5" s="1"/>
  <c r="Z294" i="5" s="1"/>
  <c r="Z293" i="5" s="1"/>
  <c r="Y298" i="5"/>
  <c r="Y297" i="5" s="1"/>
  <c r="Y296" i="5" s="1"/>
  <c r="Y294" i="5" s="1"/>
  <c r="Y293" i="5" s="1"/>
  <c r="X298" i="5"/>
  <c r="X297" i="5" s="1"/>
  <c r="X296" i="5" s="1"/>
  <c r="X294" i="5" s="1"/>
  <c r="X293" i="5" s="1"/>
  <c r="W298" i="5"/>
  <c r="W297" i="5" s="1"/>
  <c r="W296" i="5" s="1"/>
  <c r="W294" i="5" s="1"/>
  <c r="W293" i="5" s="1"/>
  <c r="U298" i="5"/>
  <c r="U297" i="5" s="1"/>
  <c r="U296" i="5" s="1"/>
  <c r="U294" i="5" s="1"/>
  <c r="U293" i="5" s="1"/>
  <c r="T298" i="5"/>
  <c r="T297" i="5" s="1"/>
  <c r="S298" i="5"/>
  <c r="S297" i="5" s="1"/>
  <c r="R298" i="5"/>
  <c r="R297" i="5" s="1"/>
  <c r="Q298" i="5"/>
  <c r="Q297" i="5" s="1"/>
  <c r="Q296" i="5" s="1"/>
  <c r="Q294" i="5" s="1"/>
  <c r="Q293" i="5" s="1"/>
  <c r="P298" i="5"/>
  <c r="P297" i="5" s="1"/>
  <c r="P296" i="5" s="1"/>
  <c r="P294" i="5" s="1"/>
  <c r="P293" i="5" s="1"/>
  <c r="O298" i="5"/>
  <c r="O297" i="5" s="1"/>
  <c r="O296" i="5" s="1"/>
  <c r="O294" i="5" s="1"/>
  <c r="O293" i="5" s="1"/>
  <c r="N298" i="5"/>
  <c r="N297" i="5" s="1"/>
  <c r="N296" i="5" s="1"/>
  <c r="N294" i="5" s="1"/>
  <c r="N293" i="5" s="1"/>
  <c r="M298" i="5"/>
  <c r="M297" i="5" s="1"/>
  <c r="L298" i="5"/>
  <c r="L297" i="5" s="1"/>
  <c r="K298" i="5"/>
  <c r="K297" i="5" s="1"/>
  <c r="M294" i="5"/>
  <c r="L294" i="5"/>
  <c r="K294" i="5"/>
  <c r="M293" i="5"/>
  <c r="L293" i="5"/>
  <c r="K293" i="5"/>
  <c r="AG289" i="5"/>
  <c r="V289" i="5"/>
  <c r="AG288" i="5"/>
  <c r="V288" i="5"/>
  <c r="AH287" i="5"/>
  <c r="AH286" i="5" s="1"/>
  <c r="AH285" i="5" s="1"/>
  <c r="AH283" i="5" s="1"/>
  <c r="AF287" i="5"/>
  <c r="AF286" i="5" s="1"/>
  <c r="AF285" i="5" s="1"/>
  <c r="AF283" i="5" s="1"/>
  <c r="AE287" i="5"/>
  <c r="AD287" i="5"/>
  <c r="AD286" i="5" s="1"/>
  <c r="AD285" i="5" s="1"/>
  <c r="AD283" i="5" s="1"/>
  <c r="AD282" i="5" s="1"/>
  <c r="AC287" i="5"/>
  <c r="AC286" i="5" s="1"/>
  <c r="AC285" i="5" s="1"/>
  <c r="AC283" i="5" s="1"/>
  <c r="AB287" i="5"/>
  <c r="AB286" i="5" s="1"/>
  <c r="AB285" i="5" s="1"/>
  <c r="AB283" i="5" s="1"/>
  <c r="AA287" i="5"/>
  <c r="AA286" i="5" s="1"/>
  <c r="AA285" i="5" s="1"/>
  <c r="AA283" i="5" s="1"/>
  <c r="Z287" i="5"/>
  <c r="Z286" i="5" s="1"/>
  <c r="Z285" i="5" s="1"/>
  <c r="Z283" i="5" s="1"/>
  <c r="Z282" i="5" s="1"/>
  <c r="Y287" i="5"/>
  <c r="Y286" i="5" s="1"/>
  <c r="Y285" i="5" s="1"/>
  <c r="Y283" i="5" s="1"/>
  <c r="Y282" i="5" s="1"/>
  <c r="X287" i="5"/>
  <c r="X286" i="5" s="1"/>
  <c r="X285" i="5" s="1"/>
  <c r="X283" i="5" s="1"/>
  <c r="X282" i="5" s="1"/>
  <c r="W287" i="5"/>
  <c r="W286" i="5" s="1"/>
  <c r="W285" i="5" s="1"/>
  <c r="W283" i="5" s="1"/>
  <c r="W282" i="5" s="1"/>
  <c r="U287" i="5"/>
  <c r="U286" i="5" s="1"/>
  <c r="U285" i="5" s="1"/>
  <c r="U283" i="5" s="1"/>
  <c r="U282" i="5" s="1"/>
  <c r="T287" i="5"/>
  <c r="T286" i="5" s="1"/>
  <c r="T285" i="5" s="1"/>
  <c r="T283" i="5" s="1"/>
  <c r="T282" i="5" s="1"/>
  <c r="S287" i="5"/>
  <c r="S286" i="5" s="1"/>
  <c r="S285" i="5" s="1"/>
  <c r="S283" i="5" s="1"/>
  <c r="S282" i="5" s="1"/>
  <c r="R287" i="5"/>
  <c r="R286" i="5" s="1"/>
  <c r="R285" i="5" s="1"/>
  <c r="R283" i="5" s="1"/>
  <c r="R282" i="5" s="1"/>
  <c r="Q287" i="5"/>
  <c r="Q286" i="5" s="1"/>
  <c r="Q285" i="5" s="1"/>
  <c r="Q283" i="5" s="1"/>
  <c r="Q282" i="5" s="1"/>
  <c r="P287" i="5"/>
  <c r="P286" i="5" s="1"/>
  <c r="P285" i="5" s="1"/>
  <c r="P283" i="5" s="1"/>
  <c r="P282" i="5" s="1"/>
  <c r="O287" i="5"/>
  <c r="O286" i="5" s="1"/>
  <c r="O285" i="5" s="1"/>
  <c r="O283" i="5" s="1"/>
  <c r="O282" i="5" s="1"/>
  <c r="N287" i="5"/>
  <c r="N286" i="5" s="1"/>
  <c r="N285" i="5" s="1"/>
  <c r="N283" i="5" s="1"/>
  <c r="N282" i="5" s="1"/>
  <c r="M287" i="5"/>
  <c r="M286" i="5" s="1"/>
  <c r="M285" i="5" s="1"/>
  <c r="M283" i="5" s="1"/>
  <c r="M282" i="5" s="1"/>
  <c r="L287" i="5"/>
  <c r="L286" i="5" s="1"/>
  <c r="L285" i="5" s="1"/>
  <c r="L283" i="5" s="1"/>
  <c r="L282" i="5" s="1"/>
  <c r="K287" i="5"/>
  <c r="K286" i="5" s="1"/>
  <c r="K285" i="5" s="1"/>
  <c r="K283" i="5" s="1"/>
  <c r="K282" i="5" s="1"/>
  <c r="AE286" i="5"/>
  <c r="AE285" i="5" s="1"/>
  <c r="AE283" i="5" s="1"/>
  <c r="AG280" i="5"/>
  <c r="AG279" i="5" s="1"/>
  <c r="AH279" i="5"/>
  <c r="AF279" i="5"/>
  <c r="AE279" i="5"/>
  <c r="AD279" i="5"/>
  <c r="AC279" i="5"/>
  <c r="AB279" i="5"/>
  <c r="AA279" i="5"/>
  <c r="Z279" i="5"/>
  <c r="Y279" i="5"/>
  <c r="AG278" i="5"/>
  <c r="AG277" i="5" s="1"/>
  <c r="V278" i="5"/>
  <c r="V277" i="5" s="1"/>
  <c r="V276" i="5" s="1"/>
  <c r="V275" i="5" s="1"/>
  <c r="V268" i="5" s="1"/>
  <c r="AH277" i="5"/>
  <c r="AF277" i="5"/>
  <c r="AE277" i="5"/>
  <c r="AD277" i="5"/>
  <c r="AC277" i="5"/>
  <c r="AB277" i="5"/>
  <c r="AA277" i="5"/>
  <c r="Z277" i="5"/>
  <c r="Y277" i="5"/>
  <c r="X277" i="5"/>
  <c r="X276" i="5" s="1"/>
  <c r="X275" i="5" s="1"/>
  <c r="X267" i="5" s="1"/>
  <c r="W277" i="5"/>
  <c r="W276" i="5" s="1"/>
  <c r="W275" i="5" s="1"/>
  <c r="U277" i="5"/>
  <c r="U276" i="5" s="1"/>
  <c r="U275" i="5" s="1"/>
  <c r="U268" i="5" s="1"/>
  <c r="T277" i="5"/>
  <c r="T276" i="5" s="1"/>
  <c r="T275" i="5" s="1"/>
  <c r="T267" i="5" s="1"/>
  <c r="S277" i="5"/>
  <c r="S276" i="5" s="1"/>
  <c r="S275" i="5" s="1"/>
  <c r="R277" i="5"/>
  <c r="R276" i="5" s="1"/>
  <c r="R275" i="5" s="1"/>
  <c r="Q277" i="5"/>
  <c r="Q276" i="5" s="1"/>
  <c r="Q275" i="5" s="1"/>
  <c r="P277" i="5"/>
  <c r="P276" i="5" s="1"/>
  <c r="P275" i="5" s="1"/>
  <c r="P267" i="5" s="1"/>
  <c r="O277" i="5"/>
  <c r="O276" i="5" s="1"/>
  <c r="O275" i="5" s="1"/>
  <c r="N277" i="5"/>
  <c r="N276" i="5" s="1"/>
  <c r="N275" i="5" s="1"/>
  <c r="M277" i="5"/>
  <c r="M276" i="5" s="1"/>
  <c r="M275" i="5" s="1"/>
  <c r="L277" i="5"/>
  <c r="L276" i="5" s="1"/>
  <c r="L275" i="5" s="1"/>
  <c r="L267" i="5" s="1"/>
  <c r="K277" i="5"/>
  <c r="K276" i="5" s="1"/>
  <c r="K275" i="5" s="1"/>
  <c r="AG263" i="5"/>
  <c r="AG260" i="5" s="1"/>
  <c r="V263" i="5"/>
  <c r="V260" i="5" s="1"/>
  <c r="V259" i="5" s="1"/>
  <c r="V258" i="5" s="1"/>
  <c r="AH259" i="5"/>
  <c r="AH258" i="5" s="1"/>
  <c r="AF260" i="5"/>
  <c r="AF259" i="5" s="1"/>
  <c r="AF258" i="5" s="1"/>
  <c r="AE260" i="5"/>
  <c r="AE259" i="5" s="1"/>
  <c r="AE258" i="5" s="1"/>
  <c r="AD260" i="5"/>
  <c r="AD259" i="5" s="1"/>
  <c r="AD258" i="5" s="1"/>
  <c r="AC260" i="5"/>
  <c r="AC259" i="5" s="1"/>
  <c r="AC258" i="5" s="1"/>
  <c r="AC254" i="5" s="1"/>
  <c r="AB260" i="5"/>
  <c r="AB259" i="5" s="1"/>
  <c r="AB258" i="5" s="1"/>
  <c r="AA260" i="5"/>
  <c r="AA259" i="5" s="1"/>
  <c r="AA258" i="5" s="1"/>
  <c r="Z260" i="5"/>
  <c r="Z259" i="5" s="1"/>
  <c r="Z258" i="5" s="1"/>
  <c r="Y260" i="5"/>
  <c r="Y259" i="5" s="1"/>
  <c r="Y258" i="5" s="1"/>
  <c r="X260" i="5"/>
  <c r="X259" i="5" s="1"/>
  <c r="X258" i="5" s="1"/>
  <c r="W260" i="5"/>
  <c r="W259" i="5" s="1"/>
  <c r="W258" i="5" s="1"/>
  <c r="W253" i="5" s="1"/>
  <c r="W252" i="5" s="1"/>
  <c r="U260" i="5"/>
  <c r="U259" i="5" s="1"/>
  <c r="U258" i="5" s="1"/>
  <c r="T260" i="5"/>
  <c r="T259" i="5" s="1"/>
  <c r="T258" i="5" s="1"/>
  <c r="T254" i="5" s="1"/>
  <c r="S260" i="5"/>
  <c r="S259" i="5" s="1"/>
  <c r="S258" i="5" s="1"/>
  <c r="R260" i="5"/>
  <c r="R259" i="5" s="1"/>
  <c r="R258" i="5" s="1"/>
  <c r="Q260" i="5"/>
  <c r="Q259" i="5" s="1"/>
  <c r="Q258" i="5" s="1"/>
  <c r="P260" i="5"/>
  <c r="P259" i="5" s="1"/>
  <c r="P258" i="5" s="1"/>
  <c r="O260" i="5"/>
  <c r="O259" i="5" s="1"/>
  <c r="O258" i="5" s="1"/>
  <c r="N260" i="5"/>
  <c r="N259" i="5" s="1"/>
  <c r="N258" i="5" s="1"/>
  <c r="N253" i="5" s="1"/>
  <c r="N252" i="5" s="1"/>
  <c r="M260" i="5"/>
  <c r="M259" i="5" s="1"/>
  <c r="M258" i="5" s="1"/>
  <c r="L260" i="5"/>
  <c r="L259" i="5" s="1"/>
  <c r="L258" i="5" s="1"/>
  <c r="L254" i="5" s="1"/>
  <c r="K260" i="5"/>
  <c r="K259" i="5" s="1"/>
  <c r="K258" i="5" s="1"/>
  <c r="AG251" i="5"/>
  <c r="AG250" i="5" s="1"/>
  <c r="V251" i="5"/>
  <c r="V248" i="5" s="1"/>
  <c r="V247" i="5" s="1"/>
  <c r="V246" i="5" s="1"/>
  <c r="V242" i="5" s="1"/>
  <c r="V241" i="5" s="1"/>
  <c r="AH250" i="5"/>
  <c r="AH247" i="5" s="1"/>
  <c r="AH246" i="5" s="1"/>
  <c r="AH242" i="5" s="1"/>
  <c r="AF250" i="5"/>
  <c r="AF247" i="5" s="1"/>
  <c r="AF246" i="5" s="1"/>
  <c r="AF242" i="5" s="1"/>
  <c r="AE250" i="5"/>
  <c r="AE247" i="5" s="1"/>
  <c r="AE246" i="5" s="1"/>
  <c r="AE242" i="5" s="1"/>
  <c r="AD250" i="5"/>
  <c r="AD247" i="5" s="1"/>
  <c r="AD246" i="5" s="1"/>
  <c r="AD242" i="5" s="1"/>
  <c r="AD241" i="5" s="1"/>
  <c r="AC250" i="5"/>
  <c r="AC247" i="5" s="1"/>
  <c r="AC246" i="5" s="1"/>
  <c r="AC242" i="5" s="1"/>
  <c r="AB250" i="5"/>
  <c r="AA250" i="5"/>
  <c r="AA247" i="5" s="1"/>
  <c r="AA246" i="5" s="1"/>
  <c r="AA242" i="5" s="1"/>
  <c r="Z250" i="5"/>
  <c r="Y250" i="5"/>
  <c r="AG249" i="5"/>
  <c r="AG248" i="5"/>
  <c r="AB248" i="5"/>
  <c r="Z248" i="5"/>
  <c r="Y248" i="5"/>
  <c r="X248" i="5"/>
  <c r="X247" i="5" s="1"/>
  <c r="X246" i="5" s="1"/>
  <c r="X242" i="5" s="1"/>
  <c r="X241" i="5" s="1"/>
  <c r="W248" i="5"/>
  <c r="W247" i="5" s="1"/>
  <c r="W246" i="5" s="1"/>
  <c r="W242" i="5" s="1"/>
  <c r="W241" i="5" s="1"/>
  <c r="U248" i="5"/>
  <c r="U247" i="5" s="1"/>
  <c r="U246" i="5" s="1"/>
  <c r="U242" i="5" s="1"/>
  <c r="U241" i="5" s="1"/>
  <c r="T248" i="5"/>
  <c r="T247" i="5" s="1"/>
  <c r="T246" i="5" s="1"/>
  <c r="T242" i="5" s="1"/>
  <c r="T241" i="5" s="1"/>
  <c r="S248" i="5"/>
  <c r="S247" i="5" s="1"/>
  <c r="S246" i="5" s="1"/>
  <c r="S242" i="5" s="1"/>
  <c r="S241" i="5" s="1"/>
  <c r="R248" i="5"/>
  <c r="R247" i="5" s="1"/>
  <c r="R246" i="5" s="1"/>
  <c r="R242" i="5" s="1"/>
  <c r="R241" i="5" s="1"/>
  <c r="Q248" i="5"/>
  <c r="Q247" i="5" s="1"/>
  <c r="Q246" i="5" s="1"/>
  <c r="Q242" i="5" s="1"/>
  <c r="Q241" i="5" s="1"/>
  <c r="P248" i="5"/>
  <c r="P247" i="5" s="1"/>
  <c r="P246" i="5" s="1"/>
  <c r="P242" i="5" s="1"/>
  <c r="P241" i="5" s="1"/>
  <c r="O248" i="5"/>
  <c r="O247" i="5" s="1"/>
  <c r="O246" i="5" s="1"/>
  <c r="O242" i="5" s="1"/>
  <c r="O241" i="5" s="1"/>
  <c r="N248" i="5"/>
  <c r="N247" i="5" s="1"/>
  <c r="N246" i="5" s="1"/>
  <c r="N242" i="5" s="1"/>
  <c r="N241" i="5" s="1"/>
  <c r="M248" i="5"/>
  <c r="M247" i="5" s="1"/>
  <c r="M246" i="5" s="1"/>
  <c r="M242" i="5" s="1"/>
  <c r="M241" i="5" s="1"/>
  <c r="L248" i="5"/>
  <c r="L247" i="5" s="1"/>
  <c r="L246" i="5" s="1"/>
  <c r="L242" i="5" s="1"/>
  <c r="L241" i="5" s="1"/>
  <c r="K248" i="5"/>
  <c r="K247" i="5" s="1"/>
  <c r="K246" i="5" s="1"/>
  <c r="K242" i="5" s="1"/>
  <c r="K241" i="5" s="1"/>
  <c r="AG240" i="5"/>
  <c r="V240" i="5"/>
  <c r="AG238" i="5"/>
  <c r="V238" i="5"/>
  <c r="AH237" i="5"/>
  <c r="AH236" i="5" s="1"/>
  <c r="AH235" i="5" s="1"/>
  <c r="AH232" i="5" s="1"/>
  <c r="AF237" i="5"/>
  <c r="AF236" i="5" s="1"/>
  <c r="AF235" i="5" s="1"/>
  <c r="AF232" i="5" s="1"/>
  <c r="AE237" i="5"/>
  <c r="AE236" i="5" s="1"/>
  <c r="AE235" i="5" s="1"/>
  <c r="AE232" i="5" s="1"/>
  <c r="AD237" i="5"/>
  <c r="AD236" i="5" s="1"/>
  <c r="AD235" i="5" s="1"/>
  <c r="AD232" i="5" s="1"/>
  <c r="AD231" i="5" s="1"/>
  <c r="AC237" i="5"/>
  <c r="AC236" i="5" s="1"/>
  <c r="AC235" i="5" s="1"/>
  <c r="AC232" i="5" s="1"/>
  <c r="AB237" i="5"/>
  <c r="AB236" i="5" s="1"/>
  <c r="AB235" i="5" s="1"/>
  <c r="AB232" i="5" s="1"/>
  <c r="AA237" i="5"/>
  <c r="AA236" i="5" s="1"/>
  <c r="AA235" i="5" s="1"/>
  <c r="AA232" i="5" s="1"/>
  <c r="Z237" i="5"/>
  <c r="Z236" i="5" s="1"/>
  <c r="Z235" i="5" s="1"/>
  <c r="Z232" i="5" s="1"/>
  <c r="Z231" i="5" s="1"/>
  <c r="Y237" i="5"/>
  <c r="Y236" i="5" s="1"/>
  <c r="Y235" i="5" s="1"/>
  <c r="Y232" i="5" s="1"/>
  <c r="Y231" i="5" s="1"/>
  <c r="X237" i="5"/>
  <c r="X236" i="5" s="1"/>
  <c r="X235" i="5" s="1"/>
  <c r="X232" i="5" s="1"/>
  <c r="X231" i="5" s="1"/>
  <c r="W237" i="5"/>
  <c r="W236" i="5" s="1"/>
  <c r="W235" i="5" s="1"/>
  <c r="W232" i="5" s="1"/>
  <c r="W231" i="5" s="1"/>
  <c r="U237" i="5"/>
  <c r="U236" i="5" s="1"/>
  <c r="U235" i="5" s="1"/>
  <c r="U232" i="5" s="1"/>
  <c r="U231" i="5" s="1"/>
  <c r="T237" i="5"/>
  <c r="T236" i="5" s="1"/>
  <c r="T235" i="5" s="1"/>
  <c r="T232" i="5" s="1"/>
  <c r="T231" i="5" s="1"/>
  <c r="S237" i="5"/>
  <c r="S236" i="5" s="1"/>
  <c r="S235" i="5" s="1"/>
  <c r="S232" i="5" s="1"/>
  <c r="S231" i="5" s="1"/>
  <c r="R237" i="5"/>
  <c r="R236" i="5" s="1"/>
  <c r="R235" i="5" s="1"/>
  <c r="R232" i="5" s="1"/>
  <c r="R231" i="5" s="1"/>
  <c r="Q237" i="5"/>
  <c r="Q236" i="5" s="1"/>
  <c r="Q235" i="5" s="1"/>
  <c r="Q232" i="5" s="1"/>
  <c r="Q231" i="5" s="1"/>
  <c r="P237" i="5"/>
  <c r="P236" i="5" s="1"/>
  <c r="P235" i="5" s="1"/>
  <c r="P232" i="5" s="1"/>
  <c r="P231" i="5" s="1"/>
  <c r="O237" i="5"/>
  <c r="O236" i="5" s="1"/>
  <c r="O235" i="5" s="1"/>
  <c r="O232" i="5" s="1"/>
  <c r="O231" i="5" s="1"/>
  <c r="N237" i="5"/>
  <c r="N236" i="5" s="1"/>
  <c r="N235" i="5" s="1"/>
  <c r="N232" i="5" s="1"/>
  <c r="N231" i="5" s="1"/>
  <c r="AG230" i="5"/>
  <c r="AG228" i="5"/>
  <c r="AG227" i="5"/>
  <c r="AG226" i="5"/>
  <c r="V226" i="5"/>
  <c r="AG225" i="5"/>
  <c r="V223" i="5"/>
  <c r="V222" i="5" s="1"/>
  <c r="V221" i="5" s="1"/>
  <c r="V216" i="5" s="1"/>
  <c r="V215" i="5" s="1"/>
  <c r="AH223" i="5"/>
  <c r="AH222" i="5" s="1"/>
  <c r="AH221" i="5" s="1"/>
  <c r="AH216" i="5" s="1"/>
  <c r="AF223" i="5"/>
  <c r="AF222" i="5" s="1"/>
  <c r="AF221" i="5" s="1"/>
  <c r="AF216" i="5" s="1"/>
  <c r="AF215" i="5" s="1"/>
  <c r="AE223" i="5"/>
  <c r="AD223" i="5"/>
  <c r="AC223" i="5"/>
  <c r="AC222" i="5" s="1"/>
  <c r="AC221" i="5" s="1"/>
  <c r="AC216" i="5" s="1"/>
  <c r="AC215" i="5" s="1"/>
  <c r="AB223" i="5"/>
  <c r="AB222" i="5" s="1"/>
  <c r="AB221" i="5" s="1"/>
  <c r="AB216" i="5" s="1"/>
  <c r="AB215" i="5" s="1"/>
  <c r="AA223" i="5"/>
  <c r="AA222" i="5" s="1"/>
  <c r="AA221" i="5" s="1"/>
  <c r="AA216" i="5" s="1"/>
  <c r="AA215" i="5" s="1"/>
  <c r="Z223" i="5"/>
  <c r="Z222" i="5" s="1"/>
  <c r="Z221" i="5" s="1"/>
  <c r="Z216" i="5" s="1"/>
  <c r="Z215" i="5" s="1"/>
  <c r="Y223" i="5"/>
  <c r="Y222" i="5" s="1"/>
  <c r="Y221" i="5" s="1"/>
  <c r="Y216" i="5" s="1"/>
  <c r="Y215" i="5" s="1"/>
  <c r="X223" i="5"/>
  <c r="X222" i="5" s="1"/>
  <c r="X221" i="5" s="1"/>
  <c r="X216" i="5" s="1"/>
  <c r="X215" i="5" s="1"/>
  <c r="W223" i="5"/>
  <c r="W222" i="5" s="1"/>
  <c r="W221" i="5" s="1"/>
  <c r="W216" i="5" s="1"/>
  <c r="W215" i="5" s="1"/>
  <c r="U223" i="5"/>
  <c r="U222" i="5" s="1"/>
  <c r="U221" i="5" s="1"/>
  <c r="U216" i="5" s="1"/>
  <c r="U215" i="5" s="1"/>
  <c r="T223" i="5"/>
  <c r="T222" i="5" s="1"/>
  <c r="T221" i="5" s="1"/>
  <c r="T216" i="5" s="1"/>
  <c r="T215" i="5" s="1"/>
  <c r="S223" i="5"/>
  <c r="S222" i="5" s="1"/>
  <c r="S221" i="5" s="1"/>
  <c r="S216" i="5" s="1"/>
  <c r="S215" i="5" s="1"/>
  <c r="R223" i="5"/>
  <c r="R222" i="5" s="1"/>
  <c r="R221" i="5" s="1"/>
  <c r="R216" i="5" s="1"/>
  <c r="R215" i="5" s="1"/>
  <c r="Q223" i="5"/>
  <c r="Q222" i="5" s="1"/>
  <c r="Q221" i="5" s="1"/>
  <c r="Q216" i="5" s="1"/>
  <c r="Q215" i="5" s="1"/>
  <c r="P223" i="5"/>
  <c r="P222" i="5" s="1"/>
  <c r="P221" i="5" s="1"/>
  <c r="P216" i="5" s="1"/>
  <c r="P215" i="5" s="1"/>
  <c r="O223" i="5"/>
  <c r="O222" i="5" s="1"/>
  <c r="O221" i="5" s="1"/>
  <c r="O216" i="5" s="1"/>
  <c r="O215" i="5" s="1"/>
  <c r="N223" i="5"/>
  <c r="N222" i="5" s="1"/>
  <c r="N221" i="5" s="1"/>
  <c r="N216" i="5" s="1"/>
  <c r="N215" i="5" s="1"/>
  <c r="M223" i="5"/>
  <c r="M222" i="5" s="1"/>
  <c r="M221" i="5" s="1"/>
  <c r="M216" i="5" s="1"/>
  <c r="M215" i="5" s="1"/>
  <c r="L223" i="5"/>
  <c r="L222" i="5" s="1"/>
  <c r="L221" i="5" s="1"/>
  <c r="L216" i="5" s="1"/>
  <c r="L215" i="5" s="1"/>
  <c r="K223" i="5"/>
  <c r="K222" i="5" s="1"/>
  <c r="K221" i="5" s="1"/>
  <c r="K216" i="5" s="1"/>
  <c r="K215" i="5" s="1"/>
  <c r="AE222" i="5"/>
  <c r="AE221" i="5" s="1"/>
  <c r="AE216" i="5" s="1"/>
  <c r="AE215" i="5" s="1"/>
  <c r="AD222" i="5"/>
  <c r="AD221" i="5" s="1"/>
  <c r="AD216" i="5" s="1"/>
  <c r="AD215" i="5" s="1"/>
  <c r="AH215" i="5"/>
  <c r="AG211" i="5"/>
  <c r="V211" i="5"/>
  <c r="AG210" i="5"/>
  <c r="AH208" i="5"/>
  <c r="AD209" i="5"/>
  <c r="AD208" i="5" s="1"/>
  <c r="AC209" i="5"/>
  <c r="AC208" i="5" s="1"/>
  <c r="AB209" i="5"/>
  <c r="AB208" i="5" s="1"/>
  <c r="AA209" i="5"/>
  <c r="AA208" i="5" s="1"/>
  <c r="Z209" i="5"/>
  <c r="Z208" i="5" s="1"/>
  <c r="Y209" i="5"/>
  <c r="Y208" i="5" s="1"/>
  <c r="X209" i="5"/>
  <c r="X208" i="5" s="1"/>
  <c r="AF208" i="5"/>
  <c r="AE208" i="5"/>
  <c r="AG207" i="5"/>
  <c r="V204" i="5"/>
  <c r="AH202" i="5"/>
  <c r="AF203" i="5"/>
  <c r="AF202" i="5" s="1"/>
  <c r="AE203" i="5"/>
  <c r="AE202" i="5" s="1"/>
  <c r="AD203" i="5"/>
  <c r="AD202" i="5" s="1"/>
  <c r="AC203" i="5"/>
  <c r="AC202" i="5" s="1"/>
  <c r="AB203" i="5"/>
  <c r="AB202" i="5" s="1"/>
  <c r="AA203" i="5"/>
  <c r="AA202" i="5" s="1"/>
  <c r="Z203" i="5"/>
  <c r="Z202" i="5" s="1"/>
  <c r="Y203" i="5"/>
  <c r="Y202" i="5" s="1"/>
  <c r="X203" i="5"/>
  <c r="X202" i="5" s="1"/>
  <c r="W203" i="5"/>
  <c r="W202" i="5" s="1"/>
  <c r="W201" i="5" s="1"/>
  <c r="W196" i="5" s="1"/>
  <c r="W195" i="5" s="1"/>
  <c r="U203" i="5"/>
  <c r="U202" i="5" s="1"/>
  <c r="U201" i="5" s="1"/>
  <c r="U196" i="5" s="1"/>
  <c r="U195" i="5" s="1"/>
  <c r="T203" i="5"/>
  <c r="T202" i="5" s="1"/>
  <c r="T201" i="5" s="1"/>
  <c r="T196" i="5" s="1"/>
  <c r="T195" i="5" s="1"/>
  <c r="S203" i="5"/>
  <c r="S202" i="5" s="1"/>
  <c r="S201" i="5" s="1"/>
  <c r="S196" i="5" s="1"/>
  <c r="S195" i="5" s="1"/>
  <c r="R203" i="5"/>
  <c r="Q203" i="5"/>
  <c r="Q202" i="5" s="1"/>
  <c r="Q201" i="5" s="1"/>
  <c r="Q196" i="5" s="1"/>
  <c r="Q195" i="5" s="1"/>
  <c r="P203" i="5"/>
  <c r="P202" i="5" s="1"/>
  <c r="P201" i="5" s="1"/>
  <c r="P196" i="5" s="1"/>
  <c r="P195" i="5" s="1"/>
  <c r="O203" i="5"/>
  <c r="O202" i="5" s="1"/>
  <c r="O201" i="5" s="1"/>
  <c r="O196" i="5" s="1"/>
  <c r="O195" i="5" s="1"/>
  <c r="N203" i="5"/>
  <c r="N202" i="5" s="1"/>
  <c r="N201" i="5" s="1"/>
  <c r="N196" i="5" s="1"/>
  <c r="N195" i="5" s="1"/>
  <c r="M203" i="5"/>
  <c r="M202" i="5" s="1"/>
  <c r="M201" i="5" s="1"/>
  <c r="M196" i="5" s="1"/>
  <c r="M195" i="5" s="1"/>
  <c r="L203" i="5"/>
  <c r="L202" i="5" s="1"/>
  <c r="L201" i="5" s="1"/>
  <c r="L196" i="5" s="1"/>
  <c r="L195" i="5" s="1"/>
  <c r="K203" i="5"/>
  <c r="K202" i="5" s="1"/>
  <c r="K201" i="5" s="1"/>
  <c r="K196" i="5" s="1"/>
  <c r="K195" i="5" s="1"/>
  <c r="R202" i="5"/>
  <c r="R201" i="5" s="1"/>
  <c r="R196" i="5" s="1"/>
  <c r="R195" i="5" s="1"/>
  <c r="AG194" i="5"/>
  <c r="AG193" i="5" s="1"/>
  <c r="AG192" i="5" s="1"/>
  <c r="AG191" i="5" s="1"/>
  <c r="AG188" i="5" s="1"/>
  <c r="V194" i="5"/>
  <c r="V193" i="5" s="1"/>
  <c r="V192" i="5" s="1"/>
  <c r="V191" i="5" s="1"/>
  <c r="V188" i="5" s="1"/>
  <c r="V187" i="5" s="1"/>
  <c r="AH193" i="5"/>
  <c r="AH192" i="5" s="1"/>
  <c r="AH191" i="5" s="1"/>
  <c r="AH188" i="5" s="1"/>
  <c r="AF193" i="5"/>
  <c r="AF192" i="5" s="1"/>
  <c r="AF191" i="5" s="1"/>
  <c r="AF188" i="5" s="1"/>
  <c r="AE193" i="5"/>
  <c r="AE192" i="5" s="1"/>
  <c r="AE191" i="5" s="1"/>
  <c r="AE188" i="5" s="1"/>
  <c r="AD193" i="5"/>
  <c r="AD192" i="5" s="1"/>
  <c r="AD191" i="5" s="1"/>
  <c r="AD188" i="5" s="1"/>
  <c r="AD187" i="5" s="1"/>
  <c r="AC193" i="5"/>
  <c r="AC192" i="5" s="1"/>
  <c r="AC191" i="5" s="1"/>
  <c r="AC188" i="5" s="1"/>
  <c r="AB193" i="5"/>
  <c r="AB192" i="5" s="1"/>
  <c r="AB191" i="5" s="1"/>
  <c r="AB188" i="5" s="1"/>
  <c r="AA193" i="5"/>
  <c r="AA192" i="5" s="1"/>
  <c r="AA191" i="5" s="1"/>
  <c r="AA188" i="5" s="1"/>
  <c r="Z193" i="5"/>
  <c r="Z192" i="5" s="1"/>
  <c r="Z191" i="5" s="1"/>
  <c r="Z188" i="5" s="1"/>
  <c r="Z187" i="5" s="1"/>
  <c r="Y193" i="5"/>
  <c r="Y192" i="5" s="1"/>
  <c r="Y191" i="5" s="1"/>
  <c r="Y188" i="5" s="1"/>
  <c r="Y187" i="5" s="1"/>
  <c r="X193" i="5"/>
  <c r="X192" i="5" s="1"/>
  <c r="X191" i="5" s="1"/>
  <c r="X188" i="5" s="1"/>
  <c r="X187" i="5" s="1"/>
  <c r="W193" i="5"/>
  <c r="W192" i="5" s="1"/>
  <c r="W191" i="5" s="1"/>
  <c r="W188" i="5" s="1"/>
  <c r="W187" i="5" s="1"/>
  <c r="U193" i="5"/>
  <c r="U192" i="5" s="1"/>
  <c r="U191" i="5" s="1"/>
  <c r="U188" i="5" s="1"/>
  <c r="U187" i="5" s="1"/>
  <c r="T193" i="5"/>
  <c r="T192" i="5" s="1"/>
  <c r="T191" i="5" s="1"/>
  <c r="T188" i="5" s="1"/>
  <c r="T187" i="5" s="1"/>
  <c r="S193" i="5"/>
  <c r="S192" i="5" s="1"/>
  <c r="S191" i="5" s="1"/>
  <c r="S188" i="5" s="1"/>
  <c r="S187" i="5" s="1"/>
  <c r="R193" i="5"/>
  <c r="R192" i="5" s="1"/>
  <c r="R191" i="5" s="1"/>
  <c r="R188" i="5" s="1"/>
  <c r="R187" i="5" s="1"/>
  <c r="Q193" i="5"/>
  <c r="Q192" i="5" s="1"/>
  <c r="Q191" i="5" s="1"/>
  <c r="Q188" i="5" s="1"/>
  <c r="Q187" i="5" s="1"/>
  <c r="P193" i="5"/>
  <c r="P192" i="5" s="1"/>
  <c r="P191" i="5" s="1"/>
  <c r="P188" i="5" s="1"/>
  <c r="P187" i="5" s="1"/>
  <c r="O193" i="5"/>
  <c r="O192" i="5" s="1"/>
  <c r="O191" i="5" s="1"/>
  <c r="O188" i="5" s="1"/>
  <c r="O187" i="5" s="1"/>
  <c r="N193" i="5"/>
  <c r="N192" i="5" s="1"/>
  <c r="N191" i="5" s="1"/>
  <c r="N188" i="5" s="1"/>
  <c r="N187" i="5" s="1"/>
  <c r="M193" i="5"/>
  <c r="M192" i="5" s="1"/>
  <c r="M191" i="5" s="1"/>
  <c r="M188" i="5" s="1"/>
  <c r="M187" i="5" s="1"/>
  <c r="L193" i="5"/>
  <c r="L192" i="5" s="1"/>
  <c r="L191" i="5" s="1"/>
  <c r="L188" i="5" s="1"/>
  <c r="L187" i="5" s="1"/>
  <c r="K193" i="5"/>
  <c r="K192" i="5" s="1"/>
  <c r="K191" i="5" s="1"/>
  <c r="K188" i="5" s="1"/>
  <c r="K187" i="5" s="1"/>
  <c r="AG186" i="5"/>
  <c r="V186" i="5"/>
  <c r="AG184" i="5"/>
  <c r="AG183" i="5"/>
  <c r="V183" i="5"/>
  <c r="V181" i="5" s="1"/>
  <c r="V180" i="5" s="1"/>
  <c r="V174" i="5" s="1"/>
  <c r="V171" i="5" s="1"/>
  <c r="V170" i="5" s="1"/>
  <c r="AH180" i="5"/>
  <c r="AH174" i="5" s="1"/>
  <c r="AH171" i="5" s="1"/>
  <c r="AF181" i="5"/>
  <c r="AF180" i="5" s="1"/>
  <c r="AF174" i="5" s="1"/>
  <c r="AF171" i="5" s="1"/>
  <c r="AF437" i="5" s="1"/>
  <c r="AE181" i="5"/>
  <c r="AE180" i="5" s="1"/>
  <c r="AE174" i="5" s="1"/>
  <c r="AE171" i="5" s="1"/>
  <c r="AD181" i="5"/>
  <c r="AD180" i="5" s="1"/>
  <c r="AD174" i="5" s="1"/>
  <c r="AD171" i="5" s="1"/>
  <c r="AD170" i="5" s="1"/>
  <c r="AC181" i="5"/>
  <c r="AC180" i="5" s="1"/>
  <c r="AC174" i="5" s="1"/>
  <c r="AC171" i="5" s="1"/>
  <c r="AB181" i="5"/>
  <c r="AB180" i="5" s="1"/>
  <c r="AB174" i="5" s="1"/>
  <c r="AB171" i="5" s="1"/>
  <c r="AA181" i="5"/>
  <c r="AA180" i="5" s="1"/>
  <c r="AA174" i="5" s="1"/>
  <c r="AA171" i="5" s="1"/>
  <c r="X181" i="5"/>
  <c r="X180" i="5" s="1"/>
  <c r="X174" i="5" s="1"/>
  <c r="X171" i="5" s="1"/>
  <c r="X170" i="5" s="1"/>
  <c r="W181" i="5"/>
  <c r="W180" i="5" s="1"/>
  <c r="W174" i="5" s="1"/>
  <c r="W171" i="5" s="1"/>
  <c r="W170" i="5" s="1"/>
  <c r="U181" i="5"/>
  <c r="U180" i="5" s="1"/>
  <c r="U174" i="5" s="1"/>
  <c r="U171" i="5" s="1"/>
  <c r="U170" i="5" s="1"/>
  <c r="T181" i="5"/>
  <c r="T180" i="5" s="1"/>
  <c r="T174" i="5" s="1"/>
  <c r="T171" i="5" s="1"/>
  <c r="T170" i="5" s="1"/>
  <c r="S181" i="5"/>
  <c r="S180" i="5" s="1"/>
  <c r="S174" i="5" s="1"/>
  <c r="S171" i="5" s="1"/>
  <c r="S170" i="5" s="1"/>
  <c r="R181" i="5"/>
  <c r="R180" i="5" s="1"/>
  <c r="R174" i="5" s="1"/>
  <c r="R171" i="5" s="1"/>
  <c r="R170" i="5" s="1"/>
  <c r="Q181" i="5"/>
  <c r="Q180" i="5" s="1"/>
  <c r="Q174" i="5" s="1"/>
  <c r="Q171" i="5" s="1"/>
  <c r="Q170" i="5" s="1"/>
  <c r="P181" i="5"/>
  <c r="P180" i="5" s="1"/>
  <c r="P174" i="5" s="1"/>
  <c r="P171" i="5" s="1"/>
  <c r="P170" i="5" s="1"/>
  <c r="O181" i="5"/>
  <c r="O180" i="5" s="1"/>
  <c r="O174" i="5" s="1"/>
  <c r="O171" i="5" s="1"/>
  <c r="O170" i="5" s="1"/>
  <c r="N181" i="5"/>
  <c r="N180" i="5" s="1"/>
  <c r="N174" i="5" s="1"/>
  <c r="N171" i="5" s="1"/>
  <c r="N170" i="5" s="1"/>
  <c r="M181" i="5"/>
  <c r="M180" i="5" s="1"/>
  <c r="M174" i="5" s="1"/>
  <c r="M171" i="5" s="1"/>
  <c r="M170" i="5" s="1"/>
  <c r="L181" i="5"/>
  <c r="L180" i="5" s="1"/>
  <c r="L174" i="5" s="1"/>
  <c r="L171" i="5" s="1"/>
  <c r="L170" i="5" s="1"/>
  <c r="K181" i="5"/>
  <c r="K180" i="5" s="1"/>
  <c r="K174" i="5" s="1"/>
  <c r="K171" i="5" s="1"/>
  <c r="K170" i="5" s="1"/>
  <c r="Z174" i="5"/>
  <c r="Z171" i="5" s="1"/>
  <c r="Z170" i="5" s="1"/>
  <c r="Y174" i="5"/>
  <c r="Y171" i="5" s="1"/>
  <c r="Y170" i="5" s="1"/>
  <c r="V168" i="5"/>
  <c r="V167" i="5" s="1"/>
  <c r="V166" i="5" s="1"/>
  <c r="V165" i="5" s="1"/>
  <c r="V162" i="5" s="1"/>
  <c r="V161" i="5" s="1"/>
  <c r="AH167" i="5"/>
  <c r="AH166" i="5" s="1"/>
  <c r="AH165" i="5" s="1"/>
  <c r="AH162" i="5" s="1"/>
  <c r="AG167" i="5"/>
  <c r="AG166" i="5" s="1"/>
  <c r="AG165" i="5" s="1"/>
  <c r="AG162" i="5" s="1"/>
  <c r="AF167" i="5"/>
  <c r="AF166" i="5" s="1"/>
  <c r="AF165" i="5" s="1"/>
  <c r="AF162" i="5" s="1"/>
  <c r="AE167" i="5"/>
  <c r="AE166" i="5" s="1"/>
  <c r="AE165" i="5" s="1"/>
  <c r="AE162" i="5" s="1"/>
  <c r="AE430" i="5" s="1"/>
  <c r="AD167" i="5"/>
  <c r="AD166" i="5" s="1"/>
  <c r="AD165" i="5" s="1"/>
  <c r="AD162" i="5" s="1"/>
  <c r="AD161" i="5" s="1"/>
  <c r="AC167" i="5"/>
  <c r="AC166" i="5" s="1"/>
  <c r="AC165" i="5" s="1"/>
  <c r="AC162" i="5" s="1"/>
  <c r="AB167" i="5"/>
  <c r="AB166" i="5" s="1"/>
  <c r="AB165" i="5" s="1"/>
  <c r="AB162" i="5" s="1"/>
  <c r="AA167" i="5"/>
  <c r="AA166" i="5" s="1"/>
  <c r="AA165" i="5" s="1"/>
  <c r="AA162" i="5" s="1"/>
  <c r="Z167" i="5"/>
  <c r="Z166" i="5" s="1"/>
  <c r="Z165" i="5" s="1"/>
  <c r="Z162" i="5" s="1"/>
  <c r="Z161" i="5" s="1"/>
  <c r="Y167" i="5"/>
  <c r="Y166" i="5" s="1"/>
  <c r="Y165" i="5" s="1"/>
  <c r="Y162" i="5" s="1"/>
  <c r="Y161" i="5" s="1"/>
  <c r="X167" i="5"/>
  <c r="X166" i="5" s="1"/>
  <c r="X165" i="5" s="1"/>
  <c r="X162" i="5" s="1"/>
  <c r="X161" i="5" s="1"/>
  <c r="W167" i="5"/>
  <c r="W166" i="5" s="1"/>
  <c r="W165" i="5" s="1"/>
  <c r="W162" i="5" s="1"/>
  <c r="W161" i="5" s="1"/>
  <c r="U167" i="5"/>
  <c r="U166" i="5" s="1"/>
  <c r="U165" i="5" s="1"/>
  <c r="U162" i="5" s="1"/>
  <c r="U161" i="5" s="1"/>
  <c r="T167" i="5"/>
  <c r="T166" i="5" s="1"/>
  <c r="T165" i="5" s="1"/>
  <c r="T162" i="5" s="1"/>
  <c r="T161" i="5" s="1"/>
  <c r="S167" i="5"/>
  <c r="S166" i="5" s="1"/>
  <c r="S165" i="5" s="1"/>
  <c r="S162" i="5" s="1"/>
  <c r="S161" i="5" s="1"/>
  <c r="R167" i="5"/>
  <c r="R166" i="5" s="1"/>
  <c r="R165" i="5" s="1"/>
  <c r="R162" i="5" s="1"/>
  <c r="R161" i="5" s="1"/>
  <c r="Q167" i="5"/>
  <c r="Q166" i="5" s="1"/>
  <c r="Q165" i="5" s="1"/>
  <c r="Q162" i="5" s="1"/>
  <c r="Q161" i="5" s="1"/>
  <c r="P167" i="5"/>
  <c r="P166" i="5" s="1"/>
  <c r="P165" i="5" s="1"/>
  <c r="P162" i="5" s="1"/>
  <c r="P161" i="5" s="1"/>
  <c r="O167" i="5"/>
  <c r="O166" i="5" s="1"/>
  <c r="O165" i="5" s="1"/>
  <c r="O162" i="5" s="1"/>
  <c r="O161" i="5" s="1"/>
  <c r="N167" i="5"/>
  <c r="N166" i="5" s="1"/>
  <c r="N165" i="5" s="1"/>
  <c r="N162" i="5" s="1"/>
  <c r="N161" i="5" s="1"/>
  <c r="M167" i="5"/>
  <c r="M166" i="5" s="1"/>
  <c r="M165" i="5" s="1"/>
  <c r="M162" i="5" s="1"/>
  <c r="M161" i="5" s="1"/>
  <c r="L167" i="5"/>
  <c r="L166" i="5" s="1"/>
  <c r="L165" i="5" s="1"/>
  <c r="L162" i="5" s="1"/>
  <c r="L161" i="5" s="1"/>
  <c r="K167" i="5"/>
  <c r="K166" i="5" s="1"/>
  <c r="K165" i="5" s="1"/>
  <c r="K162" i="5" s="1"/>
  <c r="K161" i="5" s="1"/>
  <c r="AG160" i="5"/>
  <c r="AG159" i="5" s="1"/>
  <c r="AG158" i="5" s="1"/>
  <c r="AG157" i="5" s="1"/>
  <c r="AG155" i="5" s="1"/>
  <c r="V160" i="5"/>
  <c r="AH159" i="5"/>
  <c r="AH158" i="5" s="1"/>
  <c r="AH157" i="5" s="1"/>
  <c r="AH155" i="5" s="1"/>
  <c r="AF159" i="5"/>
  <c r="AF158" i="5" s="1"/>
  <c r="AF157" i="5" s="1"/>
  <c r="AF155" i="5" s="1"/>
  <c r="AE159" i="5"/>
  <c r="AE158" i="5" s="1"/>
  <c r="AE157" i="5" s="1"/>
  <c r="AE155" i="5" s="1"/>
  <c r="AE429" i="5" s="1"/>
  <c r="AD159" i="5"/>
  <c r="AD158" i="5" s="1"/>
  <c r="AD157" i="5" s="1"/>
  <c r="AD155" i="5" s="1"/>
  <c r="AD154" i="5" s="1"/>
  <c r="AC159" i="5"/>
  <c r="AC158" i="5" s="1"/>
  <c r="AC157" i="5" s="1"/>
  <c r="AC155" i="5" s="1"/>
  <c r="AB159" i="5"/>
  <c r="AB158" i="5" s="1"/>
  <c r="AB157" i="5" s="1"/>
  <c r="AB155" i="5" s="1"/>
  <c r="AA159" i="5"/>
  <c r="AA158" i="5" s="1"/>
  <c r="AA157" i="5" s="1"/>
  <c r="AA155" i="5" s="1"/>
  <c r="AA429" i="5" s="1"/>
  <c r="Z159" i="5"/>
  <c r="Z158" i="5" s="1"/>
  <c r="Z157" i="5" s="1"/>
  <c r="Z155" i="5" s="1"/>
  <c r="Z154" i="5" s="1"/>
  <c r="Y159" i="5"/>
  <c r="Y158" i="5" s="1"/>
  <c r="Y157" i="5" s="1"/>
  <c r="Y155" i="5" s="1"/>
  <c r="Y154" i="5" s="1"/>
  <c r="X159" i="5"/>
  <c r="X158" i="5" s="1"/>
  <c r="X157" i="5" s="1"/>
  <c r="X155" i="5" s="1"/>
  <c r="X154" i="5" s="1"/>
  <c r="W159" i="5"/>
  <c r="W158" i="5" s="1"/>
  <c r="W157" i="5" s="1"/>
  <c r="W155" i="5" s="1"/>
  <c r="W154" i="5" s="1"/>
  <c r="V159" i="5"/>
  <c r="V158" i="5" s="1"/>
  <c r="V157" i="5" s="1"/>
  <c r="V155" i="5" s="1"/>
  <c r="V154" i="5" s="1"/>
  <c r="U159" i="5"/>
  <c r="U158" i="5" s="1"/>
  <c r="U157" i="5" s="1"/>
  <c r="U155" i="5" s="1"/>
  <c r="U154" i="5" s="1"/>
  <c r="T159" i="5"/>
  <c r="T158" i="5" s="1"/>
  <c r="T157" i="5" s="1"/>
  <c r="T155" i="5" s="1"/>
  <c r="T154" i="5" s="1"/>
  <c r="S159" i="5"/>
  <c r="S158" i="5" s="1"/>
  <c r="S157" i="5" s="1"/>
  <c r="S155" i="5" s="1"/>
  <c r="S154" i="5" s="1"/>
  <c r="R159" i="5"/>
  <c r="R158" i="5" s="1"/>
  <c r="R157" i="5" s="1"/>
  <c r="R155" i="5" s="1"/>
  <c r="R154" i="5" s="1"/>
  <c r="Q159" i="5"/>
  <c r="Q158" i="5" s="1"/>
  <c r="Q157" i="5" s="1"/>
  <c r="Q155" i="5" s="1"/>
  <c r="Q154" i="5" s="1"/>
  <c r="P159" i="5"/>
  <c r="P158" i="5" s="1"/>
  <c r="P157" i="5" s="1"/>
  <c r="P155" i="5" s="1"/>
  <c r="P154" i="5" s="1"/>
  <c r="O159" i="5"/>
  <c r="O158" i="5" s="1"/>
  <c r="O157" i="5" s="1"/>
  <c r="O155" i="5" s="1"/>
  <c r="O154" i="5" s="1"/>
  <c r="N159" i="5"/>
  <c r="N158" i="5" s="1"/>
  <c r="N157" i="5" s="1"/>
  <c r="N155" i="5" s="1"/>
  <c r="N154" i="5" s="1"/>
  <c r="M159" i="5"/>
  <c r="M158" i="5" s="1"/>
  <c r="M157" i="5" s="1"/>
  <c r="M155" i="5" s="1"/>
  <c r="M154" i="5" s="1"/>
  <c r="L159" i="5"/>
  <c r="L158" i="5" s="1"/>
  <c r="L157" i="5" s="1"/>
  <c r="L155" i="5" s="1"/>
  <c r="L154" i="5" s="1"/>
  <c r="K159" i="5"/>
  <c r="K158" i="5" s="1"/>
  <c r="K157" i="5" s="1"/>
  <c r="K155" i="5" s="1"/>
  <c r="K154" i="5" s="1"/>
  <c r="AG152" i="5"/>
  <c r="AG151" i="5"/>
  <c r="AG150" i="5"/>
  <c r="AH149" i="5"/>
  <c r="AF149" i="5"/>
  <c r="AE149" i="5"/>
  <c r="AD149" i="5"/>
  <c r="AC149" i="5"/>
  <c r="AB149" i="5"/>
  <c r="AA149" i="5"/>
  <c r="Z149" i="5"/>
  <c r="Y149" i="5"/>
  <c r="X149" i="5"/>
  <c r="AG148" i="5"/>
  <c r="AG145" i="5"/>
  <c r="V145" i="5"/>
  <c r="AG143" i="5"/>
  <c r="AG141" i="5"/>
  <c r="V141" i="5"/>
  <c r="AG139" i="5"/>
  <c r="V139" i="5"/>
  <c r="AH138" i="5"/>
  <c r="AF138" i="5"/>
  <c r="AE138" i="5"/>
  <c r="AD138" i="5"/>
  <c r="AC138" i="5"/>
  <c r="AB138" i="5"/>
  <c r="AA138" i="5"/>
  <c r="Z138" i="5"/>
  <c r="Y138" i="5"/>
  <c r="X138" i="5"/>
  <c r="W138" i="5"/>
  <c r="W137" i="5" s="1"/>
  <c r="U138" i="5"/>
  <c r="U137" i="5" s="1"/>
  <c r="U133" i="5" s="1"/>
  <c r="U127" i="5" s="1"/>
  <c r="U126" i="5" s="1"/>
  <c r="T138" i="5"/>
  <c r="T137" i="5" s="1"/>
  <c r="T133" i="5" s="1"/>
  <c r="T127" i="5" s="1"/>
  <c r="T126" i="5" s="1"/>
  <c r="S138" i="5"/>
  <c r="S137" i="5" s="1"/>
  <c r="S133" i="5" s="1"/>
  <c r="S127" i="5" s="1"/>
  <c r="S126" i="5" s="1"/>
  <c r="R138" i="5"/>
  <c r="R137" i="5" s="1"/>
  <c r="R133" i="5" s="1"/>
  <c r="R127" i="5" s="1"/>
  <c r="R126" i="5" s="1"/>
  <c r="Q138" i="5"/>
  <c r="Q137" i="5" s="1"/>
  <c r="Q133" i="5" s="1"/>
  <c r="Q127" i="5" s="1"/>
  <c r="Q126" i="5" s="1"/>
  <c r="P138" i="5"/>
  <c r="P137" i="5" s="1"/>
  <c r="P133" i="5" s="1"/>
  <c r="P127" i="5" s="1"/>
  <c r="P126" i="5" s="1"/>
  <c r="O138" i="5"/>
  <c r="O137" i="5" s="1"/>
  <c r="O133" i="5" s="1"/>
  <c r="O127" i="5" s="1"/>
  <c r="O126" i="5" s="1"/>
  <c r="N138" i="5"/>
  <c r="N137" i="5" s="1"/>
  <c r="N133" i="5" s="1"/>
  <c r="N127" i="5" s="1"/>
  <c r="N126" i="5" s="1"/>
  <c r="M138" i="5"/>
  <c r="M137" i="5" s="1"/>
  <c r="M133" i="5" s="1"/>
  <c r="M127" i="5" s="1"/>
  <c r="M126" i="5" s="1"/>
  <c r="L138" i="5"/>
  <c r="L137" i="5" s="1"/>
  <c r="L133" i="5" s="1"/>
  <c r="L127" i="5" s="1"/>
  <c r="L126" i="5" s="1"/>
  <c r="K138" i="5"/>
  <c r="K137" i="5" s="1"/>
  <c r="K133" i="5" s="1"/>
  <c r="K127" i="5" s="1"/>
  <c r="K126" i="5" s="1"/>
  <c r="AG136" i="5"/>
  <c r="AG135" i="5" s="1"/>
  <c r="AG134" i="5" s="1"/>
  <c r="AF135" i="5"/>
  <c r="AF134" i="5" s="1"/>
  <c r="AE135" i="5"/>
  <c r="AE134" i="5" s="1"/>
  <c r="AD135" i="5"/>
  <c r="AD134" i="5" s="1"/>
  <c r="AC135" i="5"/>
  <c r="AC134" i="5" s="1"/>
  <c r="AB135" i="5"/>
  <c r="AB134" i="5" s="1"/>
  <c r="AA135" i="5"/>
  <c r="AA134" i="5" s="1"/>
  <c r="Z135" i="5"/>
  <c r="Z134" i="5" s="1"/>
  <c r="Y135" i="5"/>
  <c r="Y134" i="5" s="1"/>
  <c r="X135" i="5"/>
  <c r="X134" i="5" s="1"/>
  <c r="W135" i="5"/>
  <c r="W134" i="5" s="1"/>
  <c r="AG123" i="5"/>
  <c r="AG122" i="5" s="1"/>
  <c r="AG121" i="5" s="1"/>
  <c r="AG120" i="5" s="1"/>
  <c r="AG117" i="5" s="1"/>
  <c r="AG116" i="5" s="1"/>
  <c r="V123" i="5"/>
  <c r="V122" i="5" s="1"/>
  <c r="V121" i="5" s="1"/>
  <c r="V120" i="5" s="1"/>
  <c r="V117" i="5" s="1"/>
  <c r="V116" i="5" s="1"/>
  <c r="AH122" i="5"/>
  <c r="AH121" i="5" s="1"/>
  <c r="AH120" i="5" s="1"/>
  <c r="AH117" i="5" s="1"/>
  <c r="AH116" i="5" s="1"/>
  <c r="AF122" i="5"/>
  <c r="AF121" i="5" s="1"/>
  <c r="AF120" i="5" s="1"/>
  <c r="AF117" i="5" s="1"/>
  <c r="AF116" i="5" s="1"/>
  <c r="AE122" i="5"/>
  <c r="AE121" i="5" s="1"/>
  <c r="AE120" i="5" s="1"/>
  <c r="AE117" i="5" s="1"/>
  <c r="AE116" i="5" s="1"/>
  <c r="AD122" i="5"/>
  <c r="AD121" i="5" s="1"/>
  <c r="AD120" i="5" s="1"/>
  <c r="AD117" i="5" s="1"/>
  <c r="AD116" i="5" s="1"/>
  <c r="AC122" i="5"/>
  <c r="AC121" i="5" s="1"/>
  <c r="AC120" i="5" s="1"/>
  <c r="AC117" i="5" s="1"/>
  <c r="AC116" i="5" s="1"/>
  <c r="AB122" i="5"/>
  <c r="AB121" i="5" s="1"/>
  <c r="AB120" i="5" s="1"/>
  <c r="AB117" i="5" s="1"/>
  <c r="AB116" i="5" s="1"/>
  <c r="AA122" i="5"/>
  <c r="AA121" i="5" s="1"/>
  <c r="AA120" i="5" s="1"/>
  <c r="AA117" i="5" s="1"/>
  <c r="AA116" i="5" s="1"/>
  <c r="Z122" i="5"/>
  <c r="Z121" i="5" s="1"/>
  <c r="Z120" i="5" s="1"/>
  <c r="Z117" i="5" s="1"/>
  <c r="Z116" i="5" s="1"/>
  <c r="Y122" i="5"/>
  <c r="Y121" i="5" s="1"/>
  <c r="Y120" i="5" s="1"/>
  <c r="Y117" i="5" s="1"/>
  <c r="Y116" i="5" s="1"/>
  <c r="X122" i="5"/>
  <c r="X121" i="5" s="1"/>
  <c r="X120" i="5" s="1"/>
  <c r="X117" i="5" s="1"/>
  <c r="X116" i="5" s="1"/>
  <c r="W122" i="5"/>
  <c r="W121" i="5" s="1"/>
  <c r="W120" i="5" s="1"/>
  <c r="W117" i="5" s="1"/>
  <c r="W116" i="5" s="1"/>
  <c r="U122" i="5"/>
  <c r="U121" i="5" s="1"/>
  <c r="U120" i="5" s="1"/>
  <c r="U117" i="5" s="1"/>
  <c r="U116" i="5" s="1"/>
  <c r="T122" i="5"/>
  <c r="T121" i="5" s="1"/>
  <c r="T120" i="5" s="1"/>
  <c r="T117" i="5" s="1"/>
  <c r="T116" i="5" s="1"/>
  <c r="S122" i="5"/>
  <c r="S121" i="5" s="1"/>
  <c r="S120" i="5" s="1"/>
  <c r="S117" i="5" s="1"/>
  <c r="S116" i="5" s="1"/>
  <c r="R122" i="5"/>
  <c r="R121" i="5" s="1"/>
  <c r="R120" i="5" s="1"/>
  <c r="R117" i="5" s="1"/>
  <c r="R116" i="5" s="1"/>
  <c r="Q122" i="5"/>
  <c r="Q121" i="5" s="1"/>
  <c r="Q120" i="5" s="1"/>
  <c r="Q117" i="5" s="1"/>
  <c r="Q116" i="5" s="1"/>
  <c r="P122" i="5"/>
  <c r="P121" i="5" s="1"/>
  <c r="P120" i="5" s="1"/>
  <c r="P117" i="5" s="1"/>
  <c r="P116" i="5" s="1"/>
  <c r="O122" i="5"/>
  <c r="O121" i="5" s="1"/>
  <c r="O120" i="5" s="1"/>
  <c r="O117" i="5" s="1"/>
  <c r="O116" i="5" s="1"/>
  <c r="N122" i="5"/>
  <c r="N121" i="5" s="1"/>
  <c r="N120" i="5" s="1"/>
  <c r="N117" i="5" s="1"/>
  <c r="N116" i="5" s="1"/>
  <c r="M122" i="5"/>
  <c r="M121" i="5" s="1"/>
  <c r="M120" i="5" s="1"/>
  <c r="M117" i="5" s="1"/>
  <c r="M116" i="5" s="1"/>
  <c r="L122" i="5"/>
  <c r="L121" i="5" s="1"/>
  <c r="L120" i="5" s="1"/>
  <c r="L117" i="5" s="1"/>
  <c r="L116" i="5" s="1"/>
  <c r="K122" i="5"/>
  <c r="K121" i="5" s="1"/>
  <c r="K120" i="5" s="1"/>
  <c r="K117" i="5" s="1"/>
  <c r="K116" i="5" s="1"/>
  <c r="AG115" i="5"/>
  <c r="AG114" i="5"/>
  <c r="AG113" i="5"/>
  <c r="V113" i="5"/>
  <c r="AG111" i="5"/>
  <c r="AG110" i="5"/>
  <c r="V110" i="5"/>
  <c r="AH109" i="5"/>
  <c r="AF109" i="5"/>
  <c r="AE109" i="5"/>
  <c r="AD109" i="5"/>
  <c r="AC109" i="5"/>
  <c r="AB109" i="5"/>
  <c r="AA109" i="5"/>
  <c r="Z109" i="5"/>
  <c r="Y109" i="5"/>
  <c r="X109" i="5"/>
  <c r="W109" i="5"/>
  <c r="U109" i="5"/>
  <c r="T109" i="5"/>
  <c r="S109" i="5"/>
  <c r="R109" i="5"/>
  <c r="Q109" i="5"/>
  <c r="P109" i="5"/>
  <c r="O109" i="5"/>
  <c r="N109" i="5"/>
  <c r="M109" i="5"/>
  <c r="L109" i="5"/>
  <c r="K109" i="5"/>
  <c r="AG108" i="5"/>
  <c r="V108" i="5"/>
  <c r="AG107" i="5"/>
  <c r="V107" i="5"/>
  <c r="AG106" i="5"/>
  <c r="V106" i="5"/>
  <c r="AG105" i="5"/>
  <c r="AG104" i="5"/>
  <c r="AG103" i="5"/>
  <c r="V103" i="5"/>
  <c r="V102" i="5"/>
  <c r="AG100" i="5"/>
  <c r="AG98" i="5"/>
  <c r="AG97" i="5"/>
  <c r="V97" i="5"/>
  <c r="AG96" i="5"/>
  <c r="V96" i="5"/>
  <c r="AG95" i="5"/>
  <c r="V95" i="5"/>
  <c r="AG94" i="5"/>
  <c r="AG93" i="5"/>
  <c r="AG90" i="5"/>
  <c r="V90" i="5"/>
  <c r="AG89" i="5"/>
  <c r="V89" i="5"/>
  <c r="AG88" i="5"/>
  <c r="V88" i="5"/>
  <c r="AG87" i="5"/>
  <c r="V87" i="5"/>
  <c r="AG86" i="5"/>
  <c r="AG85" i="5"/>
  <c r="AG84" i="5"/>
  <c r="V84" i="5"/>
  <c r="AG83" i="5"/>
  <c r="AG82" i="5"/>
  <c r="AG78" i="5"/>
  <c r="V78" i="5"/>
  <c r="AG77" i="5"/>
  <c r="AG76" i="5"/>
  <c r="AG75" i="5"/>
  <c r="V75" i="5"/>
  <c r="AG74" i="5"/>
  <c r="V74" i="5"/>
  <c r="AG72" i="5"/>
  <c r="AG71" i="5"/>
  <c r="V71" i="5"/>
  <c r="AG70" i="5"/>
  <c r="V70" i="5"/>
  <c r="AG69" i="5"/>
  <c r="V69" i="5"/>
  <c r="AH68" i="5"/>
  <c r="AF68" i="5"/>
  <c r="AE68" i="5"/>
  <c r="AD68" i="5"/>
  <c r="AC68" i="5"/>
  <c r="AB68" i="5"/>
  <c r="AA68" i="5"/>
  <c r="Z68" i="5"/>
  <c r="Y68" i="5"/>
  <c r="X68" i="5"/>
  <c r="W68" i="5"/>
  <c r="U68" i="5"/>
  <c r="T68" i="5"/>
  <c r="S68" i="5"/>
  <c r="R68" i="5"/>
  <c r="Q68" i="5"/>
  <c r="P68" i="5"/>
  <c r="O68" i="5"/>
  <c r="N68" i="5"/>
  <c r="M68" i="5"/>
  <c r="L68" i="5"/>
  <c r="K68" i="5"/>
  <c r="AG66" i="5"/>
  <c r="AG65" i="5"/>
  <c r="V65" i="5"/>
  <c r="AG64" i="5"/>
  <c r="AG63" i="5"/>
  <c r="V63" i="5"/>
  <c r="AG62" i="5"/>
  <c r="V62" i="5"/>
  <c r="AG61" i="5"/>
  <c r="V61" i="5"/>
  <c r="AG60" i="5"/>
  <c r="V60" i="5"/>
  <c r="AG59" i="5"/>
  <c r="V59" i="5"/>
  <c r="AG58" i="5"/>
  <c r="V58" i="5"/>
  <c r="AG57" i="5"/>
  <c r="V57" i="5"/>
  <c r="AH56" i="5"/>
  <c r="AF56" i="5"/>
  <c r="AE56" i="5"/>
  <c r="AD56" i="5"/>
  <c r="AC56" i="5"/>
  <c r="AB56" i="5"/>
  <c r="AA56" i="5"/>
  <c r="Z56" i="5"/>
  <c r="Y56" i="5"/>
  <c r="X56" i="5"/>
  <c r="W56" i="5"/>
  <c r="U56" i="5"/>
  <c r="T56" i="5"/>
  <c r="S56" i="5"/>
  <c r="R56" i="5"/>
  <c r="Q56" i="5"/>
  <c r="P56" i="5"/>
  <c r="O56" i="5"/>
  <c r="N56" i="5"/>
  <c r="M56" i="5"/>
  <c r="L56" i="5"/>
  <c r="K56" i="5"/>
  <c r="AG55" i="5"/>
  <c r="V55" i="5"/>
  <c r="AG53" i="5"/>
  <c r="V53" i="5"/>
  <c r="AG52" i="5"/>
  <c r="V52" i="5"/>
  <c r="AG51" i="5"/>
  <c r="V51" i="5"/>
  <c r="AH50" i="5"/>
  <c r="AF50" i="5"/>
  <c r="AE50" i="5"/>
  <c r="AD50" i="5"/>
  <c r="AC50" i="5"/>
  <c r="AB50" i="5"/>
  <c r="AA50" i="5"/>
  <c r="Z50" i="5"/>
  <c r="Y50" i="5"/>
  <c r="X50" i="5"/>
  <c r="W50" i="5"/>
  <c r="U50" i="5"/>
  <c r="T50" i="5"/>
  <c r="S50" i="5"/>
  <c r="R50" i="5"/>
  <c r="Q50" i="5"/>
  <c r="P50" i="5"/>
  <c r="O50" i="5"/>
  <c r="N50" i="5"/>
  <c r="M50" i="5"/>
  <c r="L50" i="5"/>
  <c r="K50" i="5"/>
  <c r="AG48" i="5"/>
  <c r="AG47" i="5"/>
  <c r="V47" i="5"/>
  <c r="AH46" i="5"/>
  <c r="AF46" i="5"/>
  <c r="AE46" i="5"/>
  <c r="AD46" i="5"/>
  <c r="AC46" i="5"/>
  <c r="AB46" i="5"/>
  <c r="AA46" i="5"/>
  <c r="Z46" i="5"/>
  <c r="Y46" i="5"/>
  <c r="X46" i="5"/>
  <c r="W46" i="5"/>
  <c r="U46" i="5"/>
  <c r="T46" i="5"/>
  <c r="S46" i="5"/>
  <c r="R46" i="5"/>
  <c r="Q46" i="5"/>
  <c r="P46" i="5"/>
  <c r="O46" i="5"/>
  <c r="N46" i="5"/>
  <c r="M46" i="5"/>
  <c r="L46" i="5"/>
  <c r="K46" i="5"/>
  <c r="AG44" i="5"/>
  <c r="AG43" i="5"/>
  <c r="V43" i="5"/>
  <c r="V41" i="5" s="1"/>
  <c r="AH41" i="5"/>
  <c r="AF41" i="5"/>
  <c r="AE41" i="5"/>
  <c r="AD41" i="5"/>
  <c r="AC41" i="5"/>
  <c r="AB41" i="5"/>
  <c r="AA41" i="5"/>
  <c r="Y41" i="5"/>
  <c r="X41" i="5"/>
  <c r="W41" i="5"/>
  <c r="U41" i="5"/>
  <c r="T41" i="5"/>
  <c r="S41" i="5"/>
  <c r="R41" i="5"/>
  <c r="Q41" i="5"/>
  <c r="P41" i="5"/>
  <c r="O41" i="5"/>
  <c r="N41" i="5"/>
  <c r="M41" i="5"/>
  <c r="L41" i="5"/>
  <c r="K41" i="5"/>
  <c r="V40" i="5"/>
  <c r="AG39" i="5"/>
  <c r="AG38" i="5" s="1"/>
  <c r="V39" i="5"/>
  <c r="AF38" i="5"/>
  <c r="AE38" i="5"/>
  <c r="AD38" i="5"/>
  <c r="AC38" i="5"/>
  <c r="AB38" i="5"/>
  <c r="AA38" i="5"/>
  <c r="Z38" i="5"/>
  <c r="Y38" i="5"/>
  <c r="X38" i="5"/>
  <c r="W38" i="5"/>
  <c r="U38" i="5"/>
  <c r="T38" i="5"/>
  <c r="S38" i="5"/>
  <c r="R38" i="5"/>
  <c r="Q38" i="5"/>
  <c r="P38" i="5"/>
  <c r="O38" i="5"/>
  <c r="N38" i="5"/>
  <c r="M38" i="5"/>
  <c r="L38" i="5"/>
  <c r="K38" i="5"/>
  <c r="AG25" i="5"/>
  <c r="AG24" i="5" s="1"/>
  <c r="V25" i="5"/>
  <c r="V24" i="5" s="1"/>
  <c r="AH24" i="5"/>
  <c r="AF24" i="5"/>
  <c r="AE24" i="5"/>
  <c r="AD24" i="5"/>
  <c r="AC24" i="5"/>
  <c r="AB24" i="5"/>
  <c r="AA24" i="5"/>
  <c r="Z24" i="5"/>
  <c r="Y24" i="5"/>
  <c r="X24" i="5"/>
  <c r="W24" i="5"/>
  <c r="U24" i="5"/>
  <c r="T24" i="5"/>
  <c r="S24" i="5"/>
  <c r="R24" i="5"/>
  <c r="Q24" i="5"/>
  <c r="P24" i="5"/>
  <c r="O24" i="5"/>
  <c r="N24" i="5"/>
  <c r="M24" i="5"/>
  <c r="L24" i="5"/>
  <c r="K24" i="5"/>
  <c r="AH23" i="5"/>
  <c r="AH22" i="5" s="1"/>
  <c r="AH20" i="5" s="1"/>
  <c r="AH19" i="5" s="1"/>
  <c r="AF23" i="5"/>
  <c r="AF22" i="5" s="1"/>
  <c r="AF20" i="5" s="1"/>
  <c r="AF19" i="5" s="1"/>
  <c r="AE23" i="5"/>
  <c r="AE22" i="5" s="1"/>
  <c r="AE20" i="5" s="1"/>
  <c r="AE19" i="5" s="1"/>
  <c r="AD23" i="5"/>
  <c r="AD22" i="5" s="1"/>
  <c r="AD20" i="5" s="1"/>
  <c r="AD19" i="5" s="1"/>
  <c r="AC23" i="5"/>
  <c r="AC22" i="5" s="1"/>
  <c r="AC20" i="5" s="1"/>
  <c r="AC19" i="5" s="1"/>
  <c r="AB23" i="5"/>
  <c r="AB22" i="5" s="1"/>
  <c r="AB20" i="5" s="1"/>
  <c r="AB19" i="5" s="1"/>
  <c r="AA23" i="5"/>
  <c r="AA22" i="5" s="1"/>
  <c r="AA20" i="5" s="1"/>
  <c r="AA19" i="5" s="1"/>
  <c r="Z23" i="5"/>
  <c r="Z22" i="5" s="1"/>
  <c r="Z20" i="5" s="1"/>
  <c r="Z19" i="5" s="1"/>
  <c r="Y23" i="5"/>
  <c r="Y22" i="5" s="1"/>
  <c r="Y20" i="5" s="1"/>
  <c r="Y19" i="5" s="1"/>
  <c r="X23" i="5"/>
  <c r="X22" i="5" s="1"/>
  <c r="X20" i="5" s="1"/>
  <c r="X19" i="5" s="1"/>
  <c r="W23" i="5"/>
  <c r="W22" i="5" s="1"/>
  <c r="W20" i="5" s="1"/>
  <c r="W19" i="5" s="1"/>
  <c r="U23" i="5"/>
  <c r="U22" i="5" s="1"/>
  <c r="U20" i="5" s="1"/>
  <c r="U19" i="5" s="1"/>
  <c r="T23" i="5"/>
  <c r="T22" i="5" s="1"/>
  <c r="T20" i="5" s="1"/>
  <c r="T19" i="5" s="1"/>
  <c r="S23" i="5"/>
  <c r="S22" i="5" s="1"/>
  <c r="S20" i="5" s="1"/>
  <c r="S19" i="5" s="1"/>
  <c r="R23" i="5"/>
  <c r="R22" i="5" s="1"/>
  <c r="R20" i="5" s="1"/>
  <c r="R19" i="5" s="1"/>
  <c r="Q23" i="5"/>
  <c r="Q22" i="5" s="1"/>
  <c r="Q20" i="5" s="1"/>
  <c r="Q19" i="5" s="1"/>
  <c r="P23" i="5"/>
  <c r="P22" i="5" s="1"/>
  <c r="P20" i="5" s="1"/>
  <c r="P19" i="5" s="1"/>
  <c r="O23" i="5"/>
  <c r="O22" i="5" s="1"/>
  <c r="O20" i="5" s="1"/>
  <c r="O19" i="5" s="1"/>
  <c r="N23" i="5"/>
  <c r="N22" i="5" s="1"/>
  <c r="N20" i="5" s="1"/>
  <c r="N19" i="5" s="1"/>
  <c r="M23" i="5"/>
  <c r="M22" i="5" s="1"/>
  <c r="M20" i="5" s="1"/>
  <c r="M19" i="5" s="1"/>
  <c r="L23" i="5"/>
  <c r="L22" i="5" s="1"/>
  <c r="L20" i="5" s="1"/>
  <c r="L19" i="5" s="1"/>
  <c r="K23" i="5"/>
  <c r="K22" i="5" s="1"/>
  <c r="K20" i="5" s="1"/>
  <c r="K19" i="5" s="1"/>
  <c r="V18" i="5"/>
  <c r="AG17" i="5"/>
  <c r="AG16" i="5"/>
  <c r="V16" i="5"/>
  <c r="V15" i="5"/>
  <c r="AH14" i="5"/>
  <c r="AH13" i="5" s="1"/>
  <c r="AH12" i="5" s="1"/>
  <c r="AH10" i="5" s="1"/>
  <c r="AF14" i="5"/>
  <c r="AF13" i="5" s="1"/>
  <c r="AF12" i="5" s="1"/>
  <c r="AF10" i="5" s="1"/>
  <c r="AF9" i="5" s="1"/>
  <c r="AE14" i="5"/>
  <c r="AE13" i="5" s="1"/>
  <c r="AE12" i="5" s="1"/>
  <c r="AE10" i="5" s="1"/>
  <c r="AD14" i="5"/>
  <c r="AD13" i="5" s="1"/>
  <c r="AD12" i="5" s="1"/>
  <c r="AD10" i="5" s="1"/>
  <c r="AD9" i="5" s="1"/>
  <c r="AC14" i="5"/>
  <c r="AC13" i="5" s="1"/>
  <c r="AC12" i="5" s="1"/>
  <c r="AC10" i="5" s="1"/>
  <c r="AC9" i="5" s="1"/>
  <c r="AB14" i="5"/>
  <c r="AB13" i="5" s="1"/>
  <c r="AB12" i="5" s="1"/>
  <c r="AB10" i="5" s="1"/>
  <c r="AB9" i="5" s="1"/>
  <c r="AA14" i="5"/>
  <c r="AA13" i="5" s="1"/>
  <c r="AA12" i="5" s="1"/>
  <c r="AA10" i="5" s="1"/>
  <c r="AA9" i="5" s="1"/>
  <c r="Z14" i="5"/>
  <c r="Z13" i="5" s="1"/>
  <c r="Z12" i="5" s="1"/>
  <c r="Z10" i="5" s="1"/>
  <c r="Z9" i="5" s="1"/>
  <c r="Y14" i="5"/>
  <c r="Y13" i="5" s="1"/>
  <c r="Y12" i="5" s="1"/>
  <c r="Y10" i="5" s="1"/>
  <c r="Y9" i="5" s="1"/>
  <c r="X14" i="5"/>
  <c r="X13" i="5" s="1"/>
  <c r="X12" i="5" s="1"/>
  <c r="X10" i="5" s="1"/>
  <c r="X9" i="5" s="1"/>
  <c r="W14" i="5"/>
  <c r="W13" i="5" s="1"/>
  <c r="W12" i="5" s="1"/>
  <c r="W10" i="5" s="1"/>
  <c r="W9" i="5" s="1"/>
  <c r="U14" i="5"/>
  <c r="U13" i="5" s="1"/>
  <c r="U12" i="5" s="1"/>
  <c r="U10" i="5" s="1"/>
  <c r="U9" i="5" s="1"/>
  <c r="T14" i="5"/>
  <c r="T13" i="5" s="1"/>
  <c r="T12" i="5" s="1"/>
  <c r="T10" i="5" s="1"/>
  <c r="T9" i="5" s="1"/>
  <c r="S14" i="5"/>
  <c r="S13" i="5" s="1"/>
  <c r="S12" i="5" s="1"/>
  <c r="S10" i="5" s="1"/>
  <c r="S9" i="5" s="1"/>
  <c r="R14" i="5"/>
  <c r="R13" i="5" s="1"/>
  <c r="R12" i="5" s="1"/>
  <c r="R10" i="5" s="1"/>
  <c r="R9" i="5" s="1"/>
  <c r="Q14" i="5"/>
  <c r="Q13" i="5" s="1"/>
  <c r="Q12" i="5" s="1"/>
  <c r="Q10" i="5" s="1"/>
  <c r="Q9" i="5" s="1"/>
  <c r="P14" i="5"/>
  <c r="P13" i="5" s="1"/>
  <c r="P12" i="5" s="1"/>
  <c r="P10" i="5" s="1"/>
  <c r="P9" i="5" s="1"/>
  <c r="O14" i="5"/>
  <c r="O13" i="5" s="1"/>
  <c r="O12" i="5" s="1"/>
  <c r="O10" i="5" s="1"/>
  <c r="O9" i="5" s="1"/>
  <c r="N14" i="5"/>
  <c r="N13" i="5" s="1"/>
  <c r="N12" i="5" s="1"/>
  <c r="N10" i="5" s="1"/>
  <c r="N9" i="5" s="1"/>
  <c r="M14" i="5"/>
  <c r="M13" i="5" s="1"/>
  <c r="M12" i="5" s="1"/>
  <c r="M10" i="5" s="1"/>
  <c r="M9" i="5" s="1"/>
  <c r="L14" i="5"/>
  <c r="L13" i="5" s="1"/>
  <c r="L12" i="5" s="1"/>
  <c r="L10" i="5" s="1"/>
  <c r="L9" i="5" s="1"/>
  <c r="K14" i="5"/>
  <c r="K13" i="5" s="1"/>
  <c r="K12" i="5" s="1"/>
  <c r="K10" i="5" s="1"/>
  <c r="K9" i="5" s="1"/>
  <c r="BE441" i="5" l="1"/>
  <c r="AW441" i="5"/>
  <c r="BF171" i="5"/>
  <c r="BF437" i="5" s="1"/>
  <c r="BF317" i="5"/>
  <c r="BF436" i="5" s="1"/>
  <c r="BF188" i="5"/>
  <c r="BF439" i="5" s="1"/>
  <c r="BF381" i="5"/>
  <c r="BF431" i="5" s="1"/>
  <c r="BF242" i="5"/>
  <c r="BF432" i="5" s="1"/>
  <c r="BF371" i="5"/>
  <c r="BF434" i="5" s="1"/>
  <c r="BF155" i="5"/>
  <c r="BF429" i="5" s="1"/>
  <c r="BF162" i="5"/>
  <c r="BF430" i="5" s="1"/>
  <c r="AR26" i="5"/>
  <c r="AW26" i="5" s="1"/>
  <c r="V375" i="5"/>
  <c r="AW393" i="5"/>
  <c r="BE393" i="5" s="1"/>
  <c r="BF393" i="5" s="1"/>
  <c r="BE394" i="5"/>
  <c r="BF394" i="5" s="1"/>
  <c r="AW27" i="5"/>
  <c r="BE27" i="5" s="1"/>
  <c r="BF27" i="5" s="1"/>
  <c r="V313" i="5"/>
  <c r="AN8" i="5"/>
  <c r="AO8" i="5" s="1"/>
  <c r="AN153" i="5"/>
  <c r="AO153" i="5" s="1"/>
  <c r="AN359" i="5"/>
  <c r="AO359" i="5" s="1"/>
  <c r="AN236" i="5"/>
  <c r="AO236" i="5" s="1"/>
  <c r="AN293" i="5"/>
  <c r="AO293" i="5" s="1"/>
  <c r="AN395" i="5"/>
  <c r="AO395" i="5" s="1"/>
  <c r="AN369" i="5"/>
  <c r="AO369" i="5" s="1"/>
  <c r="AG209" i="5"/>
  <c r="AG208" i="5" s="1"/>
  <c r="AJ35" i="3"/>
  <c r="AJ34" i="3" s="1"/>
  <c r="AJ12" i="3"/>
  <c r="AN40" i="5"/>
  <c r="AO40" i="5" s="1"/>
  <c r="AN74" i="5"/>
  <c r="AO74" i="5" s="1"/>
  <c r="AH322" i="5"/>
  <c r="AH321" i="5" s="1"/>
  <c r="AH317" i="5" s="1"/>
  <c r="AH436" i="5" s="1"/>
  <c r="L253" i="5"/>
  <c r="L252" i="5" s="1"/>
  <c r="AH170" i="5"/>
  <c r="AH437" i="5"/>
  <c r="AH187" i="5"/>
  <c r="AH439" i="5"/>
  <c r="AH282" i="5"/>
  <c r="AH440" i="5"/>
  <c r="AI9" i="5"/>
  <c r="AI8" i="5" s="1"/>
  <c r="AI7" i="5" s="1"/>
  <c r="AI170" i="5"/>
  <c r="AI437" i="5"/>
  <c r="AI231" i="5"/>
  <c r="AH9" i="5"/>
  <c r="AH8" i="5" s="1"/>
  <c r="AH7" i="5" s="1"/>
  <c r="AH154" i="5"/>
  <c r="AH429" i="5"/>
  <c r="AH231" i="5"/>
  <c r="AH328" i="5"/>
  <c r="AH370" i="5"/>
  <c r="AH369" i="5" s="1"/>
  <c r="AH434" i="5"/>
  <c r="AD322" i="5"/>
  <c r="AD321" i="5" s="1"/>
  <c r="AD317" i="5" s="1"/>
  <c r="AD316" i="5" s="1"/>
  <c r="AH241" i="5"/>
  <c r="AH432" i="5"/>
  <c r="AH380" i="5"/>
  <c r="AH379" i="5" s="1"/>
  <c r="AH431" i="5"/>
  <c r="AH161" i="5"/>
  <c r="AH430" i="5"/>
  <c r="AI241" i="5"/>
  <c r="AI432" i="5"/>
  <c r="AI282" i="5"/>
  <c r="AI281" i="5" s="1"/>
  <c r="AI440" i="5"/>
  <c r="AI328" i="5"/>
  <c r="AA398" i="5"/>
  <c r="AC49" i="5"/>
  <c r="V50" i="5"/>
  <c r="AD276" i="5"/>
  <c r="AD275" i="5" s="1"/>
  <c r="AD268" i="5" s="1"/>
  <c r="W406" i="5"/>
  <c r="V398" i="5"/>
  <c r="V397" i="5" s="1"/>
  <c r="V395" i="5" s="1"/>
  <c r="V394" i="5" s="1"/>
  <c r="AG401" i="5"/>
  <c r="N322" i="5"/>
  <c r="N321" i="5" s="1"/>
  <c r="N317" i="5" s="1"/>
  <c r="N316" i="5" s="1"/>
  <c r="N315" i="5" s="1"/>
  <c r="R322" i="5"/>
  <c r="R321" i="5" s="1"/>
  <c r="R317" i="5" s="1"/>
  <c r="R316" i="5" s="1"/>
  <c r="R315" i="5" s="1"/>
  <c r="W322" i="5"/>
  <c r="W321" i="5" s="1"/>
  <c r="W317" i="5" s="1"/>
  <c r="W316" i="5" s="1"/>
  <c r="W315" i="5" s="1"/>
  <c r="AA322" i="5"/>
  <c r="AA321" i="5" s="1"/>
  <c r="AA317" i="5" s="1"/>
  <c r="AA316" i="5" s="1"/>
  <c r="AE322" i="5"/>
  <c r="AE321" i="5" s="1"/>
  <c r="AE317" i="5" s="1"/>
  <c r="AE316" i="5" s="1"/>
  <c r="P322" i="5"/>
  <c r="P321" i="5" s="1"/>
  <c r="P317" i="5" s="1"/>
  <c r="P316" i="5" s="1"/>
  <c r="P315" i="5" s="1"/>
  <c r="T322" i="5"/>
  <c r="T321" i="5" s="1"/>
  <c r="T317" i="5" s="1"/>
  <c r="T316" i="5" s="1"/>
  <c r="T315" i="5" s="1"/>
  <c r="Y322" i="5"/>
  <c r="Y321" i="5" s="1"/>
  <c r="Y317" i="5" s="1"/>
  <c r="Y316" i="5" s="1"/>
  <c r="Y315" i="5" s="1"/>
  <c r="Q322" i="5"/>
  <c r="Q321" i="5" s="1"/>
  <c r="Q317" i="5" s="1"/>
  <c r="Q316" i="5" s="1"/>
  <c r="Q315" i="5" s="1"/>
  <c r="U322" i="5"/>
  <c r="U321" i="5" s="1"/>
  <c r="U317" i="5" s="1"/>
  <c r="U316" i="5" s="1"/>
  <c r="U315" i="5" s="1"/>
  <c r="Z322" i="5"/>
  <c r="Z321" i="5" s="1"/>
  <c r="Z317" i="5" s="1"/>
  <c r="Z316" i="5" s="1"/>
  <c r="Z315" i="5" s="1"/>
  <c r="Z398" i="5"/>
  <c r="AD398" i="5"/>
  <c r="AG323" i="5"/>
  <c r="AG322" i="5" s="1"/>
  <c r="AG321" i="5" s="1"/>
  <c r="AG317" i="5" s="1"/>
  <c r="AC322" i="5"/>
  <c r="AC321" i="5" s="1"/>
  <c r="AC317" i="5" s="1"/>
  <c r="AC316" i="5" s="1"/>
  <c r="AC253" i="5"/>
  <c r="AE276" i="5"/>
  <c r="AE275" i="5" s="1"/>
  <c r="AE267" i="5" s="1"/>
  <c r="Y37" i="5"/>
  <c r="AG46" i="5"/>
  <c r="Y276" i="5"/>
  <c r="Y275" i="5" s="1"/>
  <c r="Y267" i="5" s="1"/>
  <c r="AC276" i="5"/>
  <c r="AC275" i="5" s="1"/>
  <c r="AC267" i="5" s="1"/>
  <c r="AH276" i="5"/>
  <c r="AH275" i="5" s="1"/>
  <c r="AH268" i="5" s="1"/>
  <c r="R296" i="5"/>
  <c r="R294" i="5" s="1"/>
  <c r="R293" i="5" s="1"/>
  <c r="R281" i="5" s="1"/>
  <c r="AG312" i="5"/>
  <c r="AG311" i="5" s="1"/>
  <c r="AG309" i="5" s="1"/>
  <c r="AG308" i="5" s="1"/>
  <c r="Y398" i="5"/>
  <c r="AC398" i="5"/>
  <c r="S406" i="5"/>
  <c r="AG418" i="5"/>
  <c r="U49" i="5"/>
  <c r="AC352" i="5"/>
  <c r="AC350" i="5" s="1"/>
  <c r="AC349" i="5" s="1"/>
  <c r="AA276" i="5"/>
  <c r="AA275" i="5" s="1"/>
  <c r="AA268" i="5" s="1"/>
  <c r="S296" i="5"/>
  <c r="S294" i="5" s="1"/>
  <c r="S293" i="5" s="1"/>
  <c r="S281" i="5" s="1"/>
  <c r="T406" i="5"/>
  <c r="AA49" i="5"/>
  <c r="P49" i="5"/>
  <c r="Z137" i="5"/>
  <c r="Z133" i="5" s="1"/>
  <c r="Z127" i="5" s="1"/>
  <c r="Z126" i="5" s="1"/>
  <c r="L8" i="5"/>
  <c r="L7" i="5" s="1"/>
  <c r="W133" i="5"/>
  <c r="W127" i="5" s="1"/>
  <c r="W126" i="5" s="1"/>
  <c r="X137" i="5"/>
  <c r="X133" i="5" s="1"/>
  <c r="X127" i="5" s="1"/>
  <c r="X126" i="5" s="1"/>
  <c r="Y137" i="5"/>
  <c r="Y133" i="5" s="1"/>
  <c r="Y127" i="5" s="1"/>
  <c r="Y126" i="5" s="1"/>
  <c r="AH137" i="5"/>
  <c r="AH133" i="5" s="1"/>
  <c r="AH127" i="5" s="1"/>
  <c r="AH126" i="5" s="1"/>
  <c r="T268" i="5"/>
  <c r="Y406" i="5"/>
  <c r="AC406" i="5"/>
  <c r="AH406" i="5"/>
  <c r="P268" i="5"/>
  <c r="S398" i="5"/>
  <c r="S397" i="5" s="1"/>
  <c r="S395" i="5" s="1"/>
  <c r="S394" i="5" s="1"/>
  <c r="U398" i="5"/>
  <c r="U397" i="5" s="1"/>
  <c r="U395" i="5" s="1"/>
  <c r="U394" i="5" s="1"/>
  <c r="W49" i="5"/>
  <c r="M153" i="5"/>
  <c r="AA430" i="5"/>
  <c r="AA161" i="5"/>
  <c r="AF430" i="5"/>
  <c r="AF161" i="5"/>
  <c r="K267" i="5"/>
  <c r="K268" i="5"/>
  <c r="AB430" i="5"/>
  <c r="AB161" i="5"/>
  <c r="AC430" i="5"/>
  <c r="AC161" i="5"/>
  <c r="AG430" i="5"/>
  <c r="AG161" i="5"/>
  <c r="M8" i="5"/>
  <c r="M7" i="5" s="1"/>
  <c r="U8" i="5"/>
  <c r="U7" i="5" s="1"/>
  <c r="N153" i="5"/>
  <c r="R153" i="5"/>
  <c r="AD153" i="5"/>
  <c r="M169" i="5"/>
  <c r="V203" i="5"/>
  <c r="V202" i="5" s="1"/>
  <c r="V201" i="5" s="1"/>
  <c r="V196" i="5" s="1"/>
  <c r="V195" i="5" s="1"/>
  <c r="V169" i="5" s="1"/>
  <c r="L268" i="5"/>
  <c r="M49" i="5"/>
  <c r="Q49" i="5"/>
  <c r="Z49" i="5"/>
  <c r="AD49" i="5"/>
  <c r="AC137" i="5"/>
  <c r="AC133" i="5" s="1"/>
  <c r="AC127" i="5" s="1"/>
  <c r="AC126" i="5" s="1"/>
  <c r="Q153" i="5"/>
  <c r="U153" i="5"/>
  <c r="Y153" i="5"/>
  <c r="N169" i="5"/>
  <c r="X268" i="5"/>
  <c r="Z276" i="5"/>
  <c r="Z275" i="5" s="1"/>
  <c r="Z267" i="5" s="1"/>
  <c r="O322" i="5"/>
  <c r="O321" i="5" s="1"/>
  <c r="O317" i="5" s="1"/>
  <c r="O316" i="5" s="1"/>
  <c r="O315" i="5" s="1"/>
  <c r="S322" i="5"/>
  <c r="S321" i="5" s="1"/>
  <c r="S317" i="5" s="1"/>
  <c r="S316" i="5" s="1"/>
  <c r="S315" i="5" s="1"/>
  <c r="X322" i="5"/>
  <c r="X321" i="5" s="1"/>
  <c r="X317" i="5" s="1"/>
  <c r="X316" i="5" s="1"/>
  <c r="X315" i="5" s="1"/>
  <c r="AB322" i="5"/>
  <c r="AB321" i="5" s="1"/>
  <c r="AB317" i="5" s="1"/>
  <c r="AB436" i="5" s="1"/>
  <c r="AF322" i="5"/>
  <c r="AF321" i="5" s="1"/>
  <c r="AF317" i="5" s="1"/>
  <c r="AF316" i="5" s="1"/>
  <c r="Z153" i="5"/>
  <c r="P153" i="5"/>
  <c r="V46" i="5"/>
  <c r="L169" i="5"/>
  <c r="Z247" i="5"/>
  <c r="Z246" i="5" s="1"/>
  <c r="Z242" i="5" s="1"/>
  <c r="Z241" i="5" s="1"/>
  <c r="Z214" i="5" s="1"/>
  <c r="AF352" i="5"/>
  <c r="AF350" i="5" s="1"/>
  <c r="AF349" i="5" s="1"/>
  <c r="AB434" i="5"/>
  <c r="AB370" i="5"/>
  <c r="AB369" i="5" s="1"/>
  <c r="O267" i="5"/>
  <c r="O268" i="5"/>
  <c r="AA434" i="5"/>
  <c r="AA370" i="5"/>
  <c r="AA369" i="5" s="1"/>
  <c r="AE434" i="5"/>
  <c r="AE370" i="5"/>
  <c r="AE369" i="5" s="1"/>
  <c r="AF434" i="5"/>
  <c r="AF370" i="5"/>
  <c r="AF369" i="5" s="1"/>
  <c r="AE253" i="5"/>
  <c r="AE254" i="5"/>
  <c r="W267" i="5"/>
  <c r="W268" i="5"/>
  <c r="AC434" i="5"/>
  <c r="AC370" i="5"/>
  <c r="AC369" i="5" s="1"/>
  <c r="M315" i="5"/>
  <c r="AE161" i="5"/>
  <c r="AE352" i="5"/>
  <c r="AE350" i="5" s="1"/>
  <c r="AE349" i="5" s="1"/>
  <c r="V23" i="5"/>
  <c r="V22" i="5" s="1"/>
  <c r="V20" i="5" s="1"/>
  <c r="V19" i="5" s="1"/>
  <c r="W153" i="5"/>
  <c r="O153" i="5"/>
  <c r="AD201" i="5"/>
  <c r="AD196" i="5" s="1"/>
  <c r="AD195" i="5" s="1"/>
  <c r="AD169" i="5" s="1"/>
  <c r="X281" i="5"/>
  <c r="Z406" i="5"/>
  <c r="AD406" i="5"/>
  <c r="AG407" i="5"/>
  <c r="P169" i="5"/>
  <c r="M37" i="5"/>
  <c r="U37" i="5"/>
  <c r="L49" i="5"/>
  <c r="T49" i="5"/>
  <c r="Y49" i="5"/>
  <c r="AH49" i="5"/>
  <c r="AD137" i="5"/>
  <c r="AD133" i="5" s="1"/>
  <c r="AD127" i="5" s="1"/>
  <c r="AD126" i="5" s="1"/>
  <c r="S153" i="5"/>
  <c r="V153" i="5"/>
  <c r="Z201" i="5"/>
  <c r="Z196" i="5" s="1"/>
  <c r="Z195" i="5" s="1"/>
  <c r="Z169" i="5" s="1"/>
  <c r="M214" i="5"/>
  <c r="K214" i="5"/>
  <c r="L281" i="5"/>
  <c r="K315" i="5"/>
  <c r="AG375" i="5"/>
  <c r="AG374" i="5" s="1"/>
  <c r="AG373" i="5" s="1"/>
  <c r="AG371" i="5" s="1"/>
  <c r="AG370" i="5" s="1"/>
  <c r="AG369" i="5" s="1"/>
  <c r="AH398" i="5"/>
  <c r="AC37" i="5"/>
  <c r="AB37" i="5"/>
  <c r="K49" i="5"/>
  <c r="O49" i="5"/>
  <c r="S49" i="5"/>
  <c r="X49" i="5"/>
  <c r="AB49" i="5"/>
  <c r="AF49" i="5"/>
  <c r="K153" i="5"/>
  <c r="AA406" i="5"/>
  <c r="AE406" i="5"/>
  <c r="AA432" i="5"/>
  <c r="AA241" i="5"/>
  <c r="M267" i="5"/>
  <c r="M268" i="5"/>
  <c r="Q268" i="5"/>
  <c r="Q267" i="5"/>
  <c r="AC8" i="5"/>
  <c r="AC7" i="5" s="1"/>
  <c r="T8" i="5"/>
  <c r="T7" i="5" s="1"/>
  <c r="T169" i="5"/>
  <c r="AE432" i="5"/>
  <c r="AE241" i="5"/>
  <c r="N267" i="5"/>
  <c r="N268" i="5"/>
  <c r="V322" i="5"/>
  <c r="V321" i="5" s="1"/>
  <c r="V317" i="5" s="1"/>
  <c r="V316" i="5" s="1"/>
  <c r="V315" i="5" s="1"/>
  <c r="AA439" i="5"/>
  <c r="AA187" i="5"/>
  <c r="S268" i="5"/>
  <c r="S267" i="5"/>
  <c r="R267" i="5"/>
  <c r="R268" i="5"/>
  <c r="P8" i="5"/>
  <c r="P7" i="5" s="1"/>
  <c r="AG14" i="5"/>
  <c r="AG13" i="5" s="1"/>
  <c r="AG12" i="5" s="1"/>
  <c r="AG10" i="5" s="1"/>
  <c r="AG9" i="5" s="1"/>
  <c r="X37" i="5"/>
  <c r="AF37" i="5"/>
  <c r="AA37" i="5"/>
  <c r="AE37" i="5"/>
  <c r="N49" i="5"/>
  <c r="R49" i="5"/>
  <c r="AE49" i="5"/>
  <c r="AG68" i="5"/>
  <c r="L153" i="5"/>
  <c r="T153" i="5"/>
  <c r="AB201" i="5"/>
  <c r="AB196" i="5" s="1"/>
  <c r="AB195" i="5" s="1"/>
  <c r="AG237" i="5"/>
  <c r="AG236" i="5" s="1"/>
  <c r="AG235" i="5" s="1"/>
  <c r="AG232" i="5" s="1"/>
  <c r="AG231" i="5" s="1"/>
  <c r="W254" i="5"/>
  <c r="V267" i="5"/>
  <c r="AG276" i="5"/>
  <c r="AG275" i="5" s="1"/>
  <c r="AG267" i="5" s="1"/>
  <c r="AG359" i="5"/>
  <c r="AG358" i="5" s="1"/>
  <c r="AG352" i="5" s="1"/>
  <c r="AG350" i="5" s="1"/>
  <c r="AG349" i="5" s="1"/>
  <c r="AE398" i="5"/>
  <c r="AI162" i="5"/>
  <c r="K8" i="5"/>
  <c r="K7" i="5" s="1"/>
  <c r="S8" i="5"/>
  <c r="S7" i="5" s="1"/>
  <c r="X8" i="5"/>
  <c r="X7" i="5" s="1"/>
  <c r="AB8" i="5"/>
  <c r="AB7" i="5" s="1"/>
  <c r="AF8" i="5"/>
  <c r="AF7" i="5" s="1"/>
  <c r="AB137" i="5"/>
  <c r="AB133" i="5" s="1"/>
  <c r="AB127" i="5" s="1"/>
  <c r="AB126" i="5" s="1"/>
  <c r="AF137" i="5"/>
  <c r="AF133" i="5" s="1"/>
  <c r="AF127" i="5" s="1"/>
  <c r="AF126" i="5" s="1"/>
  <c r="X153" i="5"/>
  <c r="R169" i="5"/>
  <c r="AA201" i="5"/>
  <c r="AA196" i="5" s="1"/>
  <c r="AA438" i="5" s="1"/>
  <c r="AE201" i="5"/>
  <c r="AE196" i="5" s="1"/>
  <c r="AE438" i="5" s="1"/>
  <c r="V237" i="5"/>
  <c r="V236" i="5" s="1"/>
  <c r="V235" i="5" s="1"/>
  <c r="V232" i="5" s="1"/>
  <c r="V231" i="5" s="1"/>
  <c r="V214" i="5" s="1"/>
  <c r="AG247" i="5"/>
  <c r="AG246" i="5" s="1"/>
  <c r="AG242" i="5" s="1"/>
  <c r="AG241" i="5" s="1"/>
  <c r="N254" i="5"/>
  <c r="U267" i="5"/>
  <c r="O281" i="5"/>
  <c r="V298" i="5"/>
  <c r="V297" i="5" s="1"/>
  <c r="AD352" i="5"/>
  <c r="AD350" i="5" s="1"/>
  <c r="AD349" i="5" s="1"/>
  <c r="AI157" i="5"/>
  <c r="AI155" i="5" s="1"/>
  <c r="Q8" i="5"/>
  <c r="Q7" i="5" s="1"/>
  <c r="W8" i="5"/>
  <c r="W7" i="5" s="1"/>
  <c r="O8" i="5"/>
  <c r="O7" i="5" s="1"/>
  <c r="Y8" i="5"/>
  <c r="Y7" i="5" s="1"/>
  <c r="AA8" i="5"/>
  <c r="AA7" i="5" s="1"/>
  <c r="Q37" i="5"/>
  <c r="L37" i="5"/>
  <c r="P37" i="5"/>
  <c r="T37" i="5"/>
  <c r="AH37" i="5"/>
  <c r="AG41" i="5"/>
  <c r="V109" i="5"/>
  <c r="AE154" i="5"/>
  <c r="AG181" i="5"/>
  <c r="AG180" i="5" s="1"/>
  <c r="AG174" i="5" s="1"/>
  <c r="AG171" i="5" s="1"/>
  <c r="AG437" i="5" s="1"/>
  <c r="AG203" i="5"/>
  <c r="AG202" i="5" s="1"/>
  <c r="AF201" i="5"/>
  <c r="AF196" i="5" s="1"/>
  <c r="L214" i="5"/>
  <c r="AG223" i="5"/>
  <c r="AG222" i="5" s="1"/>
  <c r="AG221" i="5" s="1"/>
  <c r="AG216" i="5" s="1"/>
  <c r="AG215" i="5" s="1"/>
  <c r="N281" i="5"/>
  <c r="AI192" i="5"/>
  <c r="AI191" i="5" s="1"/>
  <c r="AI188" i="5" s="1"/>
  <c r="X201" i="5"/>
  <c r="X196" i="5" s="1"/>
  <c r="X195" i="5" s="1"/>
  <c r="X169" i="5" s="1"/>
  <c r="O214" i="5"/>
  <c r="Q281" i="5"/>
  <c r="T398" i="5"/>
  <c r="T397" i="5" s="1"/>
  <c r="T395" i="5" s="1"/>
  <c r="T394" i="5" s="1"/>
  <c r="AB429" i="5"/>
  <c r="AB154" i="5"/>
  <c r="AC429" i="5"/>
  <c r="AC154" i="5"/>
  <c r="AF429" i="5"/>
  <c r="AF154" i="5"/>
  <c r="AE9" i="5"/>
  <c r="AE8" i="5" s="1"/>
  <c r="AE7" i="5" s="1"/>
  <c r="AB439" i="5"/>
  <c r="AB187" i="5"/>
  <c r="P254" i="5"/>
  <c r="P253" i="5"/>
  <c r="P252" i="5" s="1"/>
  <c r="AD37" i="5"/>
  <c r="K37" i="5"/>
  <c r="O37" i="5"/>
  <c r="S37" i="5"/>
  <c r="W37" i="5"/>
  <c r="AG56" i="5"/>
  <c r="V68" i="5"/>
  <c r="AA154" i="5"/>
  <c r="Q169" i="5"/>
  <c r="AE439" i="5"/>
  <c r="AE187" i="5"/>
  <c r="T214" i="5"/>
  <c r="P214" i="5"/>
  <c r="AB276" i="5"/>
  <c r="AB275" i="5" s="1"/>
  <c r="AF276" i="5"/>
  <c r="AF275" i="5" s="1"/>
  <c r="U379" i="5"/>
  <c r="U281" i="5"/>
  <c r="Z37" i="5"/>
  <c r="AC439" i="5"/>
  <c r="AC187" i="5"/>
  <c r="AG23" i="5"/>
  <c r="AG22" i="5" s="1"/>
  <c r="AG20" i="5" s="1"/>
  <c r="AG19" i="5" s="1"/>
  <c r="V38" i="5"/>
  <c r="N37" i="5"/>
  <c r="R37" i="5"/>
  <c r="V56" i="5"/>
  <c r="V138" i="5"/>
  <c r="V137" i="5" s="1"/>
  <c r="V133" i="5" s="1"/>
  <c r="V127" i="5" s="1"/>
  <c r="V126" i="5" s="1"/>
  <c r="U169" i="5"/>
  <c r="AF432" i="5"/>
  <c r="AF241" i="5"/>
  <c r="AH254" i="5"/>
  <c r="AH253" i="5"/>
  <c r="R253" i="5"/>
  <c r="R252" i="5" s="1"/>
  <c r="R254" i="5"/>
  <c r="AA253" i="5"/>
  <c r="AA254" i="5"/>
  <c r="AA440" i="5"/>
  <c r="AA282" i="5"/>
  <c r="AA281" i="5" s="1"/>
  <c r="AC440" i="5"/>
  <c r="AC282" i="5"/>
  <c r="AC281" i="5" s="1"/>
  <c r="M281" i="5"/>
  <c r="V14" i="5"/>
  <c r="V13" i="5" s="1"/>
  <c r="V12" i="5" s="1"/>
  <c r="V10" i="5" s="1"/>
  <c r="V9" i="5" s="1"/>
  <c r="N8" i="5"/>
  <c r="N7" i="5" s="1"/>
  <c r="R8" i="5"/>
  <c r="R7" i="5" s="1"/>
  <c r="Z8" i="5"/>
  <c r="Z7" i="5" s="1"/>
  <c r="AD8" i="5"/>
  <c r="AD7" i="5" s="1"/>
  <c r="AG50" i="5"/>
  <c r="AG109" i="5"/>
  <c r="AA137" i="5"/>
  <c r="AA133" i="5" s="1"/>
  <c r="AA127" i="5" s="1"/>
  <c r="AA126" i="5" s="1"/>
  <c r="AE137" i="5"/>
  <c r="AE133" i="5" s="1"/>
  <c r="AE127" i="5" s="1"/>
  <c r="AE126" i="5" s="1"/>
  <c r="AG138" i="5"/>
  <c r="AB437" i="5"/>
  <c r="AB170" i="5"/>
  <c r="Y254" i="5"/>
  <c r="Y253" i="5"/>
  <c r="W281" i="5"/>
  <c r="AF439" i="5"/>
  <c r="AF187" i="5"/>
  <c r="U214" i="5"/>
  <c r="K253" i="5"/>
  <c r="K252" i="5" s="1"/>
  <c r="K254" i="5"/>
  <c r="S253" i="5"/>
  <c r="S252" i="5" s="1"/>
  <c r="S254" i="5"/>
  <c r="AB253" i="5"/>
  <c r="AB254" i="5"/>
  <c r="AE440" i="5"/>
  <c r="AE282" i="5"/>
  <c r="AE281" i="5" s="1"/>
  <c r="Z281" i="5"/>
  <c r="Y201" i="5"/>
  <c r="Y196" i="5" s="1"/>
  <c r="Y195" i="5" s="1"/>
  <c r="Y169" i="5" s="1"/>
  <c r="AC201" i="5"/>
  <c r="AC196" i="5" s="1"/>
  <c r="AC195" i="5" s="1"/>
  <c r="Q214" i="5"/>
  <c r="T253" i="5"/>
  <c r="T252" i="5" s="1"/>
  <c r="M254" i="5"/>
  <c r="M253" i="5"/>
  <c r="M252" i="5" s="1"/>
  <c r="Q254" i="5"/>
  <c r="Q253" i="5"/>
  <c r="Q252" i="5" s="1"/>
  <c r="U254" i="5"/>
  <c r="U253" i="5"/>
  <c r="U252" i="5" s="1"/>
  <c r="Z254" i="5"/>
  <c r="Z253" i="5"/>
  <c r="AD254" i="5"/>
  <c r="AD253" i="5"/>
  <c r="AB440" i="5"/>
  <c r="AB282" i="5"/>
  <c r="AB281" i="5" s="1"/>
  <c r="P281" i="5"/>
  <c r="Y281" i="5"/>
  <c r="AG287" i="5"/>
  <c r="AG286" i="5" s="1"/>
  <c r="AG285" i="5" s="1"/>
  <c r="AG283" i="5" s="1"/>
  <c r="AD281" i="5"/>
  <c r="AG149" i="5"/>
  <c r="AF170" i="5"/>
  <c r="X214" i="5"/>
  <c r="O253" i="5"/>
  <c r="O252" i="5" s="1"/>
  <c r="O254" i="5"/>
  <c r="X253" i="5"/>
  <c r="X252" i="5" s="1"/>
  <c r="X254" i="5"/>
  <c r="AF253" i="5"/>
  <c r="AF254" i="5"/>
  <c r="AF440" i="5"/>
  <c r="AF282" i="5"/>
  <c r="AF281" i="5" s="1"/>
  <c r="AF328" i="5"/>
  <c r="AA435" i="5"/>
  <c r="AA328" i="5"/>
  <c r="AE328" i="5"/>
  <c r="Y247" i="5"/>
  <c r="Y246" i="5" s="1"/>
  <c r="Y242" i="5" s="1"/>
  <c r="Y241" i="5" s="1"/>
  <c r="Y214" i="5" s="1"/>
  <c r="V304" i="5"/>
  <c r="V303" i="5" s="1"/>
  <c r="V302" i="5" s="1"/>
  <c r="T296" i="5"/>
  <c r="T294" i="5" s="1"/>
  <c r="T293" i="5" s="1"/>
  <c r="T281" i="5" s="1"/>
  <c r="W214" i="5"/>
  <c r="N214" i="5"/>
  <c r="R214" i="5"/>
  <c r="AD214" i="5"/>
  <c r="AB247" i="5"/>
  <c r="AB246" i="5" s="1"/>
  <c r="AB242" i="5" s="1"/>
  <c r="AB241" i="5" s="1"/>
  <c r="K281" i="5"/>
  <c r="K169" i="5"/>
  <c r="O169" i="5"/>
  <c r="S169" i="5"/>
  <c r="W169" i="5"/>
  <c r="S214" i="5"/>
  <c r="V287" i="5"/>
  <c r="V286" i="5" s="1"/>
  <c r="V285" i="5" s="1"/>
  <c r="V283" i="5" s="1"/>
  <c r="V282" i="5" s="1"/>
  <c r="L315" i="5"/>
  <c r="AB435" i="5"/>
  <c r="AB328" i="5"/>
  <c r="AC328" i="5"/>
  <c r="AG386" i="5"/>
  <c r="AG385" i="5" s="1"/>
  <c r="AG384" i="5" s="1"/>
  <c r="AG381" i="5" s="1"/>
  <c r="AG412" i="5"/>
  <c r="AG298" i="5"/>
  <c r="AG297" i="5" s="1"/>
  <c r="AG296" i="5" s="1"/>
  <c r="AG294" i="5" s="1"/>
  <c r="AG293" i="5" s="1"/>
  <c r="V306" i="5"/>
  <c r="V305" i="5"/>
  <c r="AH352" i="5"/>
  <c r="AH350" i="5" s="1"/>
  <c r="AH349" i="5" s="1"/>
  <c r="AB398" i="5"/>
  <c r="AF398" i="5"/>
  <c r="AG404" i="5"/>
  <c r="AG398" i="5" s="1"/>
  <c r="X406" i="5"/>
  <c r="X397" i="5" s="1"/>
  <c r="X395" i="5" s="1"/>
  <c r="X394" i="5" s="1"/>
  <c r="AB406" i="5"/>
  <c r="AF406" i="5"/>
  <c r="AG415" i="5"/>
  <c r="AH201" i="5"/>
  <c r="AH196" i="5" s="1"/>
  <c r="AI406" i="5"/>
  <c r="AI397" i="5" s="1"/>
  <c r="AI395" i="5" s="1"/>
  <c r="AI394" i="5" s="1"/>
  <c r="AI393" i="5" s="1"/>
  <c r="AI352" i="5"/>
  <c r="AI350" i="5" s="1"/>
  <c r="AI349" i="5" s="1"/>
  <c r="AI322" i="5"/>
  <c r="AI321" i="5" s="1"/>
  <c r="AI317" i="5" s="1"/>
  <c r="AI276" i="5"/>
  <c r="AI275" i="5" s="1"/>
  <c r="AI268" i="5" s="1"/>
  <c r="AI254" i="5"/>
  <c r="AI253" i="5"/>
  <c r="AI201" i="5"/>
  <c r="AI196" i="5" s="1"/>
  <c r="AJ74" i="3"/>
  <c r="AJ61" i="3"/>
  <c r="AJ58" i="3" s="1"/>
  <c r="AG439" i="5"/>
  <c r="AG187" i="5"/>
  <c r="AB231" i="5"/>
  <c r="AA231" i="5"/>
  <c r="AC432" i="5"/>
  <c r="AC241" i="5"/>
  <c r="V254" i="5"/>
  <c r="V253" i="5"/>
  <c r="V252" i="5" s="1"/>
  <c r="W393" i="5"/>
  <c r="AA170" i="5"/>
  <c r="AA437" i="5"/>
  <c r="AE231" i="5"/>
  <c r="AE170" i="5"/>
  <c r="AE437" i="5"/>
  <c r="AF231" i="5"/>
  <c r="AG328" i="5"/>
  <c r="AG429" i="5"/>
  <c r="AG154" i="5"/>
  <c r="AC437" i="5"/>
  <c r="AC170" i="5"/>
  <c r="AC231" i="5"/>
  <c r="BF441" i="5" l="1"/>
  <c r="BE26" i="5"/>
  <c r="BF26" i="5" s="1"/>
  <c r="BF6" i="5" s="1"/>
  <c r="BF5" i="5" s="1"/>
  <c r="AW6" i="5"/>
  <c r="AW5" i="5" s="1"/>
  <c r="AR6" i="5"/>
  <c r="AR5" i="5" s="1"/>
  <c r="AD36" i="5"/>
  <c r="AD29" i="5" s="1"/>
  <c r="AD28" i="5" s="1"/>
  <c r="AD27" i="5" s="1"/>
  <c r="Y268" i="5"/>
  <c r="AN358" i="5"/>
  <c r="AO358" i="5" s="1"/>
  <c r="AN7" i="5"/>
  <c r="AO7" i="5" s="1"/>
  <c r="AN394" i="5"/>
  <c r="AO394" i="5" s="1"/>
  <c r="AO393" i="5" s="1"/>
  <c r="AN235" i="5"/>
  <c r="AO235" i="5" s="1"/>
  <c r="AP5" i="5"/>
  <c r="T393" i="5"/>
  <c r="AG153" i="5"/>
  <c r="V393" i="5"/>
  <c r="AD315" i="5"/>
  <c r="AH281" i="5"/>
  <c r="AD267" i="5"/>
  <c r="AD252" i="5" s="1"/>
  <c r="AE268" i="5"/>
  <c r="AE433" i="5" s="1"/>
  <c r="AE153" i="5"/>
  <c r="U36" i="5"/>
  <c r="U29" i="5" s="1"/>
  <c r="U28" i="5" s="1"/>
  <c r="U27" i="5" s="1"/>
  <c r="U26" i="5" s="1"/>
  <c r="U6" i="5" s="1"/>
  <c r="U5" i="5" s="1"/>
  <c r="AA397" i="5"/>
  <c r="AA395" i="5" s="1"/>
  <c r="AA394" i="5" s="1"/>
  <c r="AA393" i="5" s="1"/>
  <c r="AD397" i="5"/>
  <c r="AD395" i="5" s="1"/>
  <c r="AD394" i="5" s="1"/>
  <c r="AD393" i="5" s="1"/>
  <c r="AH316" i="5"/>
  <c r="AH315" i="5" s="1"/>
  <c r="AE436" i="5"/>
  <c r="AA195" i="5"/>
  <c r="AA169" i="5" s="1"/>
  <c r="AG170" i="5"/>
  <c r="P36" i="5"/>
  <c r="P29" i="5" s="1"/>
  <c r="P28" i="5" s="1"/>
  <c r="P27" i="5" s="1"/>
  <c r="P26" i="5" s="1"/>
  <c r="P6" i="5" s="1"/>
  <c r="P5" i="5" s="1"/>
  <c r="AC36" i="5"/>
  <c r="AC29" i="5" s="1"/>
  <c r="AC28" i="5" s="1"/>
  <c r="AC27" i="5" s="1"/>
  <c r="AE252" i="5"/>
  <c r="W36" i="5"/>
  <c r="W29" i="5" s="1"/>
  <c r="W28" i="5" s="1"/>
  <c r="W27" i="5" s="1"/>
  <c r="W26" i="5" s="1"/>
  <c r="W6" i="5" s="1"/>
  <c r="W5" i="5" s="1"/>
  <c r="AA315" i="5"/>
  <c r="V37" i="5"/>
  <c r="Z397" i="5"/>
  <c r="Z395" i="5" s="1"/>
  <c r="Z394" i="5" s="1"/>
  <c r="Z393" i="5" s="1"/>
  <c r="AA436" i="5"/>
  <c r="AG37" i="5"/>
  <c r="AH153" i="5"/>
  <c r="AH214" i="5"/>
  <c r="AI214" i="5"/>
  <c r="Z252" i="5"/>
  <c r="AN39" i="5"/>
  <c r="AO39" i="5" s="1"/>
  <c r="AN73" i="5"/>
  <c r="AO73" i="5" s="1"/>
  <c r="V8" i="5"/>
  <c r="V7" i="5" s="1"/>
  <c r="AJ11" i="3"/>
  <c r="AJ10" i="3" s="1"/>
  <c r="AI433" i="5"/>
  <c r="AH433" i="5"/>
  <c r="AA36" i="5"/>
  <c r="AA29" i="5" s="1"/>
  <c r="AA28" i="5" s="1"/>
  <c r="AH267" i="5"/>
  <c r="AH252" i="5" s="1"/>
  <c r="AA267" i="5"/>
  <c r="AA252" i="5" s="1"/>
  <c r="AC268" i="5"/>
  <c r="AC433" i="5" s="1"/>
  <c r="U393" i="5"/>
  <c r="AI195" i="5"/>
  <c r="AI438" i="5"/>
  <c r="AH195" i="5"/>
  <c r="AH169" i="5" s="1"/>
  <c r="AH438" i="5"/>
  <c r="AI187" i="5"/>
  <c r="AI439" i="5"/>
  <c r="AI435" i="5"/>
  <c r="AH435" i="5"/>
  <c r="AI428" i="5"/>
  <c r="AG380" i="5"/>
  <c r="AG379" i="5" s="1"/>
  <c r="AG431" i="5"/>
  <c r="AI161" i="5"/>
  <c r="AI430" i="5"/>
  <c r="AI316" i="5"/>
  <c r="AI315" i="5" s="1"/>
  <c r="AI436" i="5"/>
  <c r="AI154" i="5"/>
  <c r="AI429" i="5"/>
  <c r="AF436" i="5"/>
  <c r="AE315" i="5"/>
  <c r="AA27" i="5"/>
  <c r="AC153" i="5"/>
  <c r="AC435" i="5"/>
  <c r="AB438" i="5"/>
  <c r="X36" i="5"/>
  <c r="X29" i="5" s="1"/>
  <c r="X28" i="5" s="1"/>
  <c r="X27" i="5" s="1"/>
  <c r="Y36" i="5"/>
  <c r="Y29" i="5" s="1"/>
  <c r="Y28" i="5" s="1"/>
  <c r="Y27" i="5" s="1"/>
  <c r="AC436" i="5"/>
  <c r="AC397" i="5"/>
  <c r="AC395" i="5" s="1"/>
  <c r="AC394" i="5" s="1"/>
  <c r="X393" i="5"/>
  <c r="AC438" i="5"/>
  <c r="AA153" i="5"/>
  <c r="Y397" i="5"/>
  <c r="Y395" i="5" s="1"/>
  <c r="Y394" i="5" s="1"/>
  <c r="Y393" i="5" s="1"/>
  <c r="AC252" i="5"/>
  <c r="AH36" i="5"/>
  <c r="AH29" i="5" s="1"/>
  <c r="Y252" i="5"/>
  <c r="S36" i="5"/>
  <c r="S29" i="5" s="1"/>
  <c r="S28" i="5" s="1"/>
  <c r="S27" i="5" s="1"/>
  <c r="S26" i="5" s="1"/>
  <c r="S6" i="5" s="1"/>
  <c r="S5" i="5" s="1"/>
  <c r="AE397" i="5"/>
  <c r="AE395" i="5" s="1"/>
  <c r="AE394" i="5" s="1"/>
  <c r="AE393" i="5" s="1"/>
  <c r="Z268" i="5"/>
  <c r="AE36" i="5"/>
  <c r="AE29" i="5" s="1"/>
  <c r="AE28" i="5" s="1"/>
  <c r="AE27" i="5" s="1"/>
  <c r="AH397" i="5"/>
  <c r="AH395" i="5" s="1"/>
  <c r="AH394" i="5" s="1"/>
  <c r="AH393" i="5" s="1"/>
  <c r="AB316" i="5"/>
  <c r="AB315" i="5" s="1"/>
  <c r="V296" i="5"/>
  <c r="V294" i="5" s="1"/>
  <c r="V293" i="5" s="1"/>
  <c r="V281" i="5" s="1"/>
  <c r="AA433" i="5"/>
  <c r="AB432" i="5"/>
  <c r="AA214" i="5"/>
  <c r="AF435" i="5"/>
  <c r="AE195" i="5"/>
  <c r="AE169" i="5" s="1"/>
  <c r="Z36" i="5"/>
  <c r="Z29" i="5" s="1"/>
  <c r="Z28" i="5" s="1"/>
  <c r="Z27" i="5" s="1"/>
  <c r="AF153" i="5"/>
  <c r="AB153" i="5"/>
  <c r="AG214" i="5"/>
  <c r="AF36" i="5"/>
  <c r="AF29" i="5" s="1"/>
  <c r="AF28" i="5" s="1"/>
  <c r="AF27" i="5" s="1"/>
  <c r="S393" i="5"/>
  <c r="AG201" i="5"/>
  <c r="AG196" i="5" s="1"/>
  <c r="T36" i="5"/>
  <c r="T29" i="5" s="1"/>
  <c r="T28" i="5" s="1"/>
  <c r="T27" i="5" s="1"/>
  <c r="T26" i="5" s="1"/>
  <c r="T6" i="5" s="1"/>
  <c r="T5" i="5" s="1"/>
  <c r="AG434" i="5"/>
  <c r="M36" i="5"/>
  <c r="M29" i="5" s="1"/>
  <c r="M28" i="5" s="1"/>
  <c r="M27" i="5" s="1"/>
  <c r="M26" i="5" s="1"/>
  <c r="M6" i="5" s="1"/>
  <c r="M5" i="5" s="1"/>
  <c r="AE214" i="5"/>
  <c r="AG432" i="5"/>
  <c r="AC315" i="5"/>
  <c r="AF315" i="5"/>
  <c r="R36" i="5"/>
  <c r="R29" i="5" s="1"/>
  <c r="R28" i="5" s="1"/>
  <c r="R27" i="5" s="1"/>
  <c r="R26" i="5" s="1"/>
  <c r="R6" i="5" s="1"/>
  <c r="R5" i="5" s="1"/>
  <c r="K36" i="5"/>
  <c r="K29" i="5" s="1"/>
  <c r="K28" i="5" s="1"/>
  <c r="K27" i="5" s="1"/>
  <c r="K26" i="5" s="1"/>
  <c r="K6" i="5" s="1"/>
  <c r="K5" i="5" s="1"/>
  <c r="Q36" i="5"/>
  <c r="Q29" i="5" s="1"/>
  <c r="Q28" i="5" s="1"/>
  <c r="Q27" i="5" s="1"/>
  <c r="Q26" i="5" s="1"/>
  <c r="Q6" i="5" s="1"/>
  <c r="Q5" i="5" s="1"/>
  <c r="AE435" i="5"/>
  <c r="V49" i="5"/>
  <c r="AG8" i="5"/>
  <c r="AG7" i="5" s="1"/>
  <c r="O36" i="5"/>
  <c r="O29" i="5" s="1"/>
  <c r="O28" i="5" s="1"/>
  <c r="O27" i="5" s="1"/>
  <c r="O26" i="5" s="1"/>
  <c r="O6" i="5" s="1"/>
  <c r="O5" i="5" s="1"/>
  <c r="AB36" i="5"/>
  <c r="AB29" i="5" s="1"/>
  <c r="AB28" i="5" s="1"/>
  <c r="AB27" i="5" s="1"/>
  <c r="L36" i="5"/>
  <c r="L29" i="5" s="1"/>
  <c r="L28" i="5" s="1"/>
  <c r="L27" i="5" s="1"/>
  <c r="L26" i="5" s="1"/>
  <c r="L6" i="5" s="1"/>
  <c r="L5" i="5" s="1"/>
  <c r="AF214" i="5"/>
  <c r="AI267" i="5"/>
  <c r="AI252" i="5" s="1"/>
  <c r="AG406" i="5"/>
  <c r="AG397" i="5" s="1"/>
  <c r="AG395" i="5" s="1"/>
  <c r="AG394" i="5" s="1"/>
  <c r="N36" i="5"/>
  <c r="N29" i="5" s="1"/>
  <c r="N28" i="5" s="1"/>
  <c r="N27" i="5" s="1"/>
  <c r="N26" i="5" s="1"/>
  <c r="N6" i="5" s="1"/>
  <c r="N5" i="5" s="1"/>
  <c r="AG268" i="5"/>
  <c r="AG435" i="5"/>
  <c r="AG137" i="5"/>
  <c r="AG133" i="5" s="1"/>
  <c r="AG127" i="5" s="1"/>
  <c r="AG126" i="5" s="1"/>
  <c r="AB214" i="5"/>
  <c r="AF438" i="5"/>
  <c r="AF195" i="5"/>
  <c r="AF169" i="5" s="1"/>
  <c r="AG436" i="5"/>
  <c r="AG316" i="5"/>
  <c r="AG315" i="5" s="1"/>
  <c r="AB169" i="5"/>
  <c r="AG49" i="5"/>
  <c r="AF397" i="5"/>
  <c r="AF395" i="5" s="1"/>
  <c r="AB267" i="5"/>
  <c r="AB252" i="5" s="1"/>
  <c r="AB268" i="5"/>
  <c r="AB433" i="5" s="1"/>
  <c r="AG440" i="5"/>
  <c r="AG282" i="5"/>
  <c r="AF267" i="5"/>
  <c r="AF252" i="5" s="1"/>
  <c r="AF268" i="5"/>
  <c r="AF433" i="5" s="1"/>
  <c r="AC169" i="5"/>
  <c r="AB397" i="5"/>
  <c r="AB395" i="5" s="1"/>
  <c r="AC214" i="5"/>
  <c r="BE6" i="5" l="1"/>
  <c r="BE5" i="5" s="1"/>
  <c r="AI153" i="5"/>
  <c r="AI169" i="5"/>
  <c r="AN232" i="5"/>
  <c r="AO232" i="5" s="1"/>
  <c r="AN393" i="5"/>
  <c r="AN38" i="5"/>
  <c r="AO38" i="5" s="1"/>
  <c r="V36" i="5"/>
  <c r="V29" i="5" s="1"/>
  <c r="V28" i="5" s="1"/>
  <c r="V27" i="5" s="1"/>
  <c r="V26" i="5" s="1"/>
  <c r="V6" i="5" s="1"/>
  <c r="V5" i="5" s="1"/>
  <c r="AG36" i="5"/>
  <c r="AG29" i="5" s="1"/>
  <c r="AG28" i="5" s="1"/>
  <c r="AG27" i="5" s="1"/>
  <c r="AG281" i="5"/>
  <c r="AN392" i="5"/>
  <c r="AO392" i="5" s="1"/>
  <c r="AN357" i="5"/>
  <c r="AO357" i="5" s="1"/>
  <c r="AN292" i="5"/>
  <c r="AO292" i="5" s="1"/>
  <c r="AN72" i="5"/>
  <c r="AO72" i="5" s="1"/>
  <c r="AA428" i="5"/>
  <c r="AA441" i="5" s="1"/>
  <c r="X26" i="5"/>
  <c r="X6" i="5" s="1"/>
  <c r="X5" i="5" s="1"/>
  <c r="AI441" i="5"/>
  <c r="AH28" i="5"/>
  <c r="AH27" i="5" s="1"/>
  <c r="AH26" i="5" s="1"/>
  <c r="AH6" i="5" s="1"/>
  <c r="AH5" i="5" s="1"/>
  <c r="AH428" i="5"/>
  <c r="AH441" i="5" s="1"/>
  <c r="Z26" i="5"/>
  <c r="Z6" i="5" s="1"/>
  <c r="Z5" i="5" s="1"/>
  <c r="Y26" i="5"/>
  <c r="Y6" i="5" s="1"/>
  <c r="Y5" i="5" s="1"/>
  <c r="AE428" i="5"/>
  <c r="AE441" i="5" s="1"/>
  <c r="AD26" i="5"/>
  <c r="AD6" i="5" s="1"/>
  <c r="AD5" i="5" s="1"/>
  <c r="AA26" i="5"/>
  <c r="AA6" i="5" s="1"/>
  <c r="AA5" i="5" s="1"/>
  <c r="AG438" i="5"/>
  <c r="AG195" i="5"/>
  <c r="AG169" i="5" s="1"/>
  <c r="AE26" i="5"/>
  <c r="AE6" i="5" s="1"/>
  <c r="AE5" i="5" s="1"/>
  <c r="AF394" i="5"/>
  <c r="AF393" i="5" s="1"/>
  <c r="AF26" i="5" s="1"/>
  <c r="AF6" i="5" s="1"/>
  <c r="AF5" i="5" s="1"/>
  <c r="AF428" i="5"/>
  <c r="AF441" i="5" s="1"/>
  <c r="AB394" i="5"/>
  <c r="AB393" i="5" s="1"/>
  <c r="AB26" i="5" s="1"/>
  <c r="AB6" i="5" s="1"/>
  <c r="AB5" i="5" s="1"/>
  <c r="AB428" i="5"/>
  <c r="AB441" i="5" s="1"/>
  <c r="AD85" i="3"/>
  <c r="AE85" i="3"/>
  <c r="AG85" i="3"/>
  <c r="AG83" i="3" s="1"/>
  <c r="AG82" i="3" s="1"/>
  <c r="AI85" i="3"/>
  <c r="AG87" i="3"/>
  <c r="AI87" i="3"/>
  <c r="AG76" i="3"/>
  <c r="AG75" i="3" s="1"/>
  <c r="AI76" i="3"/>
  <c r="AI75" i="3" s="1"/>
  <c r="AG67" i="3"/>
  <c r="AI67" i="3"/>
  <c r="AG62" i="3"/>
  <c r="AI62" i="3"/>
  <c r="AG59" i="3"/>
  <c r="AI59" i="3"/>
  <c r="AG50" i="3"/>
  <c r="AI50" i="3"/>
  <c r="AG53" i="3"/>
  <c r="AI53" i="3"/>
  <c r="AG43" i="3"/>
  <c r="AI43" i="3"/>
  <c r="AG36" i="3"/>
  <c r="AI36" i="3"/>
  <c r="AG32" i="3"/>
  <c r="AI32" i="3"/>
  <c r="AG30" i="3"/>
  <c r="AI30" i="3"/>
  <c r="AG27" i="3"/>
  <c r="AG26" i="3" s="1"/>
  <c r="AI27" i="3"/>
  <c r="AI26" i="3" s="1"/>
  <c r="AC67" i="3"/>
  <c r="AI26" i="5" l="1"/>
  <c r="AI6" i="5" s="1"/>
  <c r="AI5" i="5" s="1"/>
  <c r="AN37" i="5"/>
  <c r="AO37" i="5" s="1"/>
  <c r="AN231" i="5"/>
  <c r="AO231" i="5" s="1"/>
  <c r="AN391" i="5"/>
  <c r="AO391" i="5" s="1"/>
  <c r="AN356" i="5"/>
  <c r="AO356" i="5" s="1"/>
  <c r="AN389" i="5"/>
  <c r="AO389" i="5" s="1"/>
  <c r="AN291" i="5"/>
  <c r="AO291" i="5" s="1"/>
  <c r="AN71" i="5"/>
  <c r="AO71" i="5" s="1"/>
  <c r="AG393" i="5"/>
  <c r="AC393" i="5"/>
  <c r="AC26" i="5" s="1"/>
  <c r="AC6" i="5" s="1"/>
  <c r="AC5" i="5" s="1"/>
  <c r="AG428" i="5"/>
  <c r="AC428" i="5"/>
  <c r="AC441" i="5" s="1"/>
  <c r="AG29" i="3"/>
  <c r="AG35" i="3"/>
  <c r="AG34" i="3" s="1"/>
  <c r="AG61" i="3"/>
  <c r="AG58" i="3" s="1"/>
  <c r="AI83" i="3"/>
  <c r="AI82" i="3" s="1"/>
  <c r="AI74" i="3" s="1"/>
  <c r="AG74" i="3"/>
  <c r="AI29" i="3"/>
  <c r="AI61" i="3"/>
  <c r="AI58" i="3" s="1"/>
  <c r="AI35" i="3"/>
  <c r="AC43" i="3"/>
  <c r="AC50" i="3"/>
  <c r="AC14" i="3"/>
  <c r="AC23" i="3"/>
  <c r="AC27" i="3"/>
  <c r="AC26" i="3" s="1"/>
  <c r="AC30" i="3"/>
  <c r="AC32" i="3"/>
  <c r="AC36" i="3"/>
  <c r="AC53" i="3"/>
  <c r="AC59" i="3"/>
  <c r="AC62" i="3"/>
  <c r="AC61" i="3" s="1"/>
  <c r="AC76" i="3"/>
  <c r="AC75" i="3" s="1"/>
  <c r="AC85" i="3"/>
  <c r="AC83" i="3" s="1"/>
  <c r="AC82" i="3" s="1"/>
  <c r="AC87" i="3"/>
  <c r="AF89" i="3"/>
  <c r="AF70" i="3"/>
  <c r="AF66" i="3"/>
  <c r="AF45" i="3"/>
  <c r="AF24" i="3"/>
  <c r="AF20" i="3"/>
  <c r="AF16" i="3"/>
  <c r="AB87" i="3"/>
  <c r="AB85" i="3"/>
  <c r="AB83" i="3" s="1"/>
  <c r="AB82" i="3" s="1"/>
  <c r="AB76" i="3"/>
  <c r="AB75" i="3" s="1"/>
  <c r="AB67" i="3"/>
  <c r="AB62" i="3"/>
  <c r="AB59" i="3"/>
  <c r="AB53" i="3"/>
  <c r="AB50" i="3"/>
  <c r="AB43" i="3"/>
  <c r="AB36" i="3"/>
  <c r="AB32" i="3"/>
  <c r="AB30" i="3"/>
  <c r="AB27" i="3"/>
  <c r="AB26" i="3" s="1"/>
  <c r="AB23" i="3"/>
  <c r="AB14" i="3"/>
  <c r="AD53" i="3"/>
  <c r="AE53" i="3"/>
  <c r="AD87" i="3"/>
  <c r="AE87" i="3"/>
  <c r="AD83" i="3"/>
  <c r="AD82" i="3" s="1"/>
  <c r="AE83" i="3"/>
  <c r="AE82" i="3" s="1"/>
  <c r="AD76" i="3"/>
  <c r="AD75" i="3" s="1"/>
  <c r="AE76" i="3"/>
  <c r="AE75" i="3" s="1"/>
  <c r="AE67" i="3"/>
  <c r="AD67" i="3"/>
  <c r="AD62" i="3"/>
  <c r="AE62" i="3"/>
  <c r="AF49" i="3"/>
  <c r="AE43" i="3"/>
  <c r="AD43" i="3"/>
  <c r="AF17" i="3"/>
  <c r="AF18" i="3"/>
  <c r="AF19" i="3"/>
  <c r="AF21" i="3"/>
  <c r="AF22" i="3"/>
  <c r="AF28" i="3"/>
  <c r="AF27" i="3" s="1"/>
  <c r="AF26" i="3" s="1"/>
  <c r="AF31" i="3"/>
  <c r="AF30" i="3" s="1"/>
  <c r="AF37" i="3"/>
  <c r="AF41" i="3"/>
  <c r="AF42" i="3"/>
  <c r="AF44" i="3"/>
  <c r="AF46" i="3"/>
  <c r="AF47" i="3"/>
  <c r="AF54" i="3"/>
  <c r="AF60" i="3"/>
  <c r="AF59" i="3" s="1"/>
  <c r="AF63" i="3"/>
  <c r="AF64" i="3"/>
  <c r="AF65" i="3"/>
  <c r="AF68" i="3"/>
  <c r="AF69" i="3"/>
  <c r="AF71" i="3"/>
  <c r="AF77" i="3"/>
  <c r="AF78" i="3"/>
  <c r="AF81" i="3"/>
  <c r="AF84" i="3"/>
  <c r="AF86" i="3"/>
  <c r="AF88" i="3"/>
  <c r="AF15" i="3"/>
  <c r="AG15" i="3" s="1"/>
  <c r="AD59" i="3"/>
  <c r="AE59" i="3"/>
  <c r="AD50" i="3"/>
  <c r="AE50" i="3"/>
  <c r="AE36" i="3"/>
  <c r="AD32" i="3"/>
  <c r="AE32" i="3"/>
  <c r="AD30" i="3"/>
  <c r="AE30" i="3"/>
  <c r="AD27" i="3"/>
  <c r="AD26" i="3" s="1"/>
  <c r="AE27" i="3"/>
  <c r="AE26" i="3" s="1"/>
  <c r="AD23" i="3"/>
  <c r="AE23" i="3"/>
  <c r="AD14" i="3"/>
  <c r="AE14" i="3"/>
  <c r="AH16" i="3"/>
  <c r="AH17" i="3"/>
  <c r="AH18" i="3"/>
  <c r="AH19" i="3"/>
  <c r="AH20" i="3"/>
  <c r="AH21" i="3"/>
  <c r="AH22" i="3"/>
  <c r="AH24" i="3"/>
  <c r="AH28" i="3"/>
  <c r="AH27" i="3" s="1"/>
  <c r="AH26" i="3" s="1"/>
  <c r="AH31" i="3"/>
  <c r="AH30" i="3" s="1"/>
  <c r="AH33" i="3"/>
  <c r="AH32" i="3" s="1"/>
  <c r="AH41" i="3"/>
  <c r="AH42" i="3"/>
  <c r="AH44" i="3"/>
  <c r="AH47" i="3"/>
  <c r="AH51" i="3"/>
  <c r="AH50" i="3" s="1"/>
  <c r="AH54" i="3"/>
  <c r="AH53" i="3" s="1"/>
  <c r="AH60" i="3"/>
  <c r="AH59" i="3" s="1"/>
  <c r="AH63" i="3"/>
  <c r="AH64" i="3"/>
  <c r="AH65" i="3"/>
  <c r="AH66" i="3"/>
  <c r="AH68" i="3"/>
  <c r="AH69" i="3"/>
  <c r="AH70" i="3"/>
  <c r="AH77" i="3"/>
  <c r="AH78" i="3"/>
  <c r="AH81" i="3"/>
  <c r="AH84" i="3"/>
  <c r="AH86" i="3"/>
  <c r="AH85" i="3" s="1"/>
  <c r="AH88" i="3"/>
  <c r="AH89" i="3"/>
  <c r="Z26" i="3"/>
  <c r="Z87" i="3"/>
  <c r="Z85" i="3"/>
  <c r="Z83" i="3" s="1"/>
  <c r="Z82" i="3" s="1"/>
  <c r="Z76" i="3"/>
  <c r="Z75" i="3" s="1"/>
  <c r="Z61" i="3"/>
  <c r="Z59" i="3"/>
  <c r="Z53" i="3"/>
  <c r="Z50" i="3"/>
  <c r="Z36" i="3"/>
  <c r="Z35" i="3" s="1"/>
  <c r="Z30" i="3"/>
  <c r="Z29" i="3" s="1"/>
  <c r="Z23" i="3"/>
  <c r="Z13" i="3" s="1"/>
  <c r="AN390" i="5" l="1"/>
  <c r="AO390" i="5" s="1"/>
  <c r="AN388" i="5"/>
  <c r="AO388" i="5" s="1"/>
  <c r="AN355" i="5"/>
  <c r="AO355" i="5" s="1"/>
  <c r="AN341" i="5"/>
  <c r="AO341" i="5" s="1"/>
  <c r="AN289" i="5"/>
  <c r="AO289" i="5" s="1"/>
  <c r="AN230" i="5"/>
  <c r="AO230" i="5" s="1"/>
  <c r="AN70" i="5"/>
  <c r="AO70" i="5" s="1"/>
  <c r="AC13" i="3"/>
  <c r="AD74" i="3"/>
  <c r="AB61" i="3"/>
  <c r="AB58" i="3" s="1"/>
  <c r="AB13" i="3"/>
  <c r="AC29" i="3"/>
  <c r="AB29" i="3"/>
  <c r="AC58" i="3"/>
  <c r="AH83" i="3"/>
  <c r="AH82" i="3" s="1"/>
  <c r="AB74" i="3"/>
  <c r="AG14" i="3"/>
  <c r="AG13" i="3" s="1"/>
  <c r="AG12" i="3" s="1"/>
  <c r="AG11" i="3" s="1"/>
  <c r="AG10" i="3" s="1"/>
  <c r="AH76" i="3"/>
  <c r="AH75" i="3" s="1"/>
  <c r="AH15" i="3"/>
  <c r="AH14" i="3" s="1"/>
  <c r="AH67" i="3"/>
  <c r="AH62" i="3"/>
  <c r="AH43" i="3"/>
  <c r="AH36" i="3"/>
  <c r="AF85" i="3"/>
  <c r="AB35" i="3"/>
  <c r="AB34" i="3" s="1"/>
  <c r="AC35" i="3"/>
  <c r="AC34" i="3" s="1"/>
  <c r="AH87" i="3"/>
  <c r="AH29" i="3"/>
  <c r="AI13" i="3"/>
  <c r="AI12" i="3" s="1"/>
  <c r="AI11" i="3" s="1"/>
  <c r="AI10" i="3" s="1"/>
  <c r="AF53" i="3"/>
  <c r="AC74" i="3"/>
  <c r="AF51" i="3"/>
  <c r="AF50" i="3" s="1"/>
  <c r="AF33" i="3"/>
  <c r="AF32" i="3" s="1"/>
  <c r="AF29" i="3" s="1"/>
  <c r="AF43" i="3"/>
  <c r="AF87" i="3"/>
  <c r="AD61" i="3"/>
  <c r="AD58" i="3" s="1"/>
  <c r="AF76" i="3"/>
  <c r="AF75" i="3" s="1"/>
  <c r="AF62" i="3"/>
  <c r="AF23" i="3"/>
  <c r="AD13" i="3"/>
  <c r="AF67" i="3"/>
  <c r="AE74" i="3"/>
  <c r="AE61" i="3"/>
  <c r="AE58" i="3" s="1"/>
  <c r="AE29" i="3"/>
  <c r="AF14" i="3"/>
  <c r="AD29" i="3"/>
  <c r="AD35" i="3"/>
  <c r="AD34" i="3" s="1"/>
  <c r="AF83" i="3"/>
  <c r="AF82" i="3" s="1"/>
  <c r="AE35" i="3"/>
  <c r="AE34" i="3" s="1"/>
  <c r="AF36" i="3"/>
  <c r="AE13" i="3"/>
  <c r="Z74" i="3"/>
  <c r="Z58" i="3"/>
  <c r="Z34" i="3"/>
  <c r="Z12" i="3"/>
  <c r="Y85" i="3"/>
  <c r="Y83" i="3" s="1"/>
  <c r="Y82" i="3" s="1"/>
  <c r="AA14" i="3"/>
  <c r="AA23" i="3"/>
  <c r="AH23" i="3" s="1"/>
  <c r="AA27" i="3"/>
  <c r="AA26" i="3" s="1"/>
  <c r="AA30" i="3"/>
  <c r="AA32" i="3"/>
  <c r="AA36" i="3"/>
  <c r="AA43" i="3"/>
  <c r="AA50" i="3"/>
  <c r="AA53" i="3"/>
  <c r="AA59" i="3"/>
  <c r="AA62" i="3"/>
  <c r="AA76" i="3"/>
  <c r="AA75" i="3" s="1"/>
  <c r="AA85" i="3"/>
  <c r="AA87" i="3"/>
  <c r="Y87" i="3"/>
  <c r="Y76" i="3"/>
  <c r="Y75" i="3" s="1"/>
  <c r="Y67" i="3"/>
  <c r="Y62" i="3"/>
  <c r="Y59" i="3"/>
  <c r="Y53" i="3"/>
  <c r="Y50" i="3"/>
  <c r="Y43" i="3"/>
  <c r="Y36" i="3"/>
  <c r="Y32" i="3"/>
  <c r="Y30" i="3"/>
  <c r="Y27" i="3"/>
  <c r="Y26" i="3" s="1"/>
  <c r="Y23" i="3"/>
  <c r="Y14" i="3"/>
  <c r="X85" i="3"/>
  <c r="X83" i="3" s="1"/>
  <c r="X82" i="3" s="1"/>
  <c r="W85" i="3"/>
  <c r="X87" i="3"/>
  <c r="X62" i="3"/>
  <c r="W62" i="3"/>
  <c r="X76" i="3"/>
  <c r="X75" i="3" s="1"/>
  <c r="X67" i="3"/>
  <c r="X59" i="3"/>
  <c r="X53" i="3"/>
  <c r="X50" i="3"/>
  <c r="X43" i="3"/>
  <c r="X36" i="3"/>
  <c r="X32" i="3"/>
  <c r="X30" i="3"/>
  <c r="X27" i="3"/>
  <c r="X26" i="3" s="1"/>
  <c r="X23" i="3"/>
  <c r="X14" i="3"/>
  <c r="AN354" i="5" l="1"/>
  <c r="AO354" i="5" s="1"/>
  <c r="AN340" i="5"/>
  <c r="AO340" i="5" s="1"/>
  <c r="AB12" i="3"/>
  <c r="AB11" i="3" s="1"/>
  <c r="AB10" i="3" s="1"/>
  <c r="AF61" i="3"/>
  <c r="AF58" i="3" s="1"/>
  <c r="AC12" i="3"/>
  <c r="AC11" i="3" s="1"/>
  <c r="AC10" i="3" s="1"/>
  <c r="AN387" i="5"/>
  <c r="AO387" i="5" s="1"/>
  <c r="AN288" i="5"/>
  <c r="AO288" i="5" s="1"/>
  <c r="AN228" i="5"/>
  <c r="AO228" i="5" s="1"/>
  <c r="AN69" i="5"/>
  <c r="AO69" i="5" s="1"/>
  <c r="AH61" i="3"/>
  <c r="AH58" i="3" s="1"/>
  <c r="AH35" i="3"/>
  <c r="AH34" i="3" s="1"/>
  <c r="AH74" i="3"/>
  <c r="AH13" i="3"/>
  <c r="AF13" i="3"/>
  <c r="AF12" i="3" s="1"/>
  <c r="AF74" i="3"/>
  <c r="AD12" i="3"/>
  <c r="AD11" i="3" s="1"/>
  <c r="AD10" i="3" s="1"/>
  <c r="AE12" i="3"/>
  <c r="AE11" i="3" s="1"/>
  <c r="AE10" i="3" s="1"/>
  <c r="AF35" i="3"/>
  <c r="AF34" i="3" s="1"/>
  <c r="Z11" i="3"/>
  <c r="Z10" i="3" s="1"/>
  <c r="AA29" i="3"/>
  <c r="AA83" i="3"/>
  <c r="AA82" i="3" s="1"/>
  <c r="Y29" i="3"/>
  <c r="AA67" i="3"/>
  <c r="AA13" i="3"/>
  <c r="Y13" i="3"/>
  <c r="AA35" i="3"/>
  <c r="Y74" i="3"/>
  <c r="Y61" i="3"/>
  <c r="Y35" i="3"/>
  <c r="X61" i="3"/>
  <c r="X58" i="3" s="1"/>
  <c r="X35" i="3"/>
  <c r="X34" i="3" s="1"/>
  <c r="X74" i="3"/>
  <c r="X29" i="3"/>
  <c r="X13" i="3"/>
  <c r="W76" i="3"/>
  <c r="V76" i="3"/>
  <c r="U81" i="3"/>
  <c r="W14" i="3"/>
  <c r="AN68" i="5" l="1"/>
  <c r="AO68" i="5" s="1"/>
  <c r="AN339" i="5"/>
  <c r="AO339" i="5" s="1"/>
  <c r="AN386" i="5"/>
  <c r="AO386" i="5" s="1"/>
  <c r="AN287" i="5"/>
  <c r="AO287" i="5" s="1"/>
  <c r="AN353" i="5"/>
  <c r="AO353" i="5" s="1"/>
  <c r="AK385" i="5"/>
  <c r="AK384" i="5" s="1"/>
  <c r="AN227" i="5"/>
  <c r="AO227" i="5" s="1"/>
  <c r="AF11" i="3"/>
  <c r="AF10" i="3" s="1"/>
  <c r="AH12" i="3"/>
  <c r="AH11" i="3" s="1"/>
  <c r="AH10" i="3" s="1"/>
  <c r="AA61" i="3"/>
  <c r="Y12" i="3"/>
  <c r="AA74" i="3"/>
  <c r="AA34" i="3"/>
  <c r="AA12" i="3"/>
  <c r="Y58" i="3"/>
  <c r="Y34" i="3"/>
  <c r="X12" i="3"/>
  <c r="X11" i="3" s="1"/>
  <c r="X10" i="3" s="1"/>
  <c r="W53" i="3"/>
  <c r="W50" i="3"/>
  <c r="W43" i="3"/>
  <c r="W87" i="3"/>
  <c r="W83" i="3"/>
  <c r="W82" i="3" s="1"/>
  <c r="W75" i="3"/>
  <c r="W67" i="3"/>
  <c r="W59" i="3"/>
  <c r="W36" i="3"/>
  <c r="W32" i="3"/>
  <c r="W30" i="3"/>
  <c r="W27" i="3"/>
  <c r="W26" i="3" s="1"/>
  <c r="W23" i="3"/>
  <c r="S43" i="3"/>
  <c r="T43" i="3"/>
  <c r="V43" i="3"/>
  <c r="R43" i="3"/>
  <c r="T87" i="3"/>
  <c r="V87" i="3"/>
  <c r="T85" i="3"/>
  <c r="V85" i="3"/>
  <c r="T83" i="3"/>
  <c r="V83" i="3"/>
  <c r="T76" i="3"/>
  <c r="T75" i="3" s="1"/>
  <c r="V75" i="3"/>
  <c r="T67" i="3"/>
  <c r="V67" i="3"/>
  <c r="T62" i="3"/>
  <c r="V62" i="3"/>
  <c r="T59" i="3"/>
  <c r="V59" i="3"/>
  <c r="T50" i="3"/>
  <c r="V50" i="3"/>
  <c r="T36" i="3"/>
  <c r="V36" i="3"/>
  <c r="T32" i="3"/>
  <c r="V32" i="3"/>
  <c r="T30" i="3"/>
  <c r="V30" i="3"/>
  <c r="T27" i="3"/>
  <c r="T26" i="3" s="1"/>
  <c r="V27" i="3"/>
  <c r="V26" i="3" s="1"/>
  <c r="T23" i="3"/>
  <c r="U23" i="3"/>
  <c r="V23" i="3"/>
  <c r="T14" i="3"/>
  <c r="V14" i="3"/>
  <c r="S18" i="3"/>
  <c r="S50" i="3"/>
  <c r="R50" i="3"/>
  <c r="S87" i="3"/>
  <c r="S85" i="3"/>
  <c r="S83" i="3"/>
  <c r="S76" i="3"/>
  <c r="S75" i="3" s="1"/>
  <c r="S67" i="3"/>
  <c r="S62" i="3"/>
  <c r="S59" i="3"/>
  <c r="S36" i="3"/>
  <c r="S32" i="3"/>
  <c r="S30" i="3"/>
  <c r="S27" i="3"/>
  <c r="S26" i="3" s="1"/>
  <c r="Q23" i="3"/>
  <c r="R23" i="3"/>
  <c r="S23" i="3"/>
  <c r="S21" i="3"/>
  <c r="S14" i="3"/>
  <c r="U15" i="3"/>
  <c r="U14" i="3" s="1"/>
  <c r="U19" i="3"/>
  <c r="U28" i="3"/>
  <c r="U27" i="3" s="1"/>
  <c r="U26" i="3" s="1"/>
  <c r="U31" i="3"/>
  <c r="U30" i="3" s="1"/>
  <c r="U33" i="3"/>
  <c r="U32" i="3" s="1"/>
  <c r="U37" i="3"/>
  <c r="U42" i="3"/>
  <c r="U44" i="3"/>
  <c r="U43" i="3" s="1"/>
  <c r="U50" i="3"/>
  <c r="U60" i="3"/>
  <c r="U59" i="3" s="1"/>
  <c r="U63" i="3"/>
  <c r="U64" i="3"/>
  <c r="U68" i="3"/>
  <c r="U70" i="3"/>
  <c r="U77" i="3"/>
  <c r="U76" i="3" s="1"/>
  <c r="U75" i="3" s="1"/>
  <c r="U84" i="3"/>
  <c r="U83" i="3" s="1"/>
  <c r="U85" i="3"/>
  <c r="U88" i="3"/>
  <c r="U89" i="3"/>
  <c r="O85" i="3"/>
  <c r="P85" i="3"/>
  <c r="Q85" i="3"/>
  <c r="R85" i="3"/>
  <c r="N85" i="3"/>
  <c r="R87" i="3"/>
  <c r="R83" i="3"/>
  <c r="Q76" i="3"/>
  <c r="Q75" i="3" s="1"/>
  <c r="R76" i="3"/>
  <c r="R75" i="3" s="1"/>
  <c r="P76" i="3"/>
  <c r="P75" i="3" s="1"/>
  <c r="R67" i="3"/>
  <c r="R62" i="3"/>
  <c r="R59" i="3"/>
  <c r="R36" i="3"/>
  <c r="R32" i="3"/>
  <c r="R30" i="3"/>
  <c r="R27" i="3"/>
  <c r="R26" i="3" s="1"/>
  <c r="P21" i="3"/>
  <c r="Q21" i="3"/>
  <c r="R21" i="3"/>
  <c r="Q18" i="3"/>
  <c r="R18" i="3"/>
  <c r="R14" i="3"/>
  <c r="Q87" i="3"/>
  <c r="Q83" i="3"/>
  <c r="Q14" i="3"/>
  <c r="Q36" i="3"/>
  <c r="Q43" i="3"/>
  <c r="Q50" i="3"/>
  <c r="Q62" i="3"/>
  <c r="Q67" i="3"/>
  <c r="Q59" i="3"/>
  <c r="Q27" i="3"/>
  <c r="Q26" i="3" s="1"/>
  <c r="Q30" i="3"/>
  <c r="Q32" i="3"/>
  <c r="P14" i="3"/>
  <c r="P18" i="3"/>
  <c r="P23" i="3"/>
  <c r="P26" i="3"/>
  <c r="P30" i="3"/>
  <c r="P32" i="3"/>
  <c r="P36" i="3"/>
  <c r="P43" i="3"/>
  <c r="P50" i="3"/>
  <c r="P62" i="3"/>
  <c r="P67" i="3"/>
  <c r="P59" i="3"/>
  <c r="P83" i="3"/>
  <c r="P87" i="3"/>
  <c r="O14" i="3"/>
  <c r="O18" i="3"/>
  <c r="O21" i="3"/>
  <c r="O23" i="3"/>
  <c r="O27" i="3"/>
  <c r="O26" i="3" s="1"/>
  <c r="O30" i="3"/>
  <c r="O32" i="3"/>
  <c r="O36" i="3"/>
  <c r="O43" i="3"/>
  <c r="O50" i="3"/>
  <c r="O62" i="3"/>
  <c r="O67" i="3"/>
  <c r="O59" i="3"/>
  <c r="O76" i="3"/>
  <c r="O75" i="3" s="1"/>
  <c r="O83" i="3"/>
  <c r="O87" i="3"/>
  <c r="N14" i="3"/>
  <c r="N18" i="3"/>
  <c r="N21" i="3"/>
  <c r="N23" i="3"/>
  <c r="N27" i="3"/>
  <c r="N26" i="3" s="1"/>
  <c r="N30" i="3"/>
  <c r="N32" i="3"/>
  <c r="N36" i="3"/>
  <c r="N43" i="3"/>
  <c r="N50" i="3"/>
  <c r="N62" i="3"/>
  <c r="N67" i="3"/>
  <c r="N59" i="3"/>
  <c r="N76" i="3"/>
  <c r="N75" i="3" s="1"/>
  <c r="N83" i="3"/>
  <c r="N87" i="3"/>
  <c r="M43" i="3"/>
  <c r="K14" i="3"/>
  <c r="K18" i="3"/>
  <c r="K21" i="3"/>
  <c r="K23" i="3"/>
  <c r="K27" i="3"/>
  <c r="K26" i="3" s="1"/>
  <c r="K30" i="3"/>
  <c r="K32" i="3"/>
  <c r="K36" i="3"/>
  <c r="K43" i="3"/>
  <c r="K62" i="3"/>
  <c r="K67" i="3"/>
  <c r="K59" i="3"/>
  <c r="K76" i="3"/>
  <c r="K75" i="3" s="1"/>
  <c r="K85" i="3"/>
  <c r="K83" i="3"/>
  <c r="K87" i="3"/>
  <c r="L14" i="3"/>
  <c r="L18" i="3"/>
  <c r="L21" i="3"/>
  <c r="L23" i="3"/>
  <c r="L27" i="3"/>
  <c r="L26" i="3" s="1"/>
  <c r="L30" i="3"/>
  <c r="L32" i="3"/>
  <c r="L36" i="3"/>
  <c r="L43" i="3"/>
  <c r="L62" i="3"/>
  <c r="L67" i="3"/>
  <c r="L59" i="3"/>
  <c r="L76" i="3"/>
  <c r="L75" i="3" s="1"/>
  <c r="L85" i="3"/>
  <c r="L83" i="3"/>
  <c r="L87" i="3"/>
  <c r="M14" i="3"/>
  <c r="M18" i="3"/>
  <c r="M21" i="3"/>
  <c r="M23" i="3"/>
  <c r="M27" i="3"/>
  <c r="M26" i="3" s="1"/>
  <c r="M30" i="3"/>
  <c r="M32" i="3"/>
  <c r="M36" i="3"/>
  <c r="M35" i="3" s="1"/>
  <c r="M34" i="3" s="1"/>
  <c r="M62" i="3"/>
  <c r="M67" i="3"/>
  <c r="M59" i="3"/>
  <c r="M76" i="3"/>
  <c r="M75" i="3" s="1"/>
  <c r="M85" i="3"/>
  <c r="M83" i="3"/>
  <c r="M87" i="3"/>
  <c r="AN385" i="5" l="1"/>
  <c r="AO385" i="5" s="1"/>
  <c r="AN286" i="5"/>
  <c r="AO286" i="5" s="1"/>
  <c r="AN338" i="5"/>
  <c r="AO338" i="5" s="1"/>
  <c r="AN352" i="5"/>
  <c r="AO352" i="5" s="1"/>
  <c r="AK381" i="5"/>
  <c r="AN334" i="5"/>
  <c r="AO334" i="5" s="1"/>
  <c r="AN226" i="5"/>
  <c r="AO226" i="5" s="1"/>
  <c r="AN66" i="5"/>
  <c r="AO66" i="5" s="1"/>
  <c r="T35" i="3"/>
  <c r="T34" i="3" s="1"/>
  <c r="AA58" i="3"/>
  <c r="Y11" i="3"/>
  <c r="Y10" i="3" s="1"/>
  <c r="S35" i="3"/>
  <c r="S34" i="3" s="1"/>
  <c r="Q13" i="3"/>
  <c r="T29" i="3"/>
  <c r="Q82" i="3"/>
  <c r="Q74" i="3" s="1"/>
  <c r="T61" i="3"/>
  <c r="T58" i="3" s="1"/>
  <c r="S82" i="3"/>
  <c r="S74" i="3" s="1"/>
  <c r="R61" i="3"/>
  <c r="R58" i="3" s="1"/>
  <c r="N82" i="3"/>
  <c r="N74" i="3" s="1"/>
  <c r="O82" i="3"/>
  <c r="O74" i="3" s="1"/>
  <c r="S29" i="3"/>
  <c r="S61" i="3"/>
  <c r="S58" i="3" s="1"/>
  <c r="R35" i="3"/>
  <c r="R34" i="3" s="1"/>
  <c r="U82" i="3"/>
  <c r="S13" i="3"/>
  <c r="M82" i="3"/>
  <c r="M74" i="3" s="1"/>
  <c r="R29" i="3"/>
  <c r="R82" i="3"/>
  <c r="R74" i="3" s="1"/>
  <c r="P82" i="3"/>
  <c r="P74" i="3" s="1"/>
  <c r="T82" i="3"/>
  <c r="T74" i="3" s="1"/>
  <c r="T13" i="3"/>
  <c r="W13" i="3"/>
  <c r="L35" i="3"/>
  <c r="L34" i="3" s="1"/>
  <c r="K82" i="3"/>
  <c r="K74" i="3" s="1"/>
  <c r="V35" i="3"/>
  <c r="V34" i="3" s="1"/>
  <c r="L82" i="3"/>
  <c r="L74" i="3" s="1"/>
  <c r="L61" i="3"/>
  <c r="L58" i="3" s="1"/>
  <c r="L13" i="3"/>
  <c r="P35" i="3"/>
  <c r="P34" i="3" s="1"/>
  <c r="K29" i="3"/>
  <c r="N29" i="3"/>
  <c r="P61" i="3"/>
  <c r="P58" i="3" s="1"/>
  <c r="P13" i="3"/>
  <c r="V82" i="3"/>
  <c r="V74" i="3" s="1"/>
  <c r="W61" i="3"/>
  <c r="W58" i="3" s="1"/>
  <c r="W35" i="3"/>
  <c r="W34" i="3" s="1"/>
  <c r="W29" i="3"/>
  <c r="N13" i="3"/>
  <c r="Q35" i="3"/>
  <c r="Q34" i="3" s="1"/>
  <c r="M29" i="3"/>
  <c r="U87" i="3"/>
  <c r="Q61" i="3"/>
  <c r="Q58" i="3" s="1"/>
  <c r="U62" i="3"/>
  <c r="U67" i="3"/>
  <c r="U36" i="3"/>
  <c r="U35" i="3" s="1"/>
  <c r="U34" i="3" s="1"/>
  <c r="O29" i="3"/>
  <c r="M13" i="3"/>
  <c r="O13" i="3"/>
  <c r="V13" i="3"/>
  <c r="U29" i="3"/>
  <c r="L29" i="3"/>
  <c r="K61" i="3"/>
  <c r="K58" i="3" s="1"/>
  <c r="O61" i="3"/>
  <c r="O58" i="3" s="1"/>
  <c r="O35" i="3"/>
  <c r="O34" i="3" s="1"/>
  <c r="P29" i="3"/>
  <c r="Q29" i="3"/>
  <c r="U18" i="3"/>
  <c r="U13" i="3" s="1"/>
  <c r="M61" i="3"/>
  <c r="M58" i="3" s="1"/>
  <c r="K35" i="3"/>
  <c r="K34" i="3" s="1"/>
  <c r="K13" i="3"/>
  <c r="N61" i="3"/>
  <c r="N58" i="3" s="1"/>
  <c r="N35" i="3"/>
  <c r="N34" i="3" s="1"/>
  <c r="R13" i="3"/>
  <c r="V61" i="3"/>
  <c r="V58" i="3" s="1"/>
  <c r="V29" i="3"/>
  <c r="AN333" i="5" l="1"/>
  <c r="AO333" i="5" s="1"/>
  <c r="AN384" i="5"/>
  <c r="AO384" i="5" s="1"/>
  <c r="AN350" i="5"/>
  <c r="AO350" i="5" s="1"/>
  <c r="AN285" i="5"/>
  <c r="AO285" i="5" s="1"/>
  <c r="AN336" i="5"/>
  <c r="AO336" i="5" s="1"/>
  <c r="AK380" i="5"/>
  <c r="AK431" i="5"/>
  <c r="AN225" i="5"/>
  <c r="AO225" i="5" s="1"/>
  <c r="AN65" i="5"/>
  <c r="AO65" i="5" s="1"/>
  <c r="S12" i="3"/>
  <c r="S11" i="3" s="1"/>
  <c r="S10" i="3" s="1"/>
  <c r="AA11" i="3"/>
  <c r="AA10" i="3" s="1"/>
  <c r="Q12" i="3"/>
  <c r="Q11" i="3" s="1"/>
  <c r="Q10" i="3" s="1"/>
  <c r="N12" i="3"/>
  <c r="N11" i="3" s="1"/>
  <c r="N10" i="3" s="1"/>
  <c r="R12" i="3"/>
  <c r="R11" i="3" s="1"/>
  <c r="T12" i="3"/>
  <c r="T11" i="3" s="1"/>
  <c r="T10" i="3" s="1"/>
  <c r="P12" i="3"/>
  <c r="P11" i="3" s="1"/>
  <c r="P10" i="3" s="1"/>
  <c r="O12" i="3"/>
  <c r="O11" i="3" s="1"/>
  <c r="O10" i="3" s="1"/>
  <c r="M12" i="3"/>
  <c r="M11" i="3" s="1"/>
  <c r="M10" i="3" s="1"/>
  <c r="U61" i="3"/>
  <c r="U58" i="3" s="1"/>
  <c r="U74" i="3"/>
  <c r="L12" i="3"/>
  <c r="L11" i="3" s="1"/>
  <c r="L10" i="3" s="1"/>
  <c r="K12" i="3"/>
  <c r="K11" i="3" s="1"/>
  <c r="K10" i="3" s="1"/>
  <c r="V12" i="3"/>
  <c r="V11" i="3" s="1"/>
  <c r="V10" i="3" s="1"/>
  <c r="U12" i="3"/>
  <c r="W12" i="3"/>
  <c r="AN283" i="5" l="1"/>
  <c r="AO283" i="5" s="1"/>
  <c r="AN381" i="5"/>
  <c r="AO381" i="5" s="1"/>
  <c r="AO431" i="5" s="1"/>
  <c r="AN335" i="5"/>
  <c r="AO335" i="5" s="1"/>
  <c r="AN349" i="5"/>
  <c r="AO349" i="5" s="1"/>
  <c r="AN332" i="5"/>
  <c r="AO332" i="5" s="1"/>
  <c r="AK379" i="5"/>
  <c r="AN64" i="5"/>
  <c r="AO64" i="5" s="1"/>
  <c r="U11" i="3"/>
  <c r="U10" i="3" s="1"/>
  <c r="R10" i="3"/>
  <c r="AN282" i="5" l="1"/>
  <c r="AO282" i="5" s="1"/>
  <c r="AN331" i="5"/>
  <c r="AO331" i="5" s="1"/>
  <c r="AN380" i="5"/>
  <c r="AO380" i="5" s="1"/>
  <c r="AN431" i="5"/>
  <c r="AN348" i="5"/>
  <c r="AO348" i="5" s="1"/>
  <c r="AN327" i="5"/>
  <c r="AO327" i="5" s="1"/>
  <c r="AN63" i="5"/>
  <c r="AO63" i="5" s="1"/>
  <c r="AN326" i="5" l="1"/>
  <c r="AO326" i="5" s="1"/>
  <c r="AN329" i="5"/>
  <c r="AO329" i="5" s="1"/>
  <c r="AN379" i="5"/>
  <c r="AO379" i="5" s="1"/>
  <c r="AN347" i="5"/>
  <c r="AO347" i="5" s="1"/>
  <c r="AK346" i="5"/>
  <c r="AN324" i="5"/>
  <c r="AO324" i="5" s="1"/>
  <c r="AN325" i="5"/>
  <c r="AO325" i="5" s="1"/>
  <c r="AN62" i="5"/>
  <c r="AO62" i="5" s="1"/>
  <c r="W74" i="3"/>
  <c r="AN323" i="5" l="1"/>
  <c r="AO323" i="5" s="1"/>
  <c r="AN346" i="5"/>
  <c r="AO346" i="5" s="1"/>
  <c r="AN328" i="5"/>
  <c r="AO328" i="5" s="1"/>
  <c r="AK345" i="5"/>
  <c r="AN280" i="5"/>
  <c r="AO280" i="5" s="1"/>
  <c r="AN61" i="5"/>
  <c r="AO61" i="5" s="1"/>
  <c r="W11" i="3"/>
  <c r="AN322" i="5" l="1"/>
  <c r="AO322" i="5" s="1"/>
  <c r="AN345" i="5"/>
  <c r="AO345" i="5" s="1"/>
  <c r="AK343" i="5"/>
  <c r="AK436" i="5"/>
  <c r="AN279" i="5"/>
  <c r="AO279" i="5" s="1"/>
  <c r="AN60" i="5"/>
  <c r="AO60" i="5" s="1"/>
  <c r="W10" i="3"/>
  <c r="AG259" i="5"/>
  <c r="AG258" i="5" s="1"/>
  <c r="AN321" i="5" l="1"/>
  <c r="AO321" i="5" s="1"/>
  <c r="AN343" i="5"/>
  <c r="AK342" i="5"/>
  <c r="AK435" i="5"/>
  <c r="AN278" i="5"/>
  <c r="AO278" i="5" s="1"/>
  <c r="AN59" i="5"/>
  <c r="AO59" i="5" s="1"/>
  <c r="AG254" i="5"/>
  <c r="AG433" i="5" s="1"/>
  <c r="AG441" i="5" s="1"/>
  <c r="AG253" i="5"/>
  <c r="AG252" i="5" s="1"/>
  <c r="AG26" i="5" s="1"/>
  <c r="AG6" i="5" s="1"/>
  <c r="AG5" i="5" s="1"/>
  <c r="AN435" i="5" l="1"/>
  <c r="AO343" i="5"/>
  <c r="AO435" i="5" s="1"/>
  <c r="AN317" i="5"/>
  <c r="AO317" i="5" s="1"/>
  <c r="AO436" i="5" s="1"/>
  <c r="AN342" i="5"/>
  <c r="AO342" i="5" s="1"/>
  <c r="AN277" i="5"/>
  <c r="AO277" i="5" s="1"/>
  <c r="AK315" i="5"/>
  <c r="AN314" i="5"/>
  <c r="AO314" i="5" s="1"/>
  <c r="AK312" i="5"/>
  <c r="AN58" i="5"/>
  <c r="AO58" i="5" s="1"/>
  <c r="AN276" i="5" l="1"/>
  <c r="AO276" i="5" s="1"/>
  <c r="AN316" i="5"/>
  <c r="AO316" i="5" s="1"/>
  <c r="AN436" i="5"/>
  <c r="AN312" i="5"/>
  <c r="AO312" i="5" s="1"/>
  <c r="AN313" i="5"/>
  <c r="AO313" i="5" s="1"/>
  <c r="AK311" i="5"/>
  <c r="AN213" i="5"/>
  <c r="AO213" i="5" s="1"/>
  <c r="AN57" i="5"/>
  <c r="AN56" i="5" l="1"/>
  <c r="AO56" i="5" s="1"/>
  <c r="AO57" i="5"/>
  <c r="AN311" i="5"/>
  <c r="AO311" i="5" s="1"/>
  <c r="AN275" i="5"/>
  <c r="AO275" i="5" s="1"/>
  <c r="AN315" i="5"/>
  <c r="AO315" i="5" s="1"/>
  <c r="AK309" i="5"/>
  <c r="AN211" i="5"/>
  <c r="AO211" i="5" s="1"/>
  <c r="AN55" i="5"/>
  <c r="AO55" i="5" s="1"/>
  <c r="AN309" i="5" l="1"/>
  <c r="AO309" i="5" s="1"/>
  <c r="AO440" i="5" s="1"/>
  <c r="AN268" i="5"/>
  <c r="AO268" i="5" s="1"/>
  <c r="AN267" i="5"/>
  <c r="AO267" i="5" s="1"/>
  <c r="AK308" i="5"/>
  <c r="AK440" i="5"/>
  <c r="AN210" i="5"/>
  <c r="AO210" i="5" s="1"/>
  <c r="AN53" i="5"/>
  <c r="AO53" i="5" s="1"/>
  <c r="AN209" i="5" l="1"/>
  <c r="AO209" i="5" s="1"/>
  <c r="AN308" i="5"/>
  <c r="AO308" i="5" s="1"/>
  <c r="AN440" i="5"/>
  <c r="AK281" i="5"/>
  <c r="AN52" i="5"/>
  <c r="AO52" i="5" s="1"/>
  <c r="AN281" i="5" l="1"/>
  <c r="AO281" i="5" s="1"/>
  <c r="AN208" i="5"/>
  <c r="AO208" i="5" s="1"/>
  <c r="AN266" i="5"/>
  <c r="AO266" i="5" s="1"/>
  <c r="AN51" i="5"/>
  <c r="AO51" i="5" s="1"/>
  <c r="AN50" i="5" l="1"/>
  <c r="AO50" i="5" s="1"/>
  <c r="AN265" i="5"/>
  <c r="AO265" i="5" s="1"/>
  <c r="AN207" i="5"/>
  <c r="AO207" i="5" s="1"/>
  <c r="AK49" i="5"/>
  <c r="AK36" i="5" s="1"/>
  <c r="AK29" i="5" s="1"/>
  <c r="AK28" i="5" s="1"/>
  <c r="AK27" i="5" s="1"/>
  <c r="AN49" i="5" l="1"/>
  <c r="AO49" i="5" s="1"/>
  <c r="AN264" i="5"/>
  <c r="AO264" i="5" s="1"/>
  <c r="AN204" i="5"/>
  <c r="AO204" i="5" s="1"/>
  <c r="AN203" i="5" l="1"/>
  <c r="AO203" i="5" s="1"/>
  <c r="AN36" i="5"/>
  <c r="AO36" i="5" s="1"/>
  <c r="AN263" i="5"/>
  <c r="AN260" i="5" l="1"/>
  <c r="AO260" i="5" s="1"/>
  <c r="AO263" i="5"/>
  <c r="AN202" i="5"/>
  <c r="AO202" i="5" s="1"/>
  <c r="AN29" i="5"/>
  <c r="AO29" i="5" s="1"/>
  <c r="AK259" i="5"/>
  <c r="AK428" i="5"/>
  <c r="AN201" i="5" l="1"/>
  <c r="AO201" i="5" s="1"/>
  <c r="AN28" i="5"/>
  <c r="AO28" i="5" s="1"/>
  <c r="AN259" i="5"/>
  <c r="AO259" i="5" s="1"/>
  <c r="AN428" i="5"/>
  <c r="AK258" i="5"/>
  <c r="AN258" i="5" l="1"/>
  <c r="AO258" i="5" s="1"/>
  <c r="AN196" i="5"/>
  <c r="AN27" i="5"/>
  <c r="AO27" i="5" s="1"/>
  <c r="AK254" i="5"/>
  <c r="AK253" i="5"/>
  <c r="AK438" i="5"/>
  <c r="AN438" i="5" l="1"/>
  <c r="AO196" i="5"/>
  <c r="AO438" i="5" s="1"/>
  <c r="AN253" i="5"/>
  <c r="AO253" i="5" s="1"/>
  <c r="AN254" i="5"/>
  <c r="AO254" i="5" s="1"/>
  <c r="AN195" i="5"/>
  <c r="AO195" i="5" s="1"/>
  <c r="AK433" i="5"/>
  <c r="AK252" i="5"/>
  <c r="AN252" i="5" l="1"/>
  <c r="AO252" i="5" s="1"/>
  <c r="AN194" i="5"/>
  <c r="AO194" i="5" s="1"/>
  <c r="AN193" i="5" l="1"/>
  <c r="AO193" i="5" s="1"/>
  <c r="AK439" i="5"/>
  <c r="AN192" i="5" l="1"/>
  <c r="AO192" i="5" s="1"/>
  <c r="AN186" i="5"/>
  <c r="AO186" i="5" s="1"/>
  <c r="AN191" i="5" l="1"/>
  <c r="AO191" i="5" s="1"/>
  <c r="AN184" i="5"/>
  <c r="AO184" i="5" s="1"/>
  <c r="AN188" i="5" l="1"/>
  <c r="AO188" i="5" s="1"/>
  <c r="AO439" i="5" s="1"/>
  <c r="AN183" i="5"/>
  <c r="AO183" i="5" s="1"/>
  <c r="AN187" i="5" l="1"/>
  <c r="AO187" i="5" s="1"/>
  <c r="AN439" i="5"/>
  <c r="AN181" i="5"/>
  <c r="AO181" i="5" s="1"/>
  <c r="AK180" i="5"/>
  <c r="AN180" i="5" l="1"/>
  <c r="AO180" i="5" s="1"/>
  <c r="AK174" i="5"/>
  <c r="AN174" i="5" l="1"/>
  <c r="AO174" i="5" s="1"/>
  <c r="AK171" i="5"/>
  <c r="AN171" i="5" l="1"/>
  <c r="AO171" i="5" s="1"/>
  <c r="AO437" i="5" s="1"/>
  <c r="AK170" i="5"/>
  <c r="AK437" i="5"/>
  <c r="AK441" i="5" s="1"/>
  <c r="AN170" i="5" l="1"/>
  <c r="AO170" i="5" s="1"/>
  <c r="AN437" i="5"/>
  <c r="AK169" i="5"/>
  <c r="AK26" i="5" s="1"/>
  <c r="AN169" i="5" l="1"/>
  <c r="AO169" i="5" s="1"/>
  <c r="AK6" i="5"/>
  <c r="AK5" i="5" s="1"/>
  <c r="AN223" i="5"/>
  <c r="AO223" i="5" s="1"/>
  <c r="AN222" i="5" l="1"/>
  <c r="AO222" i="5" s="1"/>
  <c r="AN221" i="5" l="1"/>
  <c r="AO221" i="5" s="1"/>
  <c r="AN216" i="5" l="1"/>
  <c r="AO216" i="5" s="1"/>
  <c r="AO433" i="5" s="1"/>
  <c r="AO441" i="5" s="1"/>
  <c r="AN433" i="5" l="1"/>
  <c r="AN441" i="5" s="1"/>
  <c r="AN215" i="5"/>
  <c r="AO215" i="5" s="1"/>
  <c r="AN214" i="5" l="1"/>
  <c r="AN26" i="5" l="1"/>
  <c r="AO214" i="5"/>
  <c r="AO26" i="5" s="1"/>
  <c r="AO6" i="5" s="1"/>
  <c r="AN6" i="5" l="1"/>
  <c r="AN5" i="5" l="1"/>
  <c r="BH441" i="5"/>
  <c r="BH435" i="5"/>
  <c r="BH350" i="5"/>
  <c r="BH351" i="5"/>
  <c r="BN351" i="5"/>
  <c r="BN350" i="5"/>
  <c r="BN435" i="5"/>
  <c r="BN441" i="5"/>
</calcChain>
</file>

<file path=xl/sharedStrings.xml><?xml version="1.0" encoding="utf-8"?>
<sst xmlns="http://schemas.openxmlformats.org/spreadsheetml/2006/main" count="925" uniqueCount="520">
  <si>
    <t>OPĆINA TORDINCI</t>
  </si>
  <si>
    <t>Porezi na robu i usluge</t>
  </si>
  <si>
    <t>Porez na promet</t>
  </si>
  <si>
    <t>Pomoći</t>
  </si>
  <si>
    <t>Pomoći iz proračuna</t>
  </si>
  <si>
    <t>Prihodi od imovine</t>
  </si>
  <si>
    <t>Prihodi po posebnim propisima</t>
  </si>
  <si>
    <t>Ostali nespomenuti prihodi</t>
  </si>
  <si>
    <t>Rashodi poslovanja</t>
  </si>
  <si>
    <t>Rashodi za zaposlene</t>
  </si>
  <si>
    <t>Ostali rashodi za zaposlene</t>
  </si>
  <si>
    <t>Doprinosi za zdravstveno osiguranje</t>
  </si>
  <si>
    <t>Materijalni rashodi</t>
  </si>
  <si>
    <t>Stručno usavršavanje zaposlenika</t>
  </si>
  <si>
    <t>Uredski materijal</t>
  </si>
  <si>
    <t>Ostali nespomenuti rashodi poslovanja</t>
  </si>
  <si>
    <t>Reprezentacija</t>
  </si>
  <si>
    <t>Financijski rashodi</t>
  </si>
  <si>
    <t>Ostali rashodi</t>
  </si>
  <si>
    <t>Rashodi za nabavu nefinancijske imovine</t>
  </si>
  <si>
    <t>Rashodi za nabavu proizvedene dugotrajne imovine</t>
  </si>
  <si>
    <t>BROJ RČ</t>
  </si>
  <si>
    <t>VRSTA RASHODA I IZDATAKA</t>
  </si>
  <si>
    <t>UKUPNO RASHODI I IZDACI</t>
  </si>
  <si>
    <t xml:space="preserve">RAZDJEL </t>
  </si>
  <si>
    <t>Aktivnost:</t>
  </si>
  <si>
    <t>Usluge promidžbe i informiranja</t>
  </si>
  <si>
    <t>Naknade za rad predstavničkih tijela</t>
  </si>
  <si>
    <t>Administrativno, tehničko i stručno osoblje</t>
  </si>
  <si>
    <t>Plaće za redovni rad</t>
  </si>
  <si>
    <t>Sitan inventar i auto gume</t>
  </si>
  <si>
    <t>Bankarske usluge i usluge platnog prometa</t>
  </si>
  <si>
    <t>Nabava dugotrajne imovine</t>
  </si>
  <si>
    <t>Kapitalni projekt</t>
  </si>
  <si>
    <t>Rahodi za nabavu proizdene dugotrajne imovine</t>
  </si>
  <si>
    <t>PRIHODI</t>
  </si>
  <si>
    <t>OS.RAČUN</t>
  </si>
  <si>
    <t>UKUPNO PRORAČUN</t>
  </si>
  <si>
    <t>Prihodi od poreza</t>
  </si>
  <si>
    <t>Porez i prirez na dohodak</t>
  </si>
  <si>
    <t>Porez i prirez na dohodak od nesamostalnog rada i dr.</t>
  </si>
  <si>
    <t xml:space="preserve">Porez i prirez na dohodak od nesamostalnog rada </t>
  </si>
  <si>
    <t>Porez na dohodak od obrta i slobodnih zanimanja</t>
  </si>
  <si>
    <t>Porez i prirez na dohodak od imovine i imovinskih prava</t>
  </si>
  <si>
    <t>Porez na imovinu</t>
  </si>
  <si>
    <t>Povremeni porezi na imovinu</t>
  </si>
  <si>
    <t>Porez na promet nekretnina</t>
  </si>
  <si>
    <t>Posebni porezi na promet i potrošnju</t>
  </si>
  <si>
    <t>Porez na korištenje dobara ili izvođenje kativnosti</t>
  </si>
  <si>
    <t>Porez na tvrtku odnosno naziv tvrtke</t>
  </si>
  <si>
    <t>Tekuće pomoći iz proračuna</t>
  </si>
  <si>
    <t>Tekuće pomoći iz županijskog proračuna</t>
  </si>
  <si>
    <t>Kapitalne pomoći iz proračuna</t>
  </si>
  <si>
    <t>Prihodi od nefinancijske imovine</t>
  </si>
  <si>
    <t>Prihodi od iznajmljivanja imovine</t>
  </si>
  <si>
    <t>Prihodi od prodaje roba i usluga</t>
  </si>
  <si>
    <t>Administrativni (upravne) pristojbe</t>
  </si>
  <si>
    <t>Županijske, gradske i druge naknade</t>
  </si>
  <si>
    <t>Komunalni doprinosi</t>
  </si>
  <si>
    <t>Komunalne naknade</t>
  </si>
  <si>
    <t>Gradske i općinske upravne pristojbe</t>
  </si>
  <si>
    <t>Komunalni doprinosi i druge naknade</t>
  </si>
  <si>
    <t>Materijal i sredstva za čišćenje</t>
  </si>
  <si>
    <t>Premije osiguranja imovine</t>
  </si>
  <si>
    <t>Ostale intelektualne usluge</t>
  </si>
  <si>
    <t>Grafičke i tiskarske usluge</t>
  </si>
  <si>
    <t>Pomoć obiteljima i kućanstvima</t>
  </si>
  <si>
    <t>Pomoć za novorođeno dijete</t>
  </si>
  <si>
    <t>Tekuće donacije vjerskim zajednicama</t>
  </si>
  <si>
    <t>Tekuće donacija Crveni križ</t>
  </si>
  <si>
    <t>Usuge telefona</t>
  </si>
  <si>
    <t>Poštarina</t>
  </si>
  <si>
    <t>Dnevnice za službeni put</t>
  </si>
  <si>
    <t>Naknada za prijevoz u zemlji</t>
  </si>
  <si>
    <t>Utrošena voda</t>
  </si>
  <si>
    <t>Naknade građanima i kućanstvima</t>
  </si>
  <si>
    <t>Program 01: Donošenje akata i mjera iz djelokruga predstavničkog, izvršnog tijela</t>
  </si>
  <si>
    <t>Spomenička renta</t>
  </si>
  <si>
    <t>Literatura</t>
  </si>
  <si>
    <t>Energija - javna rasvjeta</t>
  </si>
  <si>
    <t>Računala i računalna oprema</t>
  </si>
  <si>
    <t>01</t>
  </si>
  <si>
    <t>04</t>
  </si>
  <si>
    <t>02</t>
  </si>
  <si>
    <t>06</t>
  </si>
  <si>
    <t>03</t>
  </si>
  <si>
    <t>Tekuće donacije u novcu - političkim strankama</t>
  </si>
  <si>
    <t>Usluge tek. i invest.održavanja građevinskih objekata</t>
  </si>
  <si>
    <t>Usluge tek. i invest.održavanja postrojenja i opreme</t>
  </si>
  <si>
    <t>Usluge tek. i invest.održavanja prijevoznih sredstava</t>
  </si>
  <si>
    <t>Usluge tek.i inves.održavanja javne rasvjete</t>
  </si>
  <si>
    <t>05</t>
  </si>
  <si>
    <t>07</t>
  </si>
  <si>
    <t>2012.</t>
  </si>
  <si>
    <t>Vodni doprinos</t>
  </si>
  <si>
    <t>Tekuće donacija ostalim neprofitnim organizacijama</t>
  </si>
  <si>
    <t>Prihodi od kamata</t>
  </si>
  <si>
    <t>Iznošenje i odvoz smeća</t>
  </si>
  <si>
    <t>Prijevoz učenika</t>
  </si>
  <si>
    <t>Plaće</t>
  </si>
  <si>
    <t>Doprinosi na plaće</t>
  </si>
  <si>
    <t>Rashodi za materijal i energiju</t>
  </si>
  <si>
    <t>Rashodi za usluge</t>
  </si>
  <si>
    <t>Ostali financijski rashodi</t>
  </si>
  <si>
    <t>Tekuće donacije</t>
  </si>
  <si>
    <t>Građevinski objekti</t>
  </si>
  <si>
    <t>Postrojenja i oprema</t>
  </si>
  <si>
    <t>2013.</t>
  </si>
  <si>
    <t>2014.</t>
  </si>
  <si>
    <t>Plin - lož ulje</t>
  </si>
  <si>
    <t xml:space="preserve">Šifra </t>
  </si>
  <si>
    <t>Glava 001 01</t>
  </si>
  <si>
    <t>Općinsko vijeće</t>
  </si>
  <si>
    <t>Redovni rad Općinskog vijeća</t>
  </si>
  <si>
    <t>Funkcijska klasifikacija: 0111  Izvršna i zakonodavna tijela</t>
  </si>
  <si>
    <t>P1001</t>
  </si>
  <si>
    <t>A1001 01</t>
  </si>
  <si>
    <t>A1001 02</t>
  </si>
  <si>
    <t>Potpora radu političkih stranaka</t>
  </si>
  <si>
    <t>Donacije i ostali rashodi</t>
  </si>
  <si>
    <t>P1002</t>
  </si>
  <si>
    <t>001  OPĆINSKO VIJEĆE I OPĆINSKI NAČELNIK I TIJELA SAMOUPRAVE</t>
  </si>
  <si>
    <t>Program 02:</t>
  </si>
  <si>
    <t>Donošenje i provedba akata i mjera iz djelokruga</t>
  </si>
  <si>
    <t>Naknade troškova zaposlenima (službeni put)</t>
  </si>
  <si>
    <t>Rashodi za materijal i energijau</t>
  </si>
  <si>
    <t>K1002 01</t>
  </si>
  <si>
    <t>Glava 001 03</t>
  </si>
  <si>
    <t>Jedinstveni upravni odjel</t>
  </si>
  <si>
    <t>P 1003</t>
  </si>
  <si>
    <t>Program 03:</t>
  </si>
  <si>
    <t>Protupožarna i civilna zaštita</t>
  </si>
  <si>
    <t>Funkcijska klasifikacija: 0320 Usluge protupožarne zaštite</t>
  </si>
  <si>
    <t>A1003 02</t>
  </si>
  <si>
    <t>A1003 01</t>
  </si>
  <si>
    <t>Civilna zaštita</t>
  </si>
  <si>
    <t>Funkcijska organizacija: 0360 Rashodi za javni red i sigurnost</t>
  </si>
  <si>
    <t>P1004</t>
  </si>
  <si>
    <t>A1004 01</t>
  </si>
  <si>
    <t>Program 04:</t>
  </si>
  <si>
    <t>A1004 02</t>
  </si>
  <si>
    <t>Sufinan.javnog prijevoza srednješk.učenika</t>
  </si>
  <si>
    <t>Funkcijska kklasifikacija: 092 Srednješkolsko obrazovanje</t>
  </si>
  <si>
    <t>Ostale naknada građanima i kućanstvima</t>
  </si>
  <si>
    <t>P1005</t>
  </si>
  <si>
    <t>Program 05:</t>
  </si>
  <si>
    <t>Održavanje objekat i uređaja kom. infrastrukture</t>
  </si>
  <si>
    <t>Funkcijska klasifikacija: 0660 Rashodi vezani uz stan.i kom.po</t>
  </si>
  <si>
    <t>Materijal i dijelovi za održavanje javne rasvjete</t>
  </si>
  <si>
    <t>Funkcijska klasifikacija: 0640 Ulična rasvjeta</t>
  </si>
  <si>
    <t>P1006</t>
  </si>
  <si>
    <t>Program 06:</t>
  </si>
  <si>
    <t>K1006 01</t>
  </si>
  <si>
    <t>Program 07</t>
  </si>
  <si>
    <t>Pomoć u novcu pojedincima i obiteljima</t>
  </si>
  <si>
    <t>Funkcijska klasifikacija: 1070 - Socijalna pomoć stanovništvu …</t>
  </si>
  <si>
    <t>Ostale naknade građanima i kućanstvima</t>
  </si>
  <si>
    <t>A1007 01</t>
  </si>
  <si>
    <t xml:space="preserve">P1007 </t>
  </si>
  <si>
    <t>A1007 02</t>
  </si>
  <si>
    <t>Crveni križ</t>
  </si>
  <si>
    <t>P1008</t>
  </si>
  <si>
    <t>Program 08:</t>
  </si>
  <si>
    <t>Program javnih potreba u kulturi</t>
  </si>
  <si>
    <t>Funkcijska klasifikacija: 0820 - Službe kulture</t>
  </si>
  <si>
    <t>A1008 02</t>
  </si>
  <si>
    <t>Vjerske zajednice - pomoć u radu</t>
  </si>
  <si>
    <t>Funkcijska klasifikacija: 0840 Religijske i druge službe zajednice</t>
  </si>
  <si>
    <t>A1008 03</t>
  </si>
  <si>
    <t>Djelatnost kulturno-umjetničkih društava</t>
  </si>
  <si>
    <t>A1008 04</t>
  </si>
  <si>
    <t>Kulturne manifestacije</t>
  </si>
  <si>
    <t>A1008 05</t>
  </si>
  <si>
    <t>Kapitalne donacije</t>
  </si>
  <si>
    <t xml:space="preserve">Udruge </t>
  </si>
  <si>
    <t>P1009</t>
  </si>
  <si>
    <t>Program 09:</t>
  </si>
  <si>
    <t>Javne potrebe u športu</t>
  </si>
  <si>
    <t>Aktinost:</t>
  </si>
  <si>
    <t>Funkcijska klasifikacija: 0810 Službe rekreacije i sporta</t>
  </si>
  <si>
    <t>A1009 01</t>
  </si>
  <si>
    <t xml:space="preserve">Porez i prirez na dohodak od kapitala </t>
  </si>
  <si>
    <t>Porez i prirez na dohodak od dividendi i udjela u dobiti</t>
  </si>
  <si>
    <t>Naknade za prijevoz na posao i s posla</t>
  </si>
  <si>
    <t>II POSEBNI DIO</t>
  </si>
  <si>
    <t>PROCJENA 2013</t>
  </si>
  <si>
    <t>Pomoći od ostal. Subjekata unutar općeg proračuna</t>
  </si>
  <si>
    <t>Ostale naknade (naknada za grobno mjesto)</t>
  </si>
  <si>
    <t>Motorni benzin sl. auto</t>
  </si>
  <si>
    <t>Motorni benzin - kosačice</t>
  </si>
  <si>
    <t>Ugovori o djelu</t>
  </si>
  <si>
    <t>Usluge pri registarciji prijev. Sred.</t>
  </si>
  <si>
    <t>Naknade članovima povjerenstva</t>
  </si>
  <si>
    <t>Pomoć obiteljima za đake prvake</t>
  </si>
  <si>
    <t>Ostale naknade - dječji paketići</t>
  </si>
  <si>
    <t>Pomoć u novcu pojedincima i obit. - đaci i paketići</t>
  </si>
  <si>
    <t>Javne potrebe u obrazovanju općine Negoslavci</t>
  </si>
  <si>
    <t>Predškola</t>
  </si>
  <si>
    <t>Tekuće donacije - Predškola</t>
  </si>
  <si>
    <t>Protupožarna zaštita</t>
  </si>
  <si>
    <t>Izgradnja plinovoda, vodovoda i kanla.</t>
  </si>
  <si>
    <t>Kapitalne donacije vjerskim zajednicama</t>
  </si>
  <si>
    <t>Naknada za zadr. Nezakon. Izgradnje</t>
  </si>
  <si>
    <t>Zajedničko veće općina</t>
  </si>
  <si>
    <t>Tekuće donacije za rad ZVO</t>
  </si>
  <si>
    <t>Funkcijska klasifikacija: 0912 Predškolsko obrazovanje</t>
  </si>
  <si>
    <t>Program javnih potreba u so. skrbi općine Neg.</t>
  </si>
  <si>
    <t>Tekuće donacije sportskim udrugama</t>
  </si>
  <si>
    <t>2015.</t>
  </si>
  <si>
    <t>2016.</t>
  </si>
  <si>
    <t>2017.</t>
  </si>
  <si>
    <t>PROCJENA 2014</t>
  </si>
  <si>
    <t>Porez i prirez na dohodak od drugih sam. djelatnosti</t>
  </si>
  <si>
    <t>Plaće za javne radove</t>
  </si>
  <si>
    <t>RASHODI</t>
  </si>
  <si>
    <t xml:space="preserve">PROCJENA </t>
  </si>
  <si>
    <t>A1002 01</t>
  </si>
  <si>
    <t>A1002 02</t>
  </si>
  <si>
    <t>K1005 01</t>
  </si>
  <si>
    <t>Održavanje komunalne infrastrukture</t>
  </si>
  <si>
    <t>Funkcijska klasifikacija: 0660 Rashodi vezani uz stan.i kom. Pogod.</t>
  </si>
  <si>
    <t>Kapitalni projekt: Obnova centra općine</t>
  </si>
  <si>
    <t>K1005 02</t>
  </si>
  <si>
    <t>A1005 01</t>
  </si>
  <si>
    <t>A1008 01</t>
  </si>
  <si>
    <t>Kapitalne pomoći za obnovu građ. Objekata</t>
  </si>
  <si>
    <t>Kapitalni projekt: Energetska učinkovitost u zgradarstvu</t>
  </si>
  <si>
    <t>Funkcijska klasifikacija: 1070 -  pomoć stanovništvu …</t>
  </si>
  <si>
    <t>K1007 01</t>
  </si>
  <si>
    <t>OPĆINA NEGOSLAVCI</t>
  </si>
  <si>
    <t>IZVRŠENJE I-VI</t>
  </si>
  <si>
    <t>Arhiv</t>
  </si>
  <si>
    <t>Ostala uredska oprema</t>
  </si>
  <si>
    <t>Tekuće donacije LAG Srijem</t>
  </si>
  <si>
    <t>PROCJENA 2015.</t>
  </si>
  <si>
    <t>2018.</t>
  </si>
  <si>
    <t>Izrada projektnih dokumentacija</t>
  </si>
  <si>
    <t>Uređenje Lovačkog doma</t>
  </si>
  <si>
    <t>5/4</t>
  </si>
  <si>
    <t>Indeks 16/15</t>
  </si>
  <si>
    <t>Doprinosi za zdravstveno osiguranje JR</t>
  </si>
  <si>
    <t>Pomoć i njega u kući - jednokratne pomoći</t>
  </si>
  <si>
    <t>Usluge tek. i invest. održavanja septičke jame</t>
  </si>
  <si>
    <t>Osnovno školstvo</t>
  </si>
  <si>
    <t>Tekuće pomoći HZZ</t>
  </si>
  <si>
    <t>Prihodi od zakupa polj. Zemlj.</t>
  </si>
  <si>
    <t>Najam opreme - fotokopirni</t>
  </si>
  <si>
    <t>Funkcijska klasifikacija: 0913 Osnovnoškolsko obrazovanje</t>
  </si>
  <si>
    <t>Radne bilježnice za učenike</t>
  </si>
  <si>
    <t>Škola plivanja</t>
  </si>
  <si>
    <t>2019.</t>
  </si>
  <si>
    <t>Zemljište - za potrebe Općine</t>
  </si>
  <si>
    <t xml:space="preserve">Zemljište </t>
  </si>
  <si>
    <t>Kupovina zemljišta</t>
  </si>
  <si>
    <t>Naknada zbog nezapošljavanja invalida</t>
  </si>
  <si>
    <t>Održavanje WEB stranice</t>
  </si>
  <si>
    <t>Kapitalne pomoći Minist. regionalnog razvoja-ceste</t>
  </si>
  <si>
    <t>Troškovi zaštite životinja</t>
  </si>
  <si>
    <t>Usluge čišćenjadivljih deponija</t>
  </si>
  <si>
    <t>P1010</t>
  </si>
  <si>
    <t>A1010 01</t>
  </si>
  <si>
    <t>Program "Zaželi"</t>
  </si>
  <si>
    <t xml:space="preserve">Aktinost: </t>
  </si>
  <si>
    <t>Rashodi za zaposlene-javni radovi</t>
  </si>
  <si>
    <t>Prijevoz na službenom putu</t>
  </si>
  <si>
    <t>Privatni automobil u službene svrhe</t>
  </si>
  <si>
    <t>Kućanske i osnovne higijenske potrepštine</t>
  </si>
  <si>
    <t>Program 10:</t>
  </si>
  <si>
    <t>Ostale nespomenute usluge - analiza polj. zemljišta</t>
  </si>
  <si>
    <t>Pomoći temeljem prijenosa EU sredstava</t>
  </si>
  <si>
    <t>Porez na dohodak - fiskalno izravnanje</t>
  </si>
  <si>
    <t>Porez na dohodak po osnovi kamata</t>
  </si>
  <si>
    <t>Ostali rashodi za zaposlene JR</t>
  </si>
  <si>
    <t>1% prihoda od poreza na dohodak</t>
  </si>
  <si>
    <t>Naknada za koncesiju - plin, nafta</t>
  </si>
  <si>
    <t>Liječnički pregledi</t>
  </si>
  <si>
    <t>Tekuće donacije nacionalnim manjinama</t>
  </si>
  <si>
    <t>Izrada procjene rizika</t>
  </si>
  <si>
    <t>Sufinanciranje ekskurzije učenicima</t>
  </si>
  <si>
    <t>Tekuće donacija za kulturne manifestacije</t>
  </si>
  <si>
    <t>Tekuće donacije šahovski klub</t>
  </si>
  <si>
    <t>Tekuće donacije za sportske manifestacije</t>
  </si>
  <si>
    <t>Računalni program</t>
  </si>
  <si>
    <t>Nematerijalna proizvedena imovina</t>
  </si>
  <si>
    <t>K1006 02</t>
  </si>
  <si>
    <t>Opremanje komunalnom opremom</t>
  </si>
  <si>
    <t>Izgradnja objekata i urđ. Komunalne infrastr.i opremanje</t>
  </si>
  <si>
    <t>Prostorni plan</t>
  </si>
  <si>
    <t>izvršenje I-VI</t>
  </si>
  <si>
    <t>Materijal za održavanje javne rasvjete</t>
  </si>
  <si>
    <t>Objava oglasa</t>
  </si>
  <si>
    <t>Naknada za smanjenje miješanog otpada</t>
  </si>
  <si>
    <t>Vijenci, cvijeće, svijeće</t>
  </si>
  <si>
    <t xml:space="preserve">Naknade za koncesije </t>
  </si>
  <si>
    <t>Naknada za dimlnjačarsku koncesiju i ostale</t>
  </si>
  <si>
    <t xml:space="preserve">Deratizacija </t>
  </si>
  <si>
    <t>Plaća za zaposlene Zaželi</t>
  </si>
  <si>
    <t>Topli obrok</t>
  </si>
  <si>
    <t>Sredstva za realizaciju EU projekata</t>
  </si>
  <si>
    <t>2020.</t>
  </si>
  <si>
    <t xml:space="preserve">2020. </t>
  </si>
  <si>
    <t>Tekuće donacije LD FAZAN</t>
  </si>
  <si>
    <t xml:space="preserve">Tekuće donacije športskim organizacijama </t>
  </si>
  <si>
    <t>Tekuće donacije ŠRU DOBRA VODA</t>
  </si>
  <si>
    <t>Tekuće donacije UŽ NEGOSLAVČANKE</t>
  </si>
  <si>
    <t>Tekuće donacije UMIROVLJ.SREMAC</t>
  </si>
  <si>
    <t>Tekuće donacije ostalim vjerskim zajednicama</t>
  </si>
  <si>
    <t>Tekuće donacije - Predškola-prehrana</t>
  </si>
  <si>
    <t>Tekuće donacije Glas potrošača</t>
  </si>
  <si>
    <t>Tekuće pomoći iz državnog proračuna -MDOMSP</t>
  </si>
  <si>
    <t>Naknada za koncesiju zbrinjavanja otpada</t>
  </si>
  <si>
    <t>2022.</t>
  </si>
  <si>
    <t>I REBALANS</t>
  </si>
  <si>
    <t>Tekuće pomoći iz državnog proračuna - komp. Mjere</t>
  </si>
  <si>
    <t>Naknada za javne površine - HT</t>
  </si>
  <si>
    <t>%</t>
  </si>
  <si>
    <t>Motorni benzin - traktor</t>
  </si>
  <si>
    <t>Službena i radna odjeća</t>
  </si>
  <si>
    <t>Najam reciklažnog dvorišta</t>
  </si>
  <si>
    <t>Laboratorijske usluge</t>
  </si>
  <si>
    <t>Računalne usluge</t>
  </si>
  <si>
    <t>Srategija razvoja općine</t>
  </si>
  <si>
    <t>Projektne dokumentacije</t>
  </si>
  <si>
    <t>Projekt prekogranične suradnje IPA (projekt centar)</t>
  </si>
  <si>
    <t>Funkcijska klasifikacija</t>
  </si>
  <si>
    <t>Izvršna i zakonodavna tijela</t>
  </si>
  <si>
    <t>Usluge protupožarne zaštite</t>
  </si>
  <si>
    <t>Rashodi za javni red i sigurnost</t>
  </si>
  <si>
    <t>Rashodi vezani uz stanovanje i komunalnu infrastrukturu</t>
  </si>
  <si>
    <t>Ulična rasvjeta</t>
  </si>
  <si>
    <t>Službe rekreacije i sporta</t>
  </si>
  <si>
    <t>Službe kulture</t>
  </si>
  <si>
    <t>Religijske i druge službe zajednice</t>
  </si>
  <si>
    <t>Predškolsko obrazovanje</t>
  </si>
  <si>
    <t>Osnovnoškolsko obrazovanje</t>
  </si>
  <si>
    <t>Srednješkoslko obraovanje</t>
  </si>
  <si>
    <t>Socijalna pomoć stanovništvu</t>
  </si>
  <si>
    <t>UKUPNO</t>
  </si>
  <si>
    <t>0111</t>
  </si>
  <si>
    <t>0320</t>
  </si>
  <si>
    <t>0360</t>
  </si>
  <si>
    <t>0640</t>
  </si>
  <si>
    <t>0660</t>
  </si>
  <si>
    <t>0810</t>
  </si>
  <si>
    <t>0820</t>
  </si>
  <si>
    <t>0840</t>
  </si>
  <si>
    <t>0912</t>
  </si>
  <si>
    <t>0913</t>
  </si>
  <si>
    <t>0920</t>
  </si>
  <si>
    <t>Kapitalne pomoći PPNM - centar naselja</t>
  </si>
  <si>
    <t>REBALANS</t>
  </si>
  <si>
    <t>IZVRŠENJE I-VIII</t>
  </si>
  <si>
    <t>Zakup javnih površina</t>
  </si>
  <si>
    <t>Oprema za grijanje i hlađenje</t>
  </si>
  <si>
    <t>Urbano komunalna oprema</t>
  </si>
  <si>
    <t>Stipendije i školarine</t>
  </si>
  <si>
    <t>Naknade za pomoć mladim obiteljima</t>
  </si>
  <si>
    <t>Bankarske usluge, usluge platnog prometa i Fine</t>
  </si>
  <si>
    <t>Regres</t>
  </si>
  <si>
    <t>SMANJENJE</t>
  </si>
  <si>
    <t>NOVI PLAN</t>
  </si>
  <si>
    <t>POVEĆANJE</t>
  </si>
  <si>
    <t>Zaštitna oprema - maske COVID 19</t>
  </si>
  <si>
    <t>Obuća za učenike OŠ</t>
  </si>
  <si>
    <t>Tekuće pomoći VSŽ</t>
  </si>
  <si>
    <t>Tekuće pomoći proračunima</t>
  </si>
  <si>
    <t>Obuća za djecu u vrtiću</t>
  </si>
  <si>
    <t>IZVORI</t>
  </si>
  <si>
    <t>Demografske mjere Općine Negoslavci</t>
  </si>
  <si>
    <t>Funkcijska klasifikacija: 0620 Razvoj zajednice</t>
  </si>
  <si>
    <t>Naknade za pomoć poduzetnicima na području Općine</t>
  </si>
  <si>
    <t>P1011</t>
  </si>
  <si>
    <t>A1011 01</t>
  </si>
  <si>
    <t>Program 11:</t>
  </si>
  <si>
    <t>0620</t>
  </si>
  <si>
    <t>Razvoj zajednice</t>
  </si>
  <si>
    <t>IZVRŠENJE</t>
  </si>
  <si>
    <t>Povrat poreza po godišnjoj prijavi</t>
  </si>
  <si>
    <t>Ostali prihodi - Croatia osiguranje</t>
  </si>
  <si>
    <t>Tekuće održavanje cesta</t>
  </si>
  <si>
    <t>Tekuće pomoći iz državnog proračuna - fiskal.izravnanje</t>
  </si>
  <si>
    <t>Kapitalne pomoći SNV - videonadzor</t>
  </si>
  <si>
    <t>PLAN 2021.</t>
  </si>
  <si>
    <t>Uređenje groblja (parking i ograda-Minist. Polj.)</t>
  </si>
  <si>
    <t>Program zaštite divljači</t>
  </si>
  <si>
    <t xml:space="preserve">Plinovod, vodovod i kanalizacije </t>
  </si>
  <si>
    <t>Paketi za potrebite</t>
  </si>
  <si>
    <t>REBALANS 2020</t>
  </si>
  <si>
    <t>REBALANS 2020.</t>
  </si>
  <si>
    <t>A1007 03</t>
  </si>
  <si>
    <t>Izvor 1.1.</t>
  </si>
  <si>
    <t>Izvor 4.3.</t>
  </si>
  <si>
    <t>Izvor 5.3.</t>
  </si>
  <si>
    <t xml:space="preserve"> </t>
  </si>
  <si>
    <t>Uređaji</t>
  </si>
  <si>
    <t>Uredski namještaj</t>
  </si>
  <si>
    <t>Animalni otpad</t>
  </si>
  <si>
    <t>Sufinanciranje prijevoza građana</t>
  </si>
  <si>
    <t>Javna rasvjeta</t>
  </si>
  <si>
    <t>Divlja deponija GRABOVO</t>
  </si>
  <si>
    <t>Oprema za odlaganje komunalnog otpada</t>
  </si>
  <si>
    <t>Projekt EU - Izgradnja dječjeg vrtića</t>
  </si>
  <si>
    <t>Izgradnja dječjeg vrtića</t>
  </si>
  <si>
    <t>PLAN 2022.</t>
  </si>
  <si>
    <t>Tekuće pomoći -OŠ</t>
  </si>
  <si>
    <t>Tekuće pomoći proračunskim korisnicima</t>
  </si>
  <si>
    <t>Tekuće pomoći - BIBLIOBUS</t>
  </si>
  <si>
    <t>Hortikultura</t>
  </si>
  <si>
    <t>Tekuće pomoći -OŠ prehrana učenika</t>
  </si>
  <si>
    <t>Jednokratne pomoći umirovljenicima</t>
  </si>
  <si>
    <t xml:space="preserve"> NOVI PLAN 2022.</t>
  </si>
  <si>
    <t>Kapitalne donacije ZVO</t>
  </si>
  <si>
    <t>Prihodi od donacija</t>
  </si>
  <si>
    <t>Prihodi od doacija od prav.i fiz. osoba izvan proračuna</t>
  </si>
  <si>
    <t>Naknade za prijevoz na posao i s posla JR</t>
  </si>
  <si>
    <t>Hrvatska pošta - uslge naplate</t>
  </si>
  <si>
    <t>5% državni proračun</t>
  </si>
  <si>
    <t>Sportska oprema</t>
  </si>
  <si>
    <t>Kapitalne pomoći</t>
  </si>
  <si>
    <t xml:space="preserve">Aerofotogrametrijsko snimanje polj. Zemljišta </t>
  </si>
  <si>
    <t>Tekuće pomoći Ministarstvo rada …. (ogrjev)</t>
  </si>
  <si>
    <t>Uređenje malonogometnog igrališta</t>
  </si>
  <si>
    <t>Izgradnja nerazvrstanih cesta</t>
  </si>
  <si>
    <t>Kapitalne pomoći -Fond za zaštitu okoliša</t>
  </si>
  <si>
    <t>Koncesija za površinu</t>
  </si>
  <si>
    <t>Dezinsekcija komaraca i stršljenova</t>
  </si>
  <si>
    <t>TV prijemnik</t>
  </si>
  <si>
    <t>Pribor, bojanke i dr. predškola</t>
  </si>
  <si>
    <t>Sportska nagrada</t>
  </si>
  <si>
    <t>Sufinanciranje školske prehrane</t>
  </si>
  <si>
    <t>PLAN 2023.</t>
  </si>
  <si>
    <t xml:space="preserve">PLAN 2022. </t>
  </si>
  <si>
    <t>Izvor 6.3</t>
  </si>
  <si>
    <t>Dječje igralište</t>
  </si>
  <si>
    <t>Izvor</t>
  </si>
  <si>
    <t>1.1.</t>
  </si>
  <si>
    <t xml:space="preserve">Izvor  </t>
  </si>
  <si>
    <t>5.2.</t>
  </si>
  <si>
    <t>4.3.</t>
  </si>
  <si>
    <t>Namjenski prihodi</t>
  </si>
  <si>
    <t>6.1.</t>
  </si>
  <si>
    <t xml:space="preserve">Donacije </t>
  </si>
  <si>
    <t>5.3.</t>
  </si>
  <si>
    <t>Pomoći EU</t>
  </si>
  <si>
    <t>Višak prihoda</t>
  </si>
  <si>
    <t>PLAN 2022. EUR</t>
  </si>
  <si>
    <t>PLAN 2023. EUR</t>
  </si>
  <si>
    <t xml:space="preserve">PLAN 2024. KN </t>
  </si>
  <si>
    <t>PLAN 2024. EUR</t>
  </si>
  <si>
    <t xml:space="preserve">PLAN 2025. KN </t>
  </si>
  <si>
    <t>Prihodi poslovanja</t>
  </si>
  <si>
    <t>A1004 03</t>
  </si>
  <si>
    <t>PLAN 2024.</t>
  </si>
  <si>
    <t xml:space="preserve">POVEĆANJE </t>
  </si>
  <si>
    <t>Zakup poslovnog prostora</t>
  </si>
  <si>
    <t>Naknada za ugovorenu služnost</t>
  </si>
  <si>
    <t>IZVRŠENJE I - VIII</t>
  </si>
  <si>
    <t>Kapitalne pomoći VSŽ</t>
  </si>
  <si>
    <t>Usluge čišćenja</t>
  </si>
  <si>
    <t>Promičbeni mateijral</t>
  </si>
  <si>
    <t>Edukacija - komunalni otpad</t>
  </si>
  <si>
    <t>POVEČANJE</t>
  </si>
  <si>
    <t>Ostale naknade u naravi</t>
  </si>
  <si>
    <t>Uređenje NK Negoslavci - obnova svlačionica</t>
  </si>
  <si>
    <t>Video nazdzor</t>
  </si>
  <si>
    <t>Ostali građevinski objekti Dom kulture</t>
  </si>
  <si>
    <t>Projekt Prekogranična suradnja</t>
  </si>
  <si>
    <t>Renoviranje etno kuće - Dom kulture</t>
  </si>
  <si>
    <t>Izgradnja parkinga PORLZ</t>
  </si>
  <si>
    <t>Centar općine PPNM</t>
  </si>
  <si>
    <t>Donacija</t>
  </si>
  <si>
    <t>9.1.</t>
  </si>
  <si>
    <t>Namjnski prihodi</t>
  </si>
  <si>
    <t>01,43,52,53</t>
  </si>
  <si>
    <t>5.2.,5.3.,6.1.,9.1.</t>
  </si>
  <si>
    <t>1.1,4.3,9.1.</t>
  </si>
  <si>
    <t>4.3,5.3,6.1,9.1.</t>
  </si>
  <si>
    <t>5.3,6.1.</t>
  </si>
  <si>
    <t>4.3,9.1.</t>
  </si>
  <si>
    <t>5.3,9.1.</t>
  </si>
  <si>
    <t>5.2,9.1.</t>
  </si>
  <si>
    <t>5.2.,5.3.</t>
  </si>
  <si>
    <t>1.1.,4.3.</t>
  </si>
  <si>
    <t>Fond - Novi Sad</t>
  </si>
  <si>
    <t xml:space="preserve">izvršenje </t>
  </si>
  <si>
    <t>izvršenje</t>
  </si>
  <si>
    <t>2024.</t>
  </si>
  <si>
    <t>2025.</t>
  </si>
  <si>
    <t>2026.</t>
  </si>
  <si>
    <t>Kapitalne pomoći - Ministarstvo reg.razvoja PORLZ</t>
  </si>
  <si>
    <t>Tekuće pomoći iz drž. Prorač.- fiskal.izravnanje-VRTIĆ</t>
  </si>
  <si>
    <t>Sanacija pješačkih staza - PORLZ</t>
  </si>
  <si>
    <t>Uređenje centra - faza II PPNM</t>
  </si>
  <si>
    <t>Sufinanciranje boravka djece u vrtiću</t>
  </si>
  <si>
    <t>Ekskurzije</t>
  </si>
  <si>
    <t>Tekuće dpnacije - održavanje i opremanje</t>
  </si>
  <si>
    <t>Agencija - Projekt LAG - dječje igralište</t>
  </si>
  <si>
    <t>Oprema - trimeri</t>
  </si>
  <si>
    <t>Tekuće donacije SKD</t>
  </si>
  <si>
    <t xml:space="preserve">PLAN 2025. </t>
  </si>
  <si>
    <t xml:space="preserve">PLAN 2026. </t>
  </si>
  <si>
    <t>Rashodi za dodatna ulaganja na nefinacijskoj imovini</t>
  </si>
  <si>
    <t>Dodatna ulaganja na građevinskim objektima</t>
  </si>
  <si>
    <t xml:space="preserve">Pomoći </t>
  </si>
  <si>
    <t>PLAN 2025. EUR</t>
  </si>
  <si>
    <t>PLAN 2026. EUR</t>
  </si>
  <si>
    <t>IZVRŠENJE 2024.</t>
  </si>
  <si>
    <t>Grobna naknada</t>
  </si>
  <si>
    <t>Oswtale uswluge tekućeg održavanja</t>
  </si>
  <si>
    <t>Usluge edukacije</t>
  </si>
  <si>
    <t>agencija</t>
  </si>
  <si>
    <t>Tekuće održavanje javnih površina ostalo</t>
  </si>
  <si>
    <t>Zakupnine i najamnine</t>
  </si>
  <si>
    <t>Usluge provedbe javne nabave</t>
  </si>
  <si>
    <t>Dodatna ulaganja na građevinskim objektima - posl.zgrada</t>
  </si>
  <si>
    <t>Kapitalne pomoći Ministarstvo graditeljstva - VIDEONADZOR</t>
  </si>
  <si>
    <t>Ostale naknade za zaposlene</t>
  </si>
  <si>
    <t>2027.</t>
  </si>
  <si>
    <t xml:space="preserve">Lokalni izbori </t>
  </si>
  <si>
    <t>PRORAČUN ZA 2025. GODINU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</si>
</sst>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0;[Red]0"/>
    <numFmt numFmtId="166" formatCode="#,##0.0000000;[Red]#,##0.0000000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" fillId="0" borderId="0"/>
    <xf numFmtId="0" fontId="16" fillId="0" borderId="0"/>
  </cellStyleXfs>
  <cellXfs count="19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64" fontId="0" fillId="0" borderId="0" xfId="0" applyNumberFormat="1"/>
    <xf numFmtId="0" fontId="2" fillId="0" borderId="1" xfId="0" quotePrefix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64" fontId="6" fillId="0" borderId="3" xfId="0" applyNumberFormat="1" applyFont="1" applyBorder="1"/>
    <xf numFmtId="0" fontId="6" fillId="0" borderId="2" xfId="0" quotePrefix="1" applyFont="1" applyBorder="1"/>
    <xf numFmtId="0" fontId="6" fillId="0" borderId="3" xfId="0" quotePrefix="1" applyFont="1" applyBorder="1"/>
    <xf numFmtId="164" fontId="2" fillId="0" borderId="3" xfId="0" applyNumberFormat="1" applyFont="1" applyBorder="1"/>
    <xf numFmtId="0" fontId="6" fillId="0" borderId="0" xfId="0" applyFont="1"/>
    <xf numFmtId="0" fontId="2" fillId="0" borderId="6" xfId="0" quotePrefix="1" applyFont="1" applyBorder="1" applyAlignment="1">
      <alignment horizontal="center"/>
    </xf>
    <xf numFmtId="164" fontId="0" fillId="0" borderId="3" xfId="0" applyNumberForma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/>
    <xf numFmtId="164" fontId="5" fillId="0" borderId="3" xfId="0" applyNumberFormat="1" applyFont="1" applyBorder="1"/>
    <xf numFmtId="0" fontId="2" fillId="0" borderId="7" xfId="0" quotePrefix="1" applyFont="1" applyBorder="1" applyAlignment="1">
      <alignment horizontal="center"/>
    </xf>
    <xf numFmtId="0" fontId="6" fillId="2" borderId="8" xfId="0" applyFont="1" applyFill="1" applyBorder="1"/>
    <xf numFmtId="0" fontId="6" fillId="0" borderId="8" xfId="0" applyFont="1" applyBorder="1"/>
    <xf numFmtId="0" fontId="8" fillId="3" borderId="0" xfId="0" applyFont="1" applyFill="1"/>
    <xf numFmtId="164" fontId="0" fillId="0" borderId="4" xfId="0" applyNumberFormat="1" applyBorder="1"/>
    <xf numFmtId="164" fontId="0" fillId="3" borderId="3" xfId="0" applyNumberFormat="1" applyFill="1" applyBorder="1"/>
    <xf numFmtId="164" fontId="4" fillId="3" borderId="3" xfId="0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3" xfId="0" applyFont="1" applyBorder="1"/>
    <xf numFmtId="0" fontId="0" fillId="3" borderId="0" xfId="0" applyFill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8" xfId="0" applyFont="1" applyFill="1" applyBorder="1"/>
    <xf numFmtId="0" fontId="4" fillId="3" borderId="3" xfId="0" applyFont="1" applyFill="1" applyBorder="1"/>
    <xf numFmtId="164" fontId="6" fillId="3" borderId="3" xfId="0" applyNumberFormat="1" applyFont="1" applyFill="1" applyBorder="1"/>
    <xf numFmtId="0" fontId="12" fillId="0" borderId="3" xfId="0" applyFont="1" applyBorder="1"/>
    <xf numFmtId="164" fontId="2" fillId="3" borderId="3" xfId="0" applyNumberFormat="1" applyFont="1" applyFill="1" applyBorder="1"/>
    <xf numFmtId="164" fontId="2" fillId="0" borderId="4" xfId="0" applyNumberFormat="1" applyFont="1" applyBorder="1"/>
    <xf numFmtId="0" fontId="2" fillId="0" borderId="3" xfId="0" applyFont="1" applyBorder="1"/>
    <xf numFmtId="164" fontId="4" fillId="0" borderId="0" xfId="0" applyNumberFormat="1" applyFont="1"/>
    <xf numFmtId="164" fontId="4" fillId="0" borderId="3" xfId="0" applyNumberFormat="1" applyFont="1" applyBorder="1"/>
    <xf numFmtId="0" fontId="2" fillId="0" borderId="2" xfId="0" applyFont="1" applyBorder="1"/>
    <xf numFmtId="0" fontId="2" fillId="0" borderId="8" xfId="0" applyFont="1" applyBorder="1"/>
    <xf numFmtId="0" fontId="5" fillId="4" borderId="3" xfId="0" applyFont="1" applyFill="1" applyBorder="1"/>
    <xf numFmtId="164" fontId="5" fillId="4" borderId="3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0" fillId="0" borderId="3" xfId="0" applyNumberFormat="1" applyBorder="1" applyAlignment="1">
      <alignment wrapText="1"/>
    </xf>
    <xf numFmtId="0" fontId="8" fillId="3" borderId="4" xfId="0" applyFont="1" applyFill="1" applyBorder="1"/>
    <xf numFmtId="164" fontId="4" fillId="0" borderId="4" xfId="0" applyNumberFormat="1" applyFont="1" applyBorder="1"/>
    <xf numFmtId="164" fontId="0" fillId="3" borderId="0" xfId="0" applyNumberFormat="1" applyFill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2" fillId="3" borderId="4" xfId="0" applyNumberFormat="1" applyFont="1" applyFill="1" applyBorder="1"/>
    <xf numFmtId="0" fontId="2" fillId="0" borderId="10" xfId="0" applyFont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0" fillId="0" borderId="3" xfId="0" applyBorder="1"/>
    <xf numFmtId="0" fontId="0" fillId="3" borderId="3" xfId="0" applyFill="1" applyBorder="1"/>
    <xf numFmtId="0" fontId="0" fillId="0" borderId="4" xfId="0" applyBorder="1"/>
    <xf numFmtId="164" fontId="5" fillId="4" borderId="4" xfId="0" applyNumberFormat="1" applyFont="1" applyFill="1" applyBorder="1"/>
    <xf numFmtId="164" fontId="0" fillId="0" borderId="11" xfId="0" applyNumberFormat="1" applyBorder="1"/>
    <xf numFmtId="164" fontId="0" fillId="3" borderId="4" xfId="0" applyNumberFormat="1" applyFill="1" applyBorder="1"/>
    <xf numFmtId="164" fontId="2" fillId="0" borderId="2" xfId="0" applyNumberFormat="1" applyFont="1" applyBorder="1"/>
    <xf numFmtId="164" fontId="3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4" fontId="11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4" fontId="12" fillId="0" borderId="3" xfId="0" applyNumberFormat="1" applyFont="1" applyBorder="1"/>
    <xf numFmtId="0" fontId="12" fillId="0" borderId="3" xfId="0" quotePrefix="1" applyFont="1" applyBorder="1"/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164" fontId="10" fillId="0" borderId="3" xfId="0" applyNumberFormat="1" applyFont="1" applyBorder="1"/>
    <xf numFmtId="0" fontId="11" fillId="0" borderId="3" xfId="0" quotePrefix="1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/>
    <xf numFmtId="164" fontId="9" fillId="0" borderId="3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164" fontId="11" fillId="0" borderId="3" xfId="0" applyNumberFormat="1" applyFont="1" applyBorder="1"/>
    <xf numFmtId="0" fontId="10" fillId="0" borderId="3" xfId="0" applyFont="1" applyBorder="1" applyAlignment="1">
      <alignment horizontal="center"/>
    </xf>
    <xf numFmtId="16" fontId="9" fillId="0" borderId="3" xfId="0" applyNumberFormat="1" applyFont="1" applyBorder="1" applyAlignment="1">
      <alignment horizontal="left"/>
    </xf>
    <xf numFmtId="0" fontId="4" fillId="0" borderId="0" xfId="0" applyFont="1"/>
    <xf numFmtId="164" fontId="9" fillId="0" borderId="3" xfId="0" applyNumberFormat="1" applyFont="1" applyBorder="1" applyAlignment="1">
      <alignment horizontal="right"/>
    </xf>
    <xf numFmtId="164" fontId="13" fillId="0" borderId="3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/>
    <xf numFmtId="164" fontId="12" fillId="0" borderId="4" xfId="0" applyNumberFormat="1" applyFont="1" applyBorder="1"/>
    <xf numFmtId="164" fontId="9" fillId="0" borderId="4" xfId="0" applyNumberFormat="1" applyFont="1" applyBorder="1"/>
    <xf numFmtId="164" fontId="11" fillId="0" borderId="4" xfId="0" applyNumberFormat="1" applyFont="1" applyBorder="1"/>
    <xf numFmtId="0" fontId="11" fillId="0" borderId="0" xfId="0" applyFont="1"/>
    <xf numFmtId="0" fontId="9" fillId="0" borderId="0" xfId="0" quotePrefix="1" applyFont="1" applyAlignment="1">
      <alignment horizontal="center"/>
    </xf>
    <xf numFmtId="164" fontId="12" fillId="0" borderId="0" xfId="0" applyNumberFormat="1" applyFont="1"/>
    <xf numFmtId="49" fontId="12" fillId="0" borderId="2" xfId="0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4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49" fontId="12" fillId="0" borderId="9" xfId="0" applyNumberFormat="1" applyFont="1" applyBorder="1" applyAlignment="1">
      <alignment horizontal="left"/>
    </xf>
    <xf numFmtId="0" fontId="12" fillId="0" borderId="5" xfId="0" applyFont="1" applyBorder="1"/>
    <xf numFmtId="164" fontId="12" fillId="0" borderId="5" xfId="0" applyNumberFormat="1" applyFont="1" applyBorder="1"/>
    <xf numFmtId="0" fontId="12" fillId="0" borderId="6" xfId="0" applyFont="1" applyBorder="1" applyAlignment="1">
      <alignment horizontal="left"/>
    </xf>
    <xf numFmtId="0" fontId="15" fillId="0" borderId="1" xfId="0" applyFont="1" applyBorder="1"/>
    <xf numFmtId="164" fontId="12" fillId="0" borderId="1" xfId="0" applyNumberFormat="1" applyFont="1" applyBorder="1"/>
    <xf numFmtId="0" fontId="12" fillId="0" borderId="1" xfId="0" applyFont="1" applyBorder="1"/>
    <xf numFmtId="164" fontId="12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0" fontId="9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164" fontId="0" fillId="0" borderId="16" xfId="0" applyNumberFormat="1" applyBorder="1"/>
    <xf numFmtId="0" fontId="12" fillId="0" borderId="6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0" fillId="5" borderId="3" xfId="0" applyNumberFormat="1" applyFill="1" applyBorder="1"/>
    <xf numFmtId="165" fontId="2" fillId="0" borderId="5" xfId="0" applyNumberFormat="1" applyFont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11" fillId="0" borderId="20" xfId="0" applyFont="1" applyBorder="1"/>
    <xf numFmtId="0" fontId="10" fillId="0" borderId="20" xfId="0" applyFont="1" applyBorder="1"/>
    <xf numFmtId="0" fontId="12" fillId="0" borderId="20" xfId="0" applyFont="1" applyBorder="1"/>
    <xf numFmtId="0" fontId="11" fillId="0" borderId="21" xfId="0" applyFont="1" applyBorder="1"/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9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" fontId="12" fillId="0" borderId="2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4" fontId="6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0" fillId="3" borderId="0" xfId="0" applyNumberFormat="1" applyFill="1"/>
    <xf numFmtId="0" fontId="9" fillId="5" borderId="3" xfId="0" applyFont="1" applyFill="1" applyBorder="1" applyAlignment="1">
      <alignment horizontal="left"/>
    </xf>
    <xf numFmtId="0" fontId="11" fillId="3" borderId="20" xfId="0" applyFont="1" applyFill="1" applyBorder="1"/>
    <xf numFmtId="0" fontId="9" fillId="3" borderId="2" xfId="0" quotePrefix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0" fontId="9" fillId="3" borderId="3" xfId="0" applyFont="1" applyFill="1" applyBorder="1"/>
    <xf numFmtId="164" fontId="9" fillId="3" borderId="3" xfId="0" applyNumberFormat="1" applyFont="1" applyFill="1" applyBorder="1"/>
    <xf numFmtId="164" fontId="12" fillId="3" borderId="3" xfId="0" applyNumberFormat="1" applyFont="1" applyFill="1" applyBorder="1"/>
    <xf numFmtId="164" fontId="11" fillId="3" borderId="3" xfId="0" applyNumberFormat="1" applyFont="1" applyFill="1" applyBorder="1"/>
    <xf numFmtId="164" fontId="0" fillId="3" borderId="16" xfId="0" applyNumberFormat="1" applyFill="1" applyBorder="1"/>
  </cellXfs>
  <cellStyles count="4">
    <cellStyle name="Normalno" xfId="0" builtinId="0"/>
    <cellStyle name="Obično 2" xfId="1" xr:uid="{00000000-0005-0000-0000-000001000000}"/>
    <cellStyle name="Obično 3" xfId="2" xr:uid="{7EB18C4A-85D4-4DB3-9CDC-E4009AD66BED}"/>
    <cellStyle name="Obično 3 2" xfId="3" xr:uid="{027238BA-725C-4C03-B621-F067433B6C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357"/>
  <sheetViews>
    <sheetView showRuler="0" topLeftCell="H1" zoomScaleNormal="100" zoomScaleSheetLayoutView="115" workbookViewId="0">
      <selection activeCell="BF3" sqref="BF3"/>
    </sheetView>
  </sheetViews>
  <sheetFormatPr defaultRowHeight="12.75" x14ac:dyDescent="0.2"/>
  <cols>
    <col min="1" max="1" width="2.42578125" hidden="1" customWidth="1"/>
    <col min="2" max="4" width="2.5703125" hidden="1" customWidth="1"/>
    <col min="5" max="5" width="3" hidden="1" customWidth="1"/>
    <col min="6" max="6" width="2.7109375" hidden="1" customWidth="1"/>
    <col min="7" max="7" width="3.5703125" hidden="1" customWidth="1"/>
    <col min="8" max="8" width="8.28515625" customWidth="1"/>
    <col min="9" max="9" width="7" style="1" customWidth="1"/>
    <col min="10" max="10" width="45.5703125" customWidth="1"/>
    <col min="11" max="11" width="11.7109375" style="5" hidden="1" customWidth="1"/>
    <col min="12" max="12" width="11.85546875" style="5" hidden="1" customWidth="1"/>
    <col min="13" max="13" width="11.5703125" style="5" hidden="1" customWidth="1"/>
    <col min="14" max="14" width="11.7109375" style="5" hidden="1" customWidth="1"/>
    <col min="15" max="15" width="11.85546875" style="5" hidden="1" customWidth="1"/>
    <col min="16" max="16" width="12.28515625" style="5" hidden="1" customWidth="1"/>
    <col min="17" max="20" width="13.85546875" style="5" hidden="1" customWidth="1"/>
    <col min="21" max="21" width="6.5703125" style="24" hidden="1" customWidth="1"/>
    <col min="22" max="22" width="11.7109375" style="24" hidden="1" customWidth="1"/>
    <col min="23" max="23" width="13.7109375" style="5" hidden="1" customWidth="1"/>
    <col min="24" max="24" width="13.28515625" style="5" hidden="1" customWidth="1"/>
    <col min="25" max="25" width="18.7109375" style="5" hidden="1" customWidth="1"/>
    <col min="26" max="26" width="15.140625" style="5" hidden="1" customWidth="1"/>
    <col min="27" max="31" width="14.7109375" style="42" hidden="1" customWidth="1"/>
    <col min="32" max="32" width="14.5703125" style="42" hidden="1" customWidth="1"/>
    <col min="33" max="33" width="13.85546875" style="5" hidden="1" customWidth="1"/>
    <col min="34" max="34" width="4.85546875" style="5" hidden="1" customWidth="1"/>
    <col min="35" max="35" width="15.42578125" style="5" hidden="1" customWidth="1"/>
    <col min="36" max="36" width="12.28515625" style="5" hidden="1" customWidth="1"/>
    <col min="37" max="37" width="16" style="5" hidden="1" customWidth="1"/>
    <col min="38" max="39" width="12.85546875" style="5" hidden="1" customWidth="1"/>
    <col min="40" max="40" width="13.140625" style="5" hidden="1" customWidth="1"/>
    <col min="41" max="41" width="12.42578125" hidden="1" customWidth="1"/>
    <col min="42" max="42" width="12.42578125" style="32" hidden="1" customWidth="1"/>
    <col min="43" max="43" width="13.7109375" style="5" hidden="1" customWidth="1"/>
    <col min="44" max="44" width="13.7109375" style="55" hidden="1" customWidth="1"/>
    <col min="45" max="45" width="14.42578125" style="5" hidden="1" customWidth="1"/>
    <col min="46" max="46" width="14.42578125" style="55" hidden="1" customWidth="1"/>
    <col min="47" max="47" width="15.85546875" style="5" hidden="1" customWidth="1"/>
    <col min="48" max="48" width="12.140625" style="16" hidden="1" customWidth="1"/>
    <col min="49" max="49" width="11.85546875" hidden="1" customWidth="1"/>
    <col min="50" max="50" width="13" customWidth="1"/>
    <col min="51" max="51" width="17.28515625" style="32" hidden="1" customWidth="1"/>
    <col min="52" max="52" width="18.140625" style="5" customWidth="1"/>
    <col min="53" max="53" width="18.140625" style="5" hidden="1" customWidth="1"/>
    <col min="54" max="54" width="17.28515625" style="5" hidden="1" customWidth="1"/>
    <col min="55" max="55" width="20.7109375" style="5" hidden="1" customWidth="1"/>
    <col min="56" max="56" width="15.42578125" style="5" customWidth="1"/>
    <col min="57" max="57" width="13.42578125" style="5" customWidth="1"/>
    <col min="58" max="58" width="11.85546875" customWidth="1"/>
    <col min="59" max="59" width="16.7109375" style="176" customWidth="1"/>
  </cols>
  <sheetData>
    <row r="1" spans="1:59" ht="18" x14ac:dyDescent="0.25">
      <c r="J1" s="4" t="s">
        <v>229</v>
      </c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  <c r="V1" s="72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4"/>
      <c r="AP1" s="72"/>
      <c r="AQ1" s="71"/>
      <c r="AR1" s="73"/>
      <c r="AS1" s="71"/>
      <c r="AT1" s="73"/>
      <c r="AU1" s="71"/>
      <c r="AV1" s="71"/>
      <c r="AW1" s="4"/>
      <c r="AX1" s="4"/>
    </row>
    <row r="2" spans="1:59" ht="18" x14ac:dyDescent="0.25">
      <c r="J2" s="4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  <c r="V2" s="72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4"/>
      <c r="AP2" s="72"/>
      <c r="AQ2" s="71"/>
      <c r="AR2" s="73"/>
      <c r="AS2" s="71"/>
      <c r="AT2" s="73"/>
      <c r="AU2" s="71"/>
      <c r="AV2" s="71"/>
      <c r="AW2" s="4"/>
      <c r="AX2" s="4"/>
    </row>
    <row r="3" spans="1:59" ht="18" x14ac:dyDescent="0.25">
      <c r="J3" s="4" t="s">
        <v>519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72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4"/>
      <c r="AP3" s="72"/>
      <c r="AQ3" s="71"/>
      <c r="AR3" s="73"/>
      <c r="AS3" s="71"/>
      <c r="AT3" s="73"/>
      <c r="AU3" s="71"/>
      <c r="AV3" s="71"/>
      <c r="AW3" s="4"/>
      <c r="AX3" s="4"/>
    </row>
    <row r="4" spans="1:59" ht="18" x14ac:dyDescent="0.25">
      <c r="A4" s="3" t="s">
        <v>0</v>
      </c>
      <c r="B4" s="4"/>
      <c r="I4" s="3"/>
      <c r="J4" s="4">
        <v>7</v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72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4"/>
      <c r="AP4" s="72"/>
      <c r="AQ4" s="71"/>
      <c r="AR4" s="73"/>
      <c r="AS4" s="71"/>
      <c r="AT4" s="73"/>
      <c r="AU4" s="71"/>
      <c r="AV4" s="71"/>
      <c r="AW4" s="4"/>
      <c r="AX4" s="4"/>
    </row>
    <row r="5" spans="1:59" ht="18" x14ac:dyDescent="0.25">
      <c r="A5" s="3"/>
      <c r="B5" s="4"/>
      <c r="I5" s="3"/>
      <c r="J5" s="4" t="s">
        <v>35</v>
      </c>
      <c r="AO5">
        <v>7.5345000000000004</v>
      </c>
      <c r="AZ5" s="5">
        <v>2471820.77</v>
      </c>
    </row>
    <row r="7" spans="1:59" ht="9.75" customHeight="1" thickBot="1" x14ac:dyDescent="0.25"/>
    <row r="8" spans="1:59" s="13" customFormat="1" ht="30" customHeight="1" thickBot="1" x14ac:dyDescent="0.25">
      <c r="A8" s="14" t="s">
        <v>81</v>
      </c>
      <c r="B8" s="6" t="s">
        <v>83</v>
      </c>
      <c r="C8" s="6" t="s">
        <v>85</v>
      </c>
      <c r="D8" s="6" t="s">
        <v>82</v>
      </c>
      <c r="E8" s="6" t="s">
        <v>91</v>
      </c>
      <c r="F8" s="6" t="s">
        <v>84</v>
      </c>
      <c r="G8" s="21" t="s">
        <v>92</v>
      </c>
      <c r="H8" s="14" t="s">
        <v>434</v>
      </c>
      <c r="I8" s="150" t="s">
        <v>36</v>
      </c>
      <c r="J8" s="151" t="s">
        <v>35</v>
      </c>
      <c r="K8" s="152" t="s">
        <v>93</v>
      </c>
      <c r="L8" s="152" t="s">
        <v>107</v>
      </c>
      <c r="M8" s="152" t="s">
        <v>185</v>
      </c>
      <c r="N8" s="152" t="s">
        <v>108</v>
      </c>
      <c r="O8" s="153" t="s">
        <v>211</v>
      </c>
      <c r="P8" s="152" t="s">
        <v>208</v>
      </c>
      <c r="Q8" s="152" t="s">
        <v>230</v>
      </c>
      <c r="R8" s="152" t="s">
        <v>209</v>
      </c>
      <c r="S8" s="152" t="s">
        <v>230</v>
      </c>
      <c r="T8" s="152" t="s">
        <v>235</v>
      </c>
      <c r="U8" s="154" t="s">
        <v>238</v>
      </c>
      <c r="V8" s="154" t="s">
        <v>210</v>
      </c>
      <c r="W8" s="48" t="s">
        <v>235</v>
      </c>
      <c r="X8" s="48" t="s">
        <v>250</v>
      </c>
      <c r="Y8" s="48" t="s">
        <v>288</v>
      </c>
      <c r="Z8" s="48" t="s">
        <v>312</v>
      </c>
      <c r="AA8" s="48" t="s">
        <v>299</v>
      </c>
      <c r="AB8" s="48"/>
      <c r="AC8" s="48" t="s">
        <v>350</v>
      </c>
      <c r="AD8" s="48" t="s">
        <v>361</v>
      </c>
      <c r="AE8" s="48" t="s">
        <v>359</v>
      </c>
      <c r="AF8" s="140" t="s">
        <v>388</v>
      </c>
      <c r="AG8" s="48" t="s">
        <v>351</v>
      </c>
      <c r="AH8" s="48" t="s">
        <v>315</v>
      </c>
      <c r="AI8" s="48" t="s">
        <v>376</v>
      </c>
      <c r="AJ8" s="48" t="s">
        <v>382</v>
      </c>
      <c r="AK8" s="48" t="s">
        <v>230</v>
      </c>
      <c r="AL8" s="48" t="s">
        <v>311</v>
      </c>
      <c r="AM8" s="48" t="s">
        <v>361</v>
      </c>
      <c r="AN8" s="48" t="s">
        <v>359</v>
      </c>
      <c r="AO8" s="48" t="s">
        <v>431</v>
      </c>
      <c r="AP8" s="140" t="s">
        <v>445</v>
      </c>
      <c r="AQ8" s="48" t="s">
        <v>430</v>
      </c>
      <c r="AR8" s="155" t="s">
        <v>446</v>
      </c>
      <c r="AS8" s="140" t="s">
        <v>447</v>
      </c>
      <c r="AT8" s="155" t="s">
        <v>456</v>
      </c>
      <c r="AU8" s="140" t="s">
        <v>449</v>
      </c>
      <c r="AV8" s="140" t="s">
        <v>453</v>
      </c>
      <c r="AW8" s="156" t="s">
        <v>359</v>
      </c>
      <c r="AX8" s="155" t="s">
        <v>446</v>
      </c>
      <c r="AY8" s="157" t="s">
        <v>485</v>
      </c>
      <c r="AZ8" s="48" t="s">
        <v>452</v>
      </c>
      <c r="BA8" s="48" t="s">
        <v>506</v>
      </c>
      <c r="BB8" s="48" t="s">
        <v>499</v>
      </c>
      <c r="BC8" s="48" t="s">
        <v>500</v>
      </c>
      <c r="BD8" s="48" t="s">
        <v>487</v>
      </c>
      <c r="BE8" s="48" t="s">
        <v>488</v>
      </c>
      <c r="BF8" s="142" t="s">
        <v>517</v>
      </c>
      <c r="BG8" s="177"/>
    </row>
    <row r="9" spans="1:59" s="17" customFormat="1" ht="11.25" customHeight="1" x14ac:dyDescent="0.2">
      <c r="A9" s="28"/>
      <c r="B9" s="29"/>
      <c r="C9" s="29"/>
      <c r="D9" s="29"/>
      <c r="E9" s="29"/>
      <c r="F9" s="29"/>
      <c r="G9" s="30"/>
      <c r="H9" s="28"/>
      <c r="I9" s="144">
        <v>1</v>
      </c>
      <c r="J9" s="144">
        <v>2</v>
      </c>
      <c r="K9" s="144">
        <v>1</v>
      </c>
      <c r="L9" s="144"/>
      <c r="M9" s="144"/>
      <c r="N9" s="144">
        <v>3</v>
      </c>
      <c r="O9" s="144"/>
      <c r="P9" s="144">
        <v>4</v>
      </c>
      <c r="Q9" s="144"/>
      <c r="R9" s="144">
        <v>3</v>
      </c>
      <c r="S9" s="144">
        <v>4</v>
      </c>
      <c r="T9" s="144">
        <v>7</v>
      </c>
      <c r="U9" s="145">
        <v>8</v>
      </c>
      <c r="V9" s="145">
        <v>3</v>
      </c>
      <c r="W9" s="144">
        <v>4</v>
      </c>
      <c r="X9" s="144">
        <v>3</v>
      </c>
      <c r="Y9" s="144"/>
      <c r="Z9" s="144">
        <v>3</v>
      </c>
      <c r="AA9" s="144">
        <v>4</v>
      </c>
      <c r="AB9" s="144"/>
      <c r="AC9" s="144"/>
      <c r="AD9" s="144"/>
      <c r="AE9" s="144"/>
      <c r="AF9" s="144"/>
      <c r="AG9" s="29">
        <v>5</v>
      </c>
      <c r="AH9" s="146"/>
      <c r="AI9" s="146"/>
      <c r="AJ9" s="146"/>
      <c r="AK9" s="146"/>
      <c r="AL9" s="146"/>
      <c r="AM9" s="146"/>
      <c r="AN9" s="146"/>
      <c r="AO9" s="29"/>
      <c r="AP9" s="147"/>
      <c r="AQ9" s="146"/>
      <c r="AR9" s="148"/>
      <c r="AS9" s="146"/>
      <c r="AT9" s="148"/>
      <c r="AU9" s="146"/>
      <c r="AV9" s="146"/>
      <c r="AW9" s="29"/>
      <c r="AX9" s="29"/>
      <c r="AY9" s="147"/>
      <c r="AZ9" s="146"/>
      <c r="BA9" s="146"/>
      <c r="BB9" s="146"/>
      <c r="BC9" s="146"/>
      <c r="BD9" s="146"/>
      <c r="BE9" s="146"/>
      <c r="BF9" s="149"/>
      <c r="BG9" s="178"/>
    </row>
    <row r="10" spans="1:59" x14ac:dyDescent="0.2">
      <c r="A10" s="18"/>
      <c r="B10" s="19"/>
      <c r="C10" s="19"/>
      <c r="D10" s="19"/>
      <c r="E10" s="19"/>
      <c r="F10" s="19"/>
      <c r="G10" s="22"/>
      <c r="H10" s="33"/>
      <c r="I10" s="49"/>
      <c r="J10" s="46" t="s">
        <v>37</v>
      </c>
      <c r="K10" s="47" t="e">
        <f>SUM(K11+#REF!+#REF!)</f>
        <v>#REF!</v>
      </c>
      <c r="L10" s="47" t="e">
        <f>SUM(L11+#REF!+#REF!)</f>
        <v>#REF!</v>
      </c>
      <c r="M10" s="47" t="e">
        <f>SUM(M11+#REF!+#REF!)</f>
        <v>#REF!</v>
      </c>
      <c r="N10" s="47" t="e">
        <f>SUM(N11)</f>
        <v>#REF!</v>
      </c>
      <c r="O10" s="47" t="e">
        <f>SUM(O11)</f>
        <v>#REF!</v>
      </c>
      <c r="P10" s="47" t="e">
        <f>SUM(P11)</f>
        <v>#REF!</v>
      </c>
      <c r="Q10" s="47" t="e">
        <f>SUM(Q11+#REF!)</f>
        <v>#REF!</v>
      </c>
      <c r="R10" s="47" t="e">
        <f>SUM(R11)</f>
        <v>#REF!</v>
      </c>
      <c r="S10" s="47" t="e">
        <f>SUM(S11)</f>
        <v>#REF!</v>
      </c>
      <c r="T10" s="47" t="e">
        <f t="shared" ref="T10:AI10" si="0">SUM(T11)</f>
        <v>#REF!</v>
      </c>
      <c r="U10" s="47" t="e">
        <f t="shared" si="0"/>
        <v>#REF!</v>
      </c>
      <c r="V10" s="47" t="e">
        <f t="shared" si="0"/>
        <v>#REF!</v>
      </c>
      <c r="W10" s="47">
        <f t="shared" si="0"/>
        <v>4702700</v>
      </c>
      <c r="X10" s="47">
        <f t="shared" si="0"/>
        <v>4919700</v>
      </c>
      <c r="Y10" s="47">
        <f t="shared" si="0"/>
        <v>2305347.8400000003</v>
      </c>
      <c r="Z10" s="47">
        <f t="shared" si="0"/>
        <v>6092200</v>
      </c>
      <c r="AA10" s="47">
        <f t="shared" si="0"/>
        <v>4345000</v>
      </c>
      <c r="AB10" s="47">
        <f t="shared" si="0"/>
        <v>4355596</v>
      </c>
      <c r="AC10" s="47">
        <f t="shared" si="0"/>
        <v>4894530</v>
      </c>
      <c r="AD10" s="47">
        <f t="shared" si="0"/>
        <v>0</v>
      </c>
      <c r="AE10" s="47">
        <f t="shared" si="0"/>
        <v>0</v>
      </c>
      <c r="AF10" s="47">
        <f t="shared" si="0"/>
        <v>4894530</v>
      </c>
      <c r="AG10" s="47">
        <f t="shared" si="0"/>
        <v>1616265.3499999999</v>
      </c>
      <c r="AH10" s="47" t="e">
        <f t="shared" si="0"/>
        <v>#DIV/0!</v>
      </c>
      <c r="AI10" s="47">
        <f t="shared" si="0"/>
        <v>3027712.54</v>
      </c>
      <c r="AJ10" s="47">
        <f t="shared" ref="AJ10:BF10" si="1">SUM(AJ11+AJ94)</f>
        <v>6853500</v>
      </c>
      <c r="AK10" s="47">
        <f t="shared" si="1"/>
        <v>2588313.84</v>
      </c>
      <c r="AL10" s="47">
        <f t="shared" si="1"/>
        <v>10035161.600000001</v>
      </c>
      <c r="AM10" s="47">
        <f t="shared" si="1"/>
        <v>755000</v>
      </c>
      <c r="AN10" s="47">
        <f t="shared" si="1"/>
        <v>167000</v>
      </c>
      <c r="AO10" s="47">
        <f t="shared" si="1"/>
        <v>12023161.600000001</v>
      </c>
      <c r="AP10" s="47">
        <f t="shared" si="1"/>
        <v>1595747.7735748887</v>
      </c>
      <c r="AQ10" s="47">
        <f t="shared" si="1"/>
        <v>13222500</v>
      </c>
      <c r="AR10" s="47">
        <f t="shared" si="1"/>
        <v>1754927.3342623929</v>
      </c>
      <c r="AS10" s="47">
        <f t="shared" si="1"/>
        <v>789991.97962383844</v>
      </c>
      <c r="AT10" s="47">
        <f t="shared" si="1"/>
        <v>534669.16</v>
      </c>
      <c r="AU10" s="47">
        <f t="shared" si="1"/>
        <v>608042.13</v>
      </c>
      <c r="AV10" s="47">
        <f t="shared" si="1"/>
        <v>313074.57</v>
      </c>
      <c r="AW10" s="47">
        <f t="shared" si="1"/>
        <v>1200</v>
      </c>
      <c r="AX10" s="47">
        <f t="shared" si="1"/>
        <v>2066801.9042623928</v>
      </c>
      <c r="AY10" s="47">
        <f t="shared" si="1"/>
        <v>728266.52</v>
      </c>
      <c r="AZ10" s="47">
        <f t="shared" si="1"/>
        <v>2471820.77</v>
      </c>
      <c r="BA10" s="47">
        <f t="shared" si="1"/>
        <v>597249.95000000007</v>
      </c>
      <c r="BB10" s="47">
        <f t="shared" si="1"/>
        <v>0</v>
      </c>
      <c r="BC10" s="47">
        <f t="shared" si="1"/>
        <v>0</v>
      </c>
      <c r="BD10" s="47">
        <f t="shared" si="1"/>
        <v>2246089</v>
      </c>
      <c r="BE10" s="47">
        <f t="shared" si="1"/>
        <v>1011980</v>
      </c>
      <c r="BF10" s="47">
        <f t="shared" si="1"/>
        <v>3705929.77</v>
      </c>
    </row>
    <row r="11" spans="1:59" x14ac:dyDescent="0.2">
      <c r="A11" s="18"/>
      <c r="B11" s="19"/>
      <c r="C11" s="19"/>
      <c r="D11" s="19"/>
      <c r="E11" s="19"/>
      <c r="F11" s="19"/>
      <c r="G11" s="22"/>
      <c r="H11" s="33"/>
      <c r="I11" s="50">
        <v>6</v>
      </c>
      <c r="J11" s="41" t="s">
        <v>450</v>
      </c>
      <c r="K11" s="20" t="e">
        <f t="shared" ref="K11:AK11" si="2">SUM(K12+K34+K58+K74)</f>
        <v>#REF!</v>
      </c>
      <c r="L11" s="20" t="e">
        <f t="shared" si="2"/>
        <v>#REF!</v>
      </c>
      <c r="M11" s="20" t="e">
        <f t="shared" si="2"/>
        <v>#REF!</v>
      </c>
      <c r="N11" s="20" t="e">
        <f t="shared" si="2"/>
        <v>#REF!</v>
      </c>
      <c r="O11" s="20" t="e">
        <f t="shared" si="2"/>
        <v>#REF!</v>
      </c>
      <c r="P11" s="20" t="e">
        <f t="shared" si="2"/>
        <v>#REF!</v>
      </c>
      <c r="Q11" s="20" t="e">
        <f t="shared" si="2"/>
        <v>#REF!</v>
      </c>
      <c r="R11" s="20" t="e">
        <f t="shared" si="2"/>
        <v>#REF!</v>
      </c>
      <c r="S11" s="20" t="e">
        <f t="shared" si="2"/>
        <v>#REF!</v>
      </c>
      <c r="T11" s="20" t="e">
        <f t="shared" si="2"/>
        <v>#REF!</v>
      </c>
      <c r="U11" s="20" t="e">
        <f t="shared" si="2"/>
        <v>#REF!</v>
      </c>
      <c r="V11" s="20" t="e">
        <f t="shared" si="2"/>
        <v>#REF!</v>
      </c>
      <c r="W11" s="20">
        <f t="shared" si="2"/>
        <v>4702700</v>
      </c>
      <c r="X11" s="20">
        <f t="shared" si="2"/>
        <v>4919700</v>
      </c>
      <c r="Y11" s="20">
        <f t="shared" si="2"/>
        <v>2305347.8400000003</v>
      </c>
      <c r="Z11" s="20">
        <f t="shared" si="2"/>
        <v>6092200</v>
      </c>
      <c r="AA11" s="12">
        <f t="shared" si="2"/>
        <v>4345000</v>
      </c>
      <c r="AB11" s="12">
        <f t="shared" si="2"/>
        <v>4355596</v>
      </c>
      <c r="AC11" s="12">
        <f t="shared" si="2"/>
        <v>4894530</v>
      </c>
      <c r="AD11" s="12">
        <f t="shared" si="2"/>
        <v>0</v>
      </c>
      <c r="AE11" s="12">
        <f t="shared" si="2"/>
        <v>0</v>
      </c>
      <c r="AF11" s="12">
        <f t="shared" si="2"/>
        <v>4894530</v>
      </c>
      <c r="AG11" s="12">
        <f t="shared" si="2"/>
        <v>1616265.3499999999</v>
      </c>
      <c r="AH11" s="12" t="e">
        <f t="shared" si="2"/>
        <v>#DIV/0!</v>
      </c>
      <c r="AI11" s="12">
        <f t="shared" si="2"/>
        <v>3027712.54</v>
      </c>
      <c r="AJ11" s="12">
        <f t="shared" si="2"/>
        <v>5853500</v>
      </c>
      <c r="AK11" s="12">
        <f t="shared" si="2"/>
        <v>2488313.84</v>
      </c>
      <c r="AL11" s="12">
        <f>SUM(AL12+AL34+AL58+AL74+AL90)</f>
        <v>8804957.3900000006</v>
      </c>
      <c r="AM11" s="12">
        <f>SUM(AM12+AM34+AM58+AM74+AM90)</f>
        <v>755000</v>
      </c>
      <c r="AN11" s="12">
        <f>SUM(AN12+AN34+AN58+AN74+AN90)</f>
        <v>167000</v>
      </c>
      <c r="AO11" s="12">
        <f>SUM(AO12+AO34+AO58+AO74+AO90)</f>
        <v>10792957.390000001</v>
      </c>
      <c r="AP11" s="56">
        <f>SUM(AO11/$AO$5)</f>
        <v>1432471.6159001924</v>
      </c>
      <c r="AQ11" s="12">
        <f>SUM(AQ12+AQ34+AQ58+AQ74+AQ90)</f>
        <v>12772500</v>
      </c>
      <c r="AR11" s="56">
        <f t="shared" ref="AR11:AR81" si="3">SUM(AQ11/$AO$5)</f>
        <v>1695202.0704758111</v>
      </c>
      <c r="AS11" s="56">
        <f t="shared" ref="AS11" si="4">SUM(AR11/$AO$5)</f>
        <v>224991.97962383847</v>
      </c>
      <c r="AT11" s="56">
        <f>SUM(AT12+AT34+AT58+AT74+AT90)</f>
        <v>459680.77</v>
      </c>
      <c r="AU11" s="56">
        <f>SUM(AU12+AU34+AU58+AU74+AU90)</f>
        <v>8042.13</v>
      </c>
      <c r="AV11" s="56">
        <f>SUM(AV12+AV34+AV58+AV74+AV90)</f>
        <v>241428.36</v>
      </c>
      <c r="AW11" s="56">
        <f>SUM(AW12+AW34+AW58+AW74+AW90)</f>
        <v>1200</v>
      </c>
      <c r="AX11" s="47">
        <f t="shared" ref="AX11:AX78" si="5">SUM(AR11+AV11-AW11)</f>
        <v>1935430.430475811</v>
      </c>
      <c r="AY11" s="47">
        <f>SUM(AY12+AY34+AY58+AY74+AY90)</f>
        <v>596895.05000000005</v>
      </c>
      <c r="AZ11" s="47">
        <f>SUM(AZ12+AZ34+AZ58+AZ74+AZ90)</f>
        <v>2272987</v>
      </c>
      <c r="BA11" s="47">
        <f t="shared" ref="BA11:BF11" si="6">SUM(BA12+BA34+BA58+BA74+BA90)</f>
        <v>597249.95000000007</v>
      </c>
      <c r="BB11" s="47">
        <f t="shared" si="6"/>
        <v>0</v>
      </c>
      <c r="BC11" s="47">
        <f t="shared" si="6"/>
        <v>0</v>
      </c>
      <c r="BD11" s="47">
        <f t="shared" si="6"/>
        <v>2246089</v>
      </c>
      <c r="BE11" s="47">
        <f t="shared" si="6"/>
        <v>1011980</v>
      </c>
      <c r="BF11" s="47">
        <f t="shared" si="6"/>
        <v>3507096</v>
      </c>
    </row>
    <row r="12" spans="1:59" s="2" customFormat="1" x14ac:dyDescent="0.2">
      <c r="A12" s="44"/>
      <c r="B12" s="41"/>
      <c r="C12" s="41"/>
      <c r="D12" s="41"/>
      <c r="E12" s="41"/>
      <c r="F12" s="41"/>
      <c r="G12" s="45"/>
      <c r="H12" s="44" t="s">
        <v>435</v>
      </c>
      <c r="I12" s="51">
        <v>61</v>
      </c>
      <c r="J12" s="41" t="s">
        <v>38</v>
      </c>
      <c r="K12" s="12" t="e">
        <f t="shared" ref="K12:Y12" si="7">SUM(K13+K26+K29)</f>
        <v>#REF!</v>
      </c>
      <c r="L12" s="12" t="e">
        <f t="shared" si="7"/>
        <v>#REF!</v>
      </c>
      <c r="M12" s="12" t="e">
        <f t="shared" si="7"/>
        <v>#REF!</v>
      </c>
      <c r="N12" s="12">
        <f t="shared" si="7"/>
        <v>835000</v>
      </c>
      <c r="O12" s="12">
        <f t="shared" si="7"/>
        <v>835000</v>
      </c>
      <c r="P12" s="12">
        <f t="shared" si="7"/>
        <v>384000</v>
      </c>
      <c r="Q12" s="12">
        <f t="shared" si="7"/>
        <v>311760.62</v>
      </c>
      <c r="R12" s="12">
        <f t="shared" si="7"/>
        <v>624000</v>
      </c>
      <c r="S12" s="12">
        <f t="shared" si="7"/>
        <v>308222.23</v>
      </c>
      <c r="T12" s="12">
        <f t="shared" si="7"/>
        <v>0</v>
      </c>
      <c r="U12" s="12">
        <f t="shared" si="7"/>
        <v>463.92857142857144</v>
      </c>
      <c r="V12" s="12">
        <f t="shared" si="7"/>
        <v>586000</v>
      </c>
      <c r="W12" s="12">
        <f t="shared" si="7"/>
        <v>2974200</v>
      </c>
      <c r="X12" s="12">
        <f t="shared" si="7"/>
        <v>2973200</v>
      </c>
      <c r="Y12" s="12">
        <f t="shared" si="7"/>
        <v>1618714.81</v>
      </c>
      <c r="Z12" s="12">
        <f t="shared" ref="Z12" si="8">SUM(Z13+Z26+Z29)</f>
        <v>3020200</v>
      </c>
      <c r="AA12" s="12">
        <f>SUM(AA13+AA26+AA29)</f>
        <v>3080000</v>
      </c>
      <c r="AB12" s="12">
        <f>SUM(AB13+AB26+AB29)</f>
        <v>2522596</v>
      </c>
      <c r="AC12" s="12">
        <f t="shared" ref="AC12:AK12" si="9">SUM(AC13+AC26+AC29)</f>
        <v>2846530</v>
      </c>
      <c r="AD12" s="12">
        <f t="shared" si="9"/>
        <v>0</v>
      </c>
      <c r="AE12" s="12">
        <f t="shared" si="9"/>
        <v>0</v>
      </c>
      <c r="AF12" s="12">
        <f t="shared" si="9"/>
        <v>2846530</v>
      </c>
      <c r="AG12" s="12">
        <f t="shared" si="9"/>
        <v>1010423.5</v>
      </c>
      <c r="AH12" s="12" t="e">
        <f t="shared" si="9"/>
        <v>#DIV/0!</v>
      </c>
      <c r="AI12" s="12">
        <f t="shared" si="9"/>
        <v>2421385.89</v>
      </c>
      <c r="AJ12" s="12">
        <f t="shared" si="9"/>
        <v>858000</v>
      </c>
      <c r="AK12" s="12">
        <f t="shared" si="9"/>
        <v>388415.27999999997</v>
      </c>
      <c r="AL12" s="12">
        <f>SUM(AL13+AL26+AL29)</f>
        <v>776432.39</v>
      </c>
      <c r="AM12" s="12">
        <f t="shared" ref="AM12:AQ12" si="10">SUM(AM13+AM26+AM29)</f>
        <v>225000</v>
      </c>
      <c r="AN12" s="12">
        <f t="shared" si="10"/>
        <v>60000</v>
      </c>
      <c r="AO12" s="12">
        <f t="shared" si="10"/>
        <v>941432.39</v>
      </c>
      <c r="AP12" s="56">
        <f t="shared" ref="AP12:AP82" si="11">SUM(AO12/$AO$5)</f>
        <v>124949.55073329351</v>
      </c>
      <c r="AQ12" s="12">
        <f t="shared" si="10"/>
        <v>1050000</v>
      </c>
      <c r="AR12" s="56">
        <f>SUM(AR13+AR26+AR29)</f>
        <v>140553.45883535733</v>
      </c>
      <c r="AS12" s="56">
        <f t="shared" ref="AS12" si="12">SUM(AR12/$AO$5)</f>
        <v>18654.64978901816</v>
      </c>
      <c r="AT12" s="56">
        <f>SUM(AT13+AT26+AT29)</f>
        <v>128763.58000000002</v>
      </c>
      <c r="AU12" s="56">
        <f t="shared" ref="AU12:AW14" si="13">SUM(AU13+AU26+AU29)</f>
        <v>8042.13</v>
      </c>
      <c r="AV12" s="56">
        <f t="shared" si="13"/>
        <v>60000</v>
      </c>
      <c r="AW12" s="56">
        <f t="shared" si="13"/>
        <v>0</v>
      </c>
      <c r="AX12" s="47">
        <f>SUM(AX13+AX26+AX29)</f>
        <v>200553.45883535736</v>
      </c>
      <c r="AY12" s="47">
        <f>SUM(AY13+AY26+AY29)</f>
        <v>156809.94</v>
      </c>
      <c r="AZ12" s="47">
        <f>SUM(AZ13+AZ26+AZ29)</f>
        <v>218000</v>
      </c>
      <c r="BA12" s="47">
        <f t="shared" ref="BA12:BF12" si="14">SUM(BA13+BA26+BA29)</f>
        <v>67936.790000000008</v>
      </c>
      <c r="BB12" s="47">
        <f t="shared" si="14"/>
        <v>0</v>
      </c>
      <c r="BC12" s="47">
        <f t="shared" si="14"/>
        <v>0</v>
      </c>
      <c r="BD12" s="47">
        <f t="shared" si="14"/>
        <v>218000</v>
      </c>
      <c r="BE12" s="47">
        <f t="shared" si="14"/>
        <v>62000</v>
      </c>
      <c r="BF12" s="47">
        <f t="shared" si="14"/>
        <v>374000</v>
      </c>
      <c r="BG12" s="179"/>
    </row>
    <row r="13" spans="1:59" x14ac:dyDescent="0.2">
      <c r="A13" s="7"/>
      <c r="B13" s="8"/>
      <c r="C13" s="8"/>
      <c r="D13" s="8"/>
      <c r="E13" s="8"/>
      <c r="F13" s="8"/>
      <c r="G13" s="23"/>
      <c r="H13" s="44"/>
      <c r="I13" s="51">
        <v>611</v>
      </c>
      <c r="J13" s="8" t="s">
        <v>39</v>
      </c>
      <c r="K13" s="9" t="e">
        <f>SUM(K14+K18+K21+#REF!+K23)</f>
        <v>#REF!</v>
      </c>
      <c r="L13" s="9" t="e">
        <f>SUM(L14+L18+L21+#REF!+L23)</f>
        <v>#REF!</v>
      </c>
      <c r="M13" s="9" t="e">
        <f>SUM(M14+M18+M21+#REF!+M23)</f>
        <v>#REF!</v>
      </c>
      <c r="N13" s="9">
        <f t="shared" ref="N13:AB13" si="15">SUM(N14+N18+N21+N23)</f>
        <v>805000</v>
      </c>
      <c r="O13" s="9">
        <f t="shared" si="15"/>
        <v>805000</v>
      </c>
      <c r="P13" s="9">
        <f t="shared" si="15"/>
        <v>355000</v>
      </c>
      <c r="Q13" s="9">
        <f t="shared" si="15"/>
        <v>302840.36</v>
      </c>
      <c r="R13" s="9">
        <f t="shared" si="15"/>
        <v>600000</v>
      </c>
      <c r="S13" s="9">
        <f t="shared" si="15"/>
        <v>290109.38</v>
      </c>
      <c r="T13" s="9">
        <f t="shared" si="15"/>
        <v>0</v>
      </c>
      <c r="U13" s="9">
        <f t="shared" si="15"/>
        <v>171.42857142857142</v>
      </c>
      <c r="V13" s="9">
        <f t="shared" si="15"/>
        <v>552000</v>
      </c>
      <c r="W13" s="9">
        <f t="shared" si="15"/>
        <v>2735200</v>
      </c>
      <c r="X13" s="9">
        <f t="shared" si="15"/>
        <v>2735200</v>
      </c>
      <c r="Y13" s="9">
        <f t="shared" si="15"/>
        <v>1570787.36</v>
      </c>
      <c r="Z13" s="9">
        <f t="shared" ref="Z13" si="16">SUM(Z14+Z18+Z21+Z23)</f>
        <v>2935200</v>
      </c>
      <c r="AA13" s="9">
        <f t="shared" si="15"/>
        <v>2822000</v>
      </c>
      <c r="AB13" s="9">
        <f t="shared" si="15"/>
        <v>2264596</v>
      </c>
      <c r="AC13" s="9">
        <f t="shared" ref="AC13:AJ13" si="17">SUM(AC14+AC18+AC21+AC23)</f>
        <v>2590530</v>
      </c>
      <c r="AD13" s="9">
        <f t="shared" si="17"/>
        <v>0</v>
      </c>
      <c r="AE13" s="9">
        <f t="shared" si="17"/>
        <v>0</v>
      </c>
      <c r="AF13" s="9">
        <f t="shared" si="17"/>
        <v>2590530</v>
      </c>
      <c r="AG13" s="9">
        <f t="shared" si="17"/>
        <v>975270.94</v>
      </c>
      <c r="AH13" s="9" t="e">
        <f t="shared" si="17"/>
        <v>#DIV/0!</v>
      </c>
      <c r="AI13" s="9">
        <f t="shared" si="17"/>
        <v>2373142.81</v>
      </c>
      <c r="AJ13" s="9">
        <f t="shared" si="17"/>
        <v>782000</v>
      </c>
      <c r="AK13" s="9">
        <f>SUM(AK14+AK18+AK21+AK23-AK25)</f>
        <v>358480.18</v>
      </c>
      <c r="AL13" s="9">
        <f>SUM(AL14+AL18+AL21+AL23-AL25)</f>
        <v>621432.39</v>
      </c>
      <c r="AM13" s="9">
        <f t="shared" ref="AM13:AQ13" si="18">SUM(AM14+AM18+AM21+AM23-AM25)</f>
        <v>225000</v>
      </c>
      <c r="AN13" s="9">
        <f t="shared" si="18"/>
        <v>0</v>
      </c>
      <c r="AO13" s="9">
        <f t="shared" si="18"/>
        <v>846432.39</v>
      </c>
      <c r="AP13" s="56">
        <f t="shared" si="11"/>
        <v>112340.88393390404</v>
      </c>
      <c r="AQ13" s="9">
        <f t="shared" si="18"/>
        <v>953000</v>
      </c>
      <c r="AR13" s="56">
        <f>SUM(AR14)</f>
        <v>127679.34641913862</v>
      </c>
      <c r="AS13" s="56">
        <f t="shared" ref="AS13:AS14" si="19">SUM(AR13/$AO$5)</f>
        <v>16945.961433292003</v>
      </c>
      <c r="AT13" s="56">
        <f>SUM(AT14)</f>
        <v>117362.02</v>
      </c>
      <c r="AU13" s="56">
        <f t="shared" ref="AU13:AV13" si="20">SUM(AU14)</f>
        <v>0</v>
      </c>
      <c r="AV13" s="56">
        <f t="shared" si="20"/>
        <v>50000</v>
      </c>
      <c r="AW13" s="56">
        <f t="shared" si="13"/>
        <v>0</v>
      </c>
      <c r="AX13" s="47">
        <f>SUM(AX14)</f>
        <v>177679.34641913863</v>
      </c>
      <c r="AY13" s="47">
        <f>SUM(AY14)</f>
        <v>136987.45000000001</v>
      </c>
      <c r="AZ13" s="47">
        <f>SUM(AZ14)</f>
        <v>194000</v>
      </c>
      <c r="BA13" s="47">
        <f t="shared" ref="BA13:BF13" si="21">SUM(BA14)</f>
        <v>62436.29</v>
      </c>
      <c r="BB13" s="47">
        <f t="shared" si="21"/>
        <v>0</v>
      </c>
      <c r="BC13" s="47">
        <f t="shared" si="21"/>
        <v>0</v>
      </c>
      <c r="BD13" s="47">
        <f t="shared" si="21"/>
        <v>194000</v>
      </c>
      <c r="BE13" s="47">
        <f t="shared" si="21"/>
        <v>50000</v>
      </c>
      <c r="BF13" s="47">
        <f t="shared" si="21"/>
        <v>338000</v>
      </c>
    </row>
    <row r="14" spans="1:59" x14ac:dyDescent="0.2">
      <c r="A14" s="10" t="s">
        <v>81</v>
      </c>
      <c r="B14" s="8"/>
      <c r="C14" s="8"/>
      <c r="D14" s="8"/>
      <c r="E14" s="8"/>
      <c r="F14" s="8"/>
      <c r="G14" s="23"/>
      <c r="H14" s="44"/>
      <c r="I14" s="51">
        <v>6111</v>
      </c>
      <c r="J14" s="8" t="s">
        <v>41</v>
      </c>
      <c r="K14" s="9">
        <f t="shared" ref="K14:V14" si="22">SUM(K15)</f>
        <v>1713113.72</v>
      </c>
      <c r="L14" s="9">
        <f t="shared" si="22"/>
        <v>1600000</v>
      </c>
      <c r="M14" s="9">
        <f t="shared" si="22"/>
        <v>1600000</v>
      </c>
      <c r="N14" s="9">
        <f t="shared" si="22"/>
        <v>800000</v>
      </c>
      <c r="O14" s="9">
        <f t="shared" si="22"/>
        <v>800000</v>
      </c>
      <c r="P14" s="9">
        <f t="shared" si="22"/>
        <v>350000</v>
      </c>
      <c r="Q14" s="9">
        <f t="shared" si="22"/>
        <v>302840.36</v>
      </c>
      <c r="R14" s="9">
        <f t="shared" si="22"/>
        <v>600000</v>
      </c>
      <c r="S14" s="9">
        <f t="shared" si="22"/>
        <v>289251.07</v>
      </c>
      <c r="T14" s="9">
        <f t="shared" si="22"/>
        <v>0</v>
      </c>
      <c r="U14" s="9">
        <f t="shared" si="22"/>
        <v>171.42857142857142</v>
      </c>
      <c r="V14" s="9">
        <f t="shared" si="22"/>
        <v>550000</v>
      </c>
      <c r="W14" s="9">
        <f>SUM(W15:W17)</f>
        <v>2733200</v>
      </c>
      <c r="X14" s="9">
        <f t="shared" ref="X14:AB14" si="23">SUM(X15:X17)</f>
        <v>2733200</v>
      </c>
      <c r="Y14" s="9">
        <f t="shared" si="23"/>
        <v>1570787.36</v>
      </c>
      <c r="Z14" s="9">
        <v>2933200</v>
      </c>
      <c r="AA14" s="9">
        <f t="shared" si="23"/>
        <v>2820000</v>
      </c>
      <c r="AB14" s="9">
        <f t="shared" si="23"/>
        <v>2262596</v>
      </c>
      <c r="AC14" s="9">
        <f t="shared" ref="AC14:AQ14" si="24">SUM(AC15:AC17)</f>
        <v>2588530</v>
      </c>
      <c r="AD14" s="9">
        <f t="shared" si="24"/>
        <v>0</v>
      </c>
      <c r="AE14" s="9">
        <f t="shared" si="24"/>
        <v>0</v>
      </c>
      <c r="AF14" s="9">
        <f t="shared" si="24"/>
        <v>2588530</v>
      </c>
      <c r="AG14" s="9">
        <f t="shared" si="24"/>
        <v>975270.94</v>
      </c>
      <c r="AH14" s="9">
        <f t="shared" si="24"/>
        <v>892853.81160608691</v>
      </c>
      <c r="AI14" s="9">
        <f t="shared" si="24"/>
        <v>2373142.81</v>
      </c>
      <c r="AJ14" s="9">
        <f t="shared" si="24"/>
        <v>650000</v>
      </c>
      <c r="AK14" s="9">
        <f t="shared" si="24"/>
        <v>359685.76</v>
      </c>
      <c r="AL14" s="9">
        <f t="shared" si="24"/>
        <v>621432.39</v>
      </c>
      <c r="AM14" s="9">
        <f t="shared" si="24"/>
        <v>225000</v>
      </c>
      <c r="AN14" s="9">
        <f t="shared" si="24"/>
        <v>0</v>
      </c>
      <c r="AO14" s="9">
        <f t="shared" si="24"/>
        <v>846432.39</v>
      </c>
      <c r="AP14" s="56">
        <f t="shared" si="11"/>
        <v>112340.88393390404</v>
      </c>
      <c r="AQ14" s="9">
        <f t="shared" si="24"/>
        <v>953000</v>
      </c>
      <c r="AR14" s="56">
        <f>SUM(AR15+AR23)</f>
        <v>127679.34641913862</v>
      </c>
      <c r="AS14" s="56">
        <f t="shared" si="19"/>
        <v>16945.961433292003</v>
      </c>
      <c r="AT14" s="56">
        <f>SUM(AT15:AT25)</f>
        <v>117362.02</v>
      </c>
      <c r="AU14" s="56">
        <f t="shared" ref="AU14:AV14" si="25">SUM(AU15:AU25)</f>
        <v>0</v>
      </c>
      <c r="AV14" s="56">
        <f t="shared" si="25"/>
        <v>50000</v>
      </c>
      <c r="AW14" s="56">
        <f t="shared" si="13"/>
        <v>0</v>
      </c>
      <c r="AX14" s="47">
        <f>SUM(AX15:AX25)</f>
        <v>177679.34641913863</v>
      </c>
      <c r="AY14" s="47">
        <f>SUM(AY15:AY25)</f>
        <v>136987.45000000001</v>
      </c>
      <c r="AZ14" s="47">
        <f>SUM(AZ15:AZ25)</f>
        <v>194000</v>
      </c>
      <c r="BA14" s="47">
        <f t="shared" ref="BA14:BF14" si="26">SUM(BA15:BA25)</f>
        <v>62436.29</v>
      </c>
      <c r="BB14" s="47">
        <f t="shared" si="26"/>
        <v>0</v>
      </c>
      <c r="BC14" s="47">
        <f t="shared" si="26"/>
        <v>0</v>
      </c>
      <c r="BD14" s="47">
        <f t="shared" si="26"/>
        <v>194000</v>
      </c>
      <c r="BE14" s="47">
        <f t="shared" si="26"/>
        <v>50000</v>
      </c>
      <c r="BF14" s="47">
        <f t="shared" si="26"/>
        <v>338000</v>
      </c>
    </row>
    <row r="15" spans="1:59" x14ac:dyDescent="0.2">
      <c r="A15" s="10"/>
      <c r="B15" s="8"/>
      <c r="C15" s="8"/>
      <c r="D15" s="8"/>
      <c r="E15" s="8"/>
      <c r="F15" s="8"/>
      <c r="G15" s="23"/>
      <c r="H15" s="44"/>
      <c r="I15" s="51">
        <v>61111</v>
      </c>
      <c r="J15" s="8" t="s">
        <v>40</v>
      </c>
      <c r="K15" s="9">
        <v>1713113.72</v>
      </c>
      <c r="L15" s="9">
        <v>1600000</v>
      </c>
      <c r="M15" s="15">
        <v>1600000</v>
      </c>
      <c r="N15" s="15">
        <v>800000</v>
      </c>
      <c r="O15" s="15">
        <v>800000</v>
      </c>
      <c r="P15" s="15">
        <v>350000</v>
      </c>
      <c r="Q15" s="15">
        <v>302840.36</v>
      </c>
      <c r="R15" s="15">
        <v>600000</v>
      </c>
      <c r="S15" s="15">
        <v>289251.07</v>
      </c>
      <c r="T15" s="15"/>
      <c r="U15" s="27">
        <f t="shared" ref="U15:U89" si="27">R15/P15*100</f>
        <v>171.42857142857142</v>
      </c>
      <c r="V15" s="27">
        <v>550000</v>
      </c>
      <c r="W15" s="15">
        <v>482200</v>
      </c>
      <c r="X15" s="15">
        <v>482200</v>
      </c>
      <c r="Y15" s="15">
        <v>256343.84</v>
      </c>
      <c r="Z15" s="15">
        <v>482200</v>
      </c>
      <c r="AA15" s="43">
        <v>518800</v>
      </c>
      <c r="AB15" s="43">
        <v>411396</v>
      </c>
      <c r="AC15" s="43">
        <v>446396</v>
      </c>
      <c r="AD15" s="43"/>
      <c r="AE15" s="43"/>
      <c r="AF15" s="43">
        <f>SUM(AC15+AD15-AE15)</f>
        <v>446396</v>
      </c>
      <c r="AG15" s="43">
        <f t="shared" ref="AG15:AH15" si="28">SUM(AD15+AE15-AF15)</f>
        <v>-446396</v>
      </c>
      <c r="AH15" s="43">
        <f t="shared" si="28"/>
        <v>892792</v>
      </c>
      <c r="AI15" s="43">
        <v>405621.21</v>
      </c>
      <c r="AJ15" s="15">
        <v>650000</v>
      </c>
      <c r="AK15" s="15">
        <v>359685.76</v>
      </c>
      <c r="AL15" s="15">
        <v>621432.39</v>
      </c>
      <c r="AM15" s="15">
        <v>225000</v>
      </c>
      <c r="AN15" s="15"/>
      <c r="AO15" s="15">
        <f t="shared" ref="AO15:AO81" si="29">SUM(AL15+AM15-AN15)</f>
        <v>846432.39</v>
      </c>
      <c r="AP15" s="56">
        <f t="shared" si="11"/>
        <v>112340.88393390404</v>
      </c>
      <c r="AQ15" s="15">
        <v>953000</v>
      </c>
      <c r="AR15" s="56">
        <f t="shared" si="3"/>
        <v>126484.83641913862</v>
      </c>
      <c r="AS15" s="12"/>
      <c r="AT15" s="39">
        <v>117362.02</v>
      </c>
      <c r="AU15" s="15"/>
      <c r="AV15" s="12">
        <v>50000</v>
      </c>
      <c r="AW15" s="64"/>
      <c r="AX15" s="47">
        <f t="shared" si="5"/>
        <v>176484.83641913862</v>
      </c>
      <c r="AY15" s="56">
        <v>136987.45000000001</v>
      </c>
      <c r="AZ15" s="15">
        <v>194000</v>
      </c>
      <c r="BA15" s="15">
        <v>62436.29</v>
      </c>
      <c r="BB15" s="15"/>
      <c r="BC15" s="15"/>
      <c r="BD15" s="15">
        <v>194000</v>
      </c>
      <c r="BE15" s="15">
        <v>50000</v>
      </c>
      <c r="BF15" s="68">
        <f t="shared" ref="BF15:BF72" si="30">SUM(AZ15+BD15-BE15)</f>
        <v>338000</v>
      </c>
      <c r="BG15" s="176">
        <v>128465.38</v>
      </c>
    </row>
    <row r="16" spans="1:59" x14ac:dyDescent="0.2">
      <c r="A16" s="10"/>
      <c r="B16" s="8"/>
      <c r="C16" s="8"/>
      <c r="D16" s="8"/>
      <c r="E16" s="8"/>
      <c r="F16" s="8"/>
      <c r="G16" s="23"/>
      <c r="H16" s="44"/>
      <c r="I16" s="51">
        <v>61114</v>
      </c>
      <c r="J16" s="31" t="s">
        <v>271</v>
      </c>
      <c r="K16" s="9"/>
      <c r="L16" s="9"/>
      <c r="M16" s="15"/>
      <c r="N16" s="15"/>
      <c r="O16" s="15"/>
      <c r="P16" s="15"/>
      <c r="Q16" s="15"/>
      <c r="R16" s="15"/>
      <c r="S16" s="15"/>
      <c r="T16" s="15"/>
      <c r="U16" s="27"/>
      <c r="V16" s="27"/>
      <c r="W16" s="15">
        <v>1000</v>
      </c>
      <c r="X16" s="15">
        <v>1000</v>
      </c>
      <c r="Y16" s="15"/>
      <c r="Z16" s="15">
        <v>1000</v>
      </c>
      <c r="AA16" s="43">
        <v>1200</v>
      </c>
      <c r="AB16" s="43">
        <v>1200</v>
      </c>
      <c r="AC16" s="43">
        <v>1200</v>
      </c>
      <c r="AD16" s="43"/>
      <c r="AE16" s="43"/>
      <c r="AF16" s="43">
        <f t="shared" ref="AF16:AF84" si="31">SUM(AC16+AD16-AE16)</f>
        <v>1200</v>
      </c>
      <c r="AG16" s="15"/>
      <c r="AH16" s="15">
        <f t="shared" ref="AH16:AH33" si="32">SUM(AG16/AA16*100)</f>
        <v>0</v>
      </c>
      <c r="AI16" s="15"/>
      <c r="AJ16" s="15"/>
      <c r="AK16" s="15"/>
      <c r="AL16" s="15"/>
      <c r="AM16" s="15"/>
      <c r="AN16" s="15"/>
      <c r="AO16" s="15">
        <f t="shared" si="29"/>
        <v>0</v>
      </c>
      <c r="AP16" s="56">
        <f t="shared" si="11"/>
        <v>0</v>
      </c>
      <c r="AQ16" s="15"/>
      <c r="AR16" s="56">
        <f t="shared" si="3"/>
        <v>0</v>
      </c>
      <c r="AS16" s="12"/>
      <c r="AT16" s="39">
        <f t="shared" ref="AT16:AT81" si="33">SUM(AS16/$AO$5)</f>
        <v>0</v>
      </c>
      <c r="AU16" s="15"/>
      <c r="AV16" s="12">
        <f t="shared" ref="AV16:AV81" si="34">SUM(AU16/$AO$5)</f>
        <v>0</v>
      </c>
      <c r="AW16" s="64"/>
      <c r="AX16" s="47">
        <f t="shared" si="5"/>
        <v>0</v>
      </c>
      <c r="AY16" s="56"/>
      <c r="AZ16" s="15"/>
      <c r="BA16" s="15"/>
      <c r="BB16" s="15"/>
      <c r="BC16" s="15"/>
      <c r="BD16" s="15"/>
      <c r="BE16" s="15"/>
      <c r="BF16" s="68">
        <f t="shared" si="30"/>
        <v>0</v>
      </c>
    </row>
    <row r="17" spans="1:59" x14ac:dyDescent="0.2">
      <c r="A17" s="10"/>
      <c r="B17" s="8"/>
      <c r="C17" s="8"/>
      <c r="D17" s="8"/>
      <c r="E17" s="8"/>
      <c r="F17" s="8"/>
      <c r="G17" s="23"/>
      <c r="H17" s="44"/>
      <c r="I17" s="51">
        <v>61119</v>
      </c>
      <c r="J17" s="31" t="s">
        <v>270</v>
      </c>
      <c r="K17" s="9"/>
      <c r="L17" s="9"/>
      <c r="M17" s="15"/>
      <c r="N17" s="15"/>
      <c r="O17" s="15"/>
      <c r="P17" s="15"/>
      <c r="Q17" s="15"/>
      <c r="R17" s="15"/>
      <c r="S17" s="15"/>
      <c r="T17" s="15"/>
      <c r="U17" s="27"/>
      <c r="V17" s="27"/>
      <c r="W17" s="15">
        <v>2250000</v>
      </c>
      <c r="X17" s="15">
        <v>2250000</v>
      </c>
      <c r="Y17" s="15">
        <v>1314443.52</v>
      </c>
      <c r="Z17" s="15">
        <v>2450000</v>
      </c>
      <c r="AA17" s="43">
        <v>2300000</v>
      </c>
      <c r="AB17" s="43">
        <v>1850000</v>
      </c>
      <c r="AC17" s="43">
        <v>2140934</v>
      </c>
      <c r="AD17" s="43"/>
      <c r="AE17" s="43"/>
      <c r="AF17" s="43">
        <f t="shared" si="31"/>
        <v>2140934</v>
      </c>
      <c r="AG17" s="15">
        <v>1421666.94</v>
      </c>
      <c r="AH17" s="15">
        <f t="shared" si="32"/>
        <v>61.811606086956516</v>
      </c>
      <c r="AI17" s="15">
        <v>1967521.6</v>
      </c>
      <c r="AJ17" s="15"/>
      <c r="AK17" s="15"/>
      <c r="AL17" s="15"/>
      <c r="AM17" s="15"/>
      <c r="AN17" s="15"/>
      <c r="AO17" s="15">
        <f t="shared" si="29"/>
        <v>0</v>
      </c>
      <c r="AP17" s="56">
        <f t="shared" si="11"/>
        <v>0</v>
      </c>
      <c r="AQ17" s="15"/>
      <c r="AR17" s="56">
        <f t="shared" si="3"/>
        <v>0</v>
      </c>
      <c r="AS17" s="12"/>
      <c r="AT17" s="39">
        <f t="shared" si="33"/>
        <v>0</v>
      </c>
      <c r="AU17" s="15"/>
      <c r="AV17" s="12">
        <f t="shared" si="34"/>
        <v>0</v>
      </c>
      <c r="AW17" s="64"/>
      <c r="AX17" s="47">
        <f t="shared" si="5"/>
        <v>0</v>
      </c>
      <c r="AY17" s="56"/>
      <c r="AZ17" s="15"/>
      <c r="BA17" s="15"/>
      <c r="BB17" s="15"/>
      <c r="BC17" s="15"/>
      <c r="BD17" s="15"/>
      <c r="BE17" s="15"/>
      <c r="BF17" s="68">
        <f t="shared" si="30"/>
        <v>0</v>
      </c>
    </row>
    <row r="18" spans="1:59" x14ac:dyDescent="0.2">
      <c r="A18" s="10" t="s">
        <v>81</v>
      </c>
      <c r="B18" s="8"/>
      <c r="C18" s="8"/>
      <c r="D18" s="8"/>
      <c r="E18" s="8"/>
      <c r="F18" s="8"/>
      <c r="G18" s="23"/>
      <c r="H18" s="44"/>
      <c r="I18" s="51">
        <v>6112</v>
      </c>
      <c r="J18" s="8" t="s">
        <v>39</v>
      </c>
      <c r="K18" s="9">
        <f t="shared" ref="K18:S18" si="35">SUM(K19:K20)</f>
        <v>105864.51</v>
      </c>
      <c r="L18" s="9">
        <f t="shared" si="35"/>
        <v>35000</v>
      </c>
      <c r="M18" s="9">
        <f t="shared" si="35"/>
        <v>35000</v>
      </c>
      <c r="N18" s="9">
        <f t="shared" si="35"/>
        <v>5000</v>
      </c>
      <c r="O18" s="9">
        <f t="shared" si="35"/>
        <v>5000</v>
      </c>
      <c r="P18" s="9">
        <f t="shared" si="35"/>
        <v>5000</v>
      </c>
      <c r="Q18" s="9">
        <f t="shared" si="35"/>
        <v>0</v>
      </c>
      <c r="R18" s="9">
        <f t="shared" si="35"/>
        <v>0</v>
      </c>
      <c r="S18" s="9">
        <f t="shared" si="35"/>
        <v>0</v>
      </c>
      <c r="T18" s="9"/>
      <c r="U18" s="27">
        <f t="shared" si="27"/>
        <v>0</v>
      </c>
      <c r="V18" s="27"/>
      <c r="W18" s="15"/>
      <c r="X18" s="15"/>
      <c r="Y18" s="15"/>
      <c r="Z18" s="15"/>
      <c r="AA18" s="43"/>
      <c r="AB18" s="43"/>
      <c r="AC18" s="43"/>
      <c r="AD18" s="43"/>
      <c r="AE18" s="43"/>
      <c r="AF18" s="43">
        <f t="shared" si="31"/>
        <v>0</v>
      </c>
      <c r="AG18" s="15"/>
      <c r="AH18" s="15" t="e">
        <f t="shared" si="32"/>
        <v>#DIV/0!</v>
      </c>
      <c r="AI18" s="15"/>
      <c r="AJ18" s="15"/>
      <c r="AK18" s="15"/>
      <c r="AL18" s="15"/>
      <c r="AM18" s="15"/>
      <c r="AN18" s="15"/>
      <c r="AO18" s="15">
        <f t="shared" si="29"/>
        <v>0</v>
      </c>
      <c r="AP18" s="56">
        <f t="shared" si="11"/>
        <v>0</v>
      </c>
      <c r="AQ18" s="15"/>
      <c r="AR18" s="56">
        <f t="shared" si="3"/>
        <v>0</v>
      </c>
      <c r="AS18" s="12"/>
      <c r="AT18" s="39">
        <f t="shared" si="33"/>
        <v>0</v>
      </c>
      <c r="AU18" s="15"/>
      <c r="AV18" s="12">
        <f t="shared" si="34"/>
        <v>0</v>
      </c>
      <c r="AW18" s="64"/>
      <c r="AX18" s="47">
        <f t="shared" si="5"/>
        <v>0</v>
      </c>
      <c r="AY18" s="56"/>
      <c r="AZ18" s="15"/>
      <c r="BA18" s="15"/>
      <c r="BB18" s="15"/>
      <c r="BC18" s="15"/>
      <c r="BD18" s="15"/>
      <c r="BE18" s="15"/>
      <c r="BF18" s="68">
        <f t="shared" si="30"/>
        <v>0</v>
      </c>
    </row>
    <row r="19" spans="1:59" x14ac:dyDescent="0.2">
      <c r="A19" s="10"/>
      <c r="B19" s="8"/>
      <c r="C19" s="8"/>
      <c r="D19" s="8"/>
      <c r="E19" s="8"/>
      <c r="F19" s="8"/>
      <c r="G19" s="23"/>
      <c r="H19" s="44"/>
      <c r="I19" s="51">
        <v>61121</v>
      </c>
      <c r="J19" s="8" t="s">
        <v>42</v>
      </c>
      <c r="K19" s="9">
        <v>18996.47</v>
      </c>
      <c r="L19" s="9">
        <v>17000</v>
      </c>
      <c r="M19" s="9">
        <v>17000</v>
      </c>
      <c r="N19" s="15">
        <v>5000</v>
      </c>
      <c r="O19" s="15">
        <v>5000</v>
      </c>
      <c r="P19" s="15">
        <v>5000</v>
      </c>
      <c r="Q19" s="15"/>
      <c r="R19" s="15"/>
      <c r="S19" s="15"/>
      <c r="T19" s="15"/>
      <c r="U19" s="27">
        <f t="shared" si="27"/>
        <v>0</v>
      </c>
      <c r="V19" s="27"/>
      <c r="W19" s="15"/>
      <c r="X19" s="15"/>
      <c r="Y19" s="15"/>
      <c r="Z19" s="15"/>
      <c r="AA19" s="43"/>
      <c r="AB19" s="43"/>
      <c r="AC19" s="43"/>
      <c r="AD19" s="43"/>
      <c r="AE19" s="43"/>
      <c r="AF19" s="43">
        <f t="shared" si="31"/>
        <v>0</v>
      </c>
      <c r="AG19" s="15"/>
      <c r="AH19" s="15" t="e">
        <f t="shared" si="32"/>
        <v>#DIV/0!</v>
      </c>
      <c r="AI19" s="15"/>
      <c r="AJ19" s="15"/>
      <c r="AK19" s="15"/>
      <c r="AL19" s="15"/>
      <c r="AM19" s="15"/>
      <c r="AN19" s="15"/>
      <c r="AO19" s="15">
        <f t="shared" si="29"/>
        <v>0</v>
      </c>
      <c r="AP19" s="56">
        <f t="shared" si="11"/>
        <v>0</v>
      </c>
      <c r="AQ19" s="15"/>
      <c r="AR19" s="56">
        <f t="shared" si="3"/>
        <v>0</v>
      </c>
      <c r="AS19" s="12"/>
      <c r="AT19" s="39">
        <f t="shared" si="33"/>
        <v>0</v>
      </c>
      <c r="AU19" s="15"/>
      <c r="AV19" s="12">
        <f t="shared" si="34"/>
        <v>0</v>
      </c>
      <c r="AW19" s="64"/>
      <c r="AX19" s="47">
        <f t="shared" si="5"/>
        <v>0</v>
      </c>
      <c r="AY19" s="56"/>
      <c r="AZ19" s="15"/>
      <c r="BA19" s="15"/>
      <c r="BB19" s="15"/>
      <c r="BC19" s="15"/>
      <c r="BD19" s="15"/>
      <c r="BE19" s="15"/>
      <c r="BF19" s="68">
        <f t="shared" si="30"/>
        <v>0</v>
      </c>
    </row>
    <row r="20" spans="1:59" x14ac:dyDescent="0.2">
      <c r="A20" s="10"/>
      <c r="B20" s="8"/>
      <c r="C20" s="8"/>
      <c r="D20" s="8"/>
      <c r="E20" s="8"/>
      <c r="F20" s="8"/>
      <c r="G20" s="23"/>
      <c r="H20" s="44"/>
      <c r="I20" s="51">
        <v>61123</v>
      </c>
      <c r="J20" s="8" t="s">
        <v>212</v>
      </c>
      <c r="K20" s="9">
        <v>86868.04</v>
      </c>
      <c r="L20" s="9">
        <v>18000</v>
      </c>
      <c r="M20" s="15">
        <v>18000</v>
      </c>
      <c r="N20" s="15"/>
      <c r="O20" s="15">
        <v>0</v>
      </c>
      <c r="P20" s="15"/>
      <c r="Q20" s="15"/>
      <c r="R20" s="15"/>
      <c r="S20" s="15"/>
      <c r="T20" s="15"/>
      <c r="U20" s="27"/>
      <c r="V20" s="27"/>
      <c r="W20" s="15"/>
      <c r="X20" s="15"/>
      <c r="Y20" s="15"/>
      <c r="Z20" s="15"/>
      <c r="AA20" s="43"/>
      <c r="AB20" s="43"/>
      <c r="AC20" s="43"/>
      <c r="AD20" s="43"/>
      <c r="AE20" s="43"/>
      <c r="AF20" s="43">
        <f t="shared" si="31"/>
        <v>0</v>
      </c>
      <c r="AG20" s="15"/>
      <c r="AH20" s="15" t="e">
        <f t="shared" si="32"/>
        <v>#DIV/0!</v>
      </c>
      <c r="AI20" s="15"/>
      <c r="AJ20" s="15"/>
      <c r="AK20" s="15"/>
      <c r="AL20" s="15"/>
      <c r="AM20" s="15"/>
      <c r="AN20" s="15"/>
      <c r="AO20" s="15">
        <f t="shared" si="29"/>
        <v>0</v>
      </c>
      <c r="AP20" s="56">
        <f t="shared" si="11"/>
        <v>0</v>
      </c>
      <c r="AQ20" s="15"/>
      <c r="AR20" s="56">
        <f t="shared" si="3"/>
        <v>0</v>
      </c>
      <c r="AS20" s="12"/>
      <c r="AT20" s="39">
        <f t="shared" si="33"/>
        <v>0</v>
      </c>
      <c r="AU20" s="15"/>
      <c r="AV20" s="12">
        <f t="shared" si="34"/>
        <v>0</v>
      </c>
      <c r="AW20" s="64"/>
      <c r="AX20" s="47">
        <f t="shared" si="5"/>
        <v>0</v>
      </c>
      <c r="AY20" s="56"/>
      <c r="AZ20" s="15"/>
      <c r="BA20" s="15"/>
      <c r="BB20" s="15"/>
      <c r="BC20" s="15"/>
      <c r="BD20" s="15"/>
      <c r="BE20" s="15"/>
      <c r="BF20" s="68">
        <f t="shared" si="30"/>
        <v>0</v>
      </c>
    </row>
    <row r="21" spans="1:59" x14ac:dyDescent="0.2">
      <c r="A21" s="10" t="s">
        <v>81</v>
      </c>
      <c r="B21" s="8"/>
      <c r="C21" s="8"/>
      <c r="D21" s="8"/>
      <c r="E21" s="8"/>
      <c r="F21" s="8"/>
      <c r="G21" s="23"/>
      <c r="H21" s="44"/>
      <c r="I21" s="51">
        <v>6113</v>
      </c>
      <c r="J21" s="8" t="s">
        <v>43</v>
      </c>
      <c r="K21" s="9">
        <f t="shared" ref="K21:S21" si="36">SUM(K22)</f>
        <v>7782.09</v>
      </c>
      <c r="L21" s="9">
        <f t="shared" si="36"/>
        <v>7000</v>
      </c>
      <c r="M21" s="9">
        <f t="shared" si="36"/>
        <v>7000</v>
      </c>
      <c r="N21" s="9">
        <f t="shared" si="36"/>
        <v>0</v>
      </c>
      <c r="O21" s="9">
        <f t="shared" si="36"/>
        <v>0</v>
      </c>
      <c r="P21" s="9">
        <f t="shared" si="36"/>
        <v>0</v>
      </c>
      <c r="Q21" s="9">
        <f t="shared" si="36"/>
        <v>0</v>
      </c>
      <c r="R21" s="9">
        <f t="shared" si="36"/>
        <v>0</v>
      </c>
      <c r="S21" s="9">
        <f t="shared" si="36"/>
        <v>0</v>
      </c>
      <c r="T21" s="9"/>
      <c r="U21" s="27"/>
      <c r="V21" s="27"/>
      <c r="W21" s="15"/>
      <c r="X21" s="15"/>
      <c r="Y21" s="15"/>
      <c r="Z21" s="15"/>
      <c r="AA21" s="43"/>
      <c r="AB21" s="43"/>
      <c r="AC21" s="43"/>
      <c r="AD21" s="43"/>
      <c r="AE21" s="43"/>
      <c r="AF21" s="43">
        <f t="shared" si="31"/>
        <v>0</v>
      </c>
      <c r="AG21" s="15"/>
      <c r="AH21" s="15" t="e">
        <f t="shared" si="32"/>
        <v>#DIV/0!</v>
      </c>
      <c r="AI21" s="15"/>
      <c r="AJ21" s="15"/>
      <c r="AK21" s="15"/>
      <c r="AL21" s="15"/>
      <c r="AM21" s="15"/>
      <c r="AN21" s="15"/>
      <c r="AO21" s="15">
        <f t="shared" si="29"/>
        <v>0</v>
      </c>
      <c r="AP21" s="56">
        <f t="shared" si="11"/>
        <v>0</v>
      </c>
      <c r="AQ21" s="15"/>
      <c r="AR21" s="56">
        <f t="shared" si="3"/>
        <v>0</v>
      </c>
      <c r="AS21" s="12"/>
      <c r="AT21" s="39">
        <f t="shared" si="33"/>
        <v>0</v>
      </c>
      <c r="AU21" s="15"/>
      <c r="AV21" s="12">
        <f t="shared" si="34"/>
        <v>0</v>
      </c>
      <c r="AW21" s="64"/>
      <c r="AX21" s="47">
        <f t="shared" si="5"/>
        <v>0</v>
      </c>
      <c r="AY21" s="56"/>
      <c r="AZ21" s="15"/>
      <c r="BA21" s="15"/>
      <c r="BB21" s="15"/>
      <c r="BC21" s="15"/>
      <c r="BD21" s="15"/>
      <c r="BE21" s="15"/>
      <c r="BF21" s="68">
        <f t="shared" si="30"/>
        <v>0</v>
      </c>
    </row>
    <row r="22" spans="1:59" x14ac:dyDescent="0.2">
      <c r="A22" s="10"/>
      <c r="B22" s="8"/>
      <c r="C22" s="8"/>
      <c r="D22" s="8"/>
      <c r="E22" s="8"/>
      <c r="F22" s="8"/>
      <c r="G22" s="23"/>
      <c r="H22" s="44"/>
      <c r="I22" s="51">
        <v>61131</v>
      </c>
      <c r="J22" s="8" t="s">
        <v>43</v>
      </c>
      <c r="K22" s="9">
        <v>7782.09</v>
      </c>
      <c r="L22" s="9">
        <v>7000</v>
      </c>
      <c r="M22" s="15">
        <v>7000</v>
      </c>
      <c r="N22" s="15"/>
      <c r="O22" s="15">
        <v>0</v>
      </c>
      <c r="P22" s="15"/>
      <c r="Q22" s="15"/>
      <c r="R22" s="15"/>
      <c r="S22" s="15"/>
      <c r="T22" s="15"/>
      <c r="U22" s="27"/>
      <c r="V22" s="27"/>
      <c r="W22" s="15"/>
      <c r="X22" s="15"/>
      <c r="Y22" s="15"/>
      <c r="Z22" s="15"/>
      <c r="AA22" s="43"/>
      <c r="AB22" s="43"/>
      <c r="AC22" s="43"/>
      <c r="AD22" s="43"/>
      <c r="AE22" s="43"/>
      <c r="AF22" s="43">
        <f t="shared" si="31"/>
        <v>0</v>
      </c>
      <c r="AG22" s="15"/>
      <c r="AH22" s="15" t="e">
        <f t="shared" si="32"/>
        <v>#DIV/0!</v>
      </c>
      <c r="AI22" s="15"/>
      <c r="AJ22" s="15"/>
      <c r="AK22" s="15"/>
      <c r="AL22" s="15"/>
      <c r="AM22" s="15"/>
      <c r="AN22" s="15"/>
      <c r="AO22" s="15">
        <f t="shared" si="29"/>
        <v>0</v>
      </c>
      <c r="AP22" s="56">
        <f t="shared" si="11"/>
        <v>0</v>
      </c>
      <c r="AQ22" s="15"/>
      <c r="AR22" s="56">
        <f t="shared" si="3"/>
        <v>0</v>
      </c>
      <c r="AS22" s="12"/>
      <c r="AT22" s="39">
        <f t="shared" si="33"/>
        <v>0</v>
      </c>
      <c r="AU22" s="15"/>
      <c r="AV22" s="12">
        <f t="shared" si="34"/>
        <v>0</v>
      </c>
      <c r="AW22" s="64"/>
      <c r="AX22" s="47">
        <f t="shared" si="5"/>
        <v>0</v>
      </c>
      <c r="AY22" s="56"/>
      <c r="AZ22" s="15"/>
      <c r="BA22" s="15"/>
      <c r="BB22" s="15"/>
      <c r="BC22" s="15"/>
      <c r="BD22" s="15"/>
      <c r="BE22" s="15"/>
      <c r="BF22" s="68">
        <f t="shared" si="30"/>
        <v>0</v>
      </c>
    </row>
    <row r="23" spans="1:59" x14ac:dyDescent="0.2">
      <c r="A23" s="10"/>
      <c r="B23" s="8"/>
      <c r="C23" s="8"/>
      <c r="D23" s="8"/>
      <c r="E23" s="8"/>
      <c r="F23" s="8"/>
      <c r="G23" s="23"/>
      <c r="H23" s="44"/>
      <c r="I23" s="51">
        <v>6114</v>
      </c>
      <c r="J23" s="8" t="s">
        <v>181</v>
      </c>
      <c r="K23" s="9">
        <f t="shared" ref="K23:AG23" si="37">SUM(K24)</f>
        <v>2426.09</v>
      </c>
      <c r="L23" s="9">
        <f t="shared" si="37"/>
        <v>0</v>
      </c>
      <c r="M23" s="9">
        <f t="shared" si="37"/>
        <v>0</v>
      </c>
      <c r="N23" s="9">
        <f t="shared" si="37"/>
        <v>0</v>
      </c>
      <c r="O23" s="9">
        <f t="shared" si="37"/>
        <v>0</v>
      </c>
      <c r="P23" s="9">
        <f t="shared" si="37"/>
        <v>0</v>
      </c>
      <c r="Q23" s="9">
        <f t="shared" si="37"/>
        <v>0</v>
      </c>
      <c r="R23" s="9">
        <f t="shared" si="37"/>
        <v>0</v>
      </c>
      <c r="S23" s="9">
        <f t="shared" si="37"/>
        <v>858.31</v>
      </c>
      <c r="T23" s="9">
        <f t="shared" si="37"/>
        <v>0</v>
      </c>
      <c r="U23" s="9">
        <f t="shared" si="37"/>
        <v>0</v>
      </c>
      <c r="V23" s="9">
        <f t="shared" si="37"/>
        <v>2000</v>
      </c>
      <c r="W23" s="9">
        <f t="shared" si="37"/>
        <v>2000</v>
      </c>
      <c r="X23" s="9">
        <f t="shared" si="37"/>
        <v>2000</v>
      </c>
      <c r="Y23" s="9">
        <f t="shared" si="37"/>
        <v>0</v>
      </c>
      <c r="Z23" s="9">
        <f t="shared" si="37"/>
        <v>2000</v>
      </c>
      <c r="AA23" s="9">
        <f t="shared" si="37"/>
        <v>2000</v>
      </c>
      <c r="AB23" s="9">
        <f t="shared" si="37"/>
        <v>2000</v>
      </c>
      <c r="AC23" s="9">
        <f t="shared" si="37"/>
        <v>2000</v>
      </c>
      <c r="AD23" s="9">
        <f t="shared" si="37"/>
        <v>0</v>
      </c>
      <c r="AE23" s="9">
        <f t="shared" si="37"/>
        <v>0</v>
      </c>
      <c r="AF23" s="43">
        <f t="shared" si="31"/>
        <v>2000</v>
      </c>
      <c r="AG23" s="9">
        <f t="shared" si="37"/>
        <v>0</v>
      </c>
      <c r="AH23" s="15">
        <f t="shared" si="32"/>
        <v>0</v>
      </c>
      <c r="AI23" s="15"/>
      <c r="AJ23" s="15">
        <f>SUM(AJ24:AJ25)</f>
        <v>132000</v>
      </c>
      <c r="AK23" s="15">
        <f>SUM(AK24)</f>
        <v>0</v>
      </c>
      <c r="AL23" s="15">
        <f>SUM(AL24)</f>
        <v>0</v>
      </c>
      <c r="AM23" s="15">
        <f t="shared" ref="AM23:AQ23" si="38">SUM(AM24)</f>
        <v>0</v>
      </c>
      <c r="AN23" s="15">
        <f t="shared" si="38"/>
        <v>0</v>
      </c>
      <c r="AO23" s="15">
        <f t="shared" si="38"/>
        <v>0</v>
      </c>
      <c r="AP23" s="56">
        <f t="shared" si="11"/>
        <v>0</v>
      </c>
      <c r="AQ23" s="15">
        <f t="shared" si="38"/>
        <v>0</v>
      </c>
      <c r="AR23" s="56">
        <v>1194.51</v>
      </c>
      <c r="AS23" s="12"/>
      <c r="AT23" s="39">
        <f t="shared" si="33"/>
        <v>0</v>
      </c>
      <c r="AU23" s="15"/>
      <c r="AV23" s="12">
        <f t="shared" si="34"/>
        <v>0</v>
      </c>
      <c r="AW23" s="64"/>
      <c r="AX23" s="47">
        <f t="shared" si="5"/>
        <v>1194.51</v>
      </c>
      <c r="AY23" s="56"/>
      <c r="AZ23" s="15"/>
      <c r="BA23" s="15"/>
      <c r="BB23" s="15"/>
      <c r="BC23" s="15"/>
      <c r="BD23" s="15"/>
      <c r="BE23" s="15"/>
      <c r="BF23" s="68">
        <f t="shared" si="30"/>
        <v>0</v>
      </c>
    </row>
    <row r="24" spans="1:59" ht="13.5" customHeight="1" x14ac:dyDescent="0.2">
      <c r="A24" s="10"/>
      <c r="B24" s="8"/>
      <c r="C24" s="8"/>
      <c r="D24" s="8"/>
      <c r="E24" s="8"/>
      <c r="F24" s="8"/>
      <c r="G24" s="23"/>
      <c r="H24" s="44"/>
      <c r="I24" s="51">
        <v>61141</v>
      </c>
      <c r="J24" s="8" t="s">
        <v>182</v>
      </c>
      <c r="K24" s="9">
        <v>2426.09</v>
      </c>
      <c r="L24" s="9"/>
      <c r="M24" s="15">
        <v>0</v>
      </c>
      <c r="N24" s="15"/>
      <c r="O24" s="15">
        <v>0</v>
      </c>
      <c r="P24" s="15">
        <v>0</v>
      </c>
      <c r="Q24" s="15"/>
      <c r="R24" s="15"/>
      <c r="S24" s="15">
        <v>858.31</v>
      </c>
      <c r="T24" s="15"/>
      <c r="U24" s="27"/>
      <c r="V24" s="27">
        <v>2000</v>
      </c>
      <c r="W24" s="15">
        <v>2000</v>
      </c>
      <c r="X24" s="15">
        <v>2000</v>
      </c>
      <c r="Y24" s="15"/>
      <c r="Z24" s="15">
        <v>2000</v>
      </c>
      <c r="AA24" s="43">
        <v>2000</v>
      </c>
      <c r="AB24" s="43">
        <v>2000</v>
      </c>
      <c r="AC24" s="43">
        <v>2000</v>
      </c>
      <c r="AD24" s="43"/>
      <c r="AE24" s="43"/>
      <c r="AF24" s="43">
        <f t="shared" si="31"/>
        <v>2000</v>
      </c>
      <c r="AG24" s="15"/>
      <c r="AH24" s="15">
        <f t="shared" si="32"/>
        <v>0</v>
      </c>
      <c r="AI24" s="15"/>
      <c r="AJ24" s="15">
        <v>2000</v>
      </c>
      <c r="AK24" s="43" t="s">
        <v>393</v>
      </c>
      <c r="AL24" s="15"/>
      <c r="AM24" s="15"/>
      <c r="AN24" s="15"/>
      <c r="AO24" s="15">
        <f t="shared" si="29"/>
        <v>0</v>
      </c>
      <c r="AP24" s="56">
        <f t="shared" si="11"/>
        <v>0</v>
      </c>
      <c r="AQ24" s="15"/>
      <c r="AR24" s="56">
        <f t="shared" si="3"/>
        <v>0</v>
      </c>
      <c r="AS24" s="12"/>
      <c r="AT24" s="39">
        <f t="shared" si="33"/>
        <v>0</v>
      </c>
      <c r="AU24" s="15"/>
      <c r="AV24" s="12">
        <f t="shared" si="34"/>
        <v>0</v>
      </c>
      <c r="AW24" s="64"/>
      <c r="AX24" s="47">
        <f t="shared" si="5"/>
        <v>0</v>
      </c>
      <c r="AY24" s="56"/>
      <c r="AZ24" s="15"/>
      <c r="BA24" s="15"/>
      <c r="BB24" s="15"/>
      <c r="BC24" s="15"/>
      <c r="BD24" s="15"/>
      <c r="BE24" s="15"/>
      <c r="BF24" s="68">
        <f t="shared" si="30"/>
        <v>0</v>
      </c>
    </row>
    <row r="25" spans="1:59" ht="13.5" customHeight="1" x14ac:dyDescent="0.2">
      <c r="A25" s="10"/>
      <c r="B25" s="8"/>
      <c r="C25" s="8"/>
      <c r="D25" s="8"/>
      <c r="E25" s="8"/>
      <c r="F25" s="8"/>
      <c r="G25" s="23"/>
      <c r="H25" s="44"/>
      <c r="I25" s="51">
        <v>61171</v>
      </c>
      <c r="J25" s="31" t="s">
        <v>377</v>
      </c>
      <c r="K25" s="9"/>
      <c r="L25" s="9"/>
      <c r="M25" s="15"/>
      <c r="N25" s="15"/>
      <c r="O25" s="15"/>
      <c r="P25" s="15"/>
      <c r="Q25" s="15"/>
      <c r="R25" s="15"/>
      <c r="S25" s="15"/>
      <c r="T25" s="15"/>
      <c r="U25" s="27"/>
      <c r="V25" s="27"/>
      <c r="W25" s="15"/>
      <c r="X25" s="15"/>
      <c r="Y25" s="15"/>
      <c r="Z25" s="15"/>
      <c r="AA25" s="43"/>
      <c r="AB25" s="43"/>
      <c r="AC25" s="43"/>
      <c r="AD25" s="43"/>
      <c r="AE25" s="43"/>
      <c r="AF25" s="43"/>
      <c r="AG25" s="15"/>
      <c r="AH25" s="15"/>
      <c r="AI25" s="15">
        <v>112240.61</v>
      </c>
      <c r="AJ25" s="15">
        <v>130000</v>
      </c>
      <c r="AK25" s="15">
        <v>1205.58</v>
      </c>
      <c r="AL25" s="15"/>
      <c r="AM25" s="15"/>
      <c r="AN25" s="15"/>
      <c r="AO25" s="15">
        <f t="shared" si="29"/>
        <v>0</v>
      </c>
      <c r="AP25" s="56">
        <f t="shared" si="11"/>
        <v>0</v>
      </c>
      <c r="AQ25" s="15"/>
      <c r="AR25" s="56">
        <f t="shared" si="3"/>
        <v>0</v>
      </c>
      <c r="AS25" s="12"/>
      <c r="AT25" s="39">
        <f t="shared" si="33"/>
        <v>0</v>
      </c>
      <c r="AU25" s="15"/>
      <c r="AV25" s="12">
        <f t="shared" si="34"/>
        <v>0</v>
      </c>
      <c r="AW25" s="64"/>
      <c r="AX25" s="47">
        <f t="shared" si="5"/>
        <v>0</v>
      </c>
      <c r="AY25" s="56"/>
      <c r="AZ25" s="15"/>
      <c r="BA25" s="15"/>
      <c r="BB25" s="15"/>
      <c r="BC25" s="15"/>
      <c r="BD25" s="15"/>
      <c r="BE25" s="15"/>
      <c r="BF25" s="68">
        <f t="shared" si="30"/>
        <v>0</v>
      </c>
    </row>
    <row r="26" spans="1:59" x14ac:dyDescent="0.2">
      <c r="A26" s="10"/>
      <c r="B26" s="8"/>
      <c r="C26" s="8"/>
      <c r="D26" s="8"/>
      <c r="E26" s="8"/>
      <c r="F26" s="8"/>
      <c r="G26" s="23"/>
      <c r="H26" s="44"/>
      <c r="I26" s="51">
        <v>613</v>
      </c>
      <c r="J26" s="8" t="s">
        <v>44</v>
      </c>
      <c r="K26" s="9">
        <f t="shared" ref="K26:Z27" si="39">SUM(K27)</f>
        <v>46814.87</v>
      </c>
      <c r="L26" s="9">
        <f t="shared" si="39"/>
        <v>50000</v>
      </c>
      <c r="M26" s="9">
        <f t="shared" si="39"/>
        <v>50000</v>
      </c>
      <c r="N26" s="9">
        <f t="shared" si="39"/>
        <v>10000</v>
      </c>
      <c r="O26" s="9">
        <f t="shared" si="39"/>
        <v>10000</v>
      </c>
      <c r="P26" s="9">
        <f t="shared" si="39"/>
        <v>15000</v>
      </c>
      <c r="Q26" s="9">
        <f t="shared" si="39"/>
        <v>6988.49</v>
      </c>
      <c r="R26" s="9">
        <f t="shared" si="39"/>
        <v>13000</v>
      </c>
      <c r="S26" s="9">
        <f t="shared" si="39"/>
        <v>14415.75</v>
      </c>
      <c r="T26" s="9">
        <f t="shared" si="39"/>
        <v>0</v>
      </c>
      <c r="U26" s="9">
        <f t="shared" si="39"/>
        <v>130</v>
      </c>
      <c r="V26" s="9">
        <f t="shared" si="39"/>
        <v>25000</v>
      </c>
      <c r="W26" s="9">
        <f t="shared" si="39"/>
        <v>230000</v>
      </c>
      <c r="X26" s="9">
        <f t="shared" si="39"/>
        <v>230000</v>
      </c>
      <c r="Y26" s="9">
        <f t="shared" si="39"/>
        <v>45290.66</v>
      </c>
      <c r="Z26" s="9">
        <f t="shared" si="39"/>
        <v>80000</v>
      </c>
      <c r="AA26" s="9">
        <f t="shared" ref="AA26:AI27" si="40">SUM(AA27)</f>
        <v>250000</v>
      </c>
      <c r="AB26" s="9">
        <f t="shared" si="40"/>
        <v>250000</v>
      </c>
      <c r="AC26" s="9">
        <f t="shared" si="40"/>
        <v>250000</v>
      </c>
      <c r="AD26" s="9">
        <f t="shared" si="40"/>
        <v>0</v>
      </c>
      <c r="AE26" s="9">
        <f t="shared" si="40"/>
        <v>0</v>
      </c>
      <c r="AF26" s="9">
        <f t="shared" si="40"/>
        <v>250000</v>
      </c>
      <c r="AG26" s="9">
        <f t="shared" si="40"/>
        <v>33086.9</v>
      </c>
      <c r="AH26" s="9">
        <f t="shared" si="40"/>
        <v>13.234760000000001</v>
      </c>
      <c r="AI26" s="9">
        <f t="shared" si="40"/>
        <v>44932.42</v>
      </c>
      <c r="AJ26" s="9">
        <f t="shared" ref="AJ26:AQ27" si="41">SUM(AJ27)</f>
        <v>70000</v>
      </c>
      <c r="AK26" s="9">
        <f t="shared" si="41"/>
        <v>29935.1</v>
      </c>
      <c r="AL26" s="9">
        <f t="shared" si="41"/>
        <v>150000</v>
      </c>
      <c r="AM26" s="9">
        <f t="shared" si="41"/>
        <v>0</v>
      </c>
      <c r="AN26" s="9">
        <f t="shared" si="41"/>
        <v>60000</v>
      </c>
      <c r="AO26" s="9">
        <f t="shared" si="41"/>
        <v>90000</v>
      </c>
      <c r="AP26" s="56">
        <f t="shared" si="11"/>
        <v>11945.052757316344</v>
      </c>
      <c r="AQ26" s="9">
        <f>SUM(AQ27)</f>
        <v>90000</v>
      </c>
      <c r="AR26" s="56">
        <f t="shared" si="3"/>
        <v>11945.052757316344</v>
      </c>
      <c r="AS26" s="12"/>
      <c r="AT26" s="39">
        <f>SUM(AT27)</f>
        <v>10961.96</v>
      </c>
      <c r="AU26" s="39">
        <f t="shared" ref="AU26:AW26" si="42">SUM(AU27:AU28)</f>
        <v>8042.13</v>
      </c>
      <c r="AV26" s="39">
        <f>SUM(AV27)</f>
        <v>10000</v>
      </c>
      <c r="AW26" s="39">
        <f t="shared" si="42"/>
        <v>0</v>
      </c>
      <c r="AX26" s="47">
        <f t="shared" si="5"/>
        <v>21945.052757316342</v>
      </c>
      <c r="AY26" s="56">
        <f t="shared" ref="AY26:BF27" si="43">SUM(AY27)</f>
        <v>19029.75</v>
      </c>
      <c r="AZ26" s="56">
        <f t="shared" si="43"/>
        <v>22000</v>
      </c>
      <c r="BA26" s="56">
        <f t="shared" si="43"/>
        <v>4550.18</v>
      </c>
      <c r="BB26" s="56">
        <f t="shared" si="43"/>
        <v>0</v>
      </c>
      <c r="BC26" s="56">
        <f t="shared" si="43"/>
        <v>0</v>
      </c>
      <c r="BD26" s="56">
        <f t="shared" si="43"/>
        <v>22000</v>
      </c>
      <c r="BE26" s="56">
        <f t="shared" si="43"/>
        <v>12000</v>
      </c>
      <c r="BF26" s="56">
        <f t="shared" si="43"/>
        <v>32000</v>
      </c>
    </row>
    <row r="27" spans="1:59" x14ac:dyDescent="0.2">
      <c r="A27" s="10" t="s">
        <v>81</v>
      </c>
      <c r="B27" s="8"/>
      <c r="C27" s="8"/>
      <c r="D27" s="8"/>
      <c r="E27" s="8"/>
      <c r="F27" s="8"/>
      <c r="G27" s="23"/>
      <c r="H27" s="44"/>
      <c r="I27" s="51">
        <v>6134</v>
      </c>
      <c r="J27" s="8" t="s">
        <v>45</v>
      </c>
      <c r="K27" s="9">
        <f t="shared" si="39"/>
        <v>46814.87</v>
      </c>
      <c r="L27" s="9">
        <f t="shared" si="39"/>
        <v>50000</v>
      </c>
      <c r="M27" s="9">
        <f t="shared" si="39"/>
        <v>50000</v>
      </c>
      <c r="N27" s="9">
        <f t="shared" si="39"/>
        <v>10000</v>
      </c>
      <c r="O27" s="9">
        <f t="shared" si="39"/>
        <v>10000</v>
      </c>
      <c r="P27" s="9">
        <v>15000</v>
      </c>
      <c r="Q27" s="9">
        <f t="shared" si="39"/>
        <v>6988.49</v>
      </c>
      <c r="R27" s="9">
        <f t="shared" si="39"/>
        <v>13000</v>
      </c>
      <c r="S27" s="9">
        <f t="shared" si="39"/>
        <v>14415.75</v>
      </c>
      <c r="T27" s="9">
        <f t="shared" si="39"/>
        <v>0</v>
      </c>
      <c r="U27" s="9">
        <f t="shared" si="39"/>
        <v>130</v>
      </c>
      <c r="V27" s="9">
        <f t="shared" si="39"/>
        <v>25000</v>
      </c>
      <c r="W27" s="9">
        <f t="shared" si="39"/>
        <v>230000</v>
      </c>
      <c r="X27" s="9">
        <f t="shared" si="39"/>
        <v>230000</v>
      </c>
      <c r="Y27" s="9">
        <f t="shared" si="39"/>
        <v>45290.66</v>
      </c>
      <c r="Z27" s="9">
        <v>80000</v>
      </c>
      <c r="AA27" s="9">
        <f t="shared" si="40"/>
        <v>250000</v>
      </c>
      <c r="AB27" s="9">
        <f t="shared" si="40"/>
        <v>250000</v>
      </c>
      <c r="AC27" s="9">
        <f t="shared" si="40"/>
        <v>250000</v>
      </c>
      <c r="AD27" s="9">
        <f t="shared" si="40"/>
        <v>0</v>
      </c>
      <c r="AE27" s="9">
        <f t="shared" si="40"/>
        <v>0</v>
      </c>
      <c r="AF27" s="9">
        <f t="shared" si="40"/>
        <v>250000</v>
      </c>
      <c r="AG27" s="9">
        <f t="shared" si="40"/>
        <v>33086.9</v>
      </c>
      <c r="AH27" s="9">
        <f t="shared" si="40"/>
        <v>13.234760000000001</v>
      </c>
      <c r="AI27" s="9">
        <f t="shared" si="40"/>
        <v>44932.42</v>
      </c>
      <c r="AJ27" s="9">
        <f t="shared" si="41"/>
        <v>70000</v>
      </c>
      <c r="AK27" s="9">
        <f t="shared" si="41"/>
        <v>29935.1</v>
      </c>
      <c r="AL27" s="9">
        <f t="shared" si="41"/>
        <v>150000</v>
      </c>
      <c r="AM27" s="9">
        <f t="shared" si="41"/>
        <v>0</v>
      </c>
      <c r="AN27" s="9">
        <f t="shared" si="41"/>
        <v>60000</v>
      </c>
      <c r="AO27" s="9">
        <f t="shared" si="41"/>
        <v>90000</v>
      </c>
      <c r="AP27" s="56">
        <f t="shared" si="11"/>
        <v>11945.052757316344</v>
      </c>
      <c r="AQ27" s="9">
        <f t="shared" si="41"/>
        <v>90000</v>
      </c>
      <c r="AR27" s="56">
        <f t="shared" si="3"/>
        <v>11945.052757316344</v>
      </c>
      <c r="AS27" s="12"/>
      <c r="AT27" s="39">
        <f>SUM(AT28)</f>
        <v>10961.96</v>
      </c>
      <c r="AU27" s="15"/>
      <c r="AV27" s="12">
        <f>SUM(AV28)</f>
        <v>10000</v>
      </c>
      <c r="AW27" s="64"/>
      <c r="AX27" s="47">
        <f t="shared" si="5"/>
        <v>21945.052757316342</v>
      </c>
      <c r="AY27" s="56">
        <f t="shared" si="43"/>
        <v>19029.75</v>
      </c>
      <c r="AZ27" s="56">
        <f t="shared" si="43"/>
        <v>22000</v>
      </c>
      <c r="BA27" s="56">
        <f t="shared" si="43"/>
        <v>4550.18</v>
      </c>
      <c r="BB27" s="56">
        <f t="shared" si="43"/>
        <v>0</v>
      </c>
      <c r="BC27" s="56">
        <f t="shared" si="43"/>
        <v>0</v>
      </c>
      <c r="BD27" s="56">
        <f t="shared" si="43"/>
        <v>22000</v>
      </c>
      <c r="BE27" s="56">
        <f t="shared" si="43"/>
        <v>12000</v>
      </c>
      <c r="BF27" s="56">
        <f t="shared" si="43"/>
        <v>32000</v>
      </c>
    </row>
    <row r="28" spans="1:59" x14ac:dyDescent="0.2">
      <c r="A28" s="7"/>
      <c r="B28" s="8"/>
      <c r="C28" s="8"/>
      <c r="D28" s="8"/>
      <c r="E28" s="8"/>
      <c r="F28" s="8"/>
      <c r="G28" s="23"/>
      <c r="H28" s="44"/>
      <c r="I28" s="51">
        <v>61341</v>
      </c>
      <c r="J28" s="8" t="s">
        <v>46</v>
      </c>
      <c r="K28" s="9">
        <v>46814.87</v>
      </c>
      <c r="L28" s="9">
        <v>50000</v>
      </c>
      <c r="M28" s="15">
        <v>50000</v>
      </c>
      <c r="N28" s="15">
        <v>10000</v>
      </c>
      <c r="O28" s="15">
        <v>10000</v>
      </c>
      <c r="P28" s="15">
        <v>10000</v>
      </c>
      <c r="Q28" s="15">
        <v>6988.49</v>
      </c>
      <c r="R28" s="15">
        <v>13000</v>
      </c>
      <c r="S28" s="15">
        <v>14415.75</v>
      </c>
      <c r="T28" s="15"/>
      <c r="U28" s="27">
        <f t="shared" si="27"/>
        <v>130</v>
      </c>
      <c r="V28" s="27">
        <v>25000</v>
      </c>
      <c r="W28" s="15">
        <v>230000</v>
      </c>
      <c r="X28" s="15">
        <v>230000</v>
      </c>
      <c r="Y28" s="15">
        <v>45290.66</v>
      </c>
      <c r="Z28" s="15">
        <v>80000</v>
      </c>
      <c r="AA28" s="43">
        <v>250000</v>
      </c>
      <c r="AB28" s="43">
        <v>250000</v>
      </c>
      <c r="AC28" s="43">
        <v>250000</v>
      </c>
      <c r="AD28" s="43"/>
      <c r="AE28" s="43"/>
      <c r="AF28" s="43">
        <f t="shared" si="31"/>
        <v>250000</v>
      </c>
      <c r="AG28" s="15">
        <v>33086.9</v>
      </c>
      <c r="AH28" s="15">
        <f t="shared" si="32"/>
        <v>13.234760000000001</v>
      </c>
      <c r="AI28" s="15">
        <v>44932.42</v>
      </c>
      <c r="AJ28" s="15">
        <v>70000</v>
      </c>
      <c r="AK28" s="15">
        <v>29935.1</v>
      </c>
      <c r="AL28" s="15">
        <v>150000</v>
      </c>
      <c r="AM28" s="15"/>
      <c r="AN28" s="15">
        <v>60000</v>
      </c>
      <c r="AO28" s="15">
        <f t="shared" si="29"/>
        <v>90000</v>
      </c>
      <c r="AP28" s="56">
        <f t="shared" si="11"/>
        <v>11945.052757316344</v>
      </c>
      <c r="AQ28" s="15">
        <v>90000</v>
      </c>
      <c r="AR28" s="56">
        <f>SUM(AQ28/$AO$5)</f>
        <v>11945.052757316344</v>
      </c>
      <c r="AS28" s="12"/>
      <c r="AT28" s="39">
        <v>10961.96</v>
      </c>
      <c r="AU28" s="39">
        <v>8042.13</v>
      </c>
      <c r="AV28" s="39">
        <v>10000</v>
      </c>
      <c r="AW28" s="39"/>
      <c r="AX28" s="47">
        <f t="shared" si="5"/>
        <v>21945.052757316342</v>
      </c>
      <c r="AY28" s="56">
        <v>19029.75</v>
      </c>
      <c r="AZ28" s="15">
        <v>22000</v>
      </c>
      <c r="BA28" s="15">
        <v>4550.18</v>
      </c>
      <c r="BB28" s="15"/>
      <c r="BC28" s="15"/>
      <c r="BD28" s="15">
        <v>22000</v>
      </c>
      <c r="BE28" s="15">
        <v>12000</v>
      </c>
      <c r="BF28" s="68">
        <f t="shared" si="30"/>
        <v>32000</v>
      </c>
      <c r="BG28" s="176">
        <v>8483.9699999999993</v>
      </c>
    </row>
    <row r="29" spans="1:59" x14ac:dyDescent="0.2">
      <c r="A29" s="7"/>
      <c r="B29" s="8"/>
      <c r="C29" s="8"/>
      <c r="D29" s="8"/>
      <c r="E29" s="8"/>
      <c r="F29" s="8"/>
      <c r="G29" s="23"/>
      <c r="H29" s="44"/>
      <c r="I29" s="51">
        <v>614</v>
      </c>
      <c r="J29" s="8" t="s">
        <v>1</v>
      </c>
      <c r="K29" s="9">
        <f t="shared" ref="K29:AB29" si="44">SUM(K30+K32)</f>
        <v>27705.7</v>
      </c>
      <c r="L29" s="9">
        <f t="shared" si="44"/>
        <v>55000</v>
      </c>
      <c r="M29" s="9">
        <f t="shared" si="44"/>
        <v>55000</v>
      </c>
      <c r="N29" s="9">
        <f t="shared" si="44"/>
        <v>20000</v>
      </c>
      <c r="O29" s="9">
        <f t="shared" si="44"/>
        <v>20000</v>
      </c>
      <c r="P29" s="9">
        <f t="shared" si="44"/>
        <v>14000</v>
      </c>
      <c r="Q29" s="9">
        <f t="shared" si="44"/>
        <v>1931.77</v>
      </c>
      <c r="R29" s="9">
        <f t="shared" si="44"/>
        <v>11000</v>
      </c>
      <c r="S29" s="9">
        <f t="shared" si="44"/>
        <v>3697.1</v>
      </c>
      <c r="T29" s="9">
        <f t="shared" si="44"/>
        <v>0</v>
      </c>
      <c r="U29" s="9">
        <f t="shared" si="44"/>
        <v>162.5</v>
      </c>
      <c r="V29" s="9">
        <f t="shared" si="44"/>
        <v>9000</v>
      </c>
      <c r="W29" s="9">
        <f t="shared" si="44"/>
        <v>9000</v>
      </c>
      <c r="X29" s="9">
        <f t="shared" si="44"/>
        <v>8000</v>
      </c>
      <c r="Y29" s="9">
        <f t="shared" si="44"/>
        <v>2636.79</v>
      </c>
      <c r="Z29" s="9">
        <f t="shared" ref="Z29" si="45">SUM(Z30+Z32)</f>
        <v>5000</v>
      </c>
      <c r="AA29" s="9">
        <f t="shared" si="44"/>
        <v>8000</v>
      </c>
      <c r="AB29" s="9">
        <f t="shared" si="44"/>
        <v>8000</v>
      </c>
      <c r="AC29" s="9">
        <f t="shared" ref="AC29:AI29" si="46">SUM(AC30+AC32)</f>
        <v>6000</v>
      </c>
      <c r="AD29" s="9">
        <f t="shared" si="46"/>
        <v>0</v>
      </c>
      <c r="AE29" s="9">
        <f t="shared" si="46"/>
        <v>0</v>
      </c>
      <c r="AF29" s="9">
        <f t="shared" si="46"/>
        <v>6000</v>
      </c>
      <c r="AG29" s="9">
        <f t="shared" si="46"/>
        <v>2065.66</v>
      </c>
      <c r="AH29" s="9">
        <f t="shared" si="46"/>
        <v>41.602000000000004</v>
      </c>
      <c r="AI29" s="9">
        <f t="shared" si="46"/>
        <v>3310.66</v>
      </c>
      <c r="AJ29" s="9">
        <f>SUM(AJ30+AJ32)</f>
        <v>6000</v>
      </c>
      <c r="AK29" s="9">
        <f>SUM(AK30+AK32)</f>
        <v>0</v>
      </c>
      <c r="AL29" s="9">
        <f>SUM(AL30+AL32)</f>
        <v>5000</v>
      </c>
      <c r="AM29" s="9">
        <f t="shared" ref="AM29:AQ29" si="47">SUM(AM30+AM32)</f>
        <v>0</v>
      </c>
      <c r="AN29" s="9">
        <f t="shared" si="47"/>
        <v>0</v>
      </c>
      <c r="AO29" s="9">
        <f t="shared" si="47"/>
        <v>5000</v>
      </c>
      <c r="AP29" s="56">
        <f t="shared" si="11"/>
        <v>663.61404207313024</v>
      </c>
      <c r="AQ29" s="9">
        <f t="shared" si="47"/>
        <v>7000</v>
      </c>
      <c r="AR29" s="56">
        <f t="shared" si="3"/>
        <v>929.05965890238235</v>
      </c>
      <c r="AS29" s="12"/>
      <c r="AT29" s="39">
        <f>SUM(AT30)</f>
        <v>439.6</v>
      </c>
      <c r="AU29" s="39">
        <f t="shared" ref="AU29:AW29" si="48">SUM(AU30)</f>
        <v>0</v>
      </c>
      <c r="AV29" s="39">
        <f t="shared" si="48"/>
        <v>0</v>
      </c>
      <c r="AW29" s="39">
        <f t="shared" si="48"/>
        <v>0</v>
      </c>
      <c r="AX29" s="47">
        <f t="shared" si="5"/>
        <v>929.05965890238235</v>
      </c>
      <c r="AY29" s="56">
        <f t="shared" ref="AY29:BF30" si="49">SUM(AY30)</f>
        <v>792.74</v>
      </c>
      <c r="AZ29" s="56">
        <f t="shared" si="49"/>
        <v>2000</v>
      </c>
      <c r="BA29" s="56">
        <f t="shared" si="49"/>
        <v>950.32</v>
      </c>
      <c r="BB29" s="56">
        <f t="shared" si="49"/>
        <v>0</v>
      </c>
      <c r="BC29" s="56">
        <f t="shared" si="49"/>
        <v>0</v>
      </c>
      <c r="BD29" s="56">
        <f t="shared" si="49"/>
        <v>2000</v>
      </c>
      <c r="BE29" s="56">
        <f t="shared" si="49"/>
        <v>0</v>
      </c>
      <c r="BF29" s="56">
        <f t="shared" si="49"/>
        <v>4000</v>
      </c>
    </row>
    <row r="30" spans="1:59" x14ac:dyDescent="0.2">
      <c r="A30" s="10" t="s">
        <v>81</v>
      </c>
      <c r="B30" s="8"/>
      <c r="C30" s="8"/>
      <c r="D30" s="8"/>
      <c r="E30" s="8"/>
      <c r="F30" s="8"/>
      <c r="G30" s="23"/>
      <c r="H30" s="44"/>
      <c r="I30" s="51">
        <v>6142</v>
      </c>
      <c r="J30" s="8" t="s">
        <v>2</v>
      </c>
      <c r="K30" s="9">
        <f t="shared" ref="K30:AQ30" si="50">SUM(K31)</f>
        <v>6535.75</v>
      </c>
      <c r="L30" s="9">
        <f t="shared" si="50"/>
        <v>40000</v>
      </c>
      <c r="M30" s="9">
        <f t="shared" si="50"/>
        <v>40000</v>
      </c>
      <c r="N30" s="9">
        <f t="shared" si="50"/>
        <v>10000</v>
      </c>
      <c r="O30" s="9">
        <f t="shared" si="50"/>
        <v>10000</v>
      </c>
      <c r="P30" s="9">
        <f t="shared" si="50"/>
        <v>8000</v>
      </c>
      <c r="Q30" s="9">
        <f t="shared" si="50"/>
        <v>1636.12</v>
      </c>
      <c r="R30" s="9">
        <f t="shared" si="50"/>
        <v>5000</v>
      </c>
      <c r="S30" s="9">
        <f t="shared" si="50"/>
        <v>2241.16</v>
      </c>
      <c r="T30" s="9">
        <f t="shared" si="50"/>
        <v>0</v>
      </c>
      <c r="U30" s="9">
        <f t="shared" si="50"/>
        <v>62.5</v>
      </c>
      <c r="V30" s="9">
        <f t="shared" si="50"/>
        <v>5000</v>
      </c>
      <c r="W30" s="9">
        <f t="shared" si="50"/>
        <v>5000</v>
      </c>
      <c r="X30" s="9">
        <f t="shared" si="50"/>
        <v>5000</v>
      </c>
      <c r="Y30" s="9">
        <f t="shared" si="50"/>
        <v>2636.79</v>
      </c>
      <c r="Z30" s="9">
        <f t="shared" si="50"/>
        <v>5000</v>
      </c>
      <c r="AA30" s="9">
        <f t="shared" si="50"/>
        <v>5000</v>
      </c>
      <c r="AB30" s="9">
        <f t="shared" si="50"/>
        <v>5000</v>
      </c>
      <c r="AC30" s="9">
        <f t="shared" si="50"/>
        <v>5000</v>
      </c>
      <c r="AD30" s="9">
        <f t="shared" si="50"/>
        <v>0</v>
      </c>
      <c r="AE30" s="9">
        <f t="shared" si="50"/>
        <v>0</v>
      </c>
      <c r="AF30" s="9">
        <f t="shared" si="50"/>
        <v>5000</v>
      </c>
      <c r="AG30" s="9">
        <f t="shared" si="50"/>
        <v>2044</v>
      </c>
      <c r="AH30" s="9">
        <f t="shared" si="50"/>
        <v>40.880000000000003</v>
      </c>
      <c r="AI30" s="9">
        <f t="shared" si="50"/>
        <v>3289</v>
      </c>
      <c r="AJ30" s="9">
        <f t="shared" si="50"/>
        <v>5000</v>
      </c>
      <c r="AK30" s="9">
        <f t="shared" si="50"/>
        <v>0</v>
      </c>
      <c r="AL30" s="9">
        <f t="shared" si="50"/>
        <v>5000</v>
      </c>
      <c r="AM30" s="9">
        <f t="shared" si="50"/>
        <v>0</v>
      </c>
      <c r="AN30" s="9">
        <f t="shared" si="50"/>
        <v>0</v>
      </c>
      <c r="AO30" s="9">
        <f t="shared" si="50"/>
        <v>5000</v>
      </c>
      <c r="AP30" s="56">
        <f t="shared" si="11"/>
        <v>663.61404207313024</v>
      </c>
      <c r="AQ30" s="9">
        <f t="shared" si="50"/>
        <v>7000</v>
      </c>
      <c r="AR30" s="56">
        <f t="shared" si="3"/>
        <v>929.05965890238235</v>
      </c>
      <c r="AS30" s="12"/>
      <c r="AT30" s="39">
        <f>SUM(AT31)</f>
        <v>439.6</v>
      </c>
      <c r="AU30" s="15"/>
      <c r="AV30" s="12">
        <f t="shared" si="34"/>
        <v>0</v>
      </c>
      <c r="AW30" s="64"/>
      <c r="AX30" s="47">
        <f t="shared" si="5"/>
        <v>929.05965890238235</v>
      </c>
      <c r="AY30" s="56">
        <f t="shared" si="49"/>
        <v>792.74</v>
      </c>
      <c r="AZ30" s="56">
        <f t="shared" si="49"/>
        <v>2000</v>
      </c>
      <c r="BA30" s="56">
        <f t="shared" si="49"/>
        <v>950.32</v>
      </c>
      <c r="BB30" s="56">
        <f t="shared" si="49"/>
        <v>0</v>
      </c>
      <c r="BC30" s="56">
        <f t="shared" si="49"/>
        <v>0</v>
      </c>
      <c r="BD30" s="56">
        <f t="shared" si="49"/>
        <v>2000</v>
      </c>
      <c r="BE30" s="56">
        <f t="shared" si="49"/>
        <v>0</v>
      </c>
      <c r="BF30" s="56">
        <f t="shared" si="49"/>
        <v>4000</v>
      </c>
    </row>
    <row r="31" spans="1:59" x14ac:dyDescent="0.2">
      <c r="A31" s="7"/>
      <c r="B31" s="8"/>
      <c r="C31" s="8"/>
      <c r="D31" s="8"/>
      <c r="E31" s="8"/>
      <c r="F31" s="8"/>
      <c r="G31" s="23"/>
      <c r="H31" s="44"/>
      <c r="I31" s="51">
        <v>61424</v>
      </c>
      <c r="J31" s="8" t="s">
        <v>47</v>
      </c>
      <c r="K31" s="9">
        <v>6535.75</v>
      </c>
      <c r="L31" s="9">
        <v>40000</v>
      </c>
      <c r="M31" s="15">
        <v>40000</v>
      </c>
      <c r="N31" s="15">
        <v>10000</v>
      </c>
      <c r="O31" s="15">
        <v>10000</v>
      </c>
      <c r="P31" s="15">
        <v>8000</v>
      </c>
      <c r="Q31" s="15">
        <v>1636.12</v>
      </c>
      <c r="R31" s="15">
        <v>5000</v>
      </c>
      <c r="S31" s="15">
        <v>2241.16</v>
      </c>
      <c r="T31" s="15"/>
      <c r="U31" s="27">
        <f t="shared" si="27"/>
        <v>62.5</v>
      </c>
      <c r="V31" s="27">
        <v>5000</v>
      </c>
      <c r="W31" s="15">
        <v>5000</v>
      </c>
      <c r="X31" s="15">
        <v>5000</v>
      </c>
      <c r="Y31" s="15">
        <v>2636.79</v>
      </c>
      <c r="Z31" s="15">
        <v>5000</v>
      </c>
      <c r="AA31" s="43">
        <v>5000</v>
      </c>
      <c r="AB31" s="43">
        <v>5000</v>
      </c>
      <c r="AC31" s="43">
        <v>5000</v>
      </c>
      <c r="AD31" s="43"/>
      <c r="AE31" s="43"/>
      <c r="AF31" s="43">
        <f t="shared" si="31"/>
        <v>5000</v>
      </c>
      <c r="AG31" s="15">
        <v>2044</v>
      </c>
      <c r="AH31" s="15">
        <f t="shared" si="32"/>
        <v>40.880000000000003</v>
      </c>
      <c r="AI31" s="15">
        <v>3289</v>
      </c>
      <c r="AJ31" s="15">
        <v>5000</v>
      </c>
      <c r="AK31" s="15"/>
      <c r="AL31" s="15">
        <v>5000</v>
      </c>
      <c r="AM31" s="15"/>
      <c r="AN31" s="15"/>
      <c r="AO31" s="15">
        <f t="shared" si="29"/>
        <v>5000</v>
      </c>
      <c r="AP31" s="56">
        <f t="shared" si="11"/>
        <v>663.61404207313024</v>
      </c>
      <c r="AQ31" s="15">
        <v>7000</v>
      </c>
      <c r="AR31" s="56">
        <f t="shared" si="3"/>
        <v>929.05965890238235</v>
      </c>
      <c r="AS31" s="12"/>
      <c r="AT31" s="39">
        <v>439.6</v>
      </c>
      <c r="AU31" s="15"/>
      <c r="AV31" s="12">
        <f t="shared" si="34"/>
        <v>0</v>
      </c>
      <c r="AW31" s="64"/>
      <c r="AX31" s="47">
        <f t="shared" si="5"/>
        <v>929.05965890238235</v>
      </c>
      <c r="AY31" s="56">
        <v>792.74</v>
      </c>
      <c r="AZ31" s="15">
        <v>2000</v>
      </c>
      <c r="BA31" s="15">
        <v>950.32</v>
      </c>
      <c r="BB31" s="15"/>
      <c r="BC31" s="15"/>
      <c r="BD31" s="15">
        <v>2000</v>
      </c>
      <c r="BE31" s="15"/>
      <c r="BF31" s="68">
        <f t="shared" si="30"/>
        <v>4000</v>
      </c>
      <c r="BG31" s="176">
        <v>1580.38</v>
      </c>
    </row>
    <row r="32" spans="1:59" hidden="1" x14ac:dyDescent="0.2">
      <c r="A32" s="10" t="s">
        <v>81</v>
      </c>
      <c r="B32" s="8"/>
      <c r="C32" s="8"/>
      <c r="D32" s="8"/>
      <c r="E32" s="8"/>
      <c r="F32" s="8"/>
      <c r="G32" s="23"/>
      <c r="H32" s="44"/>
      <c r="I32" s="51">
        <v>6145</v>
      </c>
      <c r="J32" s="8" t="s">
        <v>48</v>
      </c>
      <c r="K32" s="9">
        <f t="shared" ref="K32:AI32" si="51">SUM(K33:K33)</f>
        <v>21169.95</v>
      </c>
      <c r="L32" s="9">
        <f t="shared" si="51"/>
        <v>15000</v>
      </c>
      <c r="M32" s="9">
        <f t="shared" si="51"/>
        <v>15000</v>
      </c>
      <c r="N32" s="9">
        <f t="shared" si="51"/>
        <v>10000</v>
      </c>
      <c r="O32" s="9">
        <f t="shared" si="51"/>
        <v>10000</v>
      </c>
      <c r="P32" s="9">
        <f t="shared" si="51"/>
        <v>6000</v>
      </c>
      <c r="Q32" s="9">
        <f t="shared" si="51"/>
        <v>295.64999999999998</v>
      </c>
      <c r="R32" s="9">
        <f t="shared" si="51"/>
        <v>6000</v>
      </c>
      <c r="S32" s="9">
        <f t="shared" si="51"/>
        <v>1455.94</v>
      </c>
      <c r="T32" s="9">
        <f t="shared" si="51"/>
        <v>0</v>
      </c>
      <c r="U32" s="9">
        <f t="shared" si="51"/>
        <v>100</v>
      </c>
      <c r="V32" s="9">
        <f t="shared" si="51"/>
        <v>4000</v>
      </c>
      <c r="W32" s="9">
        <f t="shared" si="51"/>
        <v>4000</v>
      </c>
      <c r="X32" s="9">
        <f t="shared" si="51"/>
        <v>3000</v>
      </c>
      <c r="Y32" s="9">
        <f t="shared" si="51"/>
        <v>0</v>
      </c>
      <c r="Z32" s="9">
        <v>0</v>
      </c>
      <c r="AA32" s="9">
        <f t="shared" si="51"/>
        <v>3000</v>
      </c>
      <c r="AB32" s="9">
        <f t="shared" si="51"/>
        <v>3000</v>
      </c>
      <c r="AC32" s="9">
        <f t="shared" si="51"/>
        <v>1000</v>
      </c>
      <c r="AD32" s="9">
        <f t="shared" si="51"/>
        <v>0</v>
      </c>
      <c r="AE32" s="9">
        <f t="shared" si="51"/>
        <v>0</v>
      </c>
      <c r="AF32" s="9">
        <f t="shared" si="51"/>
        <v>1000</v>
      </c>
      <c r="AG32" s="9">
        <f t="shared" si="51"/>
        <v>21.66</v>
      </c>
      <c r="AH32" s="9">
        <f t="shared" si="51"/>
        <v>0.72199999999999998</v>
      </c>
      <c r="AI32" s="37">
        <f t="shared" si="51"/>
        <v>21.66</v>
      </c>
      <c r="AJ32" s="9">
        <f>SUM(AJ33:AJ33)</f>
        <v>1000</v>
      </c>
      <c r="AK32" s="9">
        <f>SUM(AK33:AK33)</f>
        <v>0</v>
      </c>
      <c r="AL32" s="9">
        <f>SUM(AL33:AL33)</f>
        <v>0</v>
      </c>
      <c r="AM32" s="9">
        <f t="shared" ref="AM32:AO32" si="52">SUM(AM33:AM33)</f>
        <v>0</v>
      </c>
      <c r="AN32" s="9">
        <f t="shared" si="52"/>
        <v>0</v>
      </c>
      <c r="AO32" s="9">
        <f t="shared" si="52"/>
        <v>0</v>
      </c>
      <c r="AP32" s="56">
        <f t="shared" si="11"/>
        <v>0</v>
      </c>
      <c r="AQ32" s="15"/>
      <c r="AR32" s="56">
        <f t="shared" si="3"/>
        <v>0</v>
      </c>
      <c r="AS32" s="12"/>
      <c r="AT32" s="39">
        <f t="shared" si="33"/>
        <v>0</v>
      </c>
      <c r="AU32" s="15"/>
      <c r="AV32" s="12">
        <f t="shared" si="34"/>
        <v>0</v>
      </c>
      <c r="AW32" s="64"/>
      <c r="AX32" s="47">
        <f t="shared" si="5"/>
        <v>0</v>
      </c>
      <c r="AY32" s="56"/>
      <c r="AZ32" s="15"/>
      <c r="BA32" s="15"/>
      <c r="BB32" s="15"/>
      <c r="BC32" s="15"/>
      <c r="BD32" s="15"/>
      <c r="BE32" s="15"/>
      <c r="BF32" s="68">
        <f t="shared" si="30"/>
        <v>0</v>
      </c>
    </row>
    <row r="33" spans="1:60" hidden="1" x14ac:dyDescent="0.2">
      <c r="A33" s="7"/>
      <c r="B33" s="8"/>
      <c r="C33" s="8"/>
      <c r="D33" s="8"/>
      <c r="E33" s="8"/>
      <c r="F33" s="8"/>
      <c r="G33" s="23"/>
      <c r="H33" s="44"/>
      <c r="I33" s="51">
        <v>61453</v>
      </c>
      <c r="J33" s="8" t="s">
        <v>49</v>
      </c>
      <c r="K33" s="9">
        <v>21169.95</v>
      </c>
      <c r="L33" s="9">
        <v>15000</v>
      </c>
      <c r="M33" s="15">
        <v>15000</v>
      </c>
      <c r="N33" s="15">
        <v>10000</v>
      </c>
      <c r="O33" s="15">
        <v>10000</v>
      </c>
      <c r="P33" s="15">
        <v>6000</v>
      </c>
      <c r="Q33" s="15">
        <v>295.64999999999998</v>
      </c>
      <c r="R33" s="15">
        <v>6000</v>
      </c>
      <c r="S33" s="15">
        <v>1455.94</v>
      </c>
      <c r="T33" s="15"/>
      <c r="U33" s="27">
        <f t="shared" si="27"/>
        <v>100</v>
      </c>
      <c r="V33" s="27">
        <v>4000</v>
      </c>
      <c r="W33" s="15">
        <v>4000</v>
      </c>
      <c r="X33" s="15">
        <v>3000</v>
      </c>
      <c r="Y33" s="15"/>
      <c r="Z33" s="15">
        <v>0</v>
      </c>
      <c r="AA33" s="43">
        <v>3000</v>
      </c>
      <c r="AB33" s="43">
        <v>3000</v>
      </c>
      <c r="AC33" s="43">
        <v>1000</v>
      </c>
      <c r="AD33" s="43"/>
      <c r="AE33" s="43"/>
      <c r="AF33" s="43">
        <f t="shared" si="31"/>
        <v>1000</v>
      </c>
      <c r="AG33" s="15">
        <v>21.66</v>
      </c>
      <c r="AH33" s="15">
        <f t="shared" si="32"/>
        <v>0.72199999999999998</v>
      </c>
      <c r="AI33" s="26">
        <v>21.66</v>
      </c>
      <c r="AJ33" s="15">
        <v>1000</v>
      </c>
      <c r="AK33" s="15"/>
      <c r="AL33" s="15"/>
      <c r="AM33" s="15"/>
      <c r="AN33" s="15"/>
      <c r="AO33" s="15">
        <f t="shared" si="29"/>
        <v>0</v>
      </c>
      <c r="AP33" s="56">
        <f t="shared" si="11"/>
        <v>0</v>
      </c>
      <c r="AQ33" s="15"/>
      <c r="AR33" s="56">
        <f t="shared" si="3"/>
        <v>0</v>
      </c>
      <c r="AS33" s="12"/>
      <c r="AT33" s="39">
        <f t="shared" si="33"/>
        <v>0</v>
      </c>
      <c r="AU33" s="15"/>
      <c r="AV33" s="12">
        <f t="shared" si="34"/>
        <v>0</v>
      </c>
      <c r="AW33" s="64"/>
      <c r="AX33" s="47">
        <f t="shared" si="5"/>
        <v>0</v>
      </c>
      <c r="AY33" s="56"/>
      <c r="AZ33" s="15"/>
      <c r="BA33" s="15"/>
      <c r="BB33" s="15"/>
      <c r="BC33" s="15"/>
      <c r="BD33" s="15"/>
      <c r="BE33" s="15"/>
      <c r="BF33" s="68">
        <f t="shared" si="30"/>
        <v>0</v>
      </c>
    </row>
    <row r="34" spans="1:60" s="2" customFormat="1" x14ac:dyDescent="0.2">
      <c r="A34" s="44"/>
      <c r="B34" s="41"/>
      <c r="C34" s="41"/>
      <c r="D34" s="41"/>
      <c r="E34" s="41"/>
      <c r="F34" s="41"/>
      <c r="G34" s="45"/>
      <c r="H34" s="44" t="s">
        <v>481</v>
      </c>
      <c r="I34" s="51">
        <v>63</v>
      </c>
      <c r="J34" s="41" t="s">
        <v>3</v>
      </c>
      <c r="K34" s="12">
        <f>SUM(K35)</f>
        <v>386188.13</v>
      </c>
      <c r="L34" s="12">
        <f>SUM(L35)</f>
        <v>688000</v>
      </c>
      <c r="M34" s="12">
        <f>SUM(M35)</f>
        <v>688000</v>
      </c>
      <c r="N34" s="12" t="e">
        <f t="shared" ref="N34:V34" si="53">SUM(N35+N50)</f>
        <v>#REF!</v>
      </c>
      <c r="O34" s="12" t="e">
        <f t="shared" si="53"/>
        <v>#REF!</v>
      </c>
      <c r="P34" s="12" t="e">
        <f t="shared" si="53"/>
        <v>#REF!</v>
      </c>
      <c r="Q34" s="12" t="e">
        <f t="shared" si="53"/>
        <v>#REF!</v>
      </c>
      <c r="R34" s="12">
        <f t="shared" si="53"/>
        <v>1351550</v>
      </c>
      <c r="S34" s="12">
        <f t="shared" si="53"/>
        <v>782560.53</v>
      </c>
      <c r="T34" s="12">
        <f t="shared" si="53"/>
        <v>0</v>
      </c>
      <c r="U34" s="12">
        <f t="shared" si="53"/>
        <v>247.75109872018078</v>
      </c>
      <c r="V34" s="12">
        <f t="shared" si="53"/>
        <v>1515020</v>
      </c>
      <c r="W34" s="12">
        <f t="shared" ref="W34:AH34" si="54">SUM(W35+W50+W53)</f>
        <v>1560000</v>
      </c>
      <c r="X34" s="12">
        <f t="shared" si="54"/>
        <v>1768000</v>
      </c>
      <c r="Y34" s="12">
        <f t="shared" si="54"/>
        <v>633683.72</v>
      </c>
      <c r="Z34" s="12">
        <f t="shared" si="54"/>
        <v>2798000</v>
      </c>
      <c r="AA34" s="12">
        <f t="shared" si="54"/>
        <v>1060000</v>
      </c>
      <c r="AB34" s="12">
        <f t="shared" si="54"/>
        <v>1630000</v>
      </c>
      <c r="AC34" s="12">
        <f t="shared" si="54"/>
        <v>1848000</v>
      </c>
      <c r="AD34" s="12">
        <f t="shared" si="54"/>
        <v>0</v>
      </c>
      <c r="AE34" s="12">
        <f t="shared" si="54"/>
        <v>0</v>
      </c>
      <c r="AF34" s="12">
        <f t="shared" si="54"/>
        <v>1848000</v>
      </c>
      <c r="AG34" s="12">
        <f t="shared" si="54"/>
        <v>494692.16</v>
      </c>
      <c r="AH34" s="12">
        <f t="shared" si="54"/>
        <v>114.70540642857142</v>
      </c>
      <c r="AI34" s="39">
        <v>467000</v>
      </c>
      <c r="AJ34" s="12">
        <f t="shared" ref="AJ34:AO34" si="55">SUM(AJ35+AJ50+AJ53)</f>
        <v>4826000</v>
      </c>
      <c r="AK34" s="12">
        <f t="shared" si="55"/>
        <v>2054982.68</v>
      </c>
      <c r="AL34" s="12">
        <f t="shared" si="55"/>
        <v>7273025</v>
      </c>
      <c r="AM34" s="12">
        <f t="shared" si="55"/>
        <v>180000</v>
      </c>
      <c r="AN34" s="12">
        <f t="shared" si="55"/>
        <v>100000</v>
      </c>
      <c r="AO34" s="12">
        <f t="shared" si="55"/>
        <v>8753025</v>
      </c>
      <c r="AP34" s="56">
        <f t="shared" si="11"/>
        <v>1161726.0601234322</v>
      </c>
      <c r="AQ34" s="12">
        <f t="shared" ref="AQ34:BF34" si="56">SUM(AQ35+AQ50+AQ53)</f>
        <v>10605000</v>
      </c>
      <c r="AR34" s="56">
        <f t="shared" si="56"/>
        <v>1407525.3832371093</v>
      </c>
      <c r="AS34" s="56">
        <f t="shared" si="56"/>
        <v>0</v>
      </c>
      <c r="AT34" s="56">
        <f t="shared" si="56"/>
        <v>289028.98</v>
      </c>
      <c r="AU34" s="56">
        <f t="shared" si="56"/>
        <v>0</v>
      </c>
      <c r="AV34" s="56">
        <f t="shared" si="56"/>
        <v>173977.03</v>
      </c>
      <c r="AW34" s="56">
        <f t="shared" si="56"/>
        <v>0</v>
      </c>
      <c r="AX34" s="56">
        <f t="shared" si="56"/>
        <v>1581502.4132371091</v>
      </c>
      <c r="AY34" s="56">
        <f t="shared" si="56"/>
        <v>394551.63</v>
      </c>
      <c r="AZ34" s="56">
        <f t="shared" si="56"/>
        <v>1728280</v>
      </c>
      <c r="BA34" s="56">
        <f t="shared" si="56"/>
        <v>320524.24</v>
      </c>
      <c r="BB34" s="56">
        <f t="shared" si="56"/>
        <v>0</v>
      </c>
      <c r="BC34" s="56">
        <f t="shared" si="56"/>
        <v>0</v>
      </c>
      <c r="BD34" s="56">
        <f t="shared" si="56"/>
        <v>1700000</v>
      </c>
      <c r="BE34" s="56">
        <f t="shared" si="56"/>
        <v>949980</v>
      </c>
      <c r="BF34" s="56">
        <f t="shared" si="56"/>
        <v>2478300</v>
      </c>
      <c r="BG34" s="179"/>
    </row>
    <row r="35" spans="1:60" x14ac:dyDescent="0.2">
      <c r="A35" s="7"/>
      <c r="B35" s="8"/>
      <c r="C35" s="8"/>
      <c r="D35" s="8"/>
      <c r="E35" s="8"/>
      <c r="F35" s="8"/>
      <c r="G35" s="23"/>
      <c r="H35" s="44"/>
      <c r="I35" s="51">
        <v>633</v>
      </c>
      <c r="J35" s="8" t="s">
        <v>4</v>
      </c>
      <c r="K35" s="9">
        <f t="shared" ref="K35:AO35" si="57">SUM(K36+K43)</f>
        <v>386188.13</v>
      </c>
      <c r="L35" s="9">
        <f t="shared" si="57"/>
        <v>688000</v>
      </c>
      <c r="M35" s="9">
        <f t="shared" si="57"/>
        <v>688000</v>
      </c>
      <c r="N35" s="9">
        <f t="shared" si="57"/>
        <v>730000</v>
      </c>
      <c r="O35" s="9">
        <f t="shared" si="57"/>
        <v>730000</v>
      </c>
      <c r="P35" s="9">
        <f t="shared" si="57"/>
        <v>1264362</v>
      </c>
      <c r="Q35" s="9">
        <f t="shared" si="57"/>
        <v>619540</v>
      </c>
      <c r="R35" s="9">
        <f t="shared" si="57"/>
        <v>1141550</v>
      </c>
      <c r="S35" s="9">
        <f t="shared" si="57"/>
        <v>559926</v>
      </c>
      <c r="T35" s="9">
        <f t="shared" si="57"/>
        <v>0</v>
      </c>
      <c r="U35" s="9">
        <f t="shared" si="57"/>
        <v>247.75109872018078</v>
      </c>
      <c r="V35" s="9">
        <f t="shared" si="57"/>
        <v>1315020</v>
      </c>
      <c r="W35" s="9">
        <f t="shared" si="57"/>
        <v>410000</v>
      </c>
      <c r="X35" s="9">
        <f t="shared" si="57"/>
        <v>308000</v>
      </c>
      <c r="Y35" s="9">
        <f t="shared" si="57"/>
        <v>0</v>
      </c>
      <c r="Z35" s="9">
        <f t="shared" si="57"/>
        <v>1338000</v>
      </c>
      <c r="AA35" s="9">
        <f t="shared" si="57"/>
        <v>510000</v>
      </c>
      <c r="AB35" s="9">
        <f t="shared" si="57"/>
        <v>730000</v>
      </c>
      <c r="AC35" s="9">
        <f t="shared" si="57"/>
        <v>1028000</v>
      </c>
      <c r="AD35" s="9">
        <f t="shared" si="57"/>
        <v>0</v>
      </c>
      <c r="AE35" s="9">
        <f t="shared" si="57"/>
        <v>0</v>
      </c>
      <c r="AF35" s="9">
        <f t="shared" si="57"/>
        <v>1028000</v>
      </c>
      <c r="AG35" s="9">
        <f t="shared" si="57"/>
        <v>316767.17</v>
      </c>
      <c r="AH35" s="9">
        <f t="shared" si="57"/>
        <v>40</v>
      </c>
      <c r="AI35" s="37">
        <f t="shared" si="57"/>
        <v>509748.22</v>
      </c>
      <c r="AJ35" s="9">
        <f t="shared" si="57"/>
        <v>3726000</v>
      </c>
      <c r="AK35" s="9">
        <f t="shared" si="57"/>
        <v>1408149.48</v>
      </c>
      <c r="AL35" s="9">
        <f t="shared" si="57"/>
        <v>3238025</v>
      </c>
      <c r="AM35" s="9">
        <f t="shared" si="57"/>
        <v>180000</v>
      </c>
      <c r="AN35" s="9">
        <f t="shared" si="57"/>
        <v>100000</v>
      </c>
      <c r="AO35" s="9">
        <f t="shared" si="57"/>
        <v>3318025</v>
      </c>
      <c r="AP35" s="56">
        <f t="shared" si="11"/>
        <v>440377.5963899396</v>
      </c>
      <c r="AQ35" s="9">
        <f>SUM(AQ36+AQ43)</f>
        <v>3050000</v>
      </c>
      <c r="AR35" s="56">
        <f>SUM(AR36+AR43)</f>
        <v>404804.56566460943</v>
      </c>
      <c r="AS35" s="12"/>
      <c r="AT35" s="39">
        <f>SUM(AT36:AT49)</f>
        <v>202726.33</v>
      </c>
      <c r="AU35" s="39">
        <f>SUM(AU36:AU49)</f>
        <v>0</v>
      </c>
      <c r="AV35" s="39">
        <f>SUM(AV36:AV49)</f>
        <v>16727.72</v>
      </c>
      <c r="AW35" s="39">
        <f>SUM(AW36:AW49)</f>
        <v>0</v>
      </c>
      <c r="AX35" s="47">
        <f t="shared" si="5"/>
        <v>421532.2856646094</v>
      </c>
      <c r="AY35" s="56">
        <f>SUM(AY36+AY43)</f>
        <v>295794.23</v>
      </c>
      <c r="AZ35" s="56">
        <f>SUM(AZ36+AZ43)</f>
        <v>418280</v>
      </c>
      <c r="BA35" s="56">
        <f t="shared" ref="BA35:BF35" si="58">SUM(BA36+BA43)</f>
        <v>137541.04</v>
      </c>
      <c r="BB35" s="56">
        <f t="shared" si="58"/>
        <v>0</v>
      </c>
      <c r="BC35" s="56">
        <f t="shared" si="58"/>
        <v>0</v>
      </c>
      <c r="BD35" s="56">
        <f t="shared" si="58"/>
        <v>390000</v>
      </c>
      <c r="BE35" s="56">
        <f t="shared" si="58"/>
        <v>34980</v>
      </c>
      <c r="BF35" s="56">
        <f t="shared" si="58"/>
        <v>773300</v>
      </c>
    </row>
    <row r="36" spans="1:60" x14ac:dyDescent="0.2">
      <c r="A36" s="7"/>
      <c r="B36" s="8"/>
      <c r="C36" s="8"/>
      <c r="D36" s="11" t="s">
        <v>82</v>
      </c>
      <c r="E36" s="8"/>
      <c r="F36" s="8"/>
      <c r="G36" s="23"/>
      <c r="H36" s="44"/>
      <c r="I36" s="51">
        <v>6331</v>
      </c>
      <c r="J36" s="8" t="s">
        <v>50</v>
      </c>
      <c r="K36" s="9">
        <f t="shared" ref="K36:AC36" si="59">SUM(K37:K42)</f>
        <v>186188.13</v>
      </c>
      <c r="L36" s="9">
        <f t="shared" si="59"/>
        <v>438000</v>
      </c>
      <c r="M36" s="9">
        <f t="shared" si="59"/>
        <v>438000</v>
      </c>
      <c r="N36" s="9">
        <f t="shared" si="59"/>
        <v>490000</v>
      </c>
      <c r="O36" s="9">
        <f t="shared" si="59"/>
        <v>490000</v>
      </c>
      <c r="P36" s="9">
        <f t="shared" si="59"/>
        <v>1064362</v>
      </c>
      <c r="Q36" s="9">
        <f t="shared" si="59"/>
        <v>619540</v>
      </c>
      <c r="R36" s="9">
        <f t="shared" si="59"/>
        <v>1041550</v>
      </c>
      <c r="S36" s="9">
        <f t="shared" si="59"/>
        <v>559926</v>
      </c>
      <c r="T36" s="9">
        <f t="shared" si="59"/>
        <v>0</v>
      </c>
      <c r="U36" s="9">
        <f t="shared" si="59"/>
        <v>197.75109872018078</v>
      </c>
      <c r="V36" s="9">
        <f t="shared" si="59"/>
        <v>1315020</v>
      </c>
      <c r="W36" s="9">
        <f t="shared" si="59"/>
        <v>65000</v>
      </c>
      <c r="X36" s="9">
        <f t="shared" si="59"/>
        <v>8000</v>
      </c>
      <c r="Y36" s="9">
        <f t="shared" si="59"/>
        <v>0</v>
      </c>
      <c r="Z36" s="9">
        <f t="shared" si="59"/>
        <v>8000</v>
      </c>
      <c r="AA36" s="9">
        <f t="shared" si="59"/>
        <v>110000</v>
      </c>
      <c r="AB36" s="9">
        <f t="shared" si="59"/>
        <v>110000</v>
      </c>
      <c r="AC36" s="9">
        <f t="shared" si="59"/>
        <v>208000</v>
      </c>
      <c r="AD36" s="9"/>
      <c r="AE36" s="9">
        <f t="shared" ref="AE36:AO36" si="60">SUM(AE37:AE42)</f>
        <v>0</v>
      </c>
      <c r="AF36" s="9">
        <f t="shared" si="60"/>
        <v>208000</v>
      </c>
      <c r="AG36" s="9">
        <f t="shared" si="60"/>
        <v>116767.17</v>
      </c>
      <c r="AH36" s="9">
        <f t="shared" si="60"/>
        <v>40</v>
      </c>
      <c r="AI36" s="37">
        <f t="shared" si="60"/>
        <v>206356.22</v>
      </c>
      <c r="AJ36" s="9">
        <f t="shared" si="60"/>
        <v>2426000</v>
      </c>
      <c r="AK36" s="9">
        <f t="shared" si="60"/>
        <v>1108149.48</v>
      </c>
      <c r="AL36" s="9">
        <f t="shared" si="60"/>
        <v>2338025</v>
      </c>
      <c r="AM36" s="9">
        <f t="shared" si="60"/>
        <v>30000</v>
      </c>
      <c r="AN36" s="9">
        <f t="shared" si="60"/>
        <v>0</v>
      </c>
      <c r="AO36" s="9">
        <f t="shared" si="60"/>
        <v>2368025</v>
      </c>
      <c r="AP36" s="56">
        <f t="shared" si="11"/>
        <v>314290.92839604482</v>
      </c>
      <c r="AQ36" s="9">
        <f>SUM(AQ37:AQ42)</f>
        <v>2200000</v>
      </c>
      <c r="AR36" s="56">
        <f t="shared" si="3"/>
        <v>291990.17851217731</v>
      </c>
      <c r="AS36" s="12"/>
      <c r="AT36" s="39">
        <f t="shared" si="33"/>
        <v>0</v>
      </c>
      <c r="AU36" s="15"/>
      <c r="AV36" s="12">
        <f t="shared" si="34"/>
        <v>0</v>
      </c>
      <c r="AW36" s="64"/>
      <c r="AX36" s="47">
        <f>SUM(AX38:AX42)</f>
        <v>291990.17851217731</v>
      </c>
      <c r="AY36" s="47">
        <f>SUM(AY38:AY42)</f>
        <v>240249.67</v>
      </c>
      <c r="AZ36" s="47">
        <f>SUM(AZ38:AZ42)</f>
        <v>328280</v>
      </c>
      <c r="BA36" s="47">
        <f t="shared" ref="BA36:BF36" si="61">SUM(BA38:BA42)</f>
        <v>137541.04</v>
      </c>
      <c r="BB36" s="47">
        <f t="shared" si="61"/>
        <v>0</v>
      </c>
      <c r="BC36" s="47">
        <f t="shared" si="61"/>
        <v>0</v>
      </c>
      <c r="BD36" s="47">
        <f t="shared" si="61"/>
        <v>300000</v>
      </c>
      <c r="BE36" s="47">
        <f t="shared" si="61"/>
        <v>28280</v>
      </c>
      <c r="BF36" s="47">
        <f t="shared" si="61"/>
        <v>600000</v>
      </c>
    </row>
    <row r="37" spans="1:60" x14ac:dyDescent="0.2">
      <c r="A37" s="7"/>
      <c r="B37" s="8"/>
      <c r="C37" s="8"/>
      <c r="D37" s="8"/>
      <c r="E37" s="8"/>
      <c r="F37" s="8"/>
      <c r="G37" s="23"/>
      <c r="H37" s="44"/>
      <c r="I37" s="51">
        <v>63311</v>
      </c>
      <c r="J37" s="31" t="s">
        <v>313</v>
      </c>
      <c r="K37" s="9">
        <v>77661.47</v>
      </c>
      <c r="L37" s="9">
        <v>150000</v>
      </c>
      <c r="M37" s="15">
        <v>150000</v>
      </c>
      <c r="N37" s="15">
        <v>290000</v>
      </c>
      <c r="O37" s="15">
        <v>290000</v>
      </c>
      <c r="P37" s="15">
        <v>1014362</v>
      </c>
      <c r="Q37" s="15">
        <v>619540</v>
      </c>
      <c r="R37" s="15">
        <v>991550</v>
      </c>
      <c r="S37" s="15">
        <v>559926</v>
      </c>
      <c r="T37" s="15"/>
      <c r="U37" s="27">
        <f t="shared" si="27"/>
        <v>97.751098720180764</v>
      </c>
      <c r="V37" s="27">
        <v>1265020</v>
      </c>
      <c r="W37" s="15">
        <v>57000</v>
      </c>
      <c r="X37" s="15">
        <v>0</v>
      </c>
      <c r="Y37" s="15"/>
      <c r="Z37" s="15">
        <v>0</v>
      </c>
      <c r="AA37" s="43"/>
      <c r="AB37" s="43"/>
      <c r="AC37" s="43">
        <v>116000</v>
      </c>
      <c r="AD37" s="43"/>
      <c r="AE37" s="43"/>
      <c r="AF37" s="43">
        <f t="shared" si="31"/>
        <v>116000</v>
      </c>
      <c r="AG37" s="15">
        <v>76767.17</v>
      </c>
      <c r="AH37" s="15">
        <v>0</v>
      </c>
      <c r="AI37" s="26">
        <v>102356.22</v>
      </c>
      <c r="AJ37" s="15">
        <v>116000</v>
      </c>
      <c r="AK37" s="15"/>
      <c r="AL37" s="15"/>
      <c r="AM37" s="15"/>
      <c r="AN37" s="15"/>
      <c r="AO37" s="15">
        <f t="shared" si="29"/>
        <v>0</v>
      </c>
      <c r="AP37" s="56">
        <f t="shared" si="11"/>
        <v>0</v>
      </c>
      <c r="AQ37" s="15"/>
      <c r="AR37" s="56">
        <f t="shared" si="3"/>
        <v>0</v>
      </c>
      <c r="AS37" s="12"/>
      <c r="AT37" s="39">
        <f t="shared" si="33"/>
        <v>0</v>
      </c>
      <c r="AU37" s="15"/>
      <c r="AV37" s="12">
        <f t="shared" si="34"/>
        <v>0</v>
      </c>
      <c r="AW37" s="64"/>
      <c r="AX37" s="47">
        <f t="shared" si="5"/>
        <v>0</v>
      </c>
      <c r="AY37" s="56"/>
      <c r="AZ37" s="15"/>
      <c r="BA37" s="15"/>
      <c r="BB37" s="15"/>
      <c r="BC37" s="15"/>
      <c r="BD37" s="15"/>
      <c r="BE37" s="15"/>
      <c r="BF37" s="68">
        <f t="shared" si="30"/>
        <v>0</v>
      </c>
    </row>
    <row r="38" spans="1:60" x14ac:dyDescent="0.2">
      <c r="A38" s="7"/>
      <c r="B38" s="8"/>
      <c r="C38" s="8"/>
      <c r="D38" s="8"/>
      <c r="E38" s="8"/>
      <c r="F38" s="8"/>
      <c r="G38" s="23"/>
      <c r="H38" s="44"/>
      <c r="I38" s="51">
        <v>63311</v>
      </c>
      <c r="J38" s="31" t="s">
        <v>380</v>
      </c>
      <c r="K38" s="9"/>
      <c r="L38" s="9"/>
      <c r="M38" s="15"/>
      <c r="N38" s="15"/>
      <c r="O38" s="15"/>
      <c r="P38" s="15"/>
      <c r="Q38" s="15"/>
      <c r="R38" s="15"/>
      <c r="S38" s="15"/>
      <c r="T38" s="15"/>
      <c r="U38" s="27"/>
      <c r="V38" s="27"/>
      <c r="W38" s="15"/>
      <c r="X38" s="15"/>
      <c r="Y38" s="15"/>
      <c r="Z38" s="15"/>
      <c r="AA38" s="43"/>
      <c r="AB38" s="43"/>
      <c r="AC38" s="43"/>
      <c r="AD38" s="43"/>
      <c r="AE38" s="43"/>
      <c r="AF38" s="43"/>
      <c r="AG38" s="15"/>
      <c r="AH38" s="15"/>
      <c r="AI38" s="26"/>
      <c r="AJ38" s="15">
        <v>2200000</v>
      </c>
      <c r="AK38" s="15">
        <v>1108149.48</v>
      </c>
      <c r="AL38" s="15">
        <v>2200000</v>
      </c>
      <c r="AM38" s="15"/>
      <c r="AN38" s="52"/>
      <c r="AO38" s="15">
        <f t="shared" si="29"/>
        <v>2200000</v>
      </c>
      <c r="AP38" s="56">
        <f t="shared" si="11"/>
        <v>291990.17851217731</v>
      </c>
      <c r="AQ38" s="26">
        <v>2000000</v>
      </c>
      <c r="AR38" s="56">
        <f t="shared" si="3"/>
        <v>265445.6168292521</v>
      </c>
      <c r="AS38" s="12"/>
      <c r="AT38" s="39">
        <v>187726.33</v>
      </c>
      <c r="AU38" s="15"/>
      <c r="AV38" s="12">
        <f t="shared" si="34"/>
        <v>0</v>
      </c>
      <c r="AW38" s="64"/>
      <c r="AX38" s="47">
        <f t="shared" si="5"/>
        <v>265445.6168292521</v>
      </c>
      <c r="AY38" s="56">
        <v>227907.67</v>
      </c>
      <c r="AZ38" s="15">
        <v>270000</v>
      </c>
      <c r="BA38" s="15">
        <v>137541.04</v>
      </c>
      <c r="BB38" s="15"/>
      <c r="BC38" s="15"/>
      <c r="BD38" s="15">
        <v>270000</v>
      </c>
      <c r="BE38" s="15"/>
      <c r="BF38" s="68">
        <f t="shared" si="30"/>
        <v>540000</v>
      </c>
      <c r="BG38" s="176">
        <v>262406.75</v>
      </c>
    </row>
    <row r="39" spans="1:60" x14ac:dyDescent="0.2">
      <c r="A39" s="7"/>
      <c r="B39" s="8"/>
      <c r="C39" s="8"/>
      <c r="D39" s="8"/>
      <c r="E39" s="8"/>
      <c r="F39" s="8"/>
      <c r="G39" s="23"/>
      <c r="H39" s="44"/>
      <c r="I39" s="51">
        <v>63311</v>
      </c>
      <c r="J39" s="31" t="s">
        <v>490</v>
      </c>
      <c r="K39" s="9"/>
      <c r="L39" s="9"/>
      <c r="M39" s="15"/>
      <c r="N39" s="15"/>
      <c r="O39" s="15"/>
      <c r="P39" s="15"/>
      <c r="Q39" s="15"/>
      <c r="R39" s="15"/>
      <c r="S39" s="15"/>
      <c r="T39" s="15"/>
      <c r="U39" s="27"/>
      <c r="V39" s="27"/>
      <c r="W39" s="15"/>
      <c r="X39" s="15"/>
      <c r="Y39" s="15"/>
      <c r="Z39" s="15"/>
      <c r="AA39" s="43"/>
      <c r="AB39" s="43"/>
      <c r="AC39" s="43"/>
      <c r="AD39" s="43"/>
      <c r="AE39" s="43"/>
      <c r="AF39" s="43"/>
      <c r="AG39" s="15"/>
      <c r="AH39" s="15"/>
      <c r="AI39" s="26"/>
      <c r="AJ39" s="15"/>
      <c r="AK39" s="15"/>
      <c r="AL39" s="15"/>
      <c r="AM39" s="15"/>
      <c r="AN39" s="52"/>
      <c r="AO39" s="15"/>
      <c r="AP39" s="56"/>
      <c r="AQ39" s="26"/>
      <c r="AR39" s="56"/>
      <c r="AS39" s="12"/>
      <c r="AT39" s="39"/>
      <c r="AU39" s="15"/>
      <c r="AV39" s="12"/>
      <c r="AW39" s="64"/>
      <c r="AX39" s="47"/>
      <c r="AY39" s="56"/>
      <c r="AZ39" s="15">
        <v>28280</v>
      </c>
      <c r="BA39" s="15"/>
      <c r="BB39" s="15"/>
      <c r="BC39" s="15"/>
      <c r="BD39" s="15">
        <v>0</v>
      </c>
      <c r="BE39" s="15">
        <v>28280</v>
      </c>
      <c r="BF39" s="68">
        <f t="shared" si="30"/>
        <v>0</v>
      </c>
    </row>
    <row r="40" spans="1:60" x14ac:dyDescent="0.2">
      <c r="A40" s="7"/>
      <c r="B40" s="8"/>
      <c r="C40" s="8"/>
      <c r="D40" s="8"/>
      <c r="E40" s="8"/>
      <c r="F40" s="8"/>
      <c r="G40" s="23"/>
      <c r="H40" s="44"/>
      <c r="I40" s="51">
        <v>63311</v>
      </c>
      <c r="J40" s="31" t="s">
        <v>420</v>
      </c>
      <c r="K40" s="9"/>
      <c r="L40" s="9"/>
      <c r="M40" s="15"/>
      <c r="N40" s="15"/>
      <c r="O40" s="15"/>
      <c r="P40" s="15"/>
      <c r="Q40" s="15"/>
      <c r="R40" s="15"/>
      <c r="S40" s="15"/>
      <c r="T40" s="15"/>
      <c r="U40" s="27"/>
      <c r="V40" s="27"/>
      <c r="W40" s="15"/>
      <c r="X40" s="15"/>
      <c r="Y40" s="15"/>
      <c r="Z40" s="15"/>
      <c r="AA40" s="43"/>
      <c r="AB40" s="43"/>
      <c r="AC40" s="43"/>
      <c r="AD40" s="43"/>
      <c r="AE40" s="43"/>
      <c r="AF40" s="43"/>
      <c r="AG40" s="15"/>
      <c r="AH40" s="15"/>
      <c r="AI40" s="26"/>
      <c r="AJ40" s="15"/>
      <c r="AK40" s="15"/>
      <c r="AL40" s="15"/>
      <c r="AM40" s="15">
        <v>30000</v>
      </c>
      <c r="AN40" s="52"/>
      <c r="AO40" s="15">
        <f t="shared" si="29"/>
        <v>30000</v>
      </c>
      <c r="AP40" s="56">
        <f t="shared" si="11"/>
        <v>3981.6842524387812</v>
      </c>
      <c r="AQ40" s="26">
        <v>0</v>
      </c>
      <c r="AR40" s="56">
        <f t="shared" si="3"/>
        <v>0</v>
      </c>
      <c r="AS40" s="12"/>
      <c r="AT40" s="39">
        <f t="shared" si="33"/>
        <v>0</v>
      </c>
      <c r="AU40" s="15"/>
      <c r="AV40" s="12">
        <f t="shared" si="34"/>
        <v>0</v>
      </c>
      <c r="AW40" s="64"/>
      <c r="AX40" s="47">
        <f t="shared" si="5"/>
        <v>0</v>
      </c>
      <c r="AY40" s="56"/>
      <c r="AZ40" s="15"/>
      <c r="BA40" s="15"/>
      <c r="BB40" s="15"/>
      <c r="BC40" s="15"/>
      <c r="BD40" s="15"/>
      <c r="BE40" s="15"/>
      <c r="BF40" s="68">
        <f t="shared" si="30"/>
        <v>0</v>
      </c>
    </row>
    <row r="41" spans="1:60" x14ac:dyDescent="0.2">
      <c r="A41" s="7"/>
      <c r="B41" s="8"/>
      <c r="C41" s="8"/>
      <c r="D41" s="8"/>
      <c r="E41" s="8"/>
      <c r="F41" s="8"/>
      <c r="G41" s="23"/>
      <c r="H41" s="44"/>
      <c r="I41" s="51">
        <v>63312</v>
      </c>
      <c r="J41" s="31" t="s">
        <v>309</v>
      </c>
      <c r="K41" s="9"/>
      <c r="L41" s="9"/>
      <c r="M41" s="15"/>
      <c r="N41" s="15"/>
      <c r="O41" s="15"/>
      <c r="P41" s="15"/>
      <c r="Q41" s="15"/>
      <c r="R41" s="15"/>
      <c r="S41" s="15"/>
      <c r="T41" s="15"/>
      <c r="U41" s="27"/>
      <c r="V41" s="27"/>
      <c r="W41" s="15"/>
      <c r="X41" s="15"/>
      <c r="Y41" s="15"/>
      <c r="Z41" s="15"/>
      <c r="AA41" s="43">
        <v>100000</v>
      </c>
      <c r="AB41" s="43">
        <v>100000</v>
      </c>
      <c r="AC41" s="43">
        <v>80000</v>
      </c>
      <c r="AD41" s="43"/>
      <c r="AE41" s="43"/>
      <c r="AF41" s="43">
        <f t="shared" si="31"/>
        <v>80000</v>
      </c>
      <c r="AG41" s="15">
        <v>40000</v>
      </c>
      <c r="AH41" s="15">
        <f t="shared" ref="AH41:AH44" si="62">SUM(AG41/AA41*100)</f>
        <v>40</v>
      </c>
      <c r="AI41" s="26">
        <v>78000</v>
      </c>
      <c r="AJ41" s="15">
        <v>100000</v>
      </c>
      <c r="AK41" s="15"/>
      <c r="AL41" s="15">
        <v>100000</v>
      </c>
      <c r="AM41" s="15"/>
      <c r="AN41" s="15"/>
      <c r="AO41" s="15">
        <f t="shared" si="29"/>
        <v>100000</v>
      </c>
      <c r="AP41" s="56">
        <f t="shared" si="11"/>
        <v>13272.280841462605</v>
      </c>
      <c r="AQ41" s="15">
        <v>100000</v>
      </c>
      <c r="AR41" s="56">
        <f t="shared" si="3"/>
        <v>13272.280841462605</v>
      </c>
      <c r="AS41" s="12"/>
      <c r="AT41" s="39">
        <f t="shared" si="33"/>
        <v>0</v>
      </c>
      <c r="AU41" s="15"/>
      <c r="AV41" s="12">
        <f t="shared" si="34"/>
        <v>0</v>
      </c>
      <c r="AW41" s="64"/>
      <c r="AX41" s="47">
        <f t="shared" si="5"/>
        <v>13272.280841462605</v>
      </c>
      <c r="AY41" s="56">
        <v>12342</v>
      </c>
      <c r="AZ41" s="15">
        <v>15000</v>
      </c>
      <c r="BA41" s="15"/>
      <c r="BB41" s="15"/>
      <c r="BC41" s="15"/>
      <c r="BD41" s="15">
        <v>15000</v>
      </c>
      <c r="BE41" s="15"/>
      <c r="BF41" s="68">
        <f t="shared" si="30"/>
        <v>30000</v>
      </c>
      <c r="BG41" s="176">
        <v>8300</v>
      </c>
    </row>
    <row r="42" spans="1:60" x14ac:dyDescent="0.2">
      <c r="A42" s="7"/>
      <c r="B42" s="8"/>
      <c r="C42" s="8"/>
      <c r="D42" s="8"/>
      <c r="E42" s="8"/>
      <c r="F42" s="8"/>
      <c r="G42" s="23"/>
      <c r="H42" s="44"/>
      <c r="I42" s="51">
        <v>63312</v>
      </c>
      <c r="J42" s="8" t="s">
        <v>51</v>
      </c>
      <c r="K42" s="9">
        <v>108526.66</v>
      </c>
      <c r="L42" s="9">
        <v>288000</v>
      </c>
      <c r="M42" s="15">
        <v>288000</v>
      </c>
      <c r="N42" s="15">
        <v>200000</v>
      </c>
      <c r="O42" s="15">
        <v>200000</v>
      </c>
      <c r="P42" s="15">
        <v>50000</v>
      </c>
      <c r="Q42" s="15"/>
      <c r="R42" s="15">
        <v>50000</v>
      </c>
      <c r="S42" s="15"/>
      <c r="T42" s="15"/>
      <c r="U42" s="27">
        <f t="shared" si="27"/>
        <v>100</v>
      </c>
      <c r="V42" s="27">
        <v>50000</v>
      </c>
      <c r="W42" s="15">
        <v>8000</v>
      </c>
      <c r="X42" s="15">
        <v>8000</v>
      </c>
      <c r="Y42" s="15"/>
      <c r="Z42" s="15">
        <v>8000</v>
      </c>
      <c r="AA42" s="43">
        <v>10000</v>
      </c>
      <c r="AB42" s="43">
        <v>10000</v>
      </c>
      <c r="AC42" s="43">
        <v>12000</v>
      </c>
      <c r="AD42" s="43"/>
      <c r="AE42" s="43"/>
      <c r="AF42" s="43">
        <f t="shared" si="31"/>
        <v>12000</v>
      </c>
      <c r="AG42" s="15"/>
      <c r="AH42" s="15">
        <f t="shared" si="62"/>
        <v>0</v>
      </c>
      <c r="AI42" s="26">
        <v>26000</v>
      </c>
      <c r="AJ42" s="15">
        <v>10000</v>
      </c>
      <c r="AK42" s="15"/>
      <c r="AL42" s="15">
        <v>38025</v>
      </c>
      <c r="AM42" s="15"/>
      <c r="AN42" s="15"/>
      <c r="AO42" s="15">
        <f t="shared" si="29"/>
        <v>38025</v>
      </c>
      <c r="AP42" s="56">
        <f t="shared" si="11"/>
        <v>5046.7847899661556</v>
      </c>
      <c r="AQ42" s="15">
        <v>100000</v>
      </c>
      <c r="AR42" s="56">
        <f t="shared" si="3"/>
        <v>13272.280841462605</v>
      </c>
      <c r="AS42" s="12"/>
      <c r="AT42" s="39">
        <v>0</v>
      </c>
      <c r="AU42" s="15"/>
      <c r="AV42" s="12">
        <f t="shared" si="34"/>
        <v>0</v>
      </c>
      <c r="AW42" s="64"/>
      <c r="AX42" s="47">
        <f t="shared" si="5"/>
        <v>13272.280841462605</v>
      </c>
      <c r="AY42" s="56"/>
      <c r="AZ42" s="15">
        <v>15000</v>
      </c>
      <c r="BA42" s="15"/>
      <c r="BB42" s="15"/>
      <c r="BC42" s="15"/>
      <c r="BD42" s="15">
        <v>15000</v>
      </c>
      <c r="BE42" s="15"/>
      <c r="BF42" s="68">
        <f t="shared" si="30"/>
        <v>30000</v>
      </c>
      <c r="BG42" s="176">
        <v>15000</v>
      </c>
    </row>
    <row r="43" spans="1:60" x14ac:dyDescent="0.2">
      <c r="A43" s="7"/>
      <c r="B43" s="8"/>
      <c r="C43" s="8"/>
      <c r="D43" s="11" t="s">
        <v>82</v>
      </c>
      <c r="E43" s="8"/>
      <c r="F43" s="8"/>
      <c r="G43" s="23"/>
      <c r="H43" s="44"/>
      <c r="I43" s="51">
        <v>6332</v>
      </c>
      <c r="J43" s="8" t="s">
        <v>52</v>
      </c>
      <c r="K43" s="9">
        <f>SUM(K44:K51)</f>
        <v>200000</v>
      </c>
      <c r="L43" s="9">
        <f>SUM(L44:L51)</f>
        <v>250000</v>
      </c>
      <c r="M43" s="9">
        <f>SUM(M44:M51)</f>
        <v>250000</v>
      </c>
      <c r="N43" s="9">
        <f t="shared" ref="N43:Q43" si="63">SUM(N44)</f>
        <v>240000</v>
      </c>
      <c r="O43" s="9">
        <f t="shared" si="63"/>
        <v>240000</v>
      </c>
      <c r="P43" s="9">
        <f t="shared" si="63"/>
        <v>200000</v>
      </c>
      <c r="Q43" s="9">
        <f t="shared" si="63"/>
        <v>0</v>
      </c>
      <c r="R43" s="9">
        <f t="shared" ref="R43:Y43" si="64">SUM(R44:R47)</f>
        <v>100000</v>
      </c>
      <c r="S43" s="9">
        <f t="shared" si="64"/>
        <v>0</v>
      </c>
      <c r="T43" s="9">
        <f t="shared" si="64"/>
        <v>0</v>
      </c>
      <c r="U43" s="9">
        <f t="shared" si="64"/>
        <v>50</v>
      </c>
      <c r="V43" s="9">
        <f t="shared" si="64"/>
        <v>0</v>
      </c>
      <c r="W43" s="9">
        <f t="shared" si="64"/>
        <v>345000</v>
      </c>
      <c r="X43" s="9">
        <f t="shared" si="64"/>
        <v>300000</v>
      </c>
      <c r="Y43" s="9">
        <f t="shared" si="64"/>
        <v>0</v>
      </c>
      <c r="Z43" s="9">
        <v>1330000</v>
      </c>
      <c r="AA43" s="9">
        <f>SUM(AA44:AA47)</f>
        <v>400000</v>
      </c>
      <c r="AB43" s="9">
        <f>SUM(AB44:AB47)</f>
        <v>620000</v>
      </c>
      <c r="AC43" s="9">
        <f t="shared" ref="AC43:AQ43" si="65">SUM(AC44:AC49)</f>
        <v>820000</v>
      </c>
      <c r="AD43" s="9">
        <f t="shared" si="65"/>
        <v>0</v>
      </c>
      <c r="AE43" s="9">
        <f t="shared" si="65"/>
        <v>0</v>
      </c>
      <c r="AF43" s="9">
        <f t="shared" si="65"/>
        <v>820000</v>
      </c>
      <c r="AG43" s="9">
        <f t="shared" si="65"/>
        <v>200000</v>
      </c>
      <c r="AH43" s="9">
        <f t="shared" si="65"/>
        <v>0</v>
      </c>
      <c r="AI43" s="37">
        <f t="shared" si="65"/>
        <v>303392</v>
      </c>
      <c r="AJ43" s="9">
        <f t="shared" si="65"/>
        <v>1300000</v>
      </c>
      <c r="AK43" s="9">
        <f t="shared" si="65"/>
        <v>300000</v>
      </c>
      <c r="AL43" s="9">
        <f t="shared" si="65"/>
        <v>900000</v>
      </c>
      <c r="AM43" s="9">
        <f t="shared" si="65"/>
        <v>150000</v>
      </c>
      <c r="AN43" s="9">
        <f t="shared" si="65"/>
        <v>100000</v>
      </c>
      <c r="AO43" s="9">
        <f t="shared" si="65"/>
        <v>950000</v>
      </c>
      <c r="AP43" s="56">
        <f t="shared" si="11"/>
        <v>126086.66799389475</v>
      </c>
      <c r="AQ43" s="9">
        <f t="shared" si="65"/>
        <v>850000</v>
      </c>
      <c r="AR43" s="56">
        <f t="shared" si="3"/>
        <v>112814.38715243214</v>
      </c>
      <c r="AS43" s="12"/>
      <c r="AT43" s="39">
        <f t="shared" si="33"/>
        <v>0</v>
      </c>
      <c r="AU43" s="15"/>
      <c r="AV43" s="12">
        <f t="shared" si="34"/>
        <v>0</v>
      </c>
      <c r="AW43" s="64"/>
      <c r="AX43" s="47">
        <f t="shared" si="5"/>
        <v>112814.38715243214</v>
      </c>
      <c r="AY43" s="56">
        <f>SUM(AY44:AY49)</f>
        <v>55544.56</v>
      </c>
      <c r="AZ43" s="56">
        <f>SUM(AZ44:AZ49)</f>
        <v>90000</v>
      </c>
      <c r="BA43" s="56">
        <f t="shared" ref="BA43:BF43" si="66">SUM(BA44:BA49)</f>
        <v>0</v>
      </c>
      <c r="BB43" s="56">
        <f t="shared" si="66"/>
        <v>0</v>
      </c>
      <c r="BC43" s="56">
        <f t="shared" si="66"/>
        <v>0</v>
      </c>
      <c r="BD43" s="56">
        <f t="shared" si="66"/>
        <v>90000</v>
      </c>
      <c r="BE43" s="56">
        <f t="shared" si="66"/>
        <v>6700</v>
      </c>
      <c r="BF43" s="56">
        <f t="shared" si="66"/>
        <v>173300</v>
      </c>
    </row>
    <row r="44" spans="1:60" x14ac:dyDescent="0.2">
      <c r="A44" s="7"/>
      <c r="B44" s="8"/>
      <c r="C44" s="8"/>
      <c r="D44" s="8"/>
      <c r="E44" s="8"/>
      <c r="F44" s="8"/>
      <c r="G44" s="23"/>
      <c r="H44" s="44"/>
      <c r="I44" s="51">
        <v>63321</v>
      </c>
      <c r="J44" s="31" t="s">
        <v>256</v>
      </c>
      <c r="K44" s="9">
        <v>200000</v>
      </c>
      <c r="L44" s="9">
        <v>250000</v>
      </c>
      <c r="M44" s="15">
        <v>250000</v>
      </c>
      <c r="N44" s="15">
        <v>240000</v>
      </c>
      <c r="O44" s="15">
        <v>240000</v>
      </c>
      <c r="P44" s="15">
        <v>200000</v>
      </c>
      <c r="Q44" s="15"/>
      <c r="R44" s="26">
        <v>100000</v>
      </c>
      <c r="S44" s="26"/>
      <c r="T44" s="26"/>
      <c r="U44" s="27">
        <f t="shared" si="27"/>
        <v>50</v>
      </c>
      <c r="V44" s="27">
        <v>0</v>
      </c>
      <c r="W44" s="15">
        <v>295000</v>
      </c>
      <c r="X44" s="15">
        <v>200000</v>
      </c>
      <c r="Y44" s="15"/>
      <c r="Z44" s="15">
        <v>200000</v>
      </c>
      <c r="AA44" s="43">
        <v>200000</v>
      </c>
      <c r="AB44" s="43">
        <v>0</v>
      </c>
      <c r="AC44" s="43">
        <v>150000</v>
      </c>
      <c r="AD44" s="43"/>
      <c r="AE44" s="43"/>
      <c r="AF44" s="43">
        <f t="shared" si="31"/>
        <v>150000</v>
      </c>
      <c r="AG44" s="15"/>
      <c r="AH44" s="15">
        <f t="shared" si="62"/>
        <v>0</v>
      </c>
      <c r="AI44" s="15"/>
      <c r="AJ44" s="15">
        <v>350000</v>
      </c>
      <c r="AK44" s="15">
        <v>300000</v>
      </c>
      <c r="AL44" s="15">
        <v>350000</v>
      </c>
      <c r="AM44" s="15">
        <v>150000</v>
      </c>
      <c r="AN44" s="15"/>
      <c r="AO44" s="15">
        <f t="shared" si="29"/>
        <v>500000</v>
      </c>
      <c r="AP44" s="56">
        <f t="shared" si="11"/>
        <v>66361.404207313026</v>
      </c>
      <c r="AQ44" s="15">
        <v>350000</v>
      </c>
      <c r="AR44" s="56">
        <f t="shared" si="3"/>
        <v>46452.982945119118</v>
      </c>
      <c r="AS44" s="12"/>
      <c r="AT44" s="39">
        <f t="shared" si="33"/>
        <v>0</v>
      </c>
      <c r="AU44" s="15"/>
      <c r="AV44" s="12">
        <f t="shared" si="34"/>
        <v>0</v>
      </c>
      <c r="AW44" s="64"/>
      <c r="AX44" s="47">
        <f t="shared" si="5"/>
        <v>46452.982945119118</v>
      </c>
      <c r="AY44" s="56"/>
      <c r="AZ44" s="15"/>
      <c r="BA44" s="15"/>
      <c r="BB44" s="15"/>
      <c r="BC44" s="15"/>
      <c r="BD44" s="15"/>
      <c r="BE44" s="15"/>
      <c r="BF44" s="68">
        <f t="shared" si="30"/>
        <v>0</v>
      </c>
    </row>
    <row r="45" spans="1:60" x14ac:dyDescent="0.2">
      <c r="A45" s="7"/>
      <c r="B45" s="8"/>
      <c r="C45" s="8"/>
      <c r="D45" s="8"/>
      <c r="E45" s="8"/>
      <c r="F45" s="8"/>
      <c r="G45" s="23"/>
      <c r="H45" s="44"/>
      <c r="I45" s="51">
        <v>63321</v>
      </c>
      <c r="J45" s="31" t="s">
        <v>349</v>
      </c>
      <c r="K45" s="9"/>
      <c r="L45" s="9"/>
      <c r="M45" s="15"/>
      <c r="N45" s="15"/>
      <c r="O45" s="15"/>
      <c r="P45" s="15"/>
      <c r="Q45" s="15"/>
      <c r="R45" s="26"/>
      <c r="S45" s="26"/>
      <c r="T45" s="26"/>
      <c r="U45" s="27"/>
      <c r="V45" s="27"/>
      <c r="W45" s="15"/>
      <c r="X45" s="15"/>
      <c r="Y45" s="15"/>
      <c r="Z45" s="15"/>
      <c r="AA45" s="43"/>
      <c r="AB45" s="43">
        <v>300000</v>
      </c>
      <c r="AC45" s="43">
        <v>150000</v>
      </c>
      <c r="AD45" s="43"/>
      <c r="AE45" s="43"/>
      <c r="AF45" s="43">
        <f t="shared" si="31"/>
        <v>150000</v>
      </c>
      <c r="AG45" s="15"/>
      <c r="AH45" s="15"/>
      <c r="AI45" s="15"/>
      <c r="AJ45" s="15">
        <v>350000</v>
      </c>
      <c r="AK45" s="15"/>
      <c r="AL45" s="15">
        <v>350000</v>
      </c>
      <c r="AM45" s="15"/>
      <c r="AN45" s="15"/>
      <c r="AO45" s="15">
        <f t="shared" si="29"/>
        <v>350000</v>
      </c>
      <c r="AP45" s="56">
        <f t="shared" si="11"/>
        <v>46452.982945119118</v>
      </c>
      <c r="AQ45" s="15">
        <v>400000</v>
      </c>
      <c r="AR45" s="56">
        <f t="shared" si="3"/>
        <v>53089.123365850421</v>
      </c>
      <c r="AS45" s="12"/>
      <c r="AT45" s="39">
        <f t="shared" si="33"/>
        <v>0</v>
      </c>
      <c r="AU45" s="15"/>
      <c r="AV45" s="12">
        <f t="shared" si="34"/>
        <v>0</v>
      </c>
      <c r="AW45" s="64"/>
      <c r="AX45" s="47">
        <f t="shared" si="5"/>
        <v>53089.123365850421</v>
      </c>
      <c r="AY45" s="56">
        <v>26544.560000000001</v>
      </c>
      <c r="AZ45" s="15">
        <v>30000</v>
      </c>
      <c r="BA45" s="15"/>
      <c r="BB45" s="15"/>
      <c r="BC45" s="15"/>
      <c r="BD45" s="15">
        <v>30000</v>
      </c>
      <c r="BE45" s="15"/>
      <c r="BF45" s="68">
        <f t="shared" si="30"/>
        <v>60000</v>
      </c>
      <c r="BG45" s="176">
        <v>18850.93</v>
      </c>
    </row>
    <row r="46" spans="1:60" x14ac:dyDescent="0.2">
      <c r="A46" s="7"/>
      <c r="B46" s="8"/>
      <c r="C46" s="8"/>
      <c r="D46" s="8"/>
      <c r="E46" s="8"/>
      <c r="F46" s="8"/>
      <c r="G46" s="23"/>
      <c r="H46" s="44"/>
      <c r="I46" s="51">
        <v>63321</v>
      </c>
      <c r="J46" s="31" t="s">
        <v>381</v>
      </c>
      <c r="K46" s="9"/>
      <c r="L46" s="9"/>
      <c r="M46" s="15"/>
      <c r="N46" s="15"/>
      <c r="O46" s="15"/>
      <c r="P46" s="15"/>
      <c r="Q46" s="15"/>
      <c r="R46" s="26"/>
      <c r="S46" s="26"/>
      <c r="T46" s="26"/>
      <c r="U46" s="27"/>
      <c r="V46" s="27"/>
      <c r="W46" s="15"/>
      <c r="X46" s="15"/>
      <c r="Y46" s="15"/>
      <c r="Z46" s="15"/>
      <c r="AA46" s="43"/>
      <c r="AB46" s="43">
        <v>200000</v>
      </c>
      <c r="AC46" s="43">
        <v>200000</v>
      </c>
      <c r="AD46" s="43"/>
      <c r="AE46" s="43"/>
      <c r="AF46" s="43">
        <f t="shared" si="31"/>
        <v>200000</v>
      </c>
      <c r="AG46" s="15">
        <v>200000</v>
      </c>
      <c r="AH46" s="15"/>
      <c r="AI46" s="15">
        <v>200000</v>
      </c>
      <c r="AJ46" s="15">
        <v>200000</v>
      </c>
      <c r="AK46" s="15"/>
      <c r="AL46" s="15">
        <v>0</v>
      </c>
      <c r="AM46" s="15"/>
      <c r="AN46" s="15"/>
      <c r="AO46" s="15">
        <f t="shared" si="29"/>
        <v>0</v>
      </c>
      <c r="AP46" s="56">
        <f t="shared" si="11"/>
        <v>0</v>
      </c>
      <c r="AQ46" s="15">
        <v>0</v>
      </c>
      <c r="AR46" s="56">
        <f t="shared" si="3"/>
        <v>0</v>
      </c>
      <c r="AS46" s="12"/>
      <c r="AT46" s="39">
        <f t="shared" si="33"/>
        <v>0</v>
      </c>
      <c r="AU46" s="15"/>
      <c r="AV46" s="12">
        <f t="shared" si="34"/>
        <v>0</v>
      </c>
      <c r="AW46" s="64"/>
      <c r="AX46" s="47">
        <f t="shared" si="5"/>
        <v>0</v>
      </c>
      <c r="AY46" s="56">
        <v>14000</v>
      </c>
      <c r="AZ46" s="15"/>
      <c r="BA46" s="15"/>
      <c r="BB46" s="15"/>
      <c r="BC46" s="15"/>
      <c r="BD46" s="15"/>
      <c r="BE46" s="15"/>
      <c r="BF46" s="68">
        <f t="shared" si="30"/>
        <v>0</v>
      </c>
    </row>
    <row r="47" spans="1:60" x14ac:dyDescent="0.2">
      <c r="A47" s="7"/>
      <c r="B47" s="8"/>
      <c r="C47" s="8"/>
      <c r="D47" s="8"/>
      <c r="E47" s="8"/>
      <c r="F47" s="8"/>
      <c r="G47" s="23"/>
      <c r="H47" s="44"/>
      <c r="I47" s="51">
        <v>63321</v>
      </c>
      <c r="J47" s="31" t="s">
        <v>515</v>
      </c>
      <c r="K47" s="9"/>
      <c r="L47" s="9"/>
      <c r="M47" s="15"/>
      <c r="N47" s="15"/>
      <c r="O47" s="15"/>
      <c r="P47" s="15"/>
      <c r="Q47" s="15"/>
      <c r="R47" s="26"/>
      <c r="S47" s="26"/>
      <c r="T47" s="26"/>
      <c r="U47" s="27"/>
      <c r="V47" s="27"/>
      <c r="W47" s="15">
        <v>50000</v>
      </c>
      <c r="X47" s="15">
        <v>100000</v>
      </c>
      <c r="Y47" s="15"/>
      <c r="Z47" s="15">
        <v>200000</v>
      </c>
      <c r="AA47" s="43">
        <v>200000</v>
      </c>
      <c r="AB47" s="43">
        <v>120000</v>
      </c>
      <c r="AC47" s="43">
        <v>120000</v>
      </c>
      <c r="AD47" s="43"/>
      <c r="AE47" s="43"/>
      <c r="AF47" s="43">
        <f t="shared" si="31"/>
        <v>120000</v>
      </c>
      <c r="AG47" s="15"/>
      <c r="AH47" s="15">
        <f>SUM(AG47/AA47*100)</f>
        <v>0</v>
      </c>
      <c r="AI47" s="15">
        <v>103392</v>
      </c>
      <c r="AJ47" s="15">
        <v>200000</v>
      </c>
      <c r="AK47" s="15"/>
      <c r="AL47" s="15">
        <v>200000</v>
      </c>
      <c r="AM47" s="15"/>
      <c r="AN47" s="15">
        <v>100000</v>
      </c>
      <c r="AO47" s="15">
        <f t="shared" si="29"/>
        <v>100000</v>
      </c>
      <c r="AP47" s="56">
        <f t="shared" si="11"/>
        <v>13272.280841462605</v>
      </c>
      <c r="AQ47" s="15">
        <v>100000</v>
      </c>
      <c r="AR47" s="56">
        <f t="shared" si="3"/>
        <v>13272.280841462605</v>
      </c>
      <c r="AS47" s="12"/>
      <c r="AT47" s="39">
        <f t="shared" si="33"/>
        <v>0</v>
      </c>
      <c r="AU47" s="15"/>
      <c r="AV47" s="12">
        <v>1727.72</v>
      </c>
      <c r="AW47" s="64"/>
      <c r="AX47" s="47">
        <f t="shared" si="5"/>
        <v>15000.000841462605</v>
      </c>
      <c r="AY47" s="56"/>
      <c r="AZ47" s="15">
        <v>15000</v>
      </c>
      <c r="BA47" s="15"/>
      <c r="BB47" s="15"/>
      <c r="BC47" s="15"/>
      <c r="BD47" s="15">
        <v>15000</v>
      </c>
      <c r="BE47" s="15">
        <v>6700</v>
      </c>
      <c r="BF47" s="68">
        <f t="shared" si="30"/>
        <v>23300</v>
      </c>
    </row>
    <row r="48" spans="1:60" x14ac:dyDescent="0.2">
      <c r="A48" s="7"/>
      <c r="B48" s="8"/>
      <c r="C48" s="8"/>
      <c r="D48" s="8"/>
      <c r="E48" s="8"/>
      <c r="F48" s="8"/>
      <c r="G48" s="23"/>
      <c r="H48" s="70">
        <f>-'RASHODI 2025'!BH11329</f>
        <v>0</v>
      </c>
      <c r="I48" s="51">
        <v>63321</v>
      </c>
      <c r="J48" s="31" t="s">
        <v>489</v>
      </c>
      <c r="K48" s="9"/>
      <c r="L48" s="9"/>
      <c r="M48" s="15"/>
      <c r="N48" s="15"/>
      <c r="O48" s="15"/>
      <c r="P48" s="15"/>
      <c r="Q48" s="15"/>
      <c r="R48" s="26"/>
      <c r="S48" s="26"/>
      <c r="T48" s="26"/>
      <c r="U48" s="27"/>
      <c r="V48" s="27"/>
      <c r="W48" s="15"/>
      <c r="X48" s="15"/>
      <c r="Y48" s="15"/>
      <c r="Z48" s="15"/>
      <c r="AA48" s="43"/>
      <c r="AB48" s="43"/>
      <c r="AC48" s="43"/>
      <c r="AD48" s="43"/>
      <c r="AE48" s="43"/>
      <c r="AF48" s="43"/>
      <c r="AG48" s="15"/>
      <c r="AH48" s="15"/>
      <c r="AI48" s="15"/>
      <c r="AJ48" s="15"/>
      <c r="AK48" s="15"/>
      <c r="AL48" s="15"/>
      <c r="AM48" s="15"/>
      <c r="AN48" s="15"/>
      <c r="AO48" s="15"/>
      <c r="AP48" s="56"/>
      <c r="AQ48" s="15"/>
      <c r="AR48" s="56"/>
      <c r="AS48" s="12"/>
      <c r="AT48" s="39"/>
      <c r="AU48" s="15"/>
      <c r="AV48" s="12"/>
      <c r="AW48" s="64"/>
      <c r="AX48" s="47"/>
      <c r="AY48" s="56"/>
      <c r="AZ48" s="15">
        <v>30000</v>
      </c>
      <c r="BA48" s="15"/>
      <c r="BB48" s="15"/>
      <c r="BC48" s="15"/>
      <c r="BD48" s="15">
        <v>30000</v>
      </c>
      <c r="BE48" s="15"/>
      <c r="BF48" s="68">
        <f t="shared" si="30"/>
        <v>60000</v>
      </c>
      <c r="BG48" s="176">
        <v>13935</v>
      </c>
      <c r="BH48" s="99" t="s">
        <v>510</v>
      </c>
    </row>
    <row r="49" spans="1:59" x14ac:dyDescent="0.2">
      <c r="A49" s="7"/>
      <c r="B49" s="8"/>
      <c r="C49" s="8"/>
      <c r="D49" s="8"/>
      <c r="E49" s="8"/>
      <c r="F49" s="8"/>
      <c r="G49" s="23"/>
      <c r="H49" s="44"/>
      <c r="I49" s="51">
        <v>63322</v>
      </c>
      <c r="J49" s="31" t="s">
        <v>457</v>
      </c>
      <c r="K49" s="9"/>
      <c r="L49" s="9"/>
      <c r="M49" s="15"/>
      <c r="N49" s="15"/>
      <c r="O49" s="15"/>
      <c r="P49" s="15"/>
      <c r="Q49" s="15"/>
      <c r="R49" s="26"/>
      <c r="S49" s="26"/>
      <c r="T49" s="26"/>
      <c r="U49" s="27"/>
      <c r="V49" s="27"/>
      <c r="W49" s="15"/>
      <c r="X49" s="15"/>
      <c r="Y49" s="15"/>
      <c r="Z49" s="15"/>
      <c r="AA49" s="43"/>
      <c r="AB49" s="43"/>
      <c r="AC49" s="43">
        <v>200000</v>
      </c>
      <c r="AD49" s="43"/>
      <c r="AE49" s="43"/>
      <c r="AF49" s="43">
        <f t="shared" si="31"/>
        <v>200000</v>
      </c>
      <c r="AG49" s="15"/>
      <c r="AH49" s="15"/>
      <c r="AI49" s="15"/>
      <c r="AJ49" s="15">
        <v>200000</v>
      </c>
      <c r="AK49" s="15"/>
      <c r="AL49" s="15">
        <v>0</v>
      </c>
      <c r="AM49" s="15"/>
      <c r="AN49" s="15"/>
      <c r="AO49" s="15">
        <f t="shared" si="29"/>
        <v>0</v>
      </c>
      <c r="AP49" s="56">
        <f t="shared" si="11"/>
        <v>0</v>
      </c>
      <c r="AQ49" s="15"/>
      <c r="AR49" s="56">
        <f t="shared" si="3"/>
        <v>0</v>
      </c>
      <c r="AS49" s="12"/>
      <c r="AT49" s="39">
        <v>15000</v>
      </c>
      <c r="AU49" s="15"/>
      <c r="AV49" s="12">
        <v>15000</v>
      </c>
      <c r="AW49" s="64"/>
      <c r="AX49" s="47">
        <f t="shared" si="5"/>
        <v>15000</v>
      </c>
      <c r="AY49" s="56">
        <v>15000</v>
      </c>
      <c r="AZ49" s="15">
        <v>15000</v>
      </c>
      <c r="BA49" s="15"/>
      <c r="BB49" s="15"/>
      <c r="BC49" s="15"/>
      <c r="BD49" s="15">
        <v>15000</v>
      </c>
      <c r="BE49" s="15"/>
      <c r="BF49" s="68">
        <f t="shared" si="30"/>
        <v>30000</v>
      </c>
    </row>
    <row r="50" spans="1:59" x14ac:dyDescent="0.2">
      <c r="A50" s="7"/>
      <c r="B50" s="8"/>
      <c r="C50" s="8"/>
      <c r="D50" s="8"/>
      <c r="E50" s="8"/>
      <c r="F50" s="8"/>
      <c r="G50" s="23"/>
      <c r="H50" s="44"/>
      <c r="I50" s="51">
        <v>634</v>
      </c>
      <c r="J50" s="8" t="s">
        <v>186</v>
      </c>
      <c r="K50" s="9">
        <v>0</v>
      </c>
      <c r="L50" s="9">
        <v>0</v>
      </c>
      <c r="M50" s="15">
        <v>0</v>
      </c>
      <c r="N50" s="15" t="e">
        <f>SUM(#REF!)</f>
        <v>#REF!</v>
      </c>
      <c r="O50" s="15" t="e">
        <f>SUM(#REF!)</f>
        <v>#REF!</v>
      </c>
      <c r="P50" s="15" t="e">
        <f>SUM(#REF!)</f>
        <v>#REF!</v>
      </c>
      <c r="Q50" s="15" t="e">
        <f>SUM(#REF!)</f>
        <v>#REF!</v>
      </c>
      <c r="R50" s="15">
        <f t="shared" ref="R50:AI50" si="67">SUM(R51:R51)</f>
        <v>210000</v>
      </c>
      <c r="S50" s="15">
        <f t="shared" si="67"/>
        <v>222634.53</v>
      </c>
      <c r="T50" s="15">
        <f t="shared" si="67"/>
        <v>0</v>
      </c>
      <c r="U50" s="15">
        <f t="shared" si="67"/>
        <v>0</v>
      </c>
      <c r="V50" s="15">
        <f t="shared" si="67"/>
        <v>200000</v>
      </c>
      <c r="W50" s="15">
        <f t="shared" si="67"/>
        <v>150000</v>
      </c>
      <c r="X50" s="15">
        <f t="shared" si="67"/>
        <v>200000</v>
      </c>
      <c r="Y50" s="15">
        <f t="shared" si="67"/>
        <v>156238.92000000001</v>
      </c>
      <c r="Z50" s="15">
        <f t="shared" si="67"/>
        <v>200000</v>
      </c>
      <c r="AA50" s="15">
        <f t="shared" si="67"/>
        <v>200000</v>
      </c>
      <c r="AB50" s="15">
        <f t="shared" si="67"/>
        <v>200000</v>
      </c>
      <c r="AC50" s="15">
        <f t="shared" si="67"/>
        <v>120000</v>
      </c>
      <c r="AD50" s="15">
        <f t="shared" si="67"/>
        <v>0</v>
      </c>
      <c r="AE50" s="15">
        <f t="shared" si="67"/>
        <v>0</v>
      </c>
      <c r="AF50" s="15">
        <f t="shared" si="67"/>
        <v>120000</v>
      </c>
      <c r="AG50" s="15">
        <f t="shared" si="67"/>
        <v>111391.91</v>
      </c>
      <c r="AH50" s="15">
        <f t="shared" si="67"/>
        <v>55.695954999999998</v>
      </c>
      <c r="AI50" s="15">
        <f t="shared" si="67"/>
        <v>111391.91</v>
      </c>
      <c r="AJ50" s="15">
        <f>SUM(AJ51:AJ51)</f>
        <v>200000</v>
      </c>
      <c r="AK50" s="15">
        <f>SUM(AK51:AK51)</f>
        <v>195885.19</v>
      </c>
      <c r="AL50" s="15">
        <f>SUM(AL51:AL51)</f>
        <v>55000</v>
      </c>
      <c r="AM50" s="15">
        <f t="shared" ref="AM50:AN50" si="68">SUM(AM51:AM51)</f>
        <v>0</v>
      </c>
      <c r="AN50" s="15">
        <f t="shared" si="68"/>
        <v>0</v>
      </c>
      <c r="AO50" s="15">
        <f>SUM(AO51:AO52)</f>
        <v>755000</v>
      </c>
      <c r="AP50" s="56">
        <f t="shared" si="11"/>
        <v>100205.72035304266</v>
      </c>
      <c r="AQ50" s="15">
        <f>SUM(AQ51:AQ52)</f>
        <v>555000</v>
      </c>
      <c r="AR50" s="56">
        <f t="shared" si="3"/>
        <v>73661.158670117453</v>
      </c>
      <c r="AS50" s="12"/>
      <c r="AT50" s="39">
        <f>SUM(AT51:AT52)</f>
        <v>23965.4</v>
      </c>
      <c r="AU50" s="39">
        <f t="shared" ref="AU50:AW50" si="69">SUM(AU51:AU52)</f>
        <v>0</v>
      </c>
      <c r="AV50" s="39">
        <f t="shared" si="69"/>
        <v>0</v>
      </c>
      <c r="AW50" s="39">
        <f t="shared" si="69"/>
        <v>0</v>
      </c>
      <c r="AX50" s="47">
        <f t="shared" si="5"/>
        <v>73661.158670117453</v>
      </c>
      <c r="AY50" s="56">
        <f>SUM(AY51:AY52)</f>
        <v>23965.4</v>
      </c>
      <c r="AZ50" s="56">
        <f>SUM(AZ51:AZ52)</f>
        <v>40000</v>
      </c>
      <c r="BA50" s="56">
        <f t="shared" ref="BA50:BF50" si="70">SUM(BA51:BA52)</f>
        <v>11983.2</v>
      </c>
      <c r="BB50" s="56">
        <f t="shared" si="70"/>
        <v>0</v>
      </c>
      <c r="BC50" s="56">
        <f t="shared" si="70"/>
        <v>0</v>
      </c>
      <c r="BD50" s="56">
        <f t="shared" si="70"/>
        <v>40000</v>
      </c>
      <c r="BE50" s="56">
        <f t="shared" si="70"/>
        <v>0</v>
      </c>
      <c r="BF50" s="56">
        <f t="shared" si="70"/>
        <v>80000</v>
      </c>
    </row>
    <row r="51" spans="1:59" x14ac:dyDescent="0.2">
      <c r="A51" s="7"/>
      <c r="B51" s="8"/>
      <c r="C51" s="8"/>
      <c r="D51" s="8"/>
      <c r="E51" s="8"/>
      <c r="F51" s="8"/>
      <c r="G51" s="23"/>
      <c r="H51" s="44"/>
      <c r="I51" s="51">
        <v>63414</v>
      </c>
      <c r="J51" s="31" t="s">
        <v>244</v>
      </c>
      <c r="K51" s="9"/>
      <c r="L51" s="9"/>
      <c r="M51" s="15"/>
      <c r="N51" s="15"/>
      <c r="O51" s="15"/>
      <c r="P51" s="15"/>
      <c r="Q51" s="15"/>
      <c r="R51" s="15">
        <v>210000</v>
      </c>
      <c r="S51" s="15">
        <v>222634.53</v>
      </c>
      <c r="T51" s="15"/>
      <c r="U51" s="27"/>
      <c r="V51" s="27">
        <v>200000</v>
      </c>
      <c r="W51" s="15">
        <v>150000</v>
      </c>
      <c r="X51" s="15">
        <v>200000</v>
      </c>
      <c r="Y51" s="15">
        <v>156238.92000000001</v>
      </c>
      <c r="Z51" s="15">
        <v>200000</v>
      </c>
      <c r="AA51" s="43">
        <v>200000</v>
      </c>
      <c r="AB51" s="43">
        <v>200000</v>
      </c>
      <c r="AC51" s="43">
        <v>120000</v>
      </c>
      <c r="AD51" s="43"/>
      <c r="AE51" s="43"/>
      <c r="AF51" s="43">
        <f t="shared" si="31"/>
        <v>120000</v>
      </c>
      <c r="AG51" s="15">
        <v>111391.91</v>
      </c>
      <c r="AH51" s="15">
        <f>SUM(AG51/AA51*100)</f>
        <v>55.695954999999998</v>
      </c>
      <c r="AI51" s="15">
        <v>111391.91</v>
      </c>
      <c r="AJ51" s="15">
        <v>200000</v>
      </c>
      <c r="AK51" s="15">
        <v>195885.19</v>
      </c>
      <c r="AL51" s="15">
        <v>55000</v>
      </c>
      <c r="AM51" s="15"/>
      <c r="AN51" s="15"/>
      <c r="AO51" s="15">
        <f t="shared" si="29"/>
        <v>55000</v>
      </c>
      <c r="AP51" s="56">
        <f t="shared" si="11"/>
        <v>7299.7544628044325</v>
      </c>
      <c r="AQ51" s="15">
        <v>55000</v>
      </c>
      <c r="AR51" s="56">
        <f t="shared" si="3"/>
        <v>7299.7544628044325</v>
      </c>
      <c r="AS51" s="12"/>
      <c r="AT51" s="39">
        <f t="shared" si="33"/>
        <v>0</v>
      </c>
      <c r="AU51" s="15"/>
      <c r="AV51" s="12">
        <f t="shared" si="34"/>
        <v>0</v>
      </c>
      <c r="AW51" s="64"/>
      <c r="AX51" s="47">
        <f t="shared" si="5"/>
        <v>7299.7544628044325</v>
      </c>
      <c r="AY51" s="56"/>
      <c r="AZ51" s="15">
        <v>13000</v>
      </c>
      <c r="BA51" s="15">
        <v>11983.2</v>
      </c>
      <c r="BB51" s="15"/>
      <c r="BC51" s="15"/>
      <c r="BD51" s="15">
        <v>13000</v>
      </c>
      <c r="BE51" s="15"/>
      <c r="BF51" s="68">
        <f t="shared" si="30"/>
        <v>26000</v>
      </c>
      <c r="BG51" s="176">
        <v>11983.2</v>
      </c>
    </row>
    <row r="52" spans="1:59" x14ac:dyDescent="0.2">
      <c r="A52" s="7"/>
      <c r="B52" s="8"/>
      <c r="C52" s="8"/>
      <c r="D52" s="8"/>
      <c r="E52" s="8"/>
      <c r="F52" s="8"/>
      <c r="G52" s="23"/>
      <c r="H52" s="44"/>
      <c r="I52" s="51">
        <v>63425</v>
      </c>
      <c r="J52" s="31" t="s">
        <v>423</v>
      </c>
      <c r="K52" s="9"/>
      <c r="L52" s="9"/>
      <c r="M52" s="15"/>
      <c r="N52" s="15"/>
      <c r="O52" s="15"/>
      <c r="P52" s="15"/>
      <c r="Q52" s="15"/>
      <c r="R52" s="15"/>
      <c r="S52" s="15"/>
      <c r="T52" s="15"/>
      <c r="U52" s="27"/>
      <c r="V52" s="27"/>
      <c r="W52" s="15"/>
      <c r="X52" s="15"/>
      <c r="Y52" s="15"/>
      <c r="Z52" s="15"/>
      <c r="AA52" s="43"/>
      <c r="AB52" s="43"/>
      <c r="AC52" s="43"/>
      <c r="AD52" s="43"/>
      <c r="AE52" s="43"/>
      <c r="AF52" s="43"/>
      <c r="AG52" s="15"/>
      <c r="AH52" s="15"/>
      <c r="AI52" s="15"/>
      <c r="AJ52" s="15"/>
      <c r="AK52" s="15"/>
      <c r="AL52" s="15"/>
      <c r="AM52" s="15"/>
      <c r="AN52" s="15"/>
      <c r="AO52" s="15">
        <v>700000</v>
      </c>
      <c r="AP52" s="56">
        <f t="shared" si="11"/>
        <v>92905.965890238236</v>
      </c>
      <c r="AQ52" s="15">
        <v>500000</v>
      </c>
      <c r="AR52" s="56">
        <f t="shared" si="3"/>
        <v>66361.404207313026</v>
      </c>
      <c r="AS52" s="12"/>
      <c r="AT52" s="39">
        <v>23965.4</v>
      </c>
      <c r="AU52" s="15"/>
      <c r="AV52" s="12">
        <f t="shared" si="34"/>
        <v>0</v>
      </c>
      <c r="AW52" s="64"/>
      <c r="AX52" s="47">
        <f t="shared" si="5"/>
        <v>66361.404207313026</v>
      </c>
      <c r="AY52" s="56">
        <v>23965.4</v>
      </c>
      <c r="AZ52" s="15">
        <v>27000</v>
      </c>
      <c r="BA52" s="15"/>
      <c r="BB52" s="15"/>
      <c r="BC52" s="15"/>
      <c r="BD52" s="15">
        <v>27000</v>
      </c>
      <c r="BE52" s="15"/>
      <c r="BF52" s="68">
        <f t="shared" si="30"/>
        <v>54000</v>
      </c>
    </row>
    <row r="53" spans="1:59" s="32" customFormat="1" x14ac:dyDescent="0.2">
      <c r="A53" s="33"/>
      <c r="B53" s="34"/>
      <c r="C53" s="34"/>
      <c r="D53" s="34"/>
      <c r="E53" s="34"/>
      <c r="F53" s="34"/>
      <c r="G53" s="35"/>
      <c r="H53" s="60" t="s">
        <v>392</v>
      </c>
      <c r="I53" s="61">
        <v>638</v>
      </c>
      <c r="J53" s="36" t="s">
        <v>269</v>
      </c>
      <c r="K53" s="37"/>
      <c r="L53" s="37"/>
      <c r="M53" s="26"/>
      <c r="N53" s="26"/>
      <c r="O53" s="26"/>
      <c r="P53" s="26"/>
      <c r="Q53" s="26"/>
      <c r="R53" s="26"/>
      <c r="S53" s="26"/>
      <c r="T53" s="26"/>
      <c r="U53" s="27"/>
      <c r="V53" s="27"/>
      <c r="W53" s="26">
        <f>SUM(W54)</f>
        <v>1000000</v>
      </c>
      <c r="X53" s="26">
        <f t="shared" ref="X53:AA53" si="71">SUM(X54)</f>
        <v>1260000</v>
      </c>
      <c r="Y53" s="26">
        <f t="shared" si="71"/>
        <v>477444.8</v>
      </c>
      <c r="Z53" s="26">
        <f t="shared" si="71"/>
        <v>1260000</v>
      </c>
      <c r="AA53" s="26">
        <f t="shared" si="71"/>
        <v>350000</v>
      </c>
      <c r="AB53" s="26">
        <f t="shared" ref="AB53:AN53" si="72">SUM(AB54:AB55)</f>
        <v>700000</v>
      </c>
      <c r="AC53" s="26">
        <f t="shared" si="72"/>
        <v>700000</v>
      </c>
      <c r="AD53" s="26">
        <f t="shared" si="72"/>
        <v>0</v>
      </c>
      <c r="AE53" s="26">
        <f t="shared" si="72"/>
        <v>0</v>
      </c>
      <c r="AF53" s="26">
        <f t="shared" si="72"/>
        <v>700000</v>
      </c>
      <c r="AG53" s="26">
        <f t="shared" si="72"/>
        <v>66533.08</v>
      </c>
      <c r="AH53" s="26">
        <f t="shared" si="72"/>
        <v>19.009451428571428</v>
      </c>
      <c r="AI53" s="26">
        <f t="shared" si="72"/>
        <v>66533.08</v>
      </c>
      <c r="AJ53" s="26">
        <f t="shared" si="72"/>
        <v>900000</v>
      </c>
      <c r="AK53" s="26">
        <f t="shared" si="72"/>
        <v>450948.01</v>
      </c>
      <c r="AL53" s="26">
        <f t="shared" si="72"/>
        <v>3980000</v>
      </c>
      <c r="AM53" s="26">
        <f t="shared" si="72"/>
        <v>0</v>
      </c>
      <c r="AN53" s="26">
        <f t="shared" si="72"/>
        <v>0</v>
      </c>
      <c r="AO53" s="26">
        <f>SUM(AO54:AO57)</f>
        <v>4680000</v>
      </c>
      <c r="AP53" s="56">
        <f>SUM(AO53/$AO$5)</f>
        <v>621142.74338044995</v>
      </c>
      <c r="AQ53" s="26">
        <f>SUM(AQ54:AQ57)</f>
        <v>7000000</v>
      </c>
      <c r="AR53" s="56">
        <f t="shared" si="3"/>
        <v>929059.65890238236</v>
      </c>
      <c r="AS53" s="12"/>
      <c r="AT53" s="39">
        <f>SUM(AT54:AT57)</f>
        <v>62337.25</v>
      </c>
      <c r="AU53" s="39">
        <f t="shared" ref="AU53:AW53" si="73">SUM(AU54:AU57)</f>
        <v>0</v>
      </c>
      <c r="AV53" s="39">
        <f t="shared" si="73"/>
        <v>157249.31</v>
      </c>
      <c r="AW53" s="39">
        <f t="shared" si="73"/>
        <v>0</v>
      </c>
      <c r="AX53" s="47">
        <f t="shared" si="5"/>
        <v>1086308.9689023823</v>
      </c>
      <c r="AY53" s="56">
        <f>SUM(AY54:AY57)</f>
        <v>74792</v>
      </c>
      <c r="AZ53" s="56">
        <f>SUM(AZ54:AZ57)</f>
        <v>1270000</v>
      </c>
      <c r="BA53" s="56">
        <f t="shared" ref="BA53:BF53" si="74">SUM(BA54:BA57)</f>
        <v>171000</v>
      </c>
      <c r="BB53" s="56">
        <f t="shared" si="74"/>
        <v>0</v>
      </c>
      <c r="BC53" s="56">
        <f t="shared" si="74"/>
        <v>0</v>
      </c>
      <c r="BD53" s="56">
        <f t="shared" si="74"/>
        <v>1270000</v>
      </c>
      <c r="BE53" s="56">
        <f t="shared" si="74"/>
        <v>915000</v>
      </c>
      <c r="BF53" s="56">
        <f t="shared" si="74"/>
        <v>1625000</v>
      </c>
      <c r="BG53" s="180"/>
    </row>
    <row r="54" spans="1:59" s="32" customFormat="1" x14ac:dyDescent="0.2">
      <c r="A54" s="33"/>
      <c r="B54" s="34"/>
      <c r="C54" s="34"/>
      <c r="D54" s="34"/>
      <c r="E54" s="34"/>
      <c r="F54" s="34"/>
      <c r="G54" s="35"/>
      <c r="H54" s="60"/>
      <c r="I54" s="61">
        <v>63811</v>
      </c>
      <c r="J54" s="36" t="s">
        <v>261</v>
      </c>
      <c r="K54" s="37"/>
      <c r="L54" s="37"/>
      <c r="M54" s="26"/>
      <c r="N54" s="26"/>
      <c r="O54" s="26"/>
      <c r="P54" s="26"/>
      <c r="Q54" s="26"/>
      <c r="R54" s="26"/>
      <c r="S54" s="26"/>
      <c r="T54" s="26"/>
      <c r="U54" s="27"/>
      <c r="V54" s="27"/>
      <c r="W54" s="26">
        <v>1000000</v>
      </c>
      <c r="X54" s="26">
        <v>1260000</v>
      </c>
      <c r="Y54" s="26">
        <v>477444.8</v>
      </c>
      <c r="Z54" s="26">
        <v>1260000</v>
      </c>
      <c r="AA54" s="43">
        <v>350000</v>
      </c>
      <c r="AB54" s="43">
        <v>700000</v>
      </c>
      <c r="AC54" s="43">
        <v>700000</v>
      </c>
      <c r="AD54" s="43"/>
      <c r="AE54" s="43"/>
      <c r="AF54" s="43">
        <f t="shared" si="31"/>
        <v>700000</v>
      </c>
      <c r="AG54" s="26">
        <v>66533.08</v>
      </c>
      <c r="AH54" s="15">
        <f>SUM(AG54/AA54*100)</f>
        <v>19.009451428571428</v>
      </c>
      <c r="AI54" s="26">
        <v>66533.08</v>
      </c>
      <c r="AJ54" s="26">
        <v>900000</v>
      </c>
      <c r="AK54" s="26">
        <v>450948.01</v>
      </c>
      <c r="AL54" s="26">
        <v>980000</v>
      </c>
      <c r="AM54" s="26"/>
      <c r="AN54" s="26"/>
      <c r="AO54" s="15">
        <f t="shared" si="29"/>
        <v>980000</v>
      </c>
      <c r="AP54" s="56">
        <f t="shared" si="11"/>
        <v>130068.35224633352</v>
      </c>
      <c r="AQ54" s="26">
        <v>600000</v>
      </c>
      <c r="AR54" s="56">
        <f t="shared" si="3"/>
        <v>79633.685048775631</v>
      </c>
      <c r="AS54" s="12"/>
      <c r="AT54" s="39">
        <v>62337.25</v>
      </c>
      <c r="AU54" s="26"/>
      <c r="AV54" s="12">
        <v>57249.31</v>
      </c>
      <c r="AW54" s="65"/>
      <c r="AX54" s="47">
        <f t="shared" si="5"/>
        <v>136882.99504877563</v>
      </c>
      <c r="AY54" s="56">
        <v>62337.25</v>
      </c>
      <c r="AZ54" s="26">
        <v>340000</v>
      </c>
      <c r="BA54" s="26">
        <v>171000</v>
      </c>
      <c r="BB54" s="26"/>
      <c r="BC54" s="15"/>
      <c r="BD54" s="15">
        <v>340000</v>
      </c>
      <c r="BE54" s="26"/>
      <c r="BF54" s="68">
        <f t="shared" si="30"/>
        <v>680000</v>
      </c>
      <c r="BG54" s="180">
        <v>299042.39</v>
      </c>
    </row>
    <row r="55" spans="1:59" s="32" customFormat="1" x14ac:dyDescent="0.2">
      <c r="A55" s="33"/>
      <c r="B55" s="34"/>
      <c r="C55" s="34"/>
      <c r="D55" s="34"/>
      <c r="E55" s="34"/>
      <c r="F55" s="34"/>
      <c r="G55" s="35"/>
      <c r="H55" s="60"/>
      <c r="I55" s="61">
        <v>63811</v>
      </c>
      <c r="J55" s="36" t="s">
        <v>401</v>
      </c>
      <c r="K55" s="37"/>
      <c r="L55" s="37"/>
      <c r="M55" s="26"/>
      <c r="N55" s="26"/>
      <c r="O55" s="26"/>
      <c r="P55" s="26"/>
      <c r="Q55" s="26"/>
      <c r="R55" s="26"/>
      <c r="S55" s="26"/>
      <c r="T55" s="26"/>
      <c r="U55" s="27"/>
      <c r="V55" s="27"/>
      <c r="W55" s="26"/>
      <c r="X55" s="26"/>
      <c r="Y55" s="26"/>
      <c r="Z55" s="26"/>
      <c r="AA55" s="43"/>
      <c r="AB55" s="43"/>
      <c r="AC55" s="43"/>
      <c r="AD55" s="43"/>
      <c r="AE55" s="43"/>
      <c r="AF55" s="43"/>
      <c r="AG55" s="26"/>
      <c r="AH55" s="15"/>
      <c r="AI55" s="26"/>
      <c r="AJ55" s="26"/>
      <c r="AK55" s="26"/>
      <c r="AL55" s="26">
        <v>3000000</v>
      </c>
      <c r="AM55" s="26"/>
      <c r="AN55" s="26"/>
      <c r="AO55" s="15">
        <f t="shared" si="29"/>
        <v>3000000</v>
      </c>
      <c r="AP55" s="56">
        <f t="shared" si="11"/>
        <v>398168.42524387816</v>
      </c>
      <c r="AQ55" s="26">
        <v>6000000</v>
      </c>
      <c r="AR55" s="56">
        <f t="shared" si="3"/>
        <v>796336.85048775631</v>
      </c>
      <c r="AS55" s="12"/>
      <c r="AT55" s="39">
        <f t="shared" si="33"/>
        <v>0</v>
      </c>
      <c r="AU55" s="26"/>
      <c r="AV55" s="12">
        <f t="shared" si="34"/>
        <v>0</v>
      </c>
      <c r="AW55" s="65"/>
      <c r="AX55" s="47">
        <f t="shared" si="5"/>
        <v>796336.85048775631</v>
      </c>
      <c r="AY55" s="56"/>
      <c r="AZ55" s="26">
        <v>800000</v>
      </c>
      <c r="BA55" s="26"/>
      <c r="BB55" s="26"/>
      <c r="BC55" s="15"/>
      <c r="BD55" s="15">
        <v>800000</v>
      </c>
      <c r="BE55" s="26">
        <v>800000</v>
      </c>
      <c r="BF55" s="68">
        <f t="shared" si="30"/>
        <v>800000</v>
      </c>
      <c r="BG55" s="180"/>
    </row>
    <row r="56" spans="1:59" s="32" customFormat="1" x14ac:dyDescent="0.2">
      <c r="A56" s="33"/>
      <c r="B56" s="34"/>
      <c r="C56" s="34"/>
      <c r="D56" s="34"/>
      <c r="E56" s="34"/>
      <c r="F56" s="34"/>
      <c r="G56" s="35"/>
      <c r="H56" s="60"/>
      <c r="I56" s="61">
        <v>63811</v>
      </c>
      <c r="J56" s="36" t="s">
        <v>466</v>
      </c>
      <c r="K56" s="37"/>
      <c r="L56" s="37"/>
      <c r="M56" s="26"/>
      <c r="N56" s="26"/>
      <c r="O56" s="26"/>
      <c r="P56" s="26"/>
      <c r="Q56" s="26"/>
      <c r="R56" s="26"/>
      <c r="S56" s="26"/>
      <c r="T56" s="26"/>
      <c r="U56" s="27"/>
      <c r="V56" s="27"/>
      <c r="W56" s="26"/>
      <c r="X56" s="26"/>
      <c r="Y56" s="26"/>
      <c r="Z56" s="26"/>
      <c r="AA56" s="43"/>
      <c r="AB56" s="43"/>
      <c r="AC56" s="43"/>
      <c r="AD56" s="43"/>
      <c r="AE56" s="43"/>
      <c r="AF56" s="43"/>
      <c r="AG56" s="26"/>
      <c r="AH56" s="15"/>
      <c r="AI56" s="26"/>
      <c r="AJ56" s="26"/>
      <c r="AK56" s="26"/>
      <c r="AL56" s="26"/>
      <c r="AM56" s="26"/>
      <c r="AN56" s="26"/>
      <c r="AO56" s="15"/>
      <c r="AP56" s="56"/>
      <c r="AQ56" s="26"/>
      <c r="AR56" s="56"/>
      <c r="AS56" s="12"/>
      <c r="AT56" s="39"/>
      <c r="AU56" s="26"/>
      <c r="AV56" s="12">
        <v>100000</v>
      </c>
      <c r="AW56" s="65"/>
      <c r="AX56" s="47">
        <f t="shared" si="5"/>
        <v>100000</v>
      </c>
      <c r="AY56" s="56"/>
      <c r="AZ56" s="26">
        <v>100000</v>
      </c>
      <c r="BA56" s="26"/>
      <c r="BB56" s="26"/>
      <c r="BC56" s="15"/>
      <c r="BD56" s="15">
        <v>100000</v>
      </c>
      <c r="BE56" s="26">
        <v>100000</v>
      </c>
      <c r="BF56" s="68">
        <f t="shared" si="30"/>
        <v>100000</v>
      </c>
      <c r="BG56" s="180"/>
    </row>
    <row r="57" spans="1:59" s="32" customFormat="1" x14ac:dyDescent="0.2">
      <c r="A57" s="33"/>
      <c r="B57" s="34"/>
      <c r="C57" s="34"/>
      <c r="D57" s="34"/>
      <c r="E57" s="34"/>
      <c r="F57" s="34"/>
      <c r="G57" s="35"/>
      <c r="H57" s="60"/>
      <c r="I57" s="61">
        <v>63822</v>
      </c>
      <c r="J57" s="36" t="s">
        <v>496</v>
      </c>
      <c r="K57" s="37"/>
      <c r="L57" s="37"/>
      <c r="M57" s="26"/>
      <c r="N57" s="26"/>
      <c r="O57" s="26"/>
      <c r="P57" s="26"/>
      <c r="Q57" s="26"/>
      <c r="R57" s="26"/>
      <c r="S57" s="26"/>
      <c r="T57" s="26"/>
      <c r="U57" s="27"/>
      <c r="V57" s="27"/>
      <c r="W57" s="26"/>
      <c r="X57" s="26"/>
      <c r="Y57" s="26"/>
      <c r="Z57" s="26"/>
      <c r="AA57" s="43"/>
      <c r="AB57" s="43"/>
      <c r="AC57" s="43"/>
      <c r="AD57" s="43"/>
      <c r="AE57" s="43"/>
      <c r="AF57" s="43"/>
      <c r="AG57" s="26"/>
      <c r="AH57" s="15"/>
      <c r="AI57" s="26"/>
      <c r="AJ57" s="26"/>
      <c r="AK57" s="26"/>
      <c r="AL57" s="26"/>
      <c r="AM57" s="26"/>
      <c r="AN57" s="26"/>
      <c r="AO57" s="15">
        <v>700000</v>
      </c>
      <c r="AP57" s="56">
        <f t="shared" si="11"/>
        <v>92905.965890238236</v>
      </c>
      <c r="AQ57" s="26">
        <v>400000</v>
      </c>
      <c r="AR57" s="56">
        <f t="shared" si="3"/>
        <v>53089.123365850421</v>
      </c>
      <c r="AS57" s="12"/>
      <c r="AT57" s="39">
        <v>0</v>
      </c>
      <c r="AU57" s="26"/>
      <c r="AV57" s="12">
        <f t="shared" si="34"/>
        <v>0</v>
      </c>
      <c r="AW57" s="65"/>
      <c r="AX57" s="47">
        <f t="shared" si="5"/>
        <v>53089.123365850421</v>
      </c>
      <c r="AY57" s="56">
        <v>12454.75</v>
      </c>
      <c r="AZ57" s="26">
        <v>30000</v>
      </c>
      <c r="BA57" s="26"/>
      <c r="BB57" s="26"/>
      <c r="BC57" s="15"/>
      <c r="BD57" s="15">
        <v>30000</v>
      </c>
      <c r="BE57" s="26">
        <v>15000</v>
      </c>
      <c r="BF57" s="68">
        <f t="shared" si="30"/>
        <v>45000</v>
      </c>
      <c r="BG57" s="180"/>
    </row>
    <row r="58" spans="1:59" s="2" customFormat="1" x14ac:dyDescent="0.2">
      <c r="A58" s="44"/>
      <c r="B58" s="41"/>
      <c r="C58" s="41"/>
      <c r="D58" s="41"/>
      <c r="E58" s="41"/>
      <c r="F58" s="41"/>
      <c r="G58" s="45"/>
      <c r="H58" s="44" t="s">
        <v>435</v>
      </c>
      <c r="I58" s="51">
        <v>64</v>
      </c>
      <c r="J58" s="41" t="s">
        <v>5</v>
      </c>
      <c r="K58" s="12">
        <f t="shared" ref="K58:AA58" si="75">SUM(K61+K59)</f>
        <v>156035.76</v>
      </c>
      <c r="L58" s="12">
        <f t="shared" si="75"/>
        <v>131000</v>
      </c>
      <c r="M58" s="12">
        <f t="shared" si="75"/>
        <v>131000</v>
      </c>
      <c r="N58" s="12">
        <f t="shared" si="75"/>
        <v>20000</v>
      </c>
      <c r="O58" s="12">
        <f t="shared" si="75"/>
        <v>20000</v>
      </c>
      <c r="P58" s="12">
        <f t="shared" si="75"/>
        <v>14000</v>
      </c>
      <c r="Q58" s="12">
        <f t="shared" si="75"/>
        <v>1515.1799999999998</v>
      </c>
      <c r="R58" s="12">
        <f t="shared" si="75"/>
        <v>12000</v>
      </c>
      <c r="S58" s="12">
        <f t="shared" si="75"/>
        <v>2833.9400000000005</v>
      </c>
      <c r="T58" s="12">
        <f t="shared" si="75"/>
        <v>0</v>
      </c>
      <c r="U58" s="12">
        <f t="shared" si="75"/>
        <v>393.33333333333331</v>
      </c>
      <c r="V58" s="12">
        <f t="shared" si="75"/>
        <v>17000</v>
      </c>
      <c r="W58" s="12">
        <f t="shared" si="75"/>
        <v>34500</v>
      </c>
      <c r="X58" s="12">
        <f t="shared" si="75"/>
        <v>44500</v>
      </c>
      <c r="Y58" s="12">
        <f t="shared" si="75"/>
        <v>6152.7699999999995</v>
      </c>
      <c r="Z58" s="12">
        <f t="shared" ref="Z58" si="76">SUM(Z61+Z59)</f>
        <v>140000</v>
      </c>
      <c r="AA58" s="12">
        <f t="shared" si="75"/>
        <v>48000</v>
      </c>
      <c r="AB58" s="12">
        <f t="shared" ref="AB58" si="77">SUM(AB61+AB59)</f>
        <v>46000</v>
      </c>
      <c r="AC58" s="12">
        <f t="shared" ref="AC58:AJ58" si="78">SUM(AC61+AC59)</f>
        <v>43000</v>
      </c>
      <c r="AD58" s="12">
        <f t="shared" si="78"/>
        <v>0</v>
      </c>
      <c r="AE58" s="12">
        <f t="shared" si="78"/>
        <v>0</v>
      </c>
      <c r="AF58" s="12">
        <f t="shared" si="78"/>
        <v>43000</v>
      </c>
      <c r="AG58" s="12">
        <f t="shared" si="78"/>
        <v>7992.0399999999991</v>
      </c>
      <c r="AH58" s="12" t="e">
        <f t="shared" si="78"/>
        <v>#DIV/0!</v>
      </c>
      <c r="AI58" s="12">
        <f t="shared" si="78"/>
        <v>8035.369999999999</v>
      </c>
      <c r="AJ58" s="12">
        <f t="shared" si="78"/>
        <v>17000</v>
      </c>
      <c r="AK58" s="12">
        <f>SUM(AK61+AK59)</f>
        <v>5968.2999999999993</v>
      </c>
      <c r="AL58" s="12">
        <f>SUM(AL61+AL59)</f>
        <v>17000</v>
      </c>
      <c r="AM58" s="12">
        <f t="shared" ref="AM58:AO58" si="79">SUM(AM61+AM59)</f>
        <v>0</v>
      </c>
      <c r="AN58" s="12">
        <f t="shared" si="79"/>
        <v>4000</v>
      </c>
      <c r="AO58" s="12">
        <f t="shared" si="79"/>
        <v>13000</v>
      </c>
      <c r="AP58" s="56">
        <f t="shared" si="11"/>
        <v>1725.3965093901386</v>
      </c>
      <c r="AQ58" s="12">
        <f>SUM(AQ61+AQ59+AQ67)</f>
        <v>31000</v>
      </c>
      <c r="AR58" s="56">
        <f>SUM(AR59+AR61)</f>
        <v>3052.6245935363991</v>
      </c>
      <c r="AS58" s="56">
        <f t="shared" ref="AS58:BF58" si="80">SUM(AS59+AS61)</f>
        <v>0</v>
      </c>
      <c r="AT58" s="56">
        <f t="shared" si="80"/>
        <v>1430.65</v>
      </c>
      <c r="AU58" s="56">
        <f t="shared" si="80"/>
        <v>0</v>
      </c>
      <c r="AV58" s="56">
        <f t="shared" si="80"/>
        <v>1996</v>
      </c>
      <c r="AW58" s="56">
        <f t="shared" si="80"/>
        <v>400</v>
      </c>
      <c r="AX58" s="56">
        <f t="shared" si="80"/>
        <v>4648.6245935363995</v>
      </c>
      <c r="AY58" s="56">
        <f t="shared" si="80"/>
        <v>1433.47</v>
      </c>
      <c r="AZ58" s="56">
        <f t="shared" si="80"/>
        <v>4190</v>
      </c>
      <c r="BA58" s="56">
        <f t="shared" si="80"/>
        <v>1452.8899999999999</v>
      </c>
      <c r="BB58" s="56">
        <f t="shared" si="80"/>
        <v>0</v>
      </c>
      <c r="BC58" s="56">
        <f t="shared" si="80"/>
        <v>0</v>
      </c>
      <c r="BD58" s="56">
        <f t="shared" si="80"/>
        <v>4190</v>
      </c>
      <c r="BE58" s="56">
        <f t="shared" si="80"/>
        <v>0</v>
      </c>
      <c r="BF58" s="56">
        <f t="shared" si="80"/>
        <v>8380</v>
      </c>
      <c r="BG58" s="179"/>
    </row>
    <row r="59" spans="1:59" x14ac:dyDescent="0.2">
      <c r="A59" s="7"/>
      <c r="B59" s="8"/>
      <c r="C59" s="8"/>
      <c r="D59" s="8"/>
      <c r="E59" s="8"/>
      <c r="F59" s="8"/>
      <c r="G59" s="23"/>
      <c r="H59" s="44" t="s">
        <v>390</v>
      </c>
      <c r="I59" s="51">
        <v>641</v>
      </c>
      <c r="J59" s="8" t="s">
        <v>96</v>
      </c>
      <c r="K59" s="9">
        <f t="shared" ref="K59:AK59" si="81">SUM(K60)</f>
        <v>774.32</v>
      </c>
      <c r="L59" s="9">
        <f t="shared" si="81"/>
        <v>1000</v>
      </c>
      <c r="M59" s="9">
        <f t="shared" si="81"/>
        <v>1000</v>
      </c>
      <c r="N59" s="9">
        <f t="shared" si="81"/>
        <v>5000</v>
      </c>
      <c r="O59" s="9">
        <f t="shared" si="81"/>
        <v>5000</v>
      </c>
      <c r="P59" s="9">
        <f t="shared" si="81"/>
        <v>3000</v>
      </c>
      <c r="Q59" s="9">
        <f t="shared" si="81"/>
        <v>160.82</v>
      </c>
      <c r="R59" s="9">
        <f t="shared" si="81"/>
        <v>1000</v>
      </c>
      <c r="S59" s="9">
        <f t="shared" si="81"/>
        <v>318.55</v>
      </c>
      <c r="T59" s="9">
        <f t="shared" si="81"/>
        <v>0</v>
      </c>
      <c r="U59" s="9">
        <f t="shared" si="81"/>
        <v>33.333333333333329</v>
      </c>
      <c r="V59" s="9">
        <f t="shared" si="81"/>
        <v>1000</v>
      </c>
      <c r="W59" s="9">
        <f t="shared" si="81"/>
        <v>1000</v>
      </c>
      <c r="X59" s="9">
        <f t="shared" si="81"/>
        <v>1000</v>
      </c>
      <c r="Y59" s="9">
        <f t="shared" si="81"/>
        <v>107.16</v>
      </c>
      <c r="Z59" s="9">
        <f t="shared" si="81"/>
        <v>1000</v>
      </c>
      <c r="AA59" s="9">
        <f t="shared" si="81"/>
        <v>1000</v>
      </c>
      <c r="AB59" s="9">
        <f t="shared" si="81"/>
        <v>1000</v>
      </c>
      <c r="AC59" s="9">
        <f t="shared" si="81"/>
        <v>1000</v>
      </c>
      <c r="AD59" s="9">
        <f t="shared" si="81"/>
        <v>0</v>
      </c>
      <c r="AE59" s="9">
        <f t="shared" si="81"/>
        <v>0</v>
      </c>
      <c r="AF59" s="9">
        <f t="shared" si="81"/>
        <v>1000</v>
      </c>
      <c r="AG59" s="9">
        <f t="shared" si="81"/>
        <v>142.76</v>
      </c>
      <c r="AH59" s="9">
        <f t="shared" si="81"/>
        <v>14.276</v>
      </c>
      <c r="AI59" s="9">
        <f t="shared" si="81"/>
        <v>186.09</v>
      </c>
      <c r="AJ59" s="9">
        <f t="shared" si="81"/>
        <v>1000</v>
      </c>
      <c r="AK59" s="9">
        <f t="shared" si="81"/>
        <v>75.69</v>
      </c>
      <c r="AL59" s="9">
        <f>SUM(AL60)</f>
        <v>1000</v>
      </c>
      <c r="AM59" s="9">
        <f t="shared" ref="AM59:AQ59" si="82">SUM(AM60)</f>
        <v>0</v>
      </c>
      <c r="AN59" s="9">
        <f t="shared" si="82"/>
        <v>0</v>
      </c>
      <c r="AO59" s="9">
        <f t="shared" si="82"/>
        <v>1000</v>
      </c>
      <c r="AP59" s="56">
        <f t="shared" si="11"/>
        <v>132.72280841462606</v>
      </c>
      <c r="AQ59" s="9">
        <f t="shared" si="82"/>
        <v>1000</v>
      </c>
      <c r="AR59" s="56">
        <f>SUM(AR60)</f>
        <v>132.72280841462606</v>
      </c>
      <c r="AS59" s="56">
        <f t="shared" ref="AS59:BF59" si="83">SUM(AS60)</f>
        <v>0</v>
      </c>
      <c r="AT59" s="56">
        <f t="shared" si="83"/>
        <v>10.33</v>
      </c>
      <c r="AU59" s="56">
        <f t="shared" si="83"/>
        <v>0</v>
      </c>
      <c r="AV59" s="56">
        <f t="shared" si="83"/>
        <v>0</v>
      </c>
      <c r="AW59" s="56">
        <f t="shared" si="83"/>
        <v>0</v>
      </c>
      <c r="AX59" s="56">
        <f t="shared" si="83"/>
        <v>132.72280841462606</v>
      </c>
      <c r="AY59" s="56">
        <f t="shared" si="83"/>
        <v>13.15</v>
      </c>
      <c r="AZ59" s="56">
        <f t="shared" si="83"/>
        <v>50</v>
      </c>
      <c r="BA59" s="56">
        <f t="shared" si="83"/>
        <v>11</v>
      </c>
      <c r="BB59" s="56">
        <f t="shared" si="83"/>
        <v>0</v>
      </c>
      <c r="BC59" s="56">
        <f t="shared" si="83"/>
        <v>0</v>
      </c>
      <c r="BD59" s="56">
        <f t="shared" si="83"/>
        <v>50</v>
      </c>
      <c r="BE59" s="56">
        <f t="shared" si="83"/>
        <v>0</v>
      </c>
      <c r="BF59" s="56">
        <f t="shared" si="83"/>
        <v>100</v>
      </c>
    </row>
    <row r="60" spans="1:59" x14ac:dyDescent="0.2">
      <c r="A60" s="7"/>
      <c r="B60" s="8"/>
      <c r="C60" s="8"/>
      <c r="D60" s="8"/>
      <c r="E60" s="8"/>
      <c r="F60" s="8"/>
      <c r="G60" s="23"/>
      <c r="H60" s="44" t="s">
        <v>390</v>
      </c>
      <c r="I60" s="51">
        <v>64111</v>
      </c>
      <c r="J60" s="8" t="s">
        <v>96</v>
      </c>
      <c r="K60" s="9">
        <v>774.32</v>
      </c>
      <c r="L60" s="9">
        <v>1000</v>
      </c>
      <c r="M60" s="15">
        <v>1000</v>
      </c>
      <c r="N60" s="15">
        <v>5000</v>
      </c>
      <c r="O60" s="15">
        <v>5000</v>
      </c>
      <c r="P60" s="15">
        <v>3000</v>
      </c>
      <c r="Q60" s="15">
        <v>160.82</v>
      </c>
      <c r="R60" s="15">
        <v>1000</v>
      </c>
      <c r="S60" s="15">
        <v>318.55</v>
      </c>
      <c r="T60" s="15"/>
      <c r="U60" s="27">
        <f t="shared" si="27"/>
        <v>33.333333333333329</v>
      </c>
      <c r="V60" s="27">
        <v>1000</v>
      </c>
      <c r="W60" s="15">
        <v>1000</v>
      </c>
      <c r="X60" s="15">
        <v>1000</v>
      </c>
      <c r="Y60" s="15">
        <v>107.16</v>
      </c>
      <c r="Z60" s="15">
        <v>1000</v>
      </c>
      <c r="AA60" s="43">
        <v>1000</v>
      </c>
      <c r="AB60" s="43">
        <v>1000</v>
      </c>
      <c r="AC60" s="43">
        <v>1000</v>
      </c>
      <c r="AD60" s="43"/>
      <c r="AE60" s="43"/>
      <c r="AF60" s="43">
        <f t="shared" si="31"/>
        <v>1000</v>
      </c>
      <c r="AG60" s="15">
        <v>142.76</v>
      </c>
      <c r="AH60" s="15">
        <f t="shared" ref="AH60:AH70" si="84">SUM(AG60/AA60*100)</f>
        <v>14.276</v>
      </c>
      <c r="AI60" s="15">
        <v>186.09</v>
      </c>
      <c r="AJ60" s="15">
        <v>1000</v>
      </c>
      <c r="AK60" s="15">
        <v>75.69</v>
      </c>
      <c r="AL60" s="15">
        <v>1000</v>
      </c>
      <c r="AM60" s="15"/>
      <c r="AN60" s="15"/>
      <c r="AO60" s="15">
        <f t="shared" si="29"/>
        <v>1000</v>
      </c>
      <c r="AP60" s="56">
        <f t="shared" si="11"/>
        <v>132.72280841462606</v>
      </c>
      <c r="AQ60" s="15">
        <v>1000</v>
      </c>
      <c r="AR60" s="56">
        <f t="shared" si="3"/>
        <v>132.72280841462606</v>
      </c>
      <c r="AS60" s="12"/>
      <c r="AT60" s="39">
        <v>10.33</v>
      </c>
      <c r="AU60" s="15"/>
      <c r="AV60" s="12">
        <f t="shared" si="34"/>
        <v>0</v>
      </c>
      <c r="AW60" s="64"/>
      <c r="AX60" s="47">
        <f t="shared" si="5"/>
        <v>132.72280841462606</v>
      </c>
      <c r="AY60" s="56">
        <v>13.15</v>
      </c>
      <c r="AZ60" s="15">
        <v>50</v>
      </c>
      <c r="BA60" s="15">
        <v>11</v>
      </c>
      <c r="BB60" s="15"/>
      <c r="BC60" s="15"/>
      <c r="BD60" s="15">
        <v>50</v>
      </c>
      <c r="BE60" s="15"/>
      <c r="BF60" s="68">
        <f t="shared" si="30"/>
        <v>100</v>
      </c>
    </row>
    <row r="61" spans="1:59" x14ac:dyDescent="0.2">
      <c r="A61" s="7"/>
      <c r="B61" s="8"/>
      <c r="C61" s="8"/>
      <c r="D61" s="8"/>
      <c r="E61" s="8"/>
      <c r="F61" s="8"/>
      <c r="G61" s="23"/>
      <c r="H61" s="44" t="s">
        <v>390</v>
      </c>
      <c r="I61" s="51">
        <v>642</v>
      </c>
      <c r="J61" s="8" t="s">
        <v>53</v>
      </c>
      <c r="K61" s="9">
        <f t="shared" ref="K61:AB61" si="85">SUM(K62+K67)</f>
        <v>155261.44</v>
      </c>
      <c r="L61" s="9">
        <f t="shared" si="85"/>
        <v>130000</v>
      </c>
      <c r="M61" s="9">
        <f t="shared" si="85"/>
        <v>130000</v>
      </c>
      <c r="N61" s="9">
        <f t="shared" si="85"/>
        <v>15000</v>
      </c>
      <c r="O61" s="9">
        <f t="shared" si="85"/>
        <v>15000</v>
      </c>
      <c r="P61" s="9">
        <f t="shared" si="85"/>
        <v>11000</v>
      </c>
      <c r="Q61" s="9">
        <f t="shared" si="85"/>
        <v>1354.36</v>
      </c>
      <c r="R61" s="9">
        <f t="shared" si="85"/>
        <v>11000</v>
      </c>
      <c r="S61" s="9">
        <f t="shared" si="85"/>
        <v>2515.3900000000003</v>
      </c>
      <c r="T61" s="9">
        <f t="shared" si="85"/>
        <v>0</v>
      </c>
      <c r="U61" s="9">
        <f t="shared" si="85"/>
        <v>360</v>
      </c>
      <c r="V61" s="9">
        <f t="shared" si="85"/>
        <v>16000</v>
      </c>
      <c r="W61" s="9">
        <f t="shared" si="85"/>
        <v>33500</v>
      </c>
      <c r="X61" s="9">
        <f t="shared" si="85"/>
        <v>43500</v>
      </c>
      <c r="Y61" s="9">
        <f t="shared" si="85"/>
        <v>6045.61</v>
      </c>
      <c r="Z61" s="9">
        <f t="shared" ref="Z61" si="86">SUM(Z62+Z67)</f>
        <v>139000</v>
      </c>
      <c r="AA61" s="9">
        <f t="shared" si="85"/>
        <v>47000</v>
      </c>
      <c r="AB61" s="9">
        <f t="shared" si="85"/>
        <v>45000</v>
      </c>
      <c r="AC61" s="9">
        <f t="shared" ref="AC61:AQ61" si="87">SUM(AC62+AC67)</f>
        <v>42000</v>
      </c>
      <c r="AD61" s="9">
        <f t="shared" si="87"/>
        <v>0</v>
      </c>
      <c r="AE61" s="9">
        <f t="shared" si="87"/>
        <v>0</v>
      </c>
      <c r="AF61" s="9">
        <f t="shared" si="87"/>
        <v>42000</v>
      </c>
      <c r="AG61" s="9">
        <f t="shared" si="87"/>
        <v>7849.2799999999988</v>
      </c>
      <c r="AH61" s="9" t="e">
        <f t="shared" si="87"/>
        <v>#DIV/0!</v>
      </c>
      <c r="AI61" s="9">
        <f t="shared" si="87"/>
        <v>7849.2799999999988</v>
      </c>
      <c r="AJ61" s="9">
        <f t="shared" si="87"/>
        <v>16000</v>
      </c>
      <c r="AK61" s="9">
        <f t="shared" si="87"/>
        <v>5892.61</v>
      </c>
      <c r="AL61" s="9">
        <f t="shared" si="87"/>
        <v>16000</v>
      </c>
      <c r="AM61" s="9">
        <f t="shared" si="87"/>
        <v>0</v>
      </c>
      <c r="AN61" s="9">
        <f t="shared" si="87"/>
        <v>4000</v>
      </c>
      <c r="AO61" s="9">
        <f t="shared" si="87"/>
        <v>12000</v>
      </c>
      <c r="AP61" s="56">
        <f t="shared" si="11"/>
        <v>1592.6737009755125</v>
      </c>
      <c r="AQ61" s="9">
        <f t="shared" si="87"/>
        <v>22000</v>
      </c>
      <c r="AR61" s="56">
        <f>SUM(AR62+AR67)</f>
        <v>2919.9017851217732</v>
      </c>
      <c r="AS61" s="56">
        <f t="shared" ref="AS61:BF61" si="88">SUM(AS62+AS67)</f>
        <v>0</v>
      </c>
      <c r="AT61" s="56">
        <f t="shared" si="88"/>
        <v>1420.3200000000002</v>
      </c>
      <c r="AU61" s="56">
        <f t="shared" si="88"/>
        <v>0</v>
      </c>
      <c r="AV61" s="56">
        <f t="shared" si="88"/>
        <v>1996</v>
      </c>
      <c r="AW61" s="56">
        <f t="shared" si="88"/>
        <v>400</v>
      </c>
      <c r="AX61" s="56">
        <f t="shared" si="88"/>
        <v>4515.9017851217732</v>
      </c>
      <c r="AY61" s="56">
        <f t="shared" si="88"/>
        <v>1420.32</v>
      </c>
      <c r="AZ61" s="56">
        <f t="shared" si="88"/>
        <v>4140</v>
      </c>
      <c r="BA61" s="56">
        <f t="shared" si="88"/>
        <v>1441.8899999999999</v>
      </c>
      <c r="BB61" s="56">
        <f t="shared" si="88"/>
        <v>0</v>
      </c>
      <c r="BC61" s="56">
        <f t="shared" si="88"/>
        <v>0</v>
      </c>
      <c r="BD61" s="56">
        <f t="shared" si="88"/>
        <v>4140</v>
      </c>
      <c r="BE61" s="56">
        <f t="shared" si="88"/>
        <v>0</v>
      </c>
      <c r="BF61" s="56">
        <f t="shared" si="88"/>
        <v>8280</v>
      </c>
    </row>
    <row r="62" spans="1:59" ht="13.15" customHeight="1" x14ac:dyDescent="0.2">
      <c r="A62" s="7"/>
      <c r="B62" s="8"/>
      <c r="C62" s="8"/>
      <c r="D62" s="8"/>
      <c r="E62" s="8"/>
      <c r="F62" s="11" t="s">
        <v>84</v>
      </c>
      <c r="G62" s="23"/>
      <c r="H62" s="44" t="s">
        <v>390</v>
      </c>
      <c r="I62" s="51">
        <v>6421</v>
      </c>
      <c r="J62" s="31" t="s">
        <v>293</v>
      </c>
      <c r="K62" s="9">
        <f>SUM(K63)</f>
        <v>104266.48</v>
      </c>
      <c r="L62" s="9">
        <f>SUM(L63)</f>
        <v>80000</v>
      </c>
      <c r="M62" s="9">
        <f>SUM(M63)</f>
        <v>80000</v>
      </c>
      <c r="N62" s="9">
        <f t="shared" ref="N62:V62" si="89">SUM(N63:N64)</f>
        <v>4000</v>
      </c>
      <c r="O62" s="9">
        <f t="shared" si="89"/>
        <v>4000</v>
      </c>
      <c r="P62" s="9">
        <f t="shared" si="89"/>
        <v>5000</v>
      </c>
      <c r="Q62" s="9">
        <f t="shared" si="89"/>
        <v>1354.36</v>
      </c>
      <c r="R62" s="9">
        <f t="shared" si="89"/>
        <v>5000</v>
      </c>
      <c r="S62" s="9">
        <f t="shared" si="89"/>
        <v>1442.89</v>
      </c>
      <c r="T62" s="9">
        <f t="shared" si="89"/>
        <v>0</v>
      </c>
      <c r="U62" s="9">
        <f t="shared" si="89"/>
        <v>200</v>
      </c>
      <c r="V62" s="9">
        <f t="shared" si="89"/>
        <v>8000</v>
      </c>
      <c r="W62" s="9">
        <f>SUM(W63:W66)</f>
        <v>15500</v>
      </c>
      <c r="X62" s="9">
        <f t="shared" ref="X62:AB62" si="90">SUM(X63:X66)</f>
        <v>28500</v>
      </c>
      <c r="Y62" s="9">
        <f t="shared" si="90"/>
        <v>1607.39</v>
      </c>
      <c r="Z62" s="9">
        <v>5000</v>
      </c>
      <c r="AA62" s="9">
        <f t="shared" si="90"/>
        <v>30000</v>
      </c>
      <c r="AB62" s="9">
        <f t="shared" si="90"/>
        <v>30000</v>
      </c>
      <c r="AC62" s="9">
        <f t="shared" ref="AC62:AQ62" si="91">SUM(AC63:AC66)</f>
        <v>30000</v>
      </c>
      <c r="AD62" s="9">
        <f t="shared" si="91"/>
        <v>0</v>
      </c>
      <c r="AE62" s="9">
        <f t="shared" si="91"/>
        <v>0</v>
      </c>
      <c r="AF62" s="9">
        <f t="shared" si="91"/>
        <v>30000</v>
      </c>
      <c r="AG62" s="9">
        <f t="shared" si="91"/>
        <v>1831.06</v>
      </c>
      <c r="AH62" s="9">
        <f t="shared" si="91"/>
        <v>91.552999999999997</v>
      </c>
      <c r="AI62" s="9">
        <f t="shared" si="91"/>
        <v>1831.06</v>
      </c>
      <c r="AJ62" s="9">
        <f t="shared" si="91"/>
        <v>4000</v>
      </c>
      <c r="AK62" s="9">
        <f t="shared" si="91"/>
        <v>1454.39</v>
      </c>
      <c r="AL62" s="9">
        <f t="shared" si="91"/>
        <v>4000</v>
      </c>
      <c r="AM62" s="9">
        <f t="shared" si="91"/>
        <v>0</v>
      </c>
      <c r="AN62" s="9">
        <f t="shared" si="91"/>
        <v>0</v>
      </c>
      <c r="AO62" s="9">
        <f t="shared" si="91"/>
        <v>4000</v>
      </c>
      <c r="AP62" s="56">
        <f t="shared" si="11"/>
        <v>530.89123365850423</v>
      </c>
      <c r="AQ62" s="9">
        <f t="shared" si="91"/>
        <v>14000</v>
      </c>
      <c r="AR62" s="56">
        <f>SUM(AR63:AR66)</f>
        <v>1858.1193178047647</v>
      </c>
      <c r="AS62" s="56">
        <f t="shared" ref="AS62:BA62" si="92">SUM(AS63:AS66)</f>
        <v>0</v>
      </c>
      <c r="AT62" s="56">
        <f t="shared" si="92"/>
        <v>155.91</v>
      </c>
      <c r="AU62" s="56">
        <f t="shared" si="92"/>
        <v>0</v>
      </c>
      <c r="AV62" s="56">
        <f t="shared" si="92"/>
        <v>0</v>
      </c>
      <c r="AW62" s="56">
        <f t="shared" si="92"/>
        <v>0</v>
      </c>
      <c r="AX62" s="56">
        <f t="shared" si="92"/>
        <v>1858.1193178047647</v>
      </c>
      <c r="AY62" s="56">
        <f t="shared" si="92"/>
        <v>155.91</v>
      </c>
      <c r="AZ62" s="56">
        <f t="shared" si="92"/>
        <v>1500</v>
      </c>
      <c r="BA62" s="56">
        <f t="shared" si="92"/>
        <v>320.77</v>
      </c>
      <c r="BB62" s="15"/>
      <c r="BC62" s="15"/>
      <c r="BD62" s="15">
        <v>1500</v>
      </c>
      <c r="BE62" s="15"/>
      <c r="BF62" s="68">
        <f t="shared" si="30"/>
        <v>3000</v>
      </c>
    </row>
    <row r="63" spans="1:59" ht="13.15" customHeight="1" x14ac:dyDescent="0.2">
      <c r="A63" s="7"/>
      <c r="B63" s="8"/>
      <c r="C63" s="8"/>
      <c r="D63" s="8"/>
      <c r="E63" s="8"/>
      <c r="F63" s="11"/>
      <c r="G63" s="23"/>
      <c r="H63" s="44" t="s">
        <v>390</v>
      </c>
      <c r="I63" s="51">
        <v>64219</v>
      </c>
      <c r="J63" s="31" t="s">
        <v>294</v>
      </c>
      <c r="K63" s="9">
        <v>104266.48</v>
      </c>
      <c r="L63" s="9">
        <v>80000</v>
      </c>
      <c r="M63" s="15">
        <v>80000</v>
      </c>
      <c r="N63" s="15">
        <v>2000</v>
      </c>
      <c r="O63" s="15">
        <v>2000</v>
      </c>
      <c r="P63" s="15">
        <v>2000</v>
      </c>
      <c r="Q63" s="15"/>
      <c r="R63" s="15">
        <v>2000</v>
      </c>
      <c r="S63" s="15"/>
      <c r="T63" s="15"/>
      <c r="U63" s="27">
        <f t="shared" si="27"/>
        <v>100</v>
      </c>
      <c r="V63" s="27">
        <v>5000</v>
      </c>
      <c r="W63" s="15">
        <v>4000</v>
      </c>
      <c r="X63" s="15">
        <v>2000</v>
      </c>
      <c r="Y63" s="15"/>
      <c r="Z63" s="15">
        <v>2000</v>
      </c>
      <c r="AA63" s="43">
        <v>2000</v>
      </c>
      <c r="AB63" s="43">
        <v>2000</v>
      </c>
      <c r="AC63" s="43">
        <v>2000</v>
      </c>
      <c r="AD63" s="43"/>
      <c r="AE63" s="43"/>
      <c r="AF63" s="43">
        <f t="shared" si="31"/>
        <v>2000</v>
      </c>
      <c r="AG63" s="15">
        <v>1831.06</v>
      </c>
      <c r="AH63" s="15">
        <f t="shared" si="84"/>
        <v>91.552999999999997</v>
      </c>
      <c r="AI63" s="15">
        <v>1831.06</v>
      </c>
      <c r="AJ63" s="15">
        <v>4000</v>
      </c>
      <c r="AK63" s="15">
        <v>1454.39</v>
      </c>
      <c r="AL63" s="15">
        <v>4000</v>
      </c>
      <c r="AM63" s="15"/>
      <c r="AN63" s="15"/>
      <c r="AO63" s="15">
        <f t="shared" si="29"/>
        <v>4000</v>
      </c>
      <c r="AP63" s="56">
        <f t="shared" si="11"/>
        <v>530.89123365850423</v>
      </c>
      <c r="AQ63" s="15">
        <v>4000</v>
      </c>
      <c r="AR63" s="56">
        <f t="shared" si="3"/>
        <v>530.89123365850423</v>
      </c>
      <c r="AS63" s="12"/>
      <c r="AT63" s="39">
        <f t="shared" si="33"/>
        <v>0</v>
      </c>
      <c r="AU63" s="15"/>
      <c r="AV63" s="12">
        <f t="shared" si="34"/>
        <v>0</v>
      </c>
      <c r="AW63" s="64"/>
      <c r="AX63" s="47">
        <f t="shared" si="5"/>
        <v>530.89123365850423</v>
      </c>
      <c r="AY63" s="56"/>
      <c r="AZ63" s="15"/>
      <c r="BA63" s="15">
        <v>320.77</v>
      </c>
      <c r="BB63" s="15"/>
      <c r="BC63" s="15"/>
      <c r="BD63" s="15"/>
      <c r="BE63" s="15"/>
      <c r="BF63" s="68">
        <f t="shared" si="30"/>
        <v>0</v>
      </c>
      <c r="BG63" s="176">
        <v>320.77</v>
      </c>
    </row>
    <row r="64" spans="1:59" ht="13.15" customHeight="1" x14ac:dyDescent="0.2">
      <c r="A64" s="7"/>
      <c r="B64" s="8"/>
      <c r="C64" s="8"/>
      <c r="D64" s="8"/>
      <c r="E64" s="8"/>
      <c r="F64" s="11"/>
      <c r="G64" s="23"/>
      <c r="H64" s="44" t="s">
        <v>390</v>
      </c>
      <c r="I64" s="51">
        <v>64219</v>
      </c>
      <c r="J64" s="31" t="s">
        <v>424</v>
      </c>
      <c r="K64" s="9"/>
      <c r="L64" s="9"/>
      <c r="M64" s="15"/>
      <c r="N64" s="15">
        <v>2000</v>
      </c>
      <c r="O64" s="15">
        <v>2000</v>
      </c>
      <c r="P64" s="15">
        <v>3000</v>
      </c>
      <c r="Q64" s="15">
        <v>1354.36</v>
      </c>
      <c r="R64" s="15">
        <v>3000</v>
      </c>
      <c r="S64" s="15">
        <v>1442.89</v>
      </c>
      <c r="T64" s="15"/>
      <c r="U64" s="27">
        <f t="shared" si="27"/>
        <v>100</v>
      </c>
      <c r="V64" s="27">
        <v>3000</v>
      </c>
      <c r="W64" s="15">
        <v>3000</v>
      </c>
      <c r="X64" s="15">
        <v>3000</v>
      </c>
      <c r="Y64" s="15">
        <v>1607.39</v>
      </c>
      <c r="Z64" s="15">
        <v>3000</v>
      </c>
      <c r="AA64" s="43">
        <v>3000</v>
      </c>
      <c r="AB64" s="43">
        <v>3000</v>
      </c>
      <c r="AC64" s="43">
        <v>3000</v>
      </c>
      <c r="AD64" s="43"/>
      <c r="AE64" s="43"/>
      <c r="AF64" s="43">
        <f t="shared" si="31"/>
        <v>3000</v>
      </c>
      <c r="AG64" s="15"/>
      <c r="AH64" s="15">
        <f t="shared" si="84"/>
        <v>0</v>
      </c>
      <c r="AI64" s="15"/>
      <c r="AJ64" s="15"/>
      <c r="AK64" s="15"/>
      <c r="AL64" s="15"/>
      <c r="AM64" s="15"/>
      <c r="AN64" s="15"/>
      <c r="AO64" s="15">
        <f t="shared" si="29"/>
        <v>0</v>
      </c>
      <c r="AP64" s="56">
        <f t="shared" si="11"/>
        <v>0</v>
      </c>
      <c r="AQ64" s="15">
        <v>10000</v>
      </c>
      <c r="AR64" s="56">
        <f t="shared" si="3"/>
        <v>1327.2280841462605</v>
      </c>
      <c r="AS64" s="12"/>
      <c r="AT64" s="39">
        <v>155.91</v>
      </c>
      <c r="AU64" s="15"/>
      <c r="AV64" s="12">
        <f t="shared" si="34"/>
        <v>0</v>
      </c>
      <c r="AW64" s="64"/>
      <c r="AX64" s="47">
        <f t="shared" si="5"/>
        <v>1327.2280841462605</v>
      </c>
      <c r="AY64" s="56">
        <v>155.91</v>
      </c>
      <c r="AZ64" s="15">
        <v>1000</v>
      </c>
      <c r="BA64" s="15"/>
      <c r="BB64" s="15"/>
      <c r="BC64" s="15"/>
      <c r="BD64" s="15">
        <v>1000</v>
      </c>
      <c r="BE64" s="15"/>
      <c r="BF64" s="68">
        <f t="shared" si="30"/>
        <v>2000</v>
      </c>
    </row>
    <row r="65" spans="1:59" ht="13.15" customHeight="1" x14ac:dyDescent="0.2">
      <c r="A65" s="7"/>
      <c r="B65" s="8"/>
      <c r="C65" s="8"/>
      <c r="D65" s="8"/>
      <c r="E65" s="8"/>
      <c r="F65" s="11"/>
      <c r="G65" s="23"/>
      <c r="H65" s="44" t="s">
        <v>390</v>
      </c>
      <c r="I65" s="51">
        <v>64219</v>
      </c>
      <c r="J65" s="31" t="s">
        <v>310</v>
      </c>
      <c r="K65" s="9"/>
      <c r="L65" s="9"/>
      <c r="M65" s="15"/>
      <c r="N65" s="15"/>
      <c r="O65" s="15"/>
      <c r="P65" s="15"/>
      <c r="Q65" s="15"/>
      <c r="R65" s="15"/>
      <c r="S65" s="15"/>
      <c r="T65" s="15"/>
      <c r="U65" s="27"/>
      <c r="V65" s="27"/>
      <c r="W65" s="15"/>
      <c r="X65" s="15">
        <v>15000</v>
      </c>
      <c r="Y65" s="15"/>
      <c r="Z65" s="15">
        <v>0</v>
      </c>
      <c r="AA65" s="43">
        <v>15000</v>
      </c>
      <c r="AB65" s="43">
        <v>15000</v>
      </c>
      <c r="AC65" s="43">
        <v>15000</v>
      </c>
      <c r="AD65" s="43"/>
      <c r="AE65" s="43"/>
      <c r="AF65" s="43">
        <f t="shared" si="31"/>
        <v>15000</v>
      </c>
      <c r="AG65" s="15"/>
      <c r="AH65" s="15">
        <f t="shared" si="84"/>
        <v>0</v>
      </c>
      <c r="AI65" s="15"/>
      <c r="AJ65" s="15"/>
      <c r="AK65" s="15"/>
      <c r="AL65" s="15"/>
      <c r="AM65" s="15"/>
      <c r="AN65" s="15"/>
      <c r="AO65" s="15">
        <f t="shared" si="29"/>
        <v>0</v>
      </c>
      <c r="AP65" s="56">
        <f t="shared" si="11"/>
        <v>0</v>
      </c>
      <c r="AQ65" s="15"/>
      <c r="AR65" s="56">
        <f t="shared" si="3"/>
        <v>0</v>
      </c>
      <c r="AS65" s="12"/>
      <c r="AT65" s="39">
        <f t="shared" si="33"/>
        <v>0</v>
      </c>
      <c r="AU65" s="15"/>
      <c r="AV65" s="12">
        <f t="shared" si="34"/>
        <v>0</v>
      </c>
      <c r="AW65" s="64"/>
      <c r="AX65" s="47">
        <f t="shared" si="5"/>
        <v>0</v>
      </c>
      <c r="AY65" s="56"/>
      <c r="AZ65" s="15">
        <v>500</v>
      </c>
      <c r="BA65" s="15"/>
      <c r="BB65" s="15"/>
      <c r="BC65" s="15"/>
      <c r="BD65" s="15">
        <v>500</v>
      </c>
      <c r="BE65" s="15"/>
      <c r="BF65" s="68">
        <f t="shared" si="30"/>
        <v>1000</v>
      </c>
    </row>
    <row r="66" spans="1:59" ht="13.15" customHeight="1" x14ac:dyDescent="0.2">
      <c r="A66" s="7"/>
      <c r="B66" s="8"/>
      <c r="C66" s="8"/>
      <c r="D66" s="8"/>
      <c r="E66" s="8"/>
      <c r="F66" s="11"/>
      <c r="G66" s="23"/>
      <c r="H66" s="44" t="s">
        <v>390</v>
      </c>
      <c r="I66" s="51">
        <v>64219</v>
      </c>
      <c r="J66" s="31" t="s">
        <v>274</v>
      </c>
      <c r="K66" s="9"/>
      <c r="L66" s="9"/>
      <c r="M66" s="15"/>
      <c r="N66" s="15"/>
      <c r="O66" s="15"/>
      <c r="P66" s="15"/>
      <c r="Q66" s="15"/>
      <c r="R66" s="15"/>
      <c r="S66" s="15"/>
      <c r="T66" s="15"/>
      <c r="U66" s="27"/>
      <c r="V66" s="27"/>
      <c r="W66" s="15">
        <v>8500</v>
      </c>
      <c r="X66" s="15">
        <v>8500</v>
      </c>
      <c r="Y66" s="15"/>
      <c r="Z66" s="15">
        <v>0</v>
      </c>
      <c r="AA66" s="43">
        <v>10000</v>
      </c>
      <c r="AB66" s="43">
        <v>10000</v>
      </c>
      <c r="AC66" s="43">
        <v>10000</v>
      </c>
      <c r="AD66" s="43"/>
      <c r="AE66" s="43"/>
      <c r="AF66" s="43">
        <f t="shared" si="31"/>
        <v>10000</v>
      </c>
      <c r="AG66" s="15"/>
      <c r="AH66" s="15">
        <f t="shared" si="84"/>
        <v>0</v>
      </c>
      <c r="AI66" s="15"/>
      <c r="AJ66" s="15"/>
      <c r="AK66" s="15"/>
      <c r="AL66" s="15"/>
      <c r="AM66" s="15"/>
      <c r="AN66" s="15"/>
      <c r="AO66" s="15">
        <f t="shared" si="29"/>
        <v>0</v>
      </c>
      <c r="AP66" s="56">
        <f t="shared" si="11"/>
        <v>0</v>
      </c>
      <c r="AQ66" s="15"/>
      <c r="AR66" s="56">
        <f t="shared" si="3"/>
        <v>0</v>
      </c>
      <c r="AS66" s="12"/>
      <c r="AT66" s="39">
        <f t="shared" si="33"/>
        <v>0</v>
      </c>
      <c r="AU66" s="15"/>
      <c r="AV66" s="12">
        <f t="shared" si="34"/>
        <v>0</v>
      </c>
      <c r="AW66" s="64"/>
      <c r="AX66" s="47">
        <f t="shared" si="5"/>
        <v>0</v>
      </c>
      <c r="AY66" s="56"/>
      <c r="AZ66" s="15"/>
      <c r="BA66" s="15"/>
      <c r="BB66" s="15"/>
      <c r="BC66" s="15"/>
      <c r="BD66" s="15"/>
      <c r="BE66" s="15"/>
      <c r="BF66" s="68">
        <f t="shared" si="30"/>
        <v>0</v>
      </c>
    </row>
    <row r="67" spans="1:59" ht="13.15" customHeight="1" x14ac:dyDescent="0.2">
      <c r="A67" s="7"/>
      <c r="B67" s="8"/>
      <c r="C67" s="8"/>
      <c r="D67" s="8"/>
      <c r="E67" s="8"/>
      <c r="F67" s="11" t="s">
        <v>84</v>
      </c>
      <c r="G67" s="23"/>
      <c r="H67" s="44" t="s">
        <v>390</v>
      </c>
      <c r="I67" s="51">
        <v>6422</v>
      </c>
      <c r="J67" s="8" t="s">
        <v>54</v>
      </c>
      <c r="K67" s="9">
        <f t="shared" ref="K67:AA67" si="93">SUM(K68:K70)</f>
        <v>50994.96</v>
      </c>
      <c r="L67" s="9">
        <f t="shared" si="93"/>
        <v>50000</v>
      </c>
      <c r="M67" s="9">
        <f t="shared" si="93"/>
        <v>50000</v>
      </c>
      <c r="N67" s="9">
        <f t="shared" si="93"/>
        <v>11000</v>
      </c>
      <c r="O67" s="9">
        <f t="shared" si="93"/>
        <v>11000</v>
      </c>
      <c r="P67" s="9">
        <f t="shared" si="93"/>
        <v>6000</v>
      </c>
      <c r="Q67" s="9">
        <f t="shared" si="93"/>
        <v>0</v>
      </c>
      <c r="R67" s="9">
        <f t="shared" si="93"/>
        <v>6000</v>
      </c>
      <c r="S67" s="9">
        <f t="shared" si="93"/>
        <v>1072.5</v>
      </c>
      <c r="T67" s="9">
        <f t="shared" si="93"/>
        <v>0</v>
      </c>
      <c r="U67" s="9">
        <f t="shared" si="93"/>
        <v>160</v>
      </c>
      <c r="V67" s="9">
        <f t="shared" si="93"/>
        <v>8000</v>
      </c>
      <c r="W67" s="9">
        <f t="shared" si="93"/>
        <v>18000</v>
      </c>
      <c r="X67" s="9">
        <f t="shared" si="93"/>
        <v>15000</v>
      </c>
      <c r="Y67" s="9">
        <f t="shared" si="93"/>
        <v>4438.2199999999993</v>
      </c>
      <c r="Z67" s="9">
        <v>134000</v>
      </c>
      <c r="AA67" s="9">
        <f t="shared" si="93"/>
        <v>17000</v>
      </c>
      <c r="AB67" s="9">
        <f t="shared" ref="AB67" si="94">SUM(AB68:AB70)</f>
        <v>15000</v>
      </c>
      <c r="AC67" s="9">
        <f>SUM(AC68:AC71)</f>
        <v>12000</v>
      </c>
      <c r="AD67" s="9">
        <f>SUM(AD68:AD71)</f>
        <v>0</v>
      </c>
      <c r="AE67" s="9">
        <f t="shared" ref="AE67:AQ67" si="95">SUM(AE68:AE71)</f>
        <v>0</v>
      </c>
      <c r="AF67" s="9">
        <f t="shared" si="95"/>
        <v>12000</v>
      </c>
      <c r="AG67" s="9">
        <f t="shared" si="95"/>
        <v>6018.2199999999993</v>
      </c>
      <c r="AH67" s="9" t="e">
        <f t="shared" si="95"/>
        <v>#DIV/0!</v>
      </c>
      <c r="AI67" s="9">
        <f t="shared" si="95"/>
        <v>6018.2199999999993</v>
      </c>
      <c r="AJ67" s="9">
        <f t="shared" si="95"/>
        <v>12000</v>
      </c>
      <c r="AK67" s="9">
        <f t="shared" si="95"/>
        <v>4438.2199999999993</v>
      </c>
      <c r="AL67" s="9">
        <f t="shared" si="95"/>
        <v>12000</v>
      </c>
      <c r="AM67" s="9">
        <f t="shared" si="95"/>
        <v>0</v>
      </c>
      <c r="AN67" s="9">
        <f t="shared" si="95"/>
        <v>4000</v>
      </c>
      <c r="AO67" s="9">
        <f t="shared" si="95"/>
        <v>8000</v>
      </c>
      <c r="AP67" s="56">
        <f t="shared" si="11"/>
        <v>1061.7824673170085</v>
      </c>
      <c r="AQ67" s="9">
        <f t="shared" si="95"/>
        <v>8000</v>
      </c>
      <c r="AR67" s="56">
        <f>SUM(AR68:AR72)</f>
        <v>1061.7824673170085</v>
      </c>
      <c r="AS67" s="56">
        <f t="shared" ref="AS67:BF67" si="96">SUM(AS68:AS72)</f>
        <v>0</v>
      </c>
      <c r="AT67" s="56">
        <f t="shared" si="96"/>
        <v>1264.4100000000001</v>
      </c>
      <c r="AU67" s="56">
        <f t="shared" si="96"/>
        <v>0</v>
      </c>
      <c r="AV67" s="56">
        <f t="shared" si="96"/>
        <v>1996</v>
      </c>
      <c r="AW67" s="56">
        <f t="shared" si="96"/>
        <v>400</v>
      </c>
      <c r="AX67" s="56">
        <f t="shared" si="96"/>
        <v>2657.7824673170085</v>
      </c>
      <c r="AY67" s="56">
        <f t="shared" si="96"/>
        <v>1264.4099999999999</v>
      </c>
      <c r="AZ67" s="56">
        <f t="shared" si="96"/>
        <v>2640</v>
      </c>
      <c r="BA67" s="56">
        <f t="shared" si="96"/>
        <v>1121.1199999999999</v>
      </c>
      <c r="BB67" s="56">
        <f t="shared" si="96"/>
        <v>0</v>
      </c>
      <c r="BC67" s="56">
        <f t="shared" si="96"/>
        <v>0</v>
      </c>
      <c r="BD67" s="56">
        <f t="shared" si="96"/>
        <v>2640</v>
      </c>
      <c r="BE67" s="56">
        <f t="shared" si="96"/>
        <v>0</v>
      </c>
      <c r="BF67" s="56">
        <f t="shared" si="96"/>
        <v>5280</v>
      </c>
    </row>
    <row r="68" spans="1:59" ht="13.15" customHeight="1" x14ac:dyDescent="0.2">
      <c r="A68" s="7"/>
      <c r="B68" s="8"/>
      <c r="C68" s="8"/>
      <c r="D68" s="8"/>
      <c r="E68" s="8"/>
      <c r="F68" s="8"/>
      <c r="G68" s="23"/>
      <c r="H68" s="44" t="s">
        <v>390</v>
      </c>
      <c r="I68" s="51">
        <v>64222</v>
      </c>
      <c r="J68" s="31" t="s">
        <v>245</v>
      </c>
      <c r="K68" s="9">
        <v>50994.96</v>
      </c>
      <c r="L68" s="9">
        <v>50000</v>
      </c>
      <c r="M68" s="15">
        <v>50000</v>
      </c>
      <c r="N68" s="15">
        <v>10000</v>
      </c>
      <c r="O68" s="15">
        <v>10000</v>
      </c>
      <c r="P68" s="15">
        <v>5000</v>
      </c>
      <c r="Q68" s="15"/>
      <c r="R68" s="15">
        <v>3000</v>
      </c>
      <c r="S68" s="15">
        <v>812.5</v>
      </c>
      <c r="T68" s="15"/>
      <c r="U68" s="27">
        <f t="shared" si="27"/>
        <v>60</v>
      </c>
      <c r="V68" s="27">
        <v>5000</v>
      </c>
      <c r="W68" s="15">
        <v>3000</v>
      </c>
      <c r="X68" s="15">
        <v>2000</v>
      </c>
      <c r="Y68" s="15">
        <v>812.5</v>
      </c>
      <c r="Z68" s="15">
        <v>2000</v>
      </c>
      <c r="AA68" s="43">
        <v>5000</v>
      </c>
      <c r="AB68" s="43">
        <v>5000</v>
      </c>
      <c r="AC68" s="43">
        <v>5000</v>
      </c>
      <c r="AD68" s="43"/>
      <c r="AE68" s="43"/>
      <c r="AF68" s="43">
        <f t="shared" si="31"/>
        <v>5000</v>
      </c>
      <c r="AG68" s="15">
        <v>812.5</v>
      </c>
      <c r="AH68" s="15">
        <f t="shared" si="84"/>
        <v>16.25</v>
      </c>
      <c r="AI68" s="15">
        <v>812.5</v>
      </c>
      <c r="AJ68" s="15">
        <v>5000</v>
      </c>
      <c r="AK68" s="15">
        <v>812.5</v>
      </c>
      <c r="AL68" s="15">
        <v>5000</v>
      </c>
      <c r="AM68" s="15"/>
      <c r="AN68" s="15">
        <v>4000</v>
      </c>
      <c r="AO68" s="15">
        <f t="shared" si="29"/>
        <v>1000</v>
      </c>
      <c r="AP68" s="56">
        <f t="shared" si="11"/>
        <v>132.72280841462606</v>
      </c>
      <c r="AQ68" s="15">
        <v>1000</v>
      </c>
      <c r="AR68" s="56">
        <f t="shared" si="3"/>
        <v>132.72280841462606</v>
      </c>
      <c r="AS68" s="12"/>
      <c r="AT68" s="39">
        <v>107.84</v>
      </c>
      <c r="AU68" s="15"/>
      <c r="AV68" s="12">
        <f t="shared" si="34"/>
        <v>0</v>
      </c>
      <c r="AW68" s="64"/>
      <c r="AX68" s="47">
        <f t="shared" si="5"/>
        <v>132.72280841462606</v>
      </c>
      <c r="AY68" s="56">
        <v>107.84</v>
      </c>
      <c r="AZ68" s="15">
        <v>140</v>
      </c>
      <c r="BA68" s="15">
        <v>107.9</v>
      </c>
      <c r="BB68" s="15"/>
      <c r="BC68" s="15"/>
      <c r="BD68" s="15">
        <v>140</v>
      </c>
      <c r="BE68" s="15"/>
      <c r="BF68" s="68">
        <f t="shared" si="30"/>
        <v>280</v>
      </c>
      <c r="BG68" s="176">
        <v>107.9</v>
      </c>
    </row>
    <row r="69" spans="1:59" ht="13.15" customHeight="1" x14ac:dyDescent="0.2">
      <c r="A69" s="7"/>
      <c r="B69" s="8"/>
      <c r="C69" s="8"/>
      <c r="D69" s="8"/>
      <c r="E69" s="8"/>
      <c r="F69" s="8"/>
      <c r="G69" s="23"/>
      <c r="H69" s="44" t="s">
        <v>390</v>
      </c>
      <c r="I69" s="51">
        <v>64222</v>
      </c>
      <c r="J69" s="31" t="s">
        <v>314</v>
      </c>
      <c r="K69" s="9"/>
      <c r="L69" s="9"/>
      <c r="M69" s="15"/>
      <c r="N69" s="15"/>
      <c r="O69" s="15"/>
      <c r="P69" s="15"/>
      <c r="Q69" s="15"/>
      <c r="R69" s="15">
        <v>2000</v>
      </c>
      <c r="S69" s="15">
        <v>260</v>
      </c>
      <c r="T69" s="15"/>
      <c r="U69" s="27"/>
      <c r="V69" s="27">
        <v>2000</v>
      </c>
      <c r="W69" s="15">
        <v>14000</v>
      </c>
      <c r="X69" s="15">
        <v>12000</v>
      </c>
      <c r="Y69" s="26">
        <v>3625.72</v>
      </c>
      <c r="Z69" s="15">
        <v>132000</v>
      </c>
      <c r="AA69" s="43">
        <v>12000</v>
      </c>
      <c r="AB69" s="43">
        <v>10000</v>
      </c>
      <c r="AC69" s="43">
        <v>5000</v>
      </c>
      <c r="AD69" s="43"/>
      <c r="AE69" s="43"/>
      <c r="AF69" s="43">
        <f t="shared" si="31"/>
        <v>5000</v>
      </c>
      <c r="AG69" s="15">
        <v>3625.72</v>
      </c>
      <c r="AH69" s="15">
        <f t="shared" si="84"/>
        <v>30.214333333333332</v>
      </c>
      <c r="AI69" s="15">
        <v>3625.72</v>
      </c>
      <c r="AJ69" s="15">
        <v>5000</v>
      </c>
      <c r="AK69" s="15">
        <v>3625.72</v>
      </c>
      <c r="AL69" s="15">
        <v>5000</v>
      </c>
      <c r="AM69" s="15"/>
      <c r="AN69" s="15"/>
      <c r="AO69" s="15">
        <f t="shared" si="29"/>
        <v>5000</v>
      </c>
      <c r="AP69" s="56">
        <f t="shared" si="11"/>
        <v>663.61404207313024</v>
      </c>
      <c r="AQ69" s="15">
        <v>5000</v>
      </c>
      <c r="AR69" s="56">
        <f t="shared" si="3"/>
        <v>663.61404207313024</v>
      </c>
      <c r="AS69" s="12"/>
      <c r="AT69" s="39">
        <v>10.35</v>
      </c>
      <c r="AU69" s="15"/>
      <c r="AV69" s="12">
        <f t="shared" si="34"/>
        <v>0</v>
      </c>
      <c r="AW69" s="64">
        <v>400</v>
      </c>
      <c r="AX69" s="47">
        <f t="shared" si="5"/>
        <v>263.61404207313024</v>
      </c>
      <c r="AY69" s="56"/>
      <c r="AZ69" s="15"/>
      <c r="BA69" s="15"/>
      <c r="BB69" s="15"/>
      <c r="BC69" s="15"/>
      <c r="BD69" s="15"/>
      <c r="BE69" s="15"/>
      <c r="BF69" s="68">
        <f t="shared" si="30"/>
        <v>0</v>
      </c>
    </row>
    <row r="70" spans="1:59" ht="13.15" customHeight="1" x14ac:dyDescent="0.2">
      <c r="A70" s="7"/>
      <c r="B70" s="8"/>
      <c r="C70" s="8"/>
      <c r="D70" s="8"/>
      <c r="E70" s="8"/>
      <c r="F70" s="8"/>
      <c r="G70" s="23"/>
      <c r="H70" s="44" t="s">
        <v>390</v>
      </c>
      <c r="I70" s="51">
        <v>64223</v>
      </c>
      <c r="J70" s="8" t="s">
        <v>77</v>
      </c>
      <c r="K70" s="9"/>
      <c r="L70" s="9"/>
      <c r="M70" s="15"/>
      <c r="N70" s="15">
        <v>1000</v>
      </c>
      <c r="O70" s="15">
        <v>1000</v>
      </c>
      <c r="P70" s="15">
        <v>1000</v>
      </c>
      <c r="Q70" s="15"/>
      <c r="R70" s="15">
        <v>1000</v>
      </c>
      <c r="S70" s="15"/>
      <c r="T70" s="15"/>
      <c r="U70" s="27">
        <f t="shared" si="27"/>
        <v>100</v>
      </c>
      <c r="V70" s="27">
        <v>1000</v>
      </c>
      <c r="W70" s="15">
        <v>1000</v>
      </c>
      <c r="X70" s="15">
        <v>1000</v>
      </c>
      <c r="Y70" s="15"/>
      <c r="Z70" s="15">
        <v>0</v>
      </c>
      <c r="AA70" s="43">
        <v>0</v>
      </c>
      <c r="AB70" s="43">
        <v>0</v>
      </c>
      <c r="AC70" s="43">
        <v>0</v>
      </c>
      <c r="AD70" s="43"/>
      <c r="AE70" s="43"/>
      <c r="AF70" s="43">
        <f t="shared" si="31"/>
        <v>0</v>
      </c>
      <c r="AG70" s="15"/>
      <c r="AH70" s="15" t="e">
        <f t="shared" si="84"/>
        <v>#DIV/0!</v>
      </c>
      <c r="AI70" s="15"/>
      <c r="AJ70" s="15"/>
      <c r="AK70" s="15"/>
      <c r="AL70" s="15"/>
      <c r="AM70" s="15"/>
      <c r="AN70" s="15"/>
      <c r="AO70" s="15">
        <f t="shared" si="29"/>
        <v>0</v>
      </c>
      <c r="AP70" s="56">
        <f t="shared" si="11"/>
        <v>0</v>
      </c>
      <c r="AQ70" s="15"/>
      <c r="AR70" s="56">
        <f t="shared" si="3"/>
        <v>0</v>
      </c>
      <c r="AS70" s="12"/>
      <c r="AT70" s="39">
        <f t="shared" si="33"/>
        <v>0</v>
      </c>
      <c r="AU70" s="15"/>
      <c r="AV70" s="12">
        <f t="shared" si="34"/>
        <v>0</v>
      </c>
      <c r="AW70" s="64"/>
      <c r="AX70" s="47">
        <f t="shared" si="5"/>
        <v>0</v>
      </c>
      <c r="AY70" s="56"/>
      <c r="AZ70" s="15"/>
      <c r="BA70" s="15"/>
      <c r="BB70" s="15"/>
      <c r="BC70" s="15"/>
      <c r="BD70" s="15"/>
      <c r="BE70" s="15"/>
      <c r="BF70" s="68">
        <f t="shared" si="30"/>
        <v>0</v>
      </c>
    </row>
    <row r="71" spans="1:59" ht="13.15" customHeight="1" x14ac:dyDescent="0.2">
      <c r="A71" s="7"/>
      <c r="B71" s="8"/>
      <c r="C71" s="8"/>
      <c r="D71" s="8"/>
      <c r="E71" s="8"/>
      <c r="F71" s="8"/>
      <c r="G71" s="23"/>
      <c r="H71" s="44" t="s">
        <v>390</v>
      </c>
      <c r="I71" s="51">
        <v>64222</v>
      </c>
      <c r="J71" s="31" t="s">
        <v>352</v>
      </c>
      <c r="K71" s="9"/>
      <c r="L71" s="9"/>
      <c r="M71" s="15"/>
      <c r="N71" s="15"/>
      <c r="O71" s="15"/>
      <c r="P71" s="15"/>
      <c r="Q71" s="15"/>
      <c r="R71" s="15"/>
      <c r="S71" s="15"/>
      <c r="T71" s="15"/>
      <c r="U71" s="27"/>
      <c r="V71" s="27"/>
      <c r="W71" s="15"/>
      <c r="X71" s="15"/>
      <c r="Y71" s="15"/>
      <c r="Z71" s="15"/>
      <c r="AA71" s="43"/>
      <c r="AB71" s="43">
        <v>2000</v>
      </c>
      <c r="AC71" s="43">
        <v>2000</v>
      </c>
      <c r="AD71" s="43"/>
      <c r="AE71" s="43"/>
      <c r="AF71" s="43">
        <f t="shared" si="31"/>
        <v>2000</v>
      </c>
      <c r="AG71" s="15">
        <v>1580</v>
      </c>
      <c r="AH71" s="15"/>
      <c r="AI71" s="15">
        <v>1580</v>
      </c>
      <c r="AJ71" s="15">
        <v>2000</v>
      </c>
      <c r="AK71" s="15"/>
      <c r="AL71" s="15">
        <v>2000</v>
      </c>
      <c r="AM71" s="15"/>
      <c r="AN71" s="15"/>
      <c r="AO71" s="15">
        <f t="shared" si="29"/>
        <v>2000</v>
      </c>
      <c r="AP71" s="56">
        <f t="shared" si="11"/>
        <v>265.44561682925212</v>
      </c>
      <c r="AQ71" s="15">
        <v>2000</v>
      </c>
      <c r="AR71" s="56">
        <f t="shared" si="3"/>
        <v>265.44561682925212</v>
      </c>
      <c r="AS71" s="12"/>
      <c r="AT71" s="39">
        <v>481.22</v>
      </c>
      <c r="AU71" s="15"/>
      <c r="AV71" s="12">
        <v>400</v>
      </c>
      <c r="AW71" s="64"/>
      <c r="AX71" s="47">
        <f t="shared" si="5"/>
        <v>665.44561682925212</v>
      </c>
      <c r="AY71" s="56">
        <v>491.57</v>
      </c>
      <c r="AZ71" s="15">
        <v>700</v>
      </c>
      <c r="BA71" s="15">
        <v>481.22</v>
      </c>
      <c r="BB71" s="15"/>
      <c r="BC71" s="15"/>
      <c r="BD71" s="15">
        <v>700</v>
      </c>
      <c r="BE71" s="15"/>
      <c r="BF71" s="68">
        <f t="shared" si="30"/>
        <v>1400</v>
      </c>
      <c r="BG71" s="176">
        <v>481.22</v>
      </c>
    </row>
    <row r="72" spans="1:59" ht="13.15" customHeight="1" x14ac:dyDescent="0.2">
      <c r="A72" s="7"/>
      <c r="B72" s="8"/>
      <c r="C72" s="8"/>
      <c r="D72" s="8"/>
      <c r="E72" s="8"/>
      <c r="F72" s="8"/>
      <c r="G72" s="23"/>
      <c r="H72" s="44" t="s">
        <v>390</v>
      </c>
      <c r="I72" s="51">
        <v>64225</v>
      </c>
      <c r="J72" s="31" t="s">
        <v>454</v>
      </c>
      <c r="K72" s="9"/>
      <c r="L72" s="9"/>
      <c r="M72" s="15"/>
      <c r="N72" s="15"/>
      <c r="O72" s="15"/>
      <c r="P72" s="15"/>
      <c r="Q72" s="15"/>
      <c r="R72" s="15"/>
      <c r="S72" s="15"/>
      <c r="T72" s="15"/>
      <c r="U72" s="27"/>
      <c r="V72" s="27"/>
      <c r="W72" s="15"/>
      <c r="X72" s="15"/>
      <c r="Y72" s="15"/>
      <c r="Z72" s="15"/>
      <c r="AA72" s="43"/>
      <c r="AB72" s="43"/>
      <c r="AC72" s="43"/>
      <c r="AD72" s="43"/>
      <c r="AE72" s="43"/>
      <c r="AF72" s="43"/>
      <c r="AG72" s="15"/>
      <c r="AH72" s="15"/>
      <c r="AI72" s="15"/>
      <c r="AJ72" s="15"/>
      <c r="AK72" s="15"/>
      <c r="AL72" s="15"/>
      <c r="AM72" s="15"/>
      <c r="AN72" s="15"/>
      <c r="AO72" s="15"/>
      <c r="AP72" s="56"/>
      <c r="AQ72" s="15"/>
      <c r="AR72" s="56"/>
      <c r="AS72" s="12"/>
      <c r="AT72" s="39">
        <v>665</v>
      </c>
      <c r="AU72" s="15"/>
      <c r="AV72" s="12">
        <v>1596</v>
      </c>
      <c r="AW72" s="64"/>
      <c r="AX72" s="47">
        <f t="shared" si="5"/>
        <v>1596</v>
      </c>
      <c r="AY72" s="56">
        <v>665</v>
      </c>
      <c r="AZ72" s="15">
        <v>1800</v>
      </c>
      <c r="BA72" s="15">
        <v>532</v>
      </c>
      <c r="BB72" s="15"/>
      <c r="BC72" s="15"/>
      <c r="BD72" s="15">
        <v>1800</v>
      </c>
      <c r="BE72" s="15"/>
      <c r="BF72" s="68">
        <f t="shared" si="30"/>
        <v>3600</v>
      </c>
      <c r="BG72" s="176">
        <v>532</v>
      </c>
    </row>
    <row r="73" spans="1:59" ht="13.15" customHeight="1" x14ac:dyDescent="0.2">
      <c r="A73" s="7"/>
      <c r="B73" s="8"/>
      <c r="C73" s="8"/>
      <c r="D73" s="8"/>
      <c r="E73" s="8"/>
      <c r="F73" s="8"/>
      <c r="G73" s="23"/>
      <c r="H73" s="44"/>
      <c r="I73" s="51">
        <v>64313</v>
      </c>
      <c r="J73" s="31" t="s">
        <v>96</v>
      </c>
      <c r="K73" s="9"/>
      <c r="L73" s="9"/>
      <c r="M73" s="15"/>
      <c r="N73" s="15"/>
      <c r="O73" s="15"/>
      <c r="P73" s="15"/>
      <c r="Q73" s="15"/>
      <c r="R73" s="15"/>
      <c r="S73" s="15"/>
      <c r="T73" s="15"/>
      <c r="U73" s="27"/>
      <c r="V73" s="27"/>
      <c r="W73" s="15"/>
      <c r="X73" s="15"/>
      <c r="Y73" s="15"/>
      <c r="Z73" s="15"/>
      <c r="AA73" s="43"/>
      <c r="AB73" s="43"/>
      <c r="AC73" s="43"/>
      <c r="AD73" s="43"/>
      <c r="AE73" s="43"/>
      <c r="AF73" s="43"/>
      <c r="AG73" s="15"/>
      <c r="AH73" s="15"/>
      <c r="AI73" s="15"/>
      <c r="AJ73" s="15"/>
      <c r="AK73" s="15"/>
      <c r="AL73" s="15"/>
      <c r="AM73" s="15"/>
      <c r="AN73" s="15"/>
      <c r="AO73" s="15"/>
      <c r="AP73" s="56"/>
      <c r="AQ73" s="15"/>
      <c r="AR73" s="56"/>
      <c r="AS73" s="12"/>
      <c r="AT73" s="39"/>
      <c r="AU73" s="15"/>
      <c r="AV73" s="12"/>
      <c r="AW73" s="64"/>
      <c r="AX73" s="47"/>
      <c r="AY73" s="56"/>
      <c r="AZ73" s="15"/>
      <c r="BA73" s="15"/>
      <c r="BB73" s="15"/>
      <c r="BC73" s="15"/>
      <c r="BD73" s="15"/>
      <c r="BE73" s="15"/>
      <c r="BF73" s="68"/>
      <c r="BG73" s="176">
        <v>33.42</v>
      </c>
    </row>
    <row r="74" spans="1:59" s="2" customFormat="1" x14ac:dyDescent="0.2">
      <c r="A74" s="44"/>
      <c r="B74" s="41"/>
      <c r="C74" s="41"/>
      <c r="D74" s="41"/>
      <c r="E74" s="41"/>
      <c r="F74" s="41"/>
      <c r="G74" s="45"/>
      <c r="H74" s="44" t="s">
        <v>482</v>
      </c>
      <c r="I74" s="51">
        <v>65</v>
      </c>
      <c r="J74" s="41" t="s">
        <v>55</v>
      </c>
      <c r="K74" s="12" t="e">
        <f t="shared" ref="K74:AQ74" si="97">SUM(K75+K82+K87)</f>
        <v>#REF!</v>
      </c>
      <c r="L74" s="12" t="e">
        <f t="shared" si="97"/>
        <v>#REF!</v>
      </c>
      <c r="M74" s="12" t="e">
        <f t="shared" si="97"/>
        <v>#REF!</v>
      </c>
      <c r="N74" s="12" t="e">
        <f t="shared" si="97"/>
        <v>#REF!</v>
      </c>
      <c r="O74" s="12" t="e">
        <f t="shared" si="97"/>
        <v>#REF!</v>
      </c>
      <c r="P74" s="12" t="e">
        <f t="shared" si="97"/>
        <v>#REF!</v>
      </c>
      <c r="Q74" s="12" t="e">
        <f t="shared" si="97"/>
        <v>#REF!</v>
      </c>
      <c r="R74" s="12" t="e">
        <f t="shared" si="97"/>
        <v>#REF!</v>
      </c>
      <c r="S74" s="12" t="e">
        <f t="shared" si="97"/>
        <v>#REF!</v>
      </c>
      <c r="T74" s="12" t="e">
        <f t="shared" si="97"/>
        <v>#REF!</v>
      </c>
      <c r="U74" s="12" t="e">
        <f t="shared" si="97"/>
        <v>#REF!</v>
      </c>
      <c r="V74" s="12" t="e">
        <f t="shared" si="97"/>
        <v>#REF!</v>
      </c>
      <c r="W74" s="12">
        <f t="shared" si="97"/>
        <v>134000</v>
      </c>
      <c r="X74" s="12">
        <f t="shared" si="97"/>
        <v>134000</v>
      </c>
      <c r="Y74" s="12">
        <f t="shared" si="97"/>
        <v>46796.54</v>
      </c>
      <c r="Z74" s="12">
        <f t="shared" si="97"/>
        <v>134000</v>
      </c>
      <c r="AA74" s="12">
        <f t="shared" si="97"/>
        <v>157000</v>
      </c>
      <c r="AB74" s="12">
        <f t="shared" si="97"/>
        <v>157000</v>
      </c>
      <c r="AC74" s="12">
        <f t="shared" si="97"/>
        <v>157000</v>
      </c>
      <c r="AD74" s="12">
        <f t="shared" si="97"/>
        <v>0</v>
      </c>
      <c r="AE74" s="12">
        <f t="shared" si="97"/>
        <v>0</v>
      </c>
      <c r="AF74" s="12">
        <f t="shared" si="97"/>
        <v>157000</v>
      </c>
      <c r="AG74" s="12">
        <f t="shared" si="97"/>
        <v>103157.65</v>
      </c>
      <c r="AH74" s="12">
        <f t="shared" si="97"/>
        <v>529.48278333333337</v>
      </c>
      <c r="AI74" s="12">
        <f t="shared" si="97"/>
        <v>131291.28</v>
      </c>
      <c r="AJ74" s="12">
        <f t="shared" si="97"/>
        <v>152500</v>
      </c>
      <c r="AK74" s="12">
        <f t="shared" si="97"/>
        <v>38947.579999999994</v>
      </c>
      <c r="AL74" s="12">
        <f t="shared" si="97"/>
        <v>138500</v>
      </c>
      <c r="AM74" s="12">
        <f t="shared" si="97"/>
        <v>0</v>
      </c>
      <c r="AN74" s="12">
        <f t="shared" si="97"/>
        <v>3000</v>
      </c>
      <c r="AO74" s="12">
        <f t="shared" si="97"/>
        <v>135500</v>
      </c>
      <c r="AP74" s="56">
        <f t="shared" si="11"/>
        <v>17983.940540181829</v>
      </c>
      <c r="AQ74" s="12">
        <f t="shared" si="97"/>
        <v>136500</v>
      </c>
      <c r="AR74" s="56">
        <f>SUM(AR75+AR82+AR87)</f>
        <v>17983.940540181829</v>
      </c>
      <c r="AS74" s="56">
        <f t="shared" ref="AS74:BF74" si="98">SUM(AS75+AS82+AS87)</f>
        <v>0</v>
      </c>
      <c r="AT74" s="56">
        <f t="shared" si="98"/>
        <v>9273.2999999999993</v>
      </c>
      <c r="AU74" s="56">
        <f t="shared" si="98"/>
        <v>0</v>
      </c>
      <c r="AV74" s="56">
        <f t="shared" si="98"/>
        <v>542</v>
      </c>
      <c r="AW74" s="56">
        <f t="shared" si="98"/>
        <v>800</v>
      </c>
      <c r="AX74" s="56">
        <f t="shared" si="98"/>
        <v>17725.940540181829</v>
      </c>
      <c r="AY74" s="56">
        <f t="shared" si="98"/>
        <v>12680.75</v>
      </c>
      <c r="AZ74" s="56">
        <f t="shared" si="98"/>
        <v>22517</v>
      </c>
      <c r="BA74" s="56">
        <f t="shared" si="98"/>
        <v>7336.03</v>
      </c>
      <c r="BB74" s="56">
        <f t="shared" si="98"/>
        <v>0</v>
      </c>
      <c r="BC74" s="56">
        <f t="shared" si="98"/>
        <v>0</v>
      </c>
      <c r="BD74" s="56">
        <f t="shared" si="98"/>
        <v>23899</v>
      </c>
      <c r="BE74" s="56">
        <f t="shared" si="98"/>
        <v>0</v>
      </c>
      <c r="BF74" s="56">
        <f t="shared" si="98"/>
        <v>46416</v>
      </c>
      <c r="BG74" s="179"/>
    </row>
    <row r="75" spans="1:59" ht="28.9" customHeight="1" x14ac:dyDescent="0.2">
      <c r="A75" s="7"/>
      <c r="B75" s="8"/>
      <c r="C75" s="8"/>
      <c r="D75" s="8"/>
      <c r="E75" s="8"/>
      <c r="F75" s="8"/>
      <c r="G75" s="23"/>
      <c r="H75" s="44" t="s">
        <v>390</v>
      </c>
      <c r="I75" s="51">
        <v>651</v>
      </c>
      <c r="J75" s="8" t="s">
        <v>56</v>
      </c>
      <c r="K75" s="9">
        <f t="shared" ref="K75:U76" si="99">SUM(K76)</f>
        <v>14582.1</v>
      </c>
      <c r="L75" s="9">
        <f t="shared" si="99"/>
        <v>25000</v>
      </c>
      <c r="M75" s="9">
        <f t="shared" si="99"/>
        <v>25000</v>
      </c>
      <c r="N75" s="9">
        <f t="shared" si="99"/>
        <v>1000</v>
      </c>
      <c r="O75" s="9">
        <f t="shared" si="99"/>
        <v>1000</v>
      </c>
      <c r="P75" s="9">
        <f t="shared" si="99"/>
        <v>1000</v>
      </c>
      <c r="Q75" s="9">
        <f t="shared" si="99"/>
        <v>0</v>
      </c>
      <c r="R75" s="9">
        <f t="shared" si="99"/>
        <v>1000</v>
      </c>
      <c r="S75" s="9">
        <f t="shared" si="99"/>
        <v>0</v>
      </c>
      <c r="T75" s="9">
        <f t="shared" si="99"/>
        <v>0</v>
      </c>
      <c r="U75" s="9">
        <f t="shared" si="99"/>
        <v>100</v>
      </c>
      <c r="V75" s="9">
        <f>SUM(V76+V81)</f>
        <v>12000</v>
      </c>
      <c r="W75" s="9">
        <f t="shared" ref="W75:AB75" si="100">SUM(W76+W81)</f>
        <v>18000</v>
      </c>
      <c r="X75" s="9">
        <f t="shared" si="100"/>
        <v>18000</v>
      </c>
      <c r="Y75" s="9">
        <f t="shared" si="100"/>
        <v>1520.58</v>
      </c>
      <c r="Z75" s="9">
        <f t="shared" ref="Z75" si="101">SUM(Z76+Z81)</f>
        <v>18000</v>
      </c>
      <c r="AA75" s="9">
        <f t="shared" si="100"/>
        <v>21000</v>
      </c>
      <c r="AB75" s="9">
        <f t="shared" si="100"/>
        <v>21000</v>
      </c>
      <c r="AC75" s="9">
        <f t="shared" ref="AC75:AQ75" si="102">SUM(AC76+AC81)</f>
        <v>21000</v>
      </c>
      <c r="AD75" s="9">
        <f t="shared" si="102"/>
        <v>0</v>
      </c>
      <c r="AE75" s="9">
        <f t="shared" si="102"/>
        <v>0</v>
      </c>
      <c r="AF75" s="9">
        <f t="shared" si="102"/>
        <v>21000</v>
      </c>
      <c r="AG75" s="9">
        <f t="shared" si="102"/>
        <v>4219.3</v>
      </c>
      <c r="AH75" s="9">
        <f t="shared" si="102"/>
        <v>48.596666666666671</v>
      </c>
      <c r="AI75" s="9">
        <f t="shared" si="102"/>
        <v>4849.9799999999996</v>
      </c>
      <c r="AJ75" s="9">
        <f t="shared" si="102"/>
        <v>14000</v>
      </c>
      <c r="AK75" s="9">
        <f t="shared" si="102"/>
        <v>1604.74</v>
      </c>
      <c r="AL75" s="9">
        <f t="shared" si="102"/>
        <v>15000</v>
      </c>
      <c r="AM75" s="9">
        <f t="shared" si="102"/>
        <v>0</v>
      </c>
      <c r="AN75" s="9">
        <f t="shared" si="102"/>
        <v>3000</v>
      </c>
      <c r="AO75" s="9">
        <f t="shared" si="102"/>
        <v>12000</v>
      </c>
      <c r="AP75" s="56">
        <f t="shared" si="11"/>
        <v>1592.6737009755125</v>
      </c>
      <c r="AQ75" s="9">
        <f t="shared" si="102"/>
        <v>13000</v>
      </c>
      <c r="AR75" s="56">
        <f>SUM(AR76)</f>
        <v>1592.6737009755127</v>
      </c>
      <c r="AS75" s="56">
        <f t="shared" ref="AS75:BF75" si="103">SUM(AS76)</f>
        <v>0</v>
      </c>
      <c r="AT75" s="56">
        <f t="shared" si="103"/>
        <v>677.61</v>
      </c>
      <c r="AU75" s="56">
        <f t="shared" si="103"/>
        <v>0</v>
      </c>
      <c r="AV75" s="56">
        <f t="shared" si="103"/>
        <v>492</v>
      </c>
      <c r="AW75" s="56">
        <f t="shared" si="103"/>
        <v>800</v>
      </c>
      <c r="AX75" s="56">
        <f t="shared" si="103"/>
        <v>1284.6737009755127</v>
      </c>
      <c r="AY75" s="56">
        <f t="shared" si="103"/>
        <v>1277.6099999999999</v>
      </c>
      <c r="AZ75" s="56">
        <f t="shared" si="103"/>
        <v>6600</v>
      </c>
      <c r="BA75" s="56">
        <f t="shared" si="103"/>
        <v>2016</v>
      </c>
      <c r="BB75" s="56">
        <f t="shared" si="103"/>
        <v>0</v>
      </c>
      <c r="BC75" s="56">
        <f t="shared" si="103"/>
        <v>0</v>
      </c>
      <c r="BD75" s="56">
        <f t="shared" si="103"/>
        <v>7000</v>
      </c>
      <c r="BE75" s="56">
        <f t="shared" si="103"/>
        <v>0</v>
      </c>
      <c r="BF75" s="56">
        <f t="shared" si="103"/>
        <v>13600</v>
      </c>
    </row>
    <row r="76" spans="1:59" ht="28.9" customHeight="1" x14ac:dyDescent="0.2">
      <c r="A76" s="7"/>
      <c r="B76" s="11" t="s">
        <v>83</v>
      </c>
      <c r="C76" s="8"/>
      <c r="D76" s="8"/>
      <c r="E76" s="8"/>
      <c r="F76" s="8"/>
      <c r="G76" s="23"/>
      <c r="H76" s="44"/>
      <c r="I76" s="51">
        <v>6512</v>
      </c>
      <c r="J76" s="8" t="s">
        <v>57</v>
      </c>
      <c r="K76" s="9">
        <f>SUM(K77:K77)</f>
        <v>14582.1</v>
      </c>
      <c r="L76" s="9">
        <f>SUM(L77:L77)</f>
        <v>25000</v>
      </c>
      <c r="M76" s="9">
        <f>SUM(M77:M77)</f>
        <v>25000</v>
      </c>
      <c r="N76" s="9">
        <f>SUM(N77:N77)</f>
        <v>1000</v>
      </c>
      <c r="O76" s="9">
        <f>SUM(O77:O77)</f>
        <v>1000</v>
      </c>
      <c r="P76" s="9">
        <f>SUM(P77)</f>
        <v>1000</v>
      </c>
      <c r="Q76" s="9">
        <f t="shared" si="99"/>
        <v>0</v>
      </c>
      <c r="R76" s="9">
        <f t="shared" si="99"/>
        <v>1000</v>
      </c>
      <c r="S76" s="9">
        <f t="shared" si="99"/>
        <v>0</v>
      </c>
      <c r="T76" s="9">
        <f t="shared" si="99"/>
        <v>0</v>
      </c>
      <c r="U76" s="9">
        <f t="shared" si="99"/>
        <v>100</v>
      </c>
      <c r="V76" s="9">
        <f>SUM(V77:V78)</f>
        <v>7000</v>
      </c>
      <c r="W76" s="9">
        <f t="shared" ref="W76:AB76" si="104">SUM(W77:W78)</f>
        <v>13000</v>
      </c>
      <c r="X76" s="9">
        <f t="shared" si="104"/>
        <v>13000</v>
      </c>
      <c r="Y76" s="9">
        <f t="shared" si="104"/>
        <v>1370.58</v>
      </c>
      <c r="Z76" s="9">
        <f t="shared" ref="Z76" si="105">SUM(Z77:Z78)</f>
        <v>13000</v>
      </c>
      <c r="AA76" s="9">
        <f t="shared" si="104"/>
        <v>16000</v>
      </c>
      <c r="AB76" s="9">
        <f t="shared" si="104"/>
        <v>16000</v>
      </c>
      <c r="AC76" s="9">
        <f t="shared" ref="AC76:AK76" si="106">SUM(AC77:AC78)</f>
        <v>16000</v>
      </c>
      <c r="AD76" s="9">
        <f t="shared" si="106"/>
        <v>0</v>
      </c>
      <c r="AE76" s="9">
        <f t="shared" si="106"/>
        <v>0</v>
      </c>
      <c r="AF76" s="9">
        <f t="shared" si="106"/>
        <v>16000</v>
      </c>
      <c r="AG76" s="9">
        <f t="shared" si="106"/>
        <v>4219.3</v>
      </c>
      <c r="AH76" s="9">
        <f t="shared" si="106"/>
        <v>48.596666666666671</v>
      </c>
      <c r="AI76" s="9">
        <f t="shared" si="106"/>
        <v>4849.9799999999996</v>
      </c>
      <c r="AJ76" s="9">
        <f t="shared" si="106"/>
        <v>11000</v>
      </c>
      <c r="AK76" s="9">
        <f t="shared" si="106"/>
        <v>1010.74</v>
      </c>
      <c r="AL76" s="9">
        <f>SUM(AL77:AL81)</f>
        <v>13000</v>
      </c>
      <c r="AM76" s="9">
        <f t="shared" ref="AM76:AQ76" si="107">SUM(AM77:AM81)</f>
        <v>0</v>
      </c>
      <c r="AN76" s="9">
        <f t="shared" si="107"/>
        <v>3000</v>
      </c>
      <c r="AO76" s="9">
        <f t="shared" si="107"/>
        <v>10000</v>
      </c>
      <c r="AP76" s="56">
        <f t="shared" si="11"/>
        <v>1327.2280841462605</v>
      </c>
      <c r="AQ76" s="9">
        <f t="shared" si="107"/>
        <v>12000</v>
      </c>
      <c r="AR76" s="56">
        <f>SUM(AR77:AR81)</f>
        <v>1592.6737009755127</v>
      </c>
      <c r="AS76" s="56">
        <f t="shared" ref="AS76:BF76" si="108">SUM(AS77:AS81)</f>
        <v>0</v>
      </c>
      <c r="AT76" s="56">
        <f t="shared" si="108"/>
        <v>677.61</v>
      </c>
      <c r="AU76" s="56">
        <f t="shared" si="108"/>
        <v>0</v>
      </c>
      <c r="AV76" s="56">
        <f t="shared" si="108"/>
        <v>492</v>
      </c>
      <c r="AW76" s="56">
        <f t="shared" si="108"/>
        <v>800</v>
      </c>
      <c r="AX76" s="56">
        <f t="shared" si="108"/>
        <v>1284.6737009755127</v>
      </c>
      <c r="AY76" s="56">
        <f t="shared" si="108"/>
        <v>1277.6099999999999</v>
      </c>
      <c r="AZ76" s="56">
        <f t="shared" si="108"/>
        <v>6600</v>
      </c>
      <c r="BA76" s="56">
        <f t="shared" si="108"/>
        <v>2016</v>
      </c>
      <c r="BB76" s="56">
        <f t="shared" si="108"/>
        <v>0</v>
      </c>
      <c r="BC76" s="56">
        <f t="shared" si="108"/>
        <v>0</v>
      </c>
      <c r="BD76" s="56">
        <f t="shared" si="108"/>
        <v>7000</v>
      </c>
      <c r="BE76" s="56">
        <f t="shared" si="108"/>
        <v>0</v>
      </c>
      <c r="BF76" s="56">
        <f t="shared" si="108"/>
        <v>13600</v>
      </c>
    </row>
    <row r="77" spans="1:59" x14ac:dyDescent="0.2">
      <c r="A77" s="7"/>
      <c r="B77" s="8"/>
      <c r="C77" s="8"/>
      <c r="D77" s="8"/>
      <c r="E77" s="8"/>
      <c r="F77" s="8"/>
      <c r="G77" s="23"/>
      <c r="H77" s="44"/>
      <c r="I77" s="51">
        <v>65123</v>
      </c>
      <c r="J77" s="8" t="s">
        <v>60</v>
      </c>
      <c r="K77" s="9">
        <v>14582.1</v>
      </c>
      <c r="L77" s="9">
        <v>25000</v>
      </c>
      <c r="M77" s="15">
        <v>25000</v>
      </c>
      <c r="N77" s="15">
        <v>1000</v>
      </c>
      <c r="O77" s="15">
        <v>1000</v>
      </c>
      <c r="P77" s="15">
        <v>1000</v>
      </c>
      <c r="Q77" s="15"/>
      <c r="R77" s="15">
        <v>1000</v>
      </c>
      <c r="S77" s="15"/>
      <c r="T77" s="15"/>
      <c r="U77" s="27">
        <f t="shared" si="27"/>
        <v>100</v>
      </c>
      <c r="V77" s="27">
        <v>1000</v>
      </c>
      <c r="W77" s="15">
        <v>1000</v>
      </c>
      <c r="X77" s="15">
        <v>1000</v>
      </c>
      <c r="Y77" s="15">
        <v>170.58</v>
      </c>
      <c r="Z77" s="15">
        <v>1000</v>
      </c>
      <c r="AA77" s="43">
        <v>1000</v>
      </c>
      <c r="AB77" s="43">
        <v>1000</v>
      </c>
      <c r="AC77" s="43">
        <v>1000</v>
      </c>
      <c r="AD77" s="43"/>
      <c r="AE77" s="43"/>
      <c r="AF77" s="43">
        <f t="shared" si="31"/>
        <v>1000</v>
      </c>
      <c r="AG77" s="15">
        <v>219.3</v>
      </c>
      <c r="AH77" s="15">
        <f t="shared" ref="AH77:AH89" si="109">SUM(AG77/AA77*100)</f>
        <v>21.930000000000003</v>
      </c>
      <c r="AI77" s="15">
        <v>249.98</v>
      </c>
      <c r="AJ77" s="15">
        <v>1000</v>
      </c>
      <c r="AK77" s="15">
        <v>10.74</v>
      </c>
      <c r="AL77" s="15">
        <v>1000</v>
      </c>
      <c r="AM77" s="15"/>
      <c r="AN77" s="15"/>
      <c r="AO77" s="15">
        <f t="shared" si="29"/>
        <v>1000</v>
      </c>
      <c r="AP77" s="56">
        <f t="shared" si="11"/>
        <v>132.72280841462606</v>
      </c>
      <c r="AQ77" s="15">
        <v>1000</v>
      </c>
      <c r="AR77" s="56">
        <f t="shared" si="3"/>
        <v>132.72280841462606</v>
      </c>
      <c r="AS77" s="12"/>
      <c r="AT77" s="39">
        <v>0</v>
      </c>
      <c r="AU77" s="15"/>
      <c r="AV77" s="12">
        <f t="shared" si="34"/>
        <v>0</v>
      </c>
      <c r="AW77" s="64"/>
      <c r="AX77" s="47">
        <f t="shared" si="5"/>
        <v>132.72280841462606</v>
      </c>
      <c r="AY77" s="56">
        <v>340</v>
      </c>
      <c r="AZ77" s="15">
        <v>400</v>
      </c>
      <c r="BA77" s="15"/>
      <c r="BB77" s="15"/>
      <c r="BC77" s="15"/>
      <c r="BD77" s="15">
        <v>400</v>
      </c>
      <c r="BE77" s="15"/>
      <c r="BF77" s="68">
        <f t="shared" ref="BF77:BF94" si="110">SUM(AZ77+BD77-BE77)</f>
        <v>800</v>
      </c>
    </row>
    <row r="78" spans="1:59" x14ac:dyDescent="0.2">
      <c r="A78" s="7"/>
      <c r="B78" s="8"/>
      <c r="C78" s="8"/>
      <c r="D78" s="8"/>
      <c r="E78" s="8"/>
      <c r="F78" s="8"/>
      <c r="G78" s="23"/>
      <c r="H78" s="44"/>
      <c r="I78" s="51">
        <v>65123</v>
      </c>
      <c r="J78" s="8" t="s">
        <v>187</v>
      </c>
      <c r="K78" s="9"/>
      <c r="L78" s="9"/>
      <c r="M78" s="15"/>
      <c r="N78" s="15"/>
      <c r="O78" s="15"/>
      <c r="P78" s="15"/>
      <c r="Q78" s="15"/>
      <c r="R78" s="15"/>
      <c r="S78" s="15"/>
      <c r="T78" s="15"/>
      <c r="U78" s="27"/>
      <c r="V78" s="27">
        <v>6000</v>
      </c>
      <c r="W78" s="15">
        <v>12000</v>
      </c>
      <c r="X78" s="15">
        <v>12000</v>
      </c>
      <c r="Y78" s="15">
        <v>1200</v>
      </c>
      <c r="Z78" s="15">
        <v>12000</v>
      </c>
      <c r="AA78" s="43">
        <v>15000</v>
      </c>
      <c r="AB78" s="43">
        <v>15000</v>
      </c>
      <c r="AC78" s="43">
        <v>15000</v>
      </c>
      <c r="AD78" s="43"/>
      <c r="AE78" s="43"/>
      <c r="AF78" s="43">
        <f t="shared" si="31"/>
        <v>15000</v>
      </c>
      <c r="AG78" s="15">
        <v>4000</v>
      </c>
      <c r="AH78" s="15">
        <f t="shared" si="109"/>
        <v>26.666666666666668</v>
      </c>
      <c r="AI78" s="15">
        <v>4600</v>
      </c>
      <c r="AJ78" s="15">
        <v>10000</v>
      </c>
      <c r="AK78" s="15">
        <v>1000</v>
      </c>
      <c r="AL78" s="15">
        <v>10000</v>
      </c>
      <c r="AM78" s="15"/>
      <c r="AN78" s="15">
        <v>3000</v>
      </c>
      <c r="AO78" s="15">
        <f t="shared" si="29"/>
        <v>7000</v>
      </c>
      <c r="AP78" s="56">
        <f t="shared" si="11"/>
        <v>929.05965890238235</v>
      </c>
      <c r="AQ78" s="15">
        <v>10000</v>
      </c>
      <c r="AR78" s="56">
        <f t="shared" si="3"/>
        <v>1327.2280841462605</v>
      </c>
      <c r="AS78" s="12"/>
      <c r="AT78" s="39">
        <v>186.54</v>
      </c>
      <c r="AU78" s="15"/>
      <c r="AV78" s="12">
        <f t="shared" si="34"/>
        <v>0</v>
      </c>
      <c r="AW78" s="64">
        <v>800</v>
      </c>
      <c r="AX78" s="47">
        <f t="shared" si="5"/>
        <v>527.22808414626047</v>
      </c>
      <c r="AY78" s="56">
        <v>446.54</v>
      </c>
      <c r="AZ78" s="15">
        <v>550</v>
      </c>
      <c r="BA78" s="15">
        <v>310</v>
      </c>
      <c r="BB78" s="15"/>
      <c r="BC78" s="15"/>
      <c r="BD78" s="15">
        <v>950</v>
      </c>
      <c r="BE78" s="15"/>
      <c r="BF78" s="68">
        <f t="shared" si="110"/>
        <v>1500</v>
      </c>
      <c r="BG78" s="176">
        <v>950</v>
      </c>
    </row>
    <row r="79" spans="1:59" x14ac:dyDescent="0.2">
      <c r="A79" s="7"/>
      <c r="B79" s="8"/>
      <c r="C79" s="8"/>
      <c r="D79" s="8"/>
      <c r="E79" s="8"/>
      <c r="F79" s="8"/>
      <c r="G79" s="23"/>
      <c r="H79" s="44"/>
      <c r="I79" s="51">
        <v>65129</v>
      </c>
      <c r="J79" s="31" t="s">
        <v>507</v>
      </c>
      <c r="K79" s="9"/>
      <c r="L79" s="9"/>
      <c r="M79" s="15"/>
      <c r="N79" s="15"/>
      <c r="O79" s="15"/>
      <c r="P79" s="15"/>
      <c r="Q79" s="15"/>
      <c r="R79" s="15"/>
      <c r="S79" s="15"/>
      <c r="T79" s="15"/>
      <c r="U79" s="27"/>
      <c r="V79" s="27"/>
      <c r="W79" s="15"/>
      <c r="X79" s="15"/>
      <c r="Y79" s="15"/>
      <c r="Z79" s="15"/>
      <c r="AA79" s="43"/>
      <c r="AB79" s="43"/>
      <c r="AC79" s="43"/>
      <c r="AD79" s="43"/>
      <c r="AE79" s="43"/>
      <c r="AF79" s="43"/>
      <c r="AG79" s="15"/>
      <c r="AH79" s="15"/>
      <c r="AI79" s="15"/>
      <c r="AJ79" s="15"/>
      <c r="AK79" s="15"/>
      <c r="AL79" s="15"/>
      <c r="AM79" s="15"/>
      <c r="AN79" s="15"/>
      <c r="AO79" s="15"/>
      <c r="AP79" s="56"/>
      <c r="AQ79" s="15"/>
      <c r="AR79" s="56"/>
      <c r="AS79" s="12"/>
      <c r="AT79" s="39"/>
      <c r="AU79" s="15"/>
      <c r="AV79" s="12"/>
      <c r="AW79" s="64"/>
      <c r="AX79" s="47"/>
      <c r="AY79" s="56"/>
      <c r="AZ79" s="15">
        <v>5000</v>
      </c>
      <c r="BA79" s="15">
        <v>1706</v>
      </c>
      <c r="BB79" s="15"/>
      <c r="BC79" s="15"/>
      <c r="BD79" s="15">
        <v>5000</v>
      </c>
      <c r="BE79" s="15"/>
      <c r="BF79" s="68">
        <f t="shared" si="110"/>
        <v>10000</v>
      </c>
      <c r="BG79" s="176">
        <v>1736</v>
      </c>
    </row>
    <row r="80" spans="1:59" x14ac:dyDescent="0.2">
      <c r="A80" s="7"/>
      <c r="B80" s="8"/>
      <c r="C80" s="8"/>
      <c r="D80" s="8"/>
      <c r="E80" s="8"/>
      <c r="F80" s="8"/>
      <c r="G80" s="23"/>
      <c r="H80" s="44"/>
      <c r="I80" s="51">
        <v>65148</v>
      </c>
      <c r="J80" s="31" t="s">
        <v>455</v>
      </c>
      <c r="K80" s="9"/>
      <c r="L80" s="9"/>
      <c r="M80" s="15"/>
      <c r="N80" s="15"/>
      <c r="O80" s="15"/>
      <c r="P80" s="15"/>
      <c r="Q80" s="15"/>
      <c r="R80" s="15"/>
      <c r="S80" s="15"/>
      <c r="T80" s="15"/>
      <c r="U80" s="27"/>
      <c r="V80" s="27"/>
      <c r="W80" s="15"/>
      <c r="X80" s="15"/>
      <c r="Y80" s="15"/>
      <c r="Z80" s="15"/>
      <c r="AA80" s="43"/>
      <c r="AB80" s="43"/>
      <c r="AC80" s="43"/>
      <c r="AD80" s="43"/>
      <c r="AE80" s="43"/>
      <c r="AF80" s="43"/>
      <c r="AG80" s="15"/>
      <c r="AH80" s="15"/>
      <c r="AI80" s="15"/>
      <c r="AJ80" s="15"/>
      <c r="AK80" s="15"/>
      <c r="AL80" s="15"/>
      <c r="AM80" s="15"/>
      <c r="AN80" s="15"/>
      <c r="AO80" s="15"/>
      <c r="AP80" s="56"/>
      <c r="AQ80" s="15"/>
      <c r="AR80" s="56"/>
      <c r="AS80" s="12"/>
      <c r="AT80" s="39">
        <v>491.07</v>
      </c>
      <c r="AU80" s="15"/>
      <c r="AV80" s="12">
        <v>492</v>
      </c>
      <c r="AW80" s="64"/>
      <c r="AX80" s="47">
        <f t="shared" ref="AX80:AX94" si="111">SUM(AR80+AV80-AW80)</f>
        <v>492</v>
      </c>
      <c r="AY80" s="56">
        <v>491.07</v>
      </c>
      <c r="AZ80" s="15">
        <v>500</v>
      </c>
      <c r="BA80" s="15"/>
      <c r="BB80" s="15"/>
      <c r="BC80" s="15"/>
      <c r="BD80" s="15">
        <v>500</v>
      </c>
      <c r="BE80" s="15"/>
      <c r="BF80" s="68">
        <f t="shared" si="110"/>
        <v>1000</v>
      </c>
    </row>
    <row r="81" spans="1:59" x14ac:dyDescent="0.2">
      <c r="A81" s="7"/>
      <c r="B81" s="8"/>
      <c r="C81" s="8"/>
      <c r="D81" s="8"/>
      <c r="E81" s="8"/>
      <c r="F81" s="8"/>
      <c r="G81" s="23"/>
      <c r="H81" s="44"/>
      <c r="I81" s="51">
        <v>65149</v>
      </c>
      <c r="J81" s="8" t="s">
        <v>202</v>
      </c>
      <c r="K81" s="9"/>
      <c r="L81" s="9"/>
      <c r="M81" s="15"/>
      <c r="N81" s="15"/>
      <c r="O81" s="15">
        <v>0</v>
      </c>
      <c r="P81" s="15">
        <v>15000</v>
      </c>
      <c r="Q81" s="15">
        <v>150</v>
      </c>
      <c r="R81" s="15">
        <v>8000</v>
      </c>
      <c r="S81" s="15">
        <v>450</v>
      </c>
      <c r="T81" s="15"/>
      <c r="U81" s="27">
        <f t="shared" ref="U81" si="112">R81/P81*100</f>
        <v>53.333333333333336</v>
      </c>
      <c r="V81" s="27">
        <v>5000</v>
      </c>
      <c r="W81" s="15">
        <v>5000</v>
      </c>
      <c r="X81" s="15">
        <v>5000</v>
      </c>
      <c r="Y81" s="15">
        <v>150</v>
      </c>
      <c r="Z81" s="15">
        <v>5000</v>
      </c>
      <c r="AA81" s="43">
        <v>5000</v>
      </c>
      <c r="AB81" s="43">
        <v>5000</v>
      </c>
      <c r="AC81" s="43">
        <v>5000</v>
      </c>
      <c r="AD81" s="43"/>
      <c r="AE81" s="43"/>
      <c r="AF81" s="43">
        <f t="shared" si="31"/>
        <v>5000</v>
      </c>
      <c r="AG81" s="15"/>
      <c r="AH81" s="15">
        <f t="shared" si="109"/>
        <v>0</v>
      </c>
      <c r="AI81" s="15"/>
      <c r="AJ81" s="15">
        <v>3000</v>
      </c>
      <c r="AK81" s="15">
        <v>594</v>
      </c>
      <c r="AL81" s="15">
        <v>2000</v>
      </c>
      <c r="AM81" s="15"/>
      <c r="AN81" s="15"/>
      <c r="AO81" s="15">
        <f t="shared" si="29"/>
        <v>2000</v>
      </c>
      <c r="AP81" s="56">
        <f>SUM(AO81/$AO$5)</f>
        <v>265.44561682925212</v>
      </c>
      <c r="AQ81" s="15">
        <v>1000</v>
      </c>
      <c r="AR81" s="56">
        <f t="shared" si="3"/>
        <v>132.72280841462606</v>
      </c>
      <c r="AS81" s="12"/>
      <c r="AT81" s="39">
        <f t="shared" si="33"/>
        <v>0</v>
      </c>
      <c r="AU81" s="15"/>
      <c r="AV81" s="12">
        <f t="shared" si="34"/>
        <v>0</v>
      </c>
      <c r="AW81" s="64"/>
      <c r="AX81" s="47">
        <f t="shared" si="111"/>
        <v>132.72280841462606</v>
      </c>
      <c r="AY81" s="56"/>
      <c r="AZ81" s="15">
        <v>150</v>
      </c>
      <c r="BA81" s="15"/>
      <c r="BB81" s="15"/>
      <c r="BC81" s="15"/>
      <c r="BD81" s="15">
        <v>150</v>
      </c>
      <c r="BE81" s="15"/>
      <c r="BF81" s="68">
        <f t="shared" si="110"/>
        <v>300</v>
      </c>
    </row>
    <row r="82" spans="1:59" x14ac:dyDescent="0.2">
      <c r="A82" s="7"/>
      <c r="B82" s="8"/>
      <c r="C82" s="8"/>
      <c r="D82" s="8"/>
      <c r="E82" s="8"/>
      <c r="F82" s="8"/>
      <c r="G82" s="23"/>
      <c r="H82" s="44" t="s">
        <v>391</v>
      </c>
      <c r="I82" s="51">
        <v>652</v>
      </c>
      <c r="J82" s="8" t="s">
        <v>6</v>
      </c>
      <c r="K82" s="9" t="e">
        <f>SUM(#REF!+K85+K83)</f>
        <v>#REF!</v>
      </c>
      <c r="L82" s="9" t="e">
        <f>SUM(#REF!+L85+L83)</f>
        <v>#REF!</v>
      </c>
      <c r="M82" s="9" t="e">
        <f>SUM(#REF!+M85+M83)</f>
        <v>#REF!</v>
      </c>
      <c r="N82" s="9" t="e">
        <f t="shared" ref="N82:V82" si="113">SUM(N85+N83)</f>
        <v>#REF!</v>
      </c>
      <c r="O82" s="9" t="e">
        <f t="shared" si="113"/>
        <v>#REF!</v>
      </c>
      <c r="P82" s="9" t="e">
        <f t="shared" si="113"/>
        <v>#REF!</v>
      </c>
      <c r="Q82" s="9" t="e">
        <f t="shared" si="113"/>
        <v>#REF!</v>
      </c>
      <c r="R82" s="9" t="e">
        <f t="shared" si="113"/>
        <v>#REF!</v>
      </c>
      <c r="S82" s="9" t="e">
        <f t="shared" si="113"/>
        <v>#REF!</v>
      </c>
      <c r="T82" s="9" t="e">
        <f t="shared" si="113"/>
        <v>#REF!</v>
      </c>
      <c r="U82" s="9" t="e">
        <f t="shared" si="113"/>
        <v>#REF!</v>
      </c>
      <c r="V82" s="9" t="e">
        <f t="shared" si="113"/>
        <v>#REF!</v>
      </c>
      <c r="W82" s="9">
        <f>SUM(W83)</f>
        <v>6000</v>
      </c>
      <c r="X82" s="9">
        <f t="shared" ref="X82:AK82" si="114">SUM(X83)</f>
        <v>6000</v>
      </c>
      <c r="Y82" s="9">
        <f t="shared" si="114"/>
        <v>330.68</v>
      </c>
      <c r="Z82" s="9">
        <f t="shared" si="114"/>
        <v>6000</v>
      </c>
      <c r="AA82" s="9">
        <f t="shared" si="114"/>
        <v>6000</v>
      </c>
      <c r="AB82" s="9">
        <f t="shared" si="114"/>
        <v>6000</v>
      </c>
      <c r="AC82" s="9">
        <f t="shared" si="114"/>
        <v>6000</v>
      </c>
      <c r="AD82" s="9">
        <f t="shared" si="114"/>
        <v>0</v>
      </c>
      <c r="AE82" s="9">
        <f t="shared" si="114"/>
        <v>0</v>
      </c>
      <c r="AF82" s="9">
        <f t="shared" si="114"/>
        <v>6000</v>
      </c>
      <c r="AG82" s="9">
        <f t="shared" si="114"/>
        <v>19449.010000000002</v>
      </c>
      <c r="AH82" s="9">
        <f t="shared" si="114"/>
        <v>414.64499999999998</v>
      </c>
      <c r="AI82" s="9">
        <f t="shared" si="114"/>
        <v>21520.54</v>
      </c>
      <c r="AJ82" s="9">
        <f t="shared" si="114"/>
        <v>5500</v>
      </c>
      <c r="AK82" s="9">
        <f t="shared" si="114"/>
        <v>0</v>
      </c>
      <c r="AL82" s="9">
        <f>SUM(AL83)</f>
        <v>500</v>
      </c>
      <c r="AM82" s="9">
        <f t="shared" ref="AM82:AQ82" si="115">SUM(AM83)</f>
        <v>0</v>
      </c>
      <c r="AN82" s="9">
        <f t="shared" si="115"/>
        <v>0</v>
      </c>
      <c r="AO82" s="9">
        <f t="shared" si="115"/>
        <v>500</v>
      </c>
      <c r="AP82" s="56">
        <f t="shared" si="11"/>
        <v>66.361404207313029</v>
      </c>
      <c r="AQ82" s="9">
        <f t="shared" si="115"/>
        <v>500</v>
      </c>
      <c r="AR82" s="56">
        <f>SUM(AR83+AR85)</f>
        <v>66.361404207313029</v>
      </c>
      <c r="AS82" s="56">
        <f t="shared" ref="AS82:AX82" si="116">SUM(AS83+AS85)</f>
        <v>0</v>
      </c>
      <c r="AT82" s="56">
        <f t="shared" si="116"/>
        <v>32.020000000000003</v>
      </c>
      <c r="AU82" s="56">
        <f t="shared" si="116"/>
        <v>0</v>
      </c>
      <c r="AV82" s="56">
        <f t="shared" si="116"/>
        <v>50</v>
      </c>
      <c r="AW82" s="56">
        <f t="shared" si="116"/>
        <v>0</v>
      </c>
      <c r="AX82" s="56">
        <f t="shared" si="116"/>
        <v>116.36140420731303</v>
      </c>
      <c r="AY82" s="56">
        <f>SUM(AY83+AY85)</f>
        <v>32.020000000000003</v>
      </c>
      <c r="AZ82" s="56">
        <f>SUM(AZ83+AZ85)</f>
        <v>117</v>
      </c>
      <c r="BA82" s="56">
        <f t="shared" ref="BA82:BF82" si="117">SUM(BA83+BA85)</f>
        <v>0</v>
      </c>
      <c r="BB82" s="56">
        <f t="shared" si="117"/>
        <v>0</v>
      </c>
      <c r="BC82" s="56">
        <f t="shared" si="117"/>
        <v>0</v>
      </c>
      <c r="BD82" s="56">
        <f t="shared" si="117"/>
        <v>117</v>
      </c>
      <c r="BE82" s="56">
        <f t="shared" si="117"/>
        <v>0</v>
      </c>
      <c r="BF82" s="56">
        <f t="shared" si="117"/>
        <v>234</v>
      </c>
    </row>
    <row r="83" spans="1:59" x14ac:dyDescent="0.2">
      <c r="A83" s="7"/>
      <c r="B83" s="8"/>
      <c r="C83" s="8"/>
      <c r="D83" s="8"/>
      <c r="E83" s="8"/>
      <c r="F83" s="8"/>
      <c r="G83" s="23"/>
      <c r="H83" s="44"/>
      <c r="I83" s="51">
        <v>6522</v>
      </c>
      <c r="J83" s="8" t="s">
        <v>6</v>
      </c>
      <c r="K83" s="9">
        <f t="shared" ref="K83:V83" si="118">SUM(K84)</f>
        <v>3122.05</v>
      </c>
      <c r="L83" s="9">
        <f t="shared" si="118"/>
        <v>8000</v>
      </c>
      <c r="M83" s="9">
        <f t="shared" si="118"/>
        <v>8000</v>
      </c>
      <c r="N83" s="9">
        <f t="shared" si="118"/>
        <v>1000</v>
      </c>
      <c r="O83" s="9">
        <f t="shared" si="118"/>
        <v>1000</v>
      </c>
      <c r="P83" s="9">
        <f t="shared" si="118"/>
        <v>1000</v>
      </c>
      <c r="Q83" s="9">
        <f t="shared" si="118"/>
        <v>35.35</v>
      </c>
      <c r="R83" s="9">
        <f t="shared" si="118"/>
        <v>1000</v>
      </c>
      <c r="S83" s="9">
        <f t="shared" si="118"/>
        <v>91.17</v>
      </c>
      <c r="T83" s="9">
        <f t="shared" si="118"/>
        <v>0</v>
      </c>
      <c r="U83" s="9">
        <f t="shared" si="118"/>
        <v>100</v>
      </c>
      <c r="V83" s="9">
        <f t="shared" si="118"/>
        <v>1000</v>
      </c>
      <c r="W83" s="9">
        <f t="shared" ref="W83:AQ83" si="119">SUM(W84:W85)</f>
        <v>6000</v>
      </c>
      <c r="X83" s="9">
        <f t="shared" si="119"/>
        <v>6000</v>
      </c>
      <c r="Y83" s="9">
        <f t="shared" si="119"/>
        <v>330.68</v>
      </c>
      <c r="Z83" s="9">
        <f t="shared" si="119"/>
        <v>6000</v>
      </c>
      <c r="AA83" s="9">
        <f t="shared" si="119"/>
        <v>6000</v>
      </c>
      <c r="AB83" s="9">
        <f t="shared" si="119"/>
        <v>6000</v>
      </c>
      <c r="AC83" s="9">
        <f t="shared" si="119"/>
        <v>6000</v>
      </c>
      <c r="AD83" s="9">
        <f t="shared" si="119"/>
        <v>0</v>
      </c>
      <c r="AE83" s="9">
        <f t="shared" si="119"/>
        <v>0</v>
      </c>
      <c r="AF83" s="9">
        <f t="shared" si="119"/>
        <v>6000</v>
      </c>
      <c r="AG83" s="9">
        <f t="shared" si="119"/>
        <v>19449.010000000002</v>
      </c>
      <c r="AH83" s="9">
        <f t="shared" si="119"/>
        <v>414.64499999999998</v>
      </c>
      <c r="AI83" s="9">
        <f t="shared" si="119"/>
        <v>21520.54</v>
      </c>
      <c r="AJ83" s="9">
        <f t="shared" si="119"/>
        <v>5500</v>
      </c>
      <c r="AK83" s="9">
        <f t="shared" si="119"/>
        <v>0</v>
      </c>
      <c r="AL83" s="9">
        <f t="shared" si="119"/>
        <v>500</v>
      </c>
      <c r="AM83" s="9">
        <f t="shared" si="119"/>
        <v>0</v>
      </c>
      <c r="AN83" s="9">
        <f t="shared" si="119"/>
        <v>0</v>
      </c>
      <c r="AO83" s="9">
        <f t="shared" si="119"/>
        <v>500</v>
      </c>
      <c r="AP83" s="56">
        <f t="shared" ref="AP83:AP94" si="120">SUM(AO83/$AO$5)</f>
        <v>66.361404207313029</v>
      </c>
      <c r="AQ83" s="9">
        <f t="shared" si="119"/>
        <v>500</v>
      </c>
      <c r="AR83" s="56">
        <f>SUM(AR84)</f>
        <v>66.361404207313029</v>
      </c>
      <c r="AS83" s="56">
        <f t="shared" ref="AS83:BF83" si="121">SUM(AS84)</f>
        <v>0</v>
      </c>
      <c r="AT83" s="56">
        <f t="shared" si="121"/>
        <v>0.4</v>
      </c>
      <c r="AU83" s="56">
        <f t="shared" si="121"/>
        <v>0</v>
      </c>
      <c r="AV83" s="56">
        <f t="shared" si="121"/>
        <v>0</v>
      </c>
      <c r="AW83" s="56">
        <f t="shared" si="121"/>
        <v>0</v>
      </c>
      <c r="AX83" s="56">
        <f t="shared" si="121"/>
        <v>66.361404207313029</v>
      </c>
      <c r="AY83" s="56">
        <f t="shared" si="121"/>
        <v>0.4</v>
      </c>
      <c r="AZ83" s="56">
        <f t="shared" si="121"/>
        <v>67</v>
      </c>
      <c r="BA83" s="56">
        <f t="shared" si="121"/>
        <v>0</v>
      </c>
      <c r="BB83" s="56">
        <f t="shared" si="121"/>
        <v>0</v>
      </c>
      <c r="BC83" s="56">
        <f t="shared" si="121"/>
        <v>0</v>
      </c>
      <c r="BD83" s="56">
        <f t="shared" si="121"/>
        <v>67</v>
      </c>
      <c r="BE83" s="56">
        <f t="shared" si="121"/>
        <v>0</v>
      </c>
      <c r="BF83" s="56">
        <f t="shared" si="121"/>
        <v>134</v>
      </c>
    </row>
    <row r="84" spans="1:59" ht="14.45" customHeight="1" x14ac:dyDescent="0.2">
      <c r="A84" s="7"/>
      <c r="B84" s="8"/>
      <c r="C84" s="8"/>
      <c r="D84" s="8"/>
      <c r="E84" s="8"/>
      <c r="F84" s="8"/>
      <c r="G84" s="23"/>
      <c r="H84" s="44"/>
      <c r="I84" s="51">
        <v>65221</v>
      </c>
      <c r="J84" s="8" t="s">
        <v>94</v>
      </c>
      <c r="K84" s="9">
        <v>3122.05</v>
      </c>
      <c r="L84" s="9">
        <v>8000</v>
      </c>
      <c r="M84" s="15">
        <v>8000</v>
      </c>
      <c r="N84" s="15">
        <v>1000</v>
      </c>
      <c r="O84" s="15">
        <v>1000</v>
      </c>
      <c r="P84" s="15">
        <v>1000</v>
      </c>
      <c r="Q84" s="15">
        <v>35.35</v>
      </c>
      <c r="R84" s="15">
        <v>1000</v>
      </c>
      <c r="S84" s="15">
        <v>91.17</v>
      </c>
      <c r="T84" s="15"/>
      <c r="U84" s="27">
        <f t="shared" si="27"/>
        <v>100</v>
      </c>
      <c r="V84" s="27">
        <v>1000</v>
      </c>
      <c r="W84" s="15">
        <v>1000</v>
      </c>
      <c r="X84" s="15">
        <v>1000</v>
      </c>
      <c r="Y84" s="15">
        <v>130.68</v>
      </c>
      <c r="Z84" s="15">
        <v>1000</v>
      </c>
      <c r="AA84" s="43">
        <v>1000</v>
      </c>
      <c r="AB84" s="43">
        <v>1000</v>
      </c>
      <c r="AC84" s="43">
        <v>1000</v>
      </c>
      <c r="AD84" s="43"/>
      <c r="AE84" s="43"/>
      <c r="AF84" s="43">
        <f t="shared" si="31"/>
        <v>1000</v>
      </c>
      <c r="AG84" s="15">
        <v>320.81</v>
      </c>
      <c r="AH84" s="15">
        <f t="shared" si="109"/>
        <v>32.080999999999996</v>
      </c>
      <c r="AI84" s="15">
        <v>327.33999999999997</v>
      </c>
      <c r="AJ84" s="15">
        <v>500</v>
      </c>
      <c r="AK84" s="15"/>
      <c r="AL84" s="15">
        <v>500</v>
      </c>
      <c r="AM84" s="15"/>
      <c r="AN84" s="15"/>
      <c r="AO84" s="15">
        <f t="shared" ref="AO84:AO94" si="122">SUM(AL84+AM84-AN84)</f>
        <v>500</v>
      </c>
      <c r="AP84" s="56">
        <f t="shared" si="120"/>
        <v>66.361404207313029</v>
      </c>
      <c r="AQ84" s="15">
        <v>500</v>
      </c>
      <c r="AR84" s="56">
        <f t="shared" ref="AR84:AR94" si="123">SUM(AQ84/$AO$5)</f>
        <v>66.361404207313029</v>
      </c>
      <c r="AS84" s="12"/>
      <c r="AT84" s="39">
        <v>0.4</v>
      </c>
      <c r="AU84" s="15"/>
      <c r="AV84" s="12">
        <f>SUM(AU84/$AO$5)</f>
        <v>0</v>
      </c>
      <c r="AW84" s="64"/>
      <c r="AX84" s="47">
        <f t="shared" si="111"/>
        <v>66.361404207313029</v>
      </c>
      <c r="AY84" s="56">
        <v>0.4</v>
      </c>
      <c r="AZ84" s="15">
        <v>67</v>
      </c>
      <c r="BA84" s="15"/>
      <c r="BB84" s="15"/>
      <c r="BC84" s="15"/>
      <c r="BD84" s="15">
        <v>67</v>
      </c>
      <c r="BE84" s="15"/>
      <c r="BF84" s="68">
        <f t="shared" si="110"/>
        <v>134</v>
      </c>
    </row>
    <row r="85" spans="1:59" x14ac:dyDescent="0.2">
      <c r="A85" s="7"/>
      <c r="B85" s="11" t="s">
        <v>83</v>
      </c>
      <c r="C85" s="8"/>
      <c r="D85" s="8"/>
      <c r="E85" s="8"/>
      <c r="F85" s="8"/>
      <c r="G85" s="23"/>
      <c r="H85" s="44"/>
      <c r="I85" s="51">
        <v>6526</v>
      </c>
      <c r="J85" s="8" t="s">
        <v>7</v>
      </c>
      <c r="K85" s="9" t="e">
        <f>SUM(#REF!)</f>
        <v>#REF!</v>
      </c>
      <c r="L85" s="9" t="e">
        <f>SUM(#REF!)</f>
        <v>#REF!</v>
      </c>
      <c r="M85" s="9" t="e">
        <f>SUM(#REF!)</f>
        <v>#REF!</v>
      </c>
      <c r="N85" s="9" t="e">
        <f>SUM(#REF!)</f>
        <v>#REF!</v>
      </c>
      <c r="O85" s="9" t="e">
        <f>SUM(#REF!)</f>
        <v>#REF!</v>
      </c>
      <c r="P85" s="9" t="e">
        <f>SUM(#REF!)</f>
        <v>#REF!</v>
      </c>
      <c r="Q85" s="9" t="e">
        <f>SUM(#REF!)</f>
        <v>#REF!</v>
      </c>
      <c r="R85" s="9" t="e">
        <f>SUM(#REF!)</f>
        <v>#REF!</v>
      </c>
      <c r="S85" s="9" t="e">
        <f>SUM(#REF!)</f>
        <v>#REF!</v>
      </c>
      <c r="T85" s="9" t="e">
        <f>SUM(#REF!)</f>
        <v>#REF!</v>
      </c>
      <c r="U85" s="9" t="e">
        <f>SUM(#REF!)</f>
        <v>#REF!</v>
      </c>
      <c r="V85" s="9" t="e">
        <f>SUM(#REF!)</f>
        <v>#REF!</v>
      </c>
      <c r="W85" s="9">
        <f t="shared" ref="W85:AL85" si="124">SUM(W86:W86)</f>
        <v>5000</v>
      </c>
      <c r="X85" s="9">
        <f t="shared" si="124"/>
        <v>5000</v>
      </c>
      <c r="Y85" s="9">
        <f t="shared" si="124"/>
        <v>200</v>
      </c>
      <c r="Z85" s="9">
        <f t="shared" si="124"/>
        <v>5000</v>
      </c>
      <c r="AA85" s="9">
        <f t="shared" si="124"/>
        <v>5000</v>
      </c>
      <c r="AB85" s="9">
        <f t="shared" si="124"/>
        <v>5000</v>
      </c>
      <c r="AC85" s="9">
        <f t="shared" si="124"/>
        <v>5000</v>
      </c>
      <c r="AD85" s="9">
        <f t="shared" si="124"/>
        <v>0</v>
      </c>
      <c r="AE85" s="9">
        <f t="shared" si="124"/>
        <v>0</v>
      </c>
      <c r="AF85" s="9">
        <f t="shared" si="124"/>
        <v>5000</v>
      </c>
      <c r="AG85" s="9">
        <f t="shared" si="124"/>
        <v>19128.2</v>
      </c>
      <c r="AH85" s="9">
        <f t="shared" si="124"/>
        <v>382.56399999999996</v>
      </c>
      <c r="AI85" s="9">
        <f t="shared" si="124"/>
        <v>21193.200000000001</v>
      </c>
      <c r="AJ85" s="9">
        <f t="shared" si="124"/>
        <v>5000</v>
      </c>
      <c r="AK85" s="9">
        <f t="shared" si="124"/>
        <v>0</v>
      </c>
      <c r="AL85" s="9">
        <f t="shared" si="124"/>
        <v>0</v>
      </c>
      <c r="AM85" s="15"/>
      <c r="AN85" s="15"/>
      <c r="AO85" s="15">
        <f t="shared" si="122"/>
        <v>0</v>
      </c>
      <c r="AP85" s="56">
        <f t="shared" si="120"/>
        <v>0</v>
      </c>
      <c r="AQ85" s="15"/>
      <c r="AR85" s="56">
        <f t="shared" si="123"/>
        <v>0</v>
      </c>
      <c r="AS85" s="12"/>
      <c r="AT85" s="39">
        <v>31.62</v>
      </c>
      <c r="AU85" s="15"/>
      <c r="AV85" s="12">
        <v>50</v>
      </c>
      <c r="AW85" s="64"/>
      <c r="AX85" s="47">
        <f t="shared" si="111"/>
        <v>50</v>
      </c>
      <c r="AY85" s="56">
        <v>31.62</v>
      </c>
      <c r="AZ85" s="15">
        <v>50</v>
      </c>
      <c r="BA85" s="15"/>
      <c r="BB85" s="15"/>
      <c r="BC85" s="15"/>
      <c r="BD85" s="15">
        <v>50</v>
      </c>
      <c r="BE85" s="15"/>
      <c r="BF85" s="68">
        <f t="shared" si="110"/>
        <v>100</v>
      </c>
    </row>
    <row r="86" spans="1:59" ht="12" customHeight="1" x14ac:dyDescent="0.2">
      <c r="A86" s="7"/>
      <c r="B86" s="11"/>
      <c r="C86" s="8"/>
      <c r="D86" s="8"/>
      <c r="E86" s="8"/>
      <c r="F86" s="8"/>
      <c r="G86" s="23"/>
      <c r="H86" s="44"/>
      <c r="I86" s="51">
        <v>6526</v>
      </c>
      <c r="J86" s="31" t="s">
        <v>378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27"/>
      <c r="V86" s="27"/>
      <c r="W86" s="26">
        <v>5000</v>
      </c>
      <c r="X86" s="26">
        <v>5000</v>
      </c>
      <c r="Y86" s="26">
        <v>200</v>
      </c>
      <c r="Z86" s="26">
        <v>5000</v>
      </c>
      <c r="AA86" s="43">
        <v>5000</v>
      </c>
      <c r="AB86" s="43">
        <v>5000</v>
      </c>
      <c r="AC86" s="43">
        <v>5000</v>
      </c>
      <c r="AD86" s="43"/>
      <c r="AE86" s="43"/>
      <c r="AF86" s="43">
        <f t="shared" ref="AF86:AF89" si="125">SUM(AC86+AD86-AE86)</f>
        <v>5000</v>
      </c>
      <c r="AG86" s="15">
        <v>19128.2</v>
      </c>
      <c r="AH86" s="15">
        <f t="shared" si="109"/>
        <v>382.56399999999996</v>
      </c>
      <c r="AI86" s="15">
        <v>21193.200000000001</v>
      </c>
      <c r="AJ86" s="15">
        <v>5000</v>
      </c>
      <c r="AK86" s="15"/>
      <c r="AL86" s="15"/>
      <c r="AM86" s="15"/>
      <c r="AN86" s="15"/>
      <c r="AO86" s="15">
        <f t="shared" si="122"/>
        <v>0</v>
      </c>
      <c r="AP86" s="56">
        <f t="shared" si="120"/>
        <v>0</v>
      </c>
      <c r="AQ86" s="15"/>
      <c r="AR86" s="56">
        <f t="shared" si="123"/>
        <v>0</v>
      </c>
      <c r="AS86" s="12"/>
      <c r="AT86" s="39">
        <f t="shared" ref="AT86" si="126">SUM(AS86/$AO$5)</f>
        <v>0</v>
      </c>
      <c r="AU86" s="15"/>
      <c r="AV86" s="12">
        <f t="shared" ref="AV86:AV89" si="127">SUM(AU86/$AO$5)</f>
        <v>0</v>
      </c>
      <c r="AW86" s="64"/>
      <c r="AX86" s="47">
        <f t="shared" si="111"/>
        <v>0</v>
      </c>
      <c r="AY86" s="56"/>
      <c r="AZ86" s="15"/>
      <c r="BA86" s="15">
        <v>1271.5999999999999</v>
      </c>
      <c r="BB86" s="15"/>
      <c r="BC86" s="15"/>
      <c r="BD86" s="15">
        <v>0</v>
      </c>
      <c r="BE86" s="15"/>
      <c r="BF86" s="68">
        <f t="shared" si="110"/>
        <v>0</v>
      </c>
      <c r="BG86" s="176">
        <v>1271.5999999999999</v>
      </c>
    </row>
    <row r="87" spans="1:59" x14ac:dyDescent="0.2">
      <c r="A87" s="7"/>
      <c r="B87" s="8"/>
      <c r="C87" s="11" t="s">
        <v>85</v>
      </c>
      <c r="D87" s="8"/>
      <c r="E87" s="8"/>
      <c r="F87" s="8"/>
      <c r="G87" s="23"/>
      <c r="H87" s="44" t="s">
        <v>391</v>
      </c>
      <c r="I87" s="51">
        <v>653</v>
      </c>
      <c r="J87" s="8" t="s">
        <v>61</v>
      </c>
      <c r="K87" s="9">
        <f t="shared" ref="K87:AB87" si="128">SUM(K88:K89)</f>
        <v>147440.23000000001</v>
      </c>
      <c r="L87" s="9">
        <f t="shared" si="128"/>
        <v>230000</v>
      </c>
      <c r="M87" s="9">
        <f t="shared" si="128"/>
        <v>230000</v>
      </c>
      <c r="N87" s="9">
        <f t="shared" si="128"/>
        <v>105000</v>
      </c>
      <c r="O87" s="9">
        <f t="shared" si="128"/>
        <v>105000</v>
      </c>
      <c r="P87" s="9">
        <f t="shared" si="128"/>
        <v>105000</v>
      </c>
      <c r="Q87" s="9">
        <f t="shared" si="128"/>
        <v>43252.26</v>
      </c>
      <c r="R87" s="9">
        <f t="shared" si="128"/>
        <v>105000</v>
      </c>
      <c r="S87" s="9">
        <f t="shared" si="128"/>
        <v>46478.94</v>
      </c>
      <c r="T87" s="9">
        <f t="shared" si="128"/>
        <v>0</v>
      </c>
      <c r="U87" s="9">
        <f t="shared" si="128"/>
        <v>200</v>
      </c>
      <c r="V87" s="9">
        <f t="shared" si="128"/>
        <v>105000</v>
      </c>
      <c r="W87" s="9">
        <f t="shared" si="128"/>
        <v>110000</v>
      </c>
      <c r="X87" s="9">
        <f t="shared" si="128"/>
        <v>110000</v>
      </c>
      <c r="Y87" s="9">
        <f t="shared" si="128"/>
        <v>44945.279999999999</v>
      </c>
      <c r="Z87" s="9">
        <f t="shared" ref="Z87" si="129">SUM(Z88:Z89)</f>
        <v>110000</v>
      </c>
      <c r="AA87" s="9">
        <f t="shared" si="128"/>
        <v>130000</v>
      </c>
      <c r="AB87" s="9">
        <f t="shared" si="128"/>
        <v>130000</v>
      </c>
      <c r="AC87" s="9">
        <f t="shared" ref="AC87:AQ87" si="130">SUM(AC88:AC89)</f>
        <v>130000</v>
      </c>
      <c r="AD87" s="9">
        <f t="shared" si="130"/>
        <v>0</v>
      </c>
      <c r="AE87" s="9">
        <f t="shared" si="130"/>
        <v>0</v>
      </c>
      <c r="AF87" s="9">
        <f t="shared" si="130"/>
        <v>130000</v>
      </c>
      <c r="AG87" s="9">
        <f t="shared" si="130"/>
        <v>79489.34</v>
      </c>
      <c r="AH87" s="9">
        <f t="shared" si="130"/>
        <v>66.24111666666667</v>
      </c>
      <c r="AI87" s="9">
        <f t="shared" si="130"/>
        <v>104920.76</v>
      </c>
      <c r="AJ87" s="9">
        <f t="shared" si="130"/>
        <v>133000</v>
      </c>
      <c r="AK87" s="9">
        <f t="shared" si="130"/>
        <v>37342.839999999997</v>
      </c>
      <c r="AL87" s="9">
        <f t="shared" si="130"/>
        <v>123000</v>
      </c>
      <c r="AM87" s="9">
        <f t="shared" si="130"/>
        <v>0</v>
      </c>
      <c r="AN87" s="9">
        <f t="shared" si="130"/>
        <v>0</v>
      </c>
      <c r="AO87" s="9">
        <f t="shared" si="130"/>
        <v>123000</v>
      </c>
      <c r="AP87" s="56">
        <f t="shared" si="120"/>
        <v>16324.905434999004</v>
      </c>
      <c r="AQ87" s="9">
        <f t="shared" si="130"/>
        <v>123000</v>
      </c>
      <c r="AR87" s="56">
        <f>SUM(AR88:AR89)</f>
        <v>16324.905434999004</v>
      </c>
      <c r="AS87" s="56">
        <f t="shared" ref="AS87:BF87" si="131">SUM(AS88:AS89)</f>
        <v>0</v>
      </c>
      <c r="AT87" s="56">
        <f t="shared" si="131"/>
        <v>8563.67</v>
      </c>
      <c r="AU87" s="56">
        <f t="shared" si="131"/>
        <v>0</v>
      </c>
      <c r="AV87" s="56">
        <f t="shared" si="131"/>
        <v>0</v>
      </c>
      <c r="AW87" s="56">
        <f t="shared" si="131"/>
        <v>0</v>
      </c>
      <c r="AX87" s="56">
        <f t="shared" si="131"/>
        <v>16324.905434999004</v>
      </c>
      <c r="AY87" s="56">
        <f t="shared" si="131"/>
        <v>11371.12</v>
      </c>
      <c r="AZ87" s="56">
        <f t="shared" si="131"/>
        <v>15800</v>
      </c>
      <c r="BA87" s="56">
        <f t="shared" si="131"/>
        <v>5320.03</v>
      </c>
      <c r="BB87" s="56">
        <f t="shared" si="131"/>
        <v>0</v>
      </c>
      <c r="BC87" s="56">
        <f t="shared" si="131"/>
        <v>0</v>
      </c>
      <c r="BD87" s="56">
        <f t="shared" si="131"/>
        <v>16782</v>
      </c>
      <c r="BE87" s="56">
        <f t="shared" si="131"/>
        <v>0</v>
      </c>
      <c r="BF87" s="56">
        <f t="shared" si="131"/>
        <v>32582</v>
      </c>
    </row>
    <row r="88" spans="1:59" x14ac:dyDescent="0.2">
      <c r="A88" s="7"/>
      <c r="B88" s="8"/>
      <c r="C88" s="8"/>
      <c r="D88" s="8"/>
      <c r="E88" s="8"/>
      <c r="F88" s="8"/>
      <c r="G88" s="23"/>
      <c r="H88" s="44"/>
      <c r="I88" s="51">
        <v>65311</v>
      </c>
      <c r="J88" s="8" t="s">
        <v>58</v>
      </c>
      <c r="K88" s="9">
        <v>57802.879999999997</v>
      </c>
      <c r="L88" s="9">
        <v>30000</v>
      </c>
      <c r="M88" s="15">
        <v>30000</v>
      </c>
      <c r="N88" s="15">
        <v>5000</v>
      </c>
      <c r="O88" s="15">
        <v>5000</v>
      </c>
      <c r="P88" s="15">
        <v>5000</v>
      </c>
      <c r="Q88" s="15">
        <v>474.5</v>
      </c>
      <c r="R88" s="15">
        <v>5000</v>
      </c>
      <c r="S88" s="15">
        <v>973.86</v>
      </c>
      <c r="T88" s="15"/>
      <c r="U88" s="27">
        <f t="shared" si="27"/>
        <v>100</v>
      </c>
      <c r="V88" s="27">
        <v>5000</v>
      </c>
      <c r="W88" s="15">
        <v>10000</v>
      </c>
      <c r="X88" s="15">
        <v>10000</v>
      </c>
      <c r="Y88" s="15">
        <v>2637.19</v>
      </c>
      <c r="Z88" s="15">
        <v>10000</v>
      </c>
      <c r="AA88" s="43">
        <v>10000</v>
      </c>
      <c r="AB88" s="43">
        <v>3000</v>
      </c>
      <c r="AC88" s="43">
        <v>3000</v>
      </c>
      <c r="AD88" s="43"/>
      <c r="AE88" s="43"/>
      <c r="AF88" s="43">
        <f t="shared" si="125"/>
        <v>3000</v>
      </c>
      <c r="AG88" s="15"/>
      <c r="AH88" s="15">
        <f t="shared" si="109"/>
        <v>0</v>
      </c>
      <c r="AI88" s="15"/>
      <c r="AJ88" s="15">
        <v>3000</v>
      </c>
      <c r="AK88" s="15"/>
      <c r="AL88" s="15">
        <v>3000</v>
      </c>
      <c r="AM88" s="15"/>
      <c r="AN88" s="15"/>
      <c r="AO88" s="15">
        <f t="shared" si="122"/>
        <v>3000</v>
      </c>
      <c r="AP88" s="56">
        <f t="shared" si="120"/>
        <v>398.16842524387812</v>
      </c>
      <c r="AQ88" s="15">
        <v>3000</v>
      </c>
      <c r="AR88" s="56">
        <f t="shared" si="123"/>
        <v>398.16842524387812</v>
      </c>
      <c r="AS88" s="12"/>
      <c r="AT88" s="39">
        <v>0</v>
      </c>
      <c r="AU88" s="15"/>
      <c r="AV88" s="12">
        <f t="shared" si="127"/>
        <v>0</v>
      </c>
      <c r="AW88" s="64"/>
      <c r="AX88" s="47">
        <f t="shared" si="111"/>
        <v>398.16842524387812</v>
      </c>
      <c r="AY88" s="56"/>
      <c r="AZ88" s="15"/>
      <c r="BA88" s="15"/>
      <c r="BB88" s="15"/>
      <c r="BC88" s="15"/>
      <c r="BD88" s="15"/>
      <c r="BE88" s="15"/>
      <c r="BF88" s="68">
        <f t="shared" si="110"/>
        <v>0</v>
      </c>
    </row>
    <row r="89" spans="1:59" x14ac:dyDescent="0.2">
      <c r="A89" s="7"/>
      <c r="B89" s="8"/>
      <c r="C89" s="8"/>
      <c r="D89" s="8"/>
      <c r="E89" s="8"/>
      <c r="F89" s="8"/>
      <c r="G89" s="23"/>
      <c r="H89" s="44"/>
      <c r="I89" s="51">
        <v>65321</v>
      </c>
      <c r="J89" s="8" t="s">
        <v>59</v>
      </c>
      <c r="K89" s="9">
        <v>89637.35</v>
      </c>
      <c r="L89" s="9">
        <v>200000</v>
      </c>
      <c r="M89" s="15">
        <v>200000</v>
      </c>
      <c r="N89" s="15">
        <v>100000</v>
      </c>
      <c r="O89" s="15">
        <v>100000</v>
      </c>
      <c r="P89" s="15">
        <v>100000</v>
      </c>
      <c r="Q89" s="15">
        <v>42777.760000000002</v>
      </c>
      <c r="R89" s="15">
        <v>100000</v>
      </c>
      <c r="S89" s="15">
        <v>45505.08</v>
      </c>
      <c r="T89" s="15"/>
      <c r="U89" s="27">
        <f t="shared" si="27"/>
        <v>100</v>
      </c>
      <c r="V89" s="27">
        <v>100000</v>
      </c>
      <c r="W89" s="15">
        <v>100000</v>
      </c>
      <c r="X89" s="15">
        <v>100000</v>
      </c>
      <c r="Y89" s="15">
        <v>42308.09</v>
      </c>
      <c r="Z89" s="15">
        <v>100000</v>
      </c>
      <c r="AA89" s="43">
        <v>120000</v>
      </c>
      <c r="AB89" s="43">
        <v>127000</v>
      </c>
      <c r="AC89" s="43">
        <v>127000</v>
      </c>
      <c r="AD89" s="43"/>
      <c r="AE89" s="43"/>
      <c r="AF89" s="43">
        <f t="shared" si="125"/>
        <v>127000</v>
      </c>
      <c r="AG89" s="15">
        <v>79489.34</v>
      </c>
      <c r="AH89" s="15">
        <f t="shared" si="109"/>
        <v>66.24111666666667</v>
      </c>
      <c r="AI89" s="15">
        <v>104920.76</v>
      </c>
      <c r="AJ89" s="15">
        <v>130000</v>
      </c>
      <c r="AK89" s="15">
        <v>37342.839999999997</v>
      </c>
      <c r="AL89" s="15">
        <v>120000</v>
      </c>
      <c r="AM89" s="15"/>
      <c r="AN89" s="15"/>
      <c r="AO89" s="15">
        <f t="shared" si="122"/>
        <v>120000</v>
      </c>
      <c r="AP89" s="56">
        <f t="shared" si="120"/>
        <v>15926.737009755125</v>
      </c>
      <c r="AQ89" s="15">
        <v>120000</v>
      </c>
      <c r="AR89" s="56">
        <f t="shared" si="123"/>
        <v>15926.737009755125</v>
      </c>
      <c r="AS89" s="12"/>
      <c r="AT89" s="39">
        <v>8563.67</v>
      </c>
      <c r="AU89" s="15"/>
      <c r="AV89" s="12">
        <f t="shared" si="127"/>
        <v>0</v>
      </c>
      <c r="AW89" s="64"/>
      <c r="AX89" s="47">
        <f t="shared" si="111"/>
        <v>15926.737009755125</v>
      </c>
      <c r="AY89" s="56">
        <v>11371.12</v>
      </c>
      <c r="AZ89" s="15">
        <v>15800</v>
      </c>
      <c r="BA89" s="15">
        <v>5320.03</v>
      </c>
      <c r="BB89" s="15"/>
      <c r="BC89" s="15"/>
      <c r="BD89" s="15">
        <v>16782</v>
      </c>
      <c r="BE89" s="15"/>
      <c r="BF89" s="68">
        <f t="shared" si="110"/>
        <v>32582</v>
      </c>
      <c r="BG89" s="176">
        <v>13384.9</v>
      </c>
    </row>
    <row r="90" spans="1:59" s="2" customFormat="1" x14ac:dyDescent="0.2">
      <c r="H90" s="44" t="s">
        <v>440</v>
      </c>
      <c r="I90" s="51">
        <v>66</v>
      </c>
      <c r="J90" s="41" t="s">
        <v>412</v>
      </c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39"/>
      <c r="V90" s="39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>
        <f>SUM(AL91)</f>
        <v>600000</v>
      </c>
      <c r="AM90" s="12">
        <f t="shared" ref="AM90:AQ90" si="132">SUM(AM91)</f>
        <v>350000</v>
      </c>
      <c r="AN90" s="12">
        <f t="shared" si="132"/>
        <v>0</v>
      </c>
      <c r="AO90" s="12">
        <f t="shared" si="132"/>
        <v>950000</v>
      </c>
      <c r="AP90" s="56">
        <f t="shared" si="120"/>
        <v>126086.66799389475</v>
      </c>
      <c r="AQ90" s="12">
        <f t="shared" si="132"/>
        <v>950000</v>
      </c>
      <c r="AR90" s="56">
        <f>SUM(AR91)</f>
        <v>126086.66799389475</v>
      </c>
      <c r="AS90" s="56">
        <f t="shared" ref="AS90:BF90" si="133">SUM(AS91)</f>
        <v>0</v>
      </c>
      <c r="AT90" s="56">
        <f t="shared" si="133"/>
        <v>31184.26</v>
      </c>
      <c r="AU90" s="56">
        <f t="shared" si="133"/>
        <v>0</v>
      </c>
      <c r="AV90" s="56">
        <f t="shared" si="133"/>
        <v>4913.33</v>
      </c>
      <c r="AW90" s="56">
        <f t="shared" si="133"/>
        <v>0</v>
      </c>
      <c r="AX90" s="56">
        <f t="shared" si="133"/>
        <v>130999.99799389475</v>
      </c>
      <c r="AY90" s="56">
        <f t="shared" si="133"/>
        <v>31419.26</v>
      </c>
      <c r="AZ90" s="56">
        <f t="shared" si="133"/>
        <v>300000</v>
      </c>
      <c r="BA90" s="56">
        <f t="shared" si="133"/>
        <v>200000</v>
      </c>
      <c r="BB90" s="56">
        <f t="shared" si="133"/>
        <v>0</v>
      </c>
      <c r="BC90" s="56">
        <f t="shared" si="133"/>
        <v>0</v>
      </c>
      <c r="BD90" s="56">
        <f t="shared" si="133"/>
        <v>300000</v>
      </c>
      <c r="BE90" s="56">
        <f t="shared" si="133"/>
        <v>0</v>
      </c>
      <c r="BF90" s="56">
        <f t="shared" si="133"/>
        <v>600000</v>
      </c>
      <c r="BG90" s="179"/>
    </row>
    <row r="91" spans="1:59" x14ac:dyDescent="0.2">
      <c r="A91" s="13"/>
      <c r="B91" s="13"/>
      <c r="C91" s="13"/>
      <c r="D91" s="13"/>
      <c r="E91" s="13"/>
      <c r="F91" s="13"/>
      <c r="G91" s="13"/>
      <c r="H91" s="44" t="s">
        <v>432</v>
      </c>
      <c r="I91" s="51">
        <v>663</v>
      </c>
      <c r="J91" s="31" t="s">
        <v>413</v>
      </c>
      <c r="K91" s="9"/>
      <c r="L91" s="9"/>
      <c r="M91" s="15"/>
      <c r="N91" s="15"/>
      <c r="O91" s="15"/>
      <c r="P91" s="15"/>
      <c r="Q91" s="15"/>
      <c r="R91" s="15"/>
      <c r="S91" s="15"/>
      <c r="T91" s="15"/>
      <c r="U91" s="27"/>
      <c r="V91" s="27"/>
      <c r="W91" s="15"/>
      <c r="X91" s="15"/>
      <c r="Y91" s="15"/>
      <c r="Z91" s="15"/>
      <c r="AA91" s="43"/>
      <c r="AB91" s="43"/>
      <c r="AC91" s="43"/>
      <c r="AD91" s="43"/>
      <c r="AE91" s="43"/>
      <c r="AF91" s="43"/>
      <c r="AG91" s="15"/>
      <c r="AH91" s="15"/>
      <c r="AI91" s="15"/>
      <c r="AJ91" s="15"/>
      <c r="AK91" s="15"/>
      <c r="AL91" s="15">
        <f>SUM(AL93)</f>
        <v>600000</v>
      </c>
      <c r="AM91" s="15">
        <f>SUM(AM93)</f>
        <v>350000</v>
      </c>
      <c r="AN91" s="15">
        <f>SUM(AN93)</f>
        <v>0</v>
      </c>
      <c r="AO91" s="15">
        <f>SUM(AO93)</f>
        <v>950000</v>
      </c>
      <c r="AP91" s="56">
        <f t="shared" si="120"/>
        <v>126086.66799389475</v>
      </c>
      <c r="AQ91" s="15">
        <f t="shared" ref="AQ91:AX91" si="134">SUM(AQ93)</f>
        <v>950000</v>
      </c>
      <c r="AR91" s="56">
        <f t="shared" si="134"/>
        <v>126086.66799389475</v>
      </c>
      <c r="AS91" s="56">
        <f t="shared" si="134"/>
        <v>0</v>
      </c>
      <c r="AT91" s="56">
        <f t="shared" si="134"/>
        <v>31184.26</v>
      </c>
      <c r="AU91" s="56">
        <f t="shared" si="134"/>
        <v>0</v>
      </c>
      <c r="AV91" s="56">
        <f t="shared" si="134"/>
        <v>4913.33</v>
      </c>
      <c r="AW91" s="56">
        <f t="shared" si="134"/>
        <v>0</v>
      </c>
      <c r="AX91" s="56">
        <f t="shared" si="134"/>
        <v>130999.99799389475</v>
      </c>
      <c r="AY91" s="56">
        <f>SUM(AY92:AY93)</f>
        <v>31419.26</v>
      </c>
      <c r="AZ91" s="56">
        <f>SUM(AZ92:AZ93)</f>
        <v>300000</v>
      </c>
      <c r="BA91" s="56">
        <f t="shared" ref="BA91:BF91" si="135">SUM(BA92:BA93)</f>
        <v>200000</v>
      </c>
      <c r="BB91" s="56">
        <f t="shared" si="135"/>
        <v>0</v>
      </c>
      <c r="BC91" s="56">
        <f t="shared" si="135"/>
        <v>0</v>
      </c>
      <c r="BD91" s="56">
        <f t="shared" si="135"/>
        <v>300000</v>
      </c>
      <c r="BE91" s="56">
        <f t="shared" si="135"/>
        <v>0</v>
      </c>
      <c r="BF91" s="56">
        <f t="shared" si="135"/>
        <v>600000</v>
      </c>
    </row>
    <row r="92" spans="1:59" x14ac:dyDescent="0.2">
      <c r="A92" s="13"/>
      <c r="B92" s="13"/>
      <c r="C92" s="13"/>
      <c r="D92" s="13"/>
      <c r="E92" s="13"/>
      <c r="F92" s="13"/>
      <c r="G92" s="13"/>
      <c r="H92" s="44"/>
      <c r="I92" s="51">
        <v>66314</v>
      </c>
      <c r="J92" s="31" t="s">
        <v>483</v>
      </c>
      <c r="K92" s="9"/>
      <c r="L92" s="9"/>
      <c r="M92" s="15"/>
      <c r="N92" s="15"/>
      <c r="O92" s="15"/>
      <c r="P92" s="15"/>
      <c r="Q92" s="15"/>
      <c r="R92" s="15"/>
      <c r="S92" s="15"/>
      <c r="T92" s="15"/>
      <c r="U92" s="27"/>
      <c r="V92" s="27"/>
      <c r="W92" s="15"/>
      <c r="X92" s="15"/>
      <c r="Y92" s="15"/>
      <c r="Z92" s="15"/>
      <c r="AA92" s="43"/>
      <c r="AB92" s="43"/>
      <c r="AC92" s="43"/>
      <c r="AD92" s="43"/>
      <c r="AE92" s="43"/>
      <c r="AF92" s="43"/>
      <c r="AG92" s="15"/>
      <c r="AH92" s="15"/>
      <c r="AI92" s="15"/>
      <c r="AJ92" s="15"/>
      <c r="AK92" s="15"/>
      <c r="AL92" s="15"/>
      <c r="AM92" s="15"/>
      <c r="AN92" s="15"/>
      <c r="AO92" s="15"/>
      <c r="AP92" s="56"/>
      <c r="AQ92" s="15"/>
      <c r="AR92" s="56"/>
      <c r="AS92" s="56"/>
      <c r="AT92" s="56"/>
      <c r="AU92" s="56"/>
      <c r="AV92" s="56"/>
      <c r="AW92" s="56"/>
      <c r="AX92" s="56"/>
      <c r="AY92" s="56">
        <v>235</v>
      </c>
      <c r="AZ92" s="26"/>
      <c r="BA92" s="26"/>
      <c r="BB92" s="15"/>
      <c r="BC92" s="15"/>
      <c r="BD92" s="15"/>
      <c r="BE92" s="15"/>
      <c r="BF92" s="68">
        <f t="shared" si="110"/>
        <v>0</v>
      </c>
    </row>
    <row r="93" spans="1:59" x14ac:dyDescent="0.2">
      <c r="A93" s="13"/>
      <c r="B93" s="13"/>
      <c r="C93" s="13"/>
      <c r="D93" s="13"/>
      <c r="E93" s="13"/>
      <c r="F93" s="13"/>
      <c r="G93" s="13"/>
      <c r="H93" s="44"/>
      <c r="I93" s="51">
        <v>66322</v>
      </c>
      <c r="J93" s="31" t="s">
        <v>411</v>
      </c>
      <c r="K93" s="9"/>
      <c r="L93" s="9"/>
      <c r="M93" s="15"/>
      <c r="N93" s="15"/>
      <c r="O93" s="15"/>
      <c r="P93" s="15"/>
      <c r="Q93" s="15"/>
      <c r="R93" s="15"/>
      <c r="S93" s="15"/>
      <c r="T93" s="15"/>
      <c r="U93" s="27"/>
      <c r="V93" s="27"/>
      <c r="W93" s="15"/>
      <c r="X93" s="15"/>
      <c r="Y93" s="15"/>
      <c r="Z93" s="15"/>
      <c r="AA93" s="43"/>
      <c r="AB93" s="43"/>
      <c r="AC93" s="43"/>
      <c r="AD93" s="43"/>
      <c r="AE93" s="43"/>
      <c r="AF93" s="43"/>
      <c r="AG93" s="15"/>
      <c r="AH93" s="15"/>
      <c r="AI93" s="15"/>
      <c r="AJ93" s="15"/>
      <c r="AK93" s="15"/>
      <c r="AL93" s="15">
        <v>600000</v>
      </c>
      <c r="AM93" s="15">
        <v>350000</v>
      </c>
      <c r="AN93" s="15"/>
      <c r="AO93" s="15">
        <f t="shared" ref="AO93" si="136">SUM(AL93+AM93-AN93)</f>
        <v>950000</v>
      </c>
      <c r="AP93" s="56">
        <f t="shared" si="120"/>
        <v>126086.66799389475</v>
      </c>
      <c r="AQ93" s="15">
        <v>950000</v>
      </c>
      <c r="AR93" s="56">
        <f t="shared" si="123"/>
        <v>126086.66799389475</v>
      </c>
      <c r="AS93" s="12"/>
      <c r="AT93" s="39">
        <v>31184.26</v>
      </c>
      <c r="AU93" s="15"/>
      <c r="AV93" s="12">
        <v>4913.33</v>
      </c>
      <c r="AW93" s="64"/>
      <c r="AX93" s="47">
        <f t="shared" si="111"/>
        <v>130999.99799389475</v>
      </c>
      <c r="AY93" s="56">
        <v>31184.26</v>
      </c>
      <c r="AZ93" s="26">
        <v>300000</v>
      </c>
      <c r="BA93" s="26">
        <v>200000</v>
      </c>
      <c r="BB93" s="15"/>
      <c r="BC93" s="15"/>
      <c r="BD93" s="15">
        <v>300000</v>
      </c>
      <c r="BE93" s="15"/>
      <c r="BF93" s="68">
        <f t="shared" si="110"/>
        <v>600000</v>
      </c>
      <c r="BG93" s="176">
        <v>200000</v>
      </c>
    </row>
    <row r="94" spans="1:59" ht="13.5" thickBot="1" x14ac:dyDescent="0.25">
      <c r="H94" s="59" t="s">
        <v>471</v>
      </c>
      <c r="I94" s="62">
        <v>92</v>
      </c>
      <c r="J94" s="63" t="s">
        <v>444</v>
      </c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53"/>
      <c r="V94" s="53"/>
      <c r="W94" s="25"/>
      <c r="X94" s="25"/>
      <c r="Y94" s="25"/>
      <c r="Z94" s="25"/>
      <c r="AA94" s="54"/>
      <c r="AB94" s="54"/>
      <c r="AC94" s="54"/>
      <c r="AD94" s="54"/>
      <c r="AE94" s="54"/>
      <c r="AF94" s="54"/>
      <c r="AG94" s="25"/>
      <c r="AH94" s="25"/>
      <c r="AI94" s="25"/>
      <c r="AJ94" s="25">
        <v>1000000</v>
      </c>
      <c r="AK94" s="25">
        <v>100000</v>
      </c>
      <c r="AL94" s="25">
        <v>1230204.21</v>
      </c>
      <c r="AM94" s="25"/>
      <c r="AN94" s="25"/>
      <c r="AO94" s="25">
        <f t="shared" si="122"/>
        <v>1230204.21</v>
      </c>
      <c r="AP94" s="57">
        <f t="shared" si="120"/>
        <v>163276.15767469638</v>
      </c>
      <c r="AQ94" s="25">
        <v>450000</v>
      </c>
      <c r="AR94" s="57">
        <f t="shared" si="123"/>
        <v>59725.263786581723</v>
      </c>
      <c r="AS94" s="40">
        <v>565000</v>
      </c>
      <c r="AT94" s="58">
        <v>74988.39</v>
      </c>
      <c r="AU94" s="40">
        <v>600000</v>
      </c>
      <c r="AV94" s="40">
        <v>71646.210000000006</v>
      </c>
      <c r="AW94" s="66"/>
      <c r="AX94" s="67">
        <f t="shared" si="111"/>
        <v>131371.47378658172</v>
      </c>
      <c r="AY94" s="57">
        <v>131371.47</v>
      </c>
      <c r="AZ94" s="69">
        <v>198833.77</v>
      </c>
      <c r="BA94" s="69"/>
      <c r="BB94" s="25"/>
      <c r="BC94" s="25"/>
      <c r="BD94" s="25"/>
      <c r="BE94" s="25"/>
      <c r="BF94" s="68">
        <f t="shared" si="110"/>
        <v>198833.77</v>
      </c>
    </row>
    <row r="96" spans="1:59" x14ac:dyDescent="0.2">
      <c r="BG96" s="176">
        <f>SUM(BG10:BG94)</f>
        <v>986865.81</v>
      </c>
    </row>
    <row r="98" spans="35:51" x14ac:dyDescent="0.2">
      <c r="AX98" s="5"/>
      <c r="AY98" s="55"/>
    </row>
    <row r="107" spans="35:51" x14ac:dyDescent="0.2">
      <c r="AI107" s="5">
        <v>18000</v>
      </c>
    </row>
    <row r="117" spans="35:35" x14ac:dyDescent="0.2">
      <c r="AI117" s="5">
        <v>40000</v>
      </c>
    </row>
    <row r="134" spans="35:35" x14ac:dyDescent="0.2">
      <c r="AI134" s="5">
        <v>0</v>
      </c>
    </row>
    <row r="135" spans="35:35" x14ac:dyDescent="0.2">
      <c r="AI135" s="5">
        <v>0</v>
      </c>
    </row>
    <row r="136" spans="35:35" x14ac:dyDescent="0.2">
      <c r="AI136" s="5">
        <v>30000</v>
      </c>
    </row>
    <row r="137" spans="35:35" x14ac:dyDescent="0.2">
      <c r="AI137" s="5">
        <v>32000</v>
      </c>
    </row>
    <row r="177" spans="35:35" x14ac:dyDescent="0.2">
      <c r="AI177" s="5">
        <v>0</v>
      </c>
    </row>
    <row r="202" spans="35:35" x14ac:dyDescent="0.2">
      <c r="AI202" s="5">
        <v>0</v>
      </c>
    </row>
    <row r="217" spans="35:35" x14ac:dyDescent="0.2">
      <c r="AI217" s="5">
        <v>200000</v>
      </c>
    </row>
    <row r="296" spans="35:35" x14ac:dyDescent="0.2">
      <c r="AI296" s="5">
        <v>0</v>
      </c>
    </row>
    <row r="319" spans="35:35" x14ac:dyDescent="0.2">
      <c r="AI319" s="5">
        <v>250000</v>
      </c>
    </row>
    <row r="326" spans="35:35" x14ac:dyDescent="0.2">
      <c r="AI326" s="5">
        <v>720000</v>
      </c>
    </row>
    <row r="331" spans="35:35" x14ac:dyDescent="0.2">
      <c r="AI331" s="5">
        <v>120000</v>
      </c>
    </row>
    <row r="348" spans="35:35" x14ac:dyDescent="0.2">
      <c r="AI348" s="5">
        <v>0</v>
      </c>
    </row>
    <row r="351" spans="35:35" x14ac:dyDescent="0.2">
      <c r="AI351" s="5">
        <v>0</v>
      </c>
    </row>
    <row r="352" spans="35:35" x14ac:dyDescent="0.2">
      <c r="AI352" s="5">
        <v>0</v>
      </c>
    </row>
    <row r="353" spans="35:35" x14ac:dyDescent="0.2">
      <c r="AI353" s="5">
        <v>0</v>
      </c>
    </row>
    <row r="354" spans="35:35" x14ac:dyDescent="0.2">
      <c r="AI354" s="5">
        <v>0</v>
      </c>
    </row>
    <row r="355" spans="35:35" x14ac:dyDescent="0.2">
      <c r="AI355" s="5">
        <v>0</v>
      </c>
    </row>
    <row r="356" spans="35:35" x14ac:dyDescent="0.2">
      <c r="AI356" s="5">
        <v>0</v>
      </c>
    </row>
    <row r="357" spans="35:35" x14ac:dyDescent="0.2">
      <c r="AI357" s="5">
        <v>0</v>
      </c>
    </row>
  </sheetData>
  <phoneticPr fontId="0" type="noConversion"/>
  <pageMargins left="0.74803149606299213" right="0.55118110236220474" top="0.98425196850393704" bottom="0.98425196850393704" header="0.51181102362204722" footer="0.51181102362204722"/>
  <pageSetup paperSize="9" scale="62" fitToHeight="0" orientation="landscape" verticalDpi="300" r:id="rId1"/>
  <headerFooter alignWithMargins="0">
    <oddHeader>&amp;A</oddHeader>
    <oddFooter>Stranica &amp;P od &amp;N</oddFooter>
  </headerFooter>
  <rowBreaks count="2" manualBreakCount="2">
    <brk id="33" max="55" man="1"/>
    <brk id="61" max="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446"/>
  <sheetViews>
    <sheetView tabSelected="1" zoomScaleSheetLayoutView="130" workbookViewId="0">
      <selection activeCell="BL109" sqref="BL109"/>
    </sheetView>
  </sheetViews>
  <sheetFormatPr defaultRowHeight="12.75" x14ac:dyDescent="0.2"/>
  <cols>
    <col min="1" max="1" width="7.5703125" customWidth="1"/>
    <col min="2" max="2" width="6" customWidth="1"/>
    <col min="3" max="8" width="0" hidden="1" customWidth="1"/>
    <col min="9" max="9" width="15" customWidth="1"/>
    <col min="10" max="10" width="47.5703125" customWidth="1"/>
    <col min="11" max="24" width="8.85546875" hidden="1" customWidth="1"/>
    <col min="25" max="25" width="13.42578125" hidden="1" customWidth="1"/>
    <col min="26" max="26" width="11.85546875" hidden="1" customWidth="1"/>
    <col min="27" max="27" width="11.7109375" hidden="1" customWidth="1"/>
    <col min="28" max="28" width="11.5703125" hidden="1" customWidth="1"/>
    <col min="29" max="30" width="10.7109375" hidden="1" customWidth="1"/>
    <col min="31" max="32" width="12.28515625" hidden="1" customWidth="1"/>
    <col min="33" max="33" width="13.140625" hidden="1" customWidth="1"/>
    <col min="34" max="34" width="13.85546875" style="77" hidden="1" customWidth="1"/>
    <col min="35" max="35" width="15.42578125" style="77" hidden="1" customWidth="1"/>
    <col min="36" max="36" width="14.28515625" style="5" hidden="1" customWidth="1"/>
    <col min="37" max="37" width="13.5703125" style="77" hidden="1" customWidth="1"/>
    <col min="38" max="39" width="12.7109375" style="77" hidden="1" customWidth="1"/>
    <col min="40" max="41" width="18.140625" hidden="1" customWidth="1"/>
    <col min="42" max="49" width="14.42578125" style="5" hidden="1" customWidth="1"/>
    <col min="50" max="50" width="16.42578125" style="5" hidden="1" customWidth="1"/>
    <col min="51" max="51" width="14.140625" style="5" hidden="1" customWidth="1"/>
    <col min="52" max="52" width="15.140625" style="5" hidden="1" customWidth="1"/>
    <col min="53" max="55" width="17.7109375" style="5" hidden="1" customWidth="1"/>
    <col min="56" max="56" width="13.28515625" style="5" hidden="1" customWidth="1"/>
    <col min="57" max="57" width="15.140625" style="5" hidden="1" customWidth="1"/>
    <col min="58" max="58" width="14.28515625" hidden="1" customWidth="1"/>
    <col min="59" max="59" width="15.85546875" style="5" hidden="1" customWidth="1"/>
    <col min="60" max="60" width="15.7109375" style="5" customWidth="1"/>
    <col min="61" max="61" width="15.7109375" style="5" hidden="1" customWidth="1"/>
    <col min="62" max="62" width="13.5703125" style="5" hidden="1" customWidth="1"/>
    <col min="63" max="63" width="14.140625" style="5" hidden="1" customWidth="1"/>
    <col min="64" max="64" width="15.28515625" style="5" customWidth="1"/>
    <col min="65" max="65" width="16" style="5" customWidth="1"/>
    <col min="66" max="66" width="13.5703125" style="5" customWidth="1"/>
    <col min="67" max="67" width="19" style="5" customWidth="1"/>
    <col min="68" max="68" width="14.28515625" style="5" customWidth="1"/>
    <col min="69" max="69" width="13.28515625" style="5" customWidth="1"/>
    <col min="70" max="70" width="9.140625" style="5"/>
    <col min="71" max="71" width="20.42578125" customWidth="1"/>
  </cols>
  <sheetData>
    <row r="1" spans="1:67" x14ac:dyDescent="0.2">
      <c r="A1" s="74" t="s">
        <v>214</v>
      </c>
      <c r="B1" s="75"/>
      <c r="C1" s="75"/>
      <c r="D1" s="75"/>
      <c r="E1" s="75"/>
      <c r="F1" s="75"/>
      <c r="G1" s="75"/>
      <c r="H1" s="75"/>
      <c r="I1" s="74"/>
      <c r="J1" s="76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6"/>
      <c r="W1" s="76"/>
      <c r="X1" s="77"/>
      <c r="Y1" s="77"/>
      <c r="Z1" s="77"/>
      <c r="AA1" s="77"/>
      <c r="AB1" s="77"/>
      <c r="AC1" s="77"/>
      <c r="AD1" s="77"/>
      <c r="AE1" s="77"/>
      <c r="AF1" s="77"/>
      <c r="AG1" s="78"/>
    </row>
    <row r="2" spans="1:67" x14ac:dyDescent="0.2">
      <c r="A2" s="74" t="s">
        <v>184</v>
      </c>
      <c r="B2" s="75"/>
      <c r="C2" s="75"/>
      <c r="D2" s="75"/>
      <c r="E2" s="75"/>
      <c r="F2" s="75"/>
      <c r="G2" s="75"/>
      <c r="H2" s="75"/>
      <c r="I2" s="74"/>
      <c r="J2" s="76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6"/>
      <c r="W2" s="76"/>
      <c r="X2" s="77"/>
      <c r="Y2" s="77"/>
      <c r="Z2" s="77"/>
      <c r="AA2" s="77"/>
      <c r="AB2" s="77"/>
      <c r="AC2" s="77"/>
      <c r="AD2" s="77"/>
      <c r="AE2" s="77"/>
      <c r="AF2" s="77"/>
      <c r="AG2" s="78"/>
      <c r="AN2" s="79">
        <v>7.5345000000000004</v>
      </c>
      <c r="AO2" s="5"/>
      <c r="BH2" s="5">
        <v>2471820.77</v>
      </c>
    </row>
    <row r="3" spans="1:67" ht="13.5" thickBot="1" x14ac:dyDescent="0.25">
      <c r="A3" s="76"/>
      <c r="B3" s="75"/>
      <c r="C3" s="75"/>
      <c r="D3" s="75"/>
      <c r="E3" s="75"/>
      <c r="F3" s="75"/>
      <c r="G3" s="75"/>
      <c r="H3" s="75"/>
      <c r="I3" s="80"/>
      <c r="J3" s="76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6"/>
      <c r="W3" s="76"/>
      <c r="X3" s="77"/>
      <c r="Y3" s="77"/>
      <c r="Z3" s="77"/>
      <c r="AA3" s="77"/>
      <c r="AB3" s="77"/>
      <c r="AC3" s="77"/>
      <c r="AD3" s="77"/>
      <c r="AE3" s="77"/>
      <c r="AF3" s="77"/>
      <c r="AG3" s="78"/>
    </row>
    <row r="4" spans="1:67" ht="26.25" thickBot="1" x14ac:dyDescent="0.25">
      <c r="A4" s="158" t="s">
        <v>110</v>
      </c>
      <c r="B4" s="134" t="s">
        <v>367</v>
      </c>
      <c r="C4" s="135">
        <v>2</v>
      </c>
      <c r="D4" s="135">
        <v>3</v>
      </c>
      <c r="E4" s="135">
        <v>4</v>
      </c>
      <c r="F4" s="135">
        <v>5</v>
      </c>
      <c r="G4" s="135">
        <v>6</v>
      </c>
      <c r="H4" s="135">
        <v>7</v>
      </c>
      <c r="I4" s="136" t="s">
        <v>21</v>
      </c>
      <c r="J4" s="136" t="s">
        <v>22</v>
      </c>
      <c r="K4" s="137" t="s">
        <v>93</v>
      </c>
      <c r="L4" s="137" t="s">
        <v>107</v>
      </c>
      <c r="M4" s="138" t="s">
        <v>185</v>
      </c>
      <c r="N4" s="137" t="s">
        <v>108</v>
      </c>
      <c r="O4" s="137" t="s">
        <v>215</v>
      </c>
      <c r="P4" s="137" t="s">
        <v>208</v>
      </c>
      <c r="Q4" s="137" t="s">
        <v>234</v>
      </c>
      <c r="R4" s="137" t="s">
        <v>230</v>
      </c>
      <c r="S4" s="137" t="s">
        <v>209</v>
      </c>
      <c r="T4" s="137" t="s">
        <v>230</v>
      </c>
      <c r="U4" s="137" t="s">
        <v>235</v>
      </c>
      <c r="V4" s="139" t="s">
        <v>239</v>
      </c>
      <c r="W4" s="139" t="s">
        <v>210</v>
      </c>
      <c r="X4" s="127" t="s">
        <v>235</v>
      </c>
      <c r="Y4" s="127" t="s">
        <v>250</v>
      </c>
      <c r="Z4" s="127" t="s">
        <v>250</v>
      </c>
      <c r="AA4" s="127" t="s">
        <v>300</v>
      </c>
      <c r="AB4" s="127" t="s">
        <v>288</v>
      </c>
      <c r="AC4" s="127" t="s">
        <v>350</v>
      </c>
      <c r="AD4" s="127"/>
      <c r="AE4" s="48" t="s">
        <v>361</v>
      </c>
      <c r="AF4" s="48" t="s">
        <v>359</v>
      </c>
      <c r="AG4" s="140" t="s">
        <v>387</v>
      </c>
      <c r="AH4" s="127" t="s">
        <v>376</v>
      </c>
      <c r="AI4" s="127" t="s">
        <v>382</v>
      </c>
      <c r="AJ4" s="127" t="s">
        <v>230</v>
      </c>
      <c r="AK4" s="127" t="s">
        <v>311</v>
      </c>
      <c r="AL4" s="127" t="s">
        <v>361</v>
      </c>
      <c r="AM4" s="127" t="s">
        <v>359</v>
      </c>
      <c r="AN4" s="127" t="s">
        <v>403</v>
      </c>
      <c r="AO4" s="127" t="s">
        <v>445</v>
      </c>
      <c r="AP4" s="127" t="s">
        <v>430</v>
      </c>
      <c r="AQ4" s="127"/>
      <c r="AR4" s="155" t="s">
        <v>446</v>
      </c>
      <c r="AS4" s="127" t="s">
        <v>376</v>
      </c>
      <c r="AT4" s="127" t="s">
        <v>376</v>
      </c>
      <c r="AU4" s="127" t="s">
        <v>461</v>
      </c>
      <c r="AV4" s="127" t="s">
        <v>359</v>
      </c>
      <c r="AW4" s="155" t="s">
        <v>446</v>
      </c>
      <c r="AX4" s="127"/>
      <c r="AY4" s="127"/>
      <c r="AZ4" s="127"/>
      <c r="BA4" s="127"/>
      <c r="BB4" s="127"/>
      <c r="BC4" s="127"/>
      <c r="BD4" s="141"/>
      <c r="BE4" s="141"/>
      <c r="BF4" s="175"/>
      <c r="BG4" s="141" t="s">
        <v>484</v>
      </c>
      <c r="BH4" s="48" t="s">
        <v>486</v>
      </c>
      <c r="BI4" s="48" t="s">
        <v>506</v>
      </c>
      <c r="BJ4" s="48" t="s">
        <v>487</v>
      </c>
      <c r="BK4" s="48" t="s">
        <v>488</v>
      </c>
      <c r="BL4" s="48" t="s">
        <v>487</v>
      </c>
      <c r="BM4" s="48" t="s">
        <v>488</v>
      </c>
      <c r="BN4" s="142" t="s">
        <v>517</v>
      </c>
    </row>
    <row r="5" spans="1:67" x14ac:dyDescent="0.2">
      <c r="A5" s="159"/>
      <c r="B5" s="174"/>
      <c r="C5" s="131"/>
      <c r="D5" s="131"/>
      <c r="E5" s="131"/>
      <c r="F5" s="131"/>
      <c r="G5" s="131"/>
      <c r="H5" s="131"/>
      <c r="I5" s="132" t="s">
        <v>23</v>
      </c>
      <c r="J5" s="121"/>
      <c r="K5" s="122" t="e">
        <f t="shared" ref="K5:Z5" si="0">SUM(K6)</f>
        <v>#REF!</v>
      </c>
      <c r="L5" s="122" t="e">
        <f t="shared" si="0"/>
        <v>#REF!</v>
      </c>
      <c r="M5" s="122" t="e">
        <f t="shared" si="0"/>
        <v>#REF!</v>
      </c>
      <c r="N5" s="122" t="e">
        <f t="shared" si="0"/>
        <v>#REF!</v>
      </c>
      <c r="O5" s="122" t="e">
        <f t="shared" si="0"/>
        <v>#REF!</v>
      </c>
      <c r="P5" s="122" t="e">
        <f t="shared" si="0"/>
        <v>#REF!</v>
      </c>
      <c r="Q5" s="122" t="e">
        <f t="shared" si="0"/>
        <v>#REF!</v>
      </c>
      <c r="R5" s="122" t="e">
        <f t="shared" si="0"/>
        <v>#REF!</v>
      </c>
      <c r="S5" s="122" t="e">
        <f t="shared" si="0"/>
        <v>#REF!</v>
      </c>
      <c r="T5" s="122" t="e">
        <f t="shared" si="0"/>
        <v>#REF!</v>
      </c>
      <c r="U5" s="122" t="e">
        <f t="shared" si="0"/>
        <v>#REF!</v>
      </c>
      <c r="V5" s="122" t="e">
        <f t="shared" si="0"/>
        <v>#DIV/0!</v>
      </c>
      <c r="W5" s="122" t="e">
        <f t="shared" si="0"/>
        <v>#REF!</v>
      </c>
      <c r="X5" s="122" t="e">
        <f t="shared" si="0"/>
        <v>#REF!</v>
      </c>
      <c r="Y5" s="122" t="e">
        <f t="shared" si="0"/>
        <v>#REF!</v>
      </c>
      <c r="Z5" s="122" t="e">
        <f t="shared" si="0"/>
        <v>#REF!</v>
      </c>
      <c r="AA5" s="122" t="e">
        <f>SUM(AA6)</f>
        <v>#REF!</v>
      </c>
      <c r="AB5" s="122" t="e">
        <f t="shared" ref="AB5" si="1">SUM(AB6)</f>
        <v>#REF!</v>
      </c>
      <c r="AC5" s="122" t="e">
        <f>SUM(AC6)</f>
        <v>#REF!</v>
      </c>
      <c r="AD5" s="122" t="e">
        <f>SUM(AD6)</f>
        <v>#REF!</v>
      </c>
      <c r="AE5" s="122" t="e">
        <f t="shared" ref="AE5:AQ5" si="2">SUM(AE6)</f>
        <v>#REF!</v>
      </c>
      <c r="AF5" s="122" t="e">
        <f t="shared" si="2"/>
        <v>#REF!</v>
      </c>
      <c r="AG5" s="122" t="e">
        <f t="shared" si="2"/>
        <v>#REF!</v>
      </c>
      <c r="AH5" s="122" t="e">
        <f t="shared" si="2"/>
        <v>#REF!</v>
      </c>
      <c r="AI5" s="122" t="e">
        <f t="shared" si="2"/>
        <v>#REF!</v>
      </c>
      <c r="AJ5" s="122" t="e">
        <f t="shared" si="2"/>
        <v>#REF!</v>
      </c>
      <c r="AK5" s="122" t="e">
        <f t="shared" si="2"/>
        <v>#REF!</v>
      </c>
      <c r="AL5" s="122" t="e">
        <f t="shared" si="2"/>
        <v>#REF!</v>
      </c>
      <c r="AM5" s="122" t="e">
        <f t="shared" si="2"/>
        <v>#REF!</v>
      </c>
      <c r="AN5" s="122" t="e">
        <f t="shared" si="2"/>
        <v>#REF!</v>
      </c>
      <c r="AO5" s="122">
        <v>1595747.78</v>
      </c>
      <c r="AP5" s="122" t="e">
        <f t="shared" si="2"/>
        <v>#REF!</v>
      </c>
      <c r="AQ5" s="122" t="e">
        <f t="shared" si="2"/>
        <v>#REF!</v>
      </c>
      <c r="AR5" s="122">
        <f t="shared" ref="AR5:BN5" si="3">SUM(AR6)</f>
        <v>1754927.3342623927</v>
      </c>
      <c r="AS5" s="122">
        <f t="shared" ref="AS5" si="4">SUM(AS6)</f>
        <v>0</v>
      </c>
      <c r="AT5" s="122">
        <f t="shared" si="3"/>
        <v>464153.35</v>
      </c>
      <c r="AU5" s="122">
        <f t="shared" si="3"/>
        <v>384219.67</v>
      </c>
      <c r="AV5" s="122">
        <f t="shared" si="3"/>
        <v>72345.100000000006</v>
      </c>
      <c r="AW5" s="122">
        <f t="shared" si="3"/>
        <v>2066801.9042623925</v>
      </c>
      <c r="AX5" s="122">
        <f t="shared" si="3"/>
        <v>0</v>
      </c>
      <c r="AY5" s="122">
        <f t="shared" si="3"/>
        <v>0</v>
      </c>
      <c r="AZ5" s="122">
        <f t="shared" si="3"/>
        <v>0</v>
      </c>
      <c r="BA5" s="122">
        <f t="shared" si="3"/>
        <v>0</v>
      </c>
      <c r="BB5" s="122">
        <f t="shared" si="3"/>
        <v>0</v>
      </c>
      <c r="BC5" s="122">
        <f t="shared" si="3"/>
        <v>0</v>
      </c>
      <c r="BD5" s="122">
        <f t="shared" si="3"/>
        <v>0</v>
      </c>
      <c r="BE5" s="122">
        <f t="shared" si="3"/>
        <v>2042942.6408739793</v>
      </c>
      <c r="BF5" s="122">
        <f t="shared" si="3"/>
        <v>0</v>
      </c>
      <c r="BG5" s="122">
        <f t="shared" si="3"/>
        <v>741227.2699999999</v>
      </c>
      <c r="BH5" s="122">
        <f t="shared" si="3"/>
        <v>2471820.77</v>
      </c>
      <c r="BI5" s="122">
        <f t="shared" si="3"/>
        <v>351281.32999999996</v>
      </c>
      <c r="BJ5" s="122">
        <f t="shared" si="3"/>
        <v>2000</v>
      </c>
      <c r="BK5" s="122">
        <f t="shared" si="3"/>
        <v>2000</v>
      </c>
      <c r="BL5" s="122">
        <f t="shared" si="3"/>
        <v>2246089</v>
      </c>
      <c r="BM5" s="122">
        <f t="shared" si="3"/>
        <v>824300</v>
      </c>
      <c r="BN5" s="122">
        <f t="shared" si="3"/>
        <v>3893609.77</v>
      </c>
    </row>
    <row r="6" spans="1:67" x14ac:dyDescent="0.2">
      <c r="A6" s="160"/>
      <c r="B6" s="165"/>
      <c r="C6" s="81"/>
      <c r="D6" s="81"/>
      <c r="E6" s="81"/>
      <c r="F6" s="81"/>
      <c r="G6" s="81"/>
      <c r="H6" s="81"/>
      <c r="I6" s="82" t="s">
        <v>24</v>
      </c>
      <c r="J6" s="84" t="s">
        <v>121</v>
      </c>
      <c r="K6" s="83" t="e">
        <f>SUM(K7+#REF!+K26)</f>
        <v>#REF!</v>
      </c>
      <c r="L6" s="83" t="e">
        <f>SUM(L7+#REF!+L26)</f>
        <v>#REF!</v>
      </c>
      <c r="M6" s="83" t="e">
        <f>SUM(M7+#REF!+M26)</f>
        <v>#REF!</v>
      </c>
      <c r="N6" s="83" t="e">
        <f t="shared" ref="N6:X6" si="5">SUM(N7+N26)</f>
        <v>#REF!</v>
      </c>
      <c r="O6" s="83" t="e">
        <f t="shared" si="5"/>
        <v>#REF!</v>
      </c>
      <c r="P6" s="83" t="e">
        <f t="shared" si="5"/>
        <v>#REF!</v>
      </c>
      <c r="Q6" s="83" t="e">
        <f t="shared" si="5"/>
        <v>#REF!</v>
      </c>
      <c r="R6" s="83" t="e">
        <f t="shared" si="5"/>
        <v>#REF!</v>
      </c>
      <c r="S6" s="83" t="e">
        <f t="shared" si="5"/>
        <v>#REF!</v>
      </c>
      <c r="T6" s="83" t="e">
        <f t="shared" si="5"/>
        <v>#REF!</v>
      </c>
      <c r="U6" s="83" t="e">
        <f t="shared" si="5"/>
        <v>#REF!</v>
      </c>
      <c r="V6" s="83" t="e">
        <f t="shared" si="5"/>
        <v>#DIV/0!</v>
      </c>
      <c r="W6" s="83" t="e">
        <f t="shared" si="5"/>
        <v>#REF!</v>
      </c>
      <c r="X6" s="83" t="e">
        <f t="shared" si="5"/>
        <v>#REF!</v>
      </c>
      <c r="Y6" s="83" t="e">
        <f>SUM(Y7+Y26)</f>
        <v>#REF!</v>
      </c>
      <c r="Z6" s="83" t="e">
        <f>SUM(Z7+Z26)</f>
        <v>#REF!</v>
      </c>
      <c r="AA6" s="83" t="e">
        <f>SUM(AA7+AA26)</f>
        <v>#REF!</v>
      </c>
      <c r="AB6" s="83" t="e">
        <f t="shared" ref="AB6" si="6">SUM(AB7+AB26)</f>
        <v>#REF!</v>
      </c>
      <c r="AC6" s="83" t="e">
        <f>SUM(AC7+AC26)</f>
        <v>#REF!</v>
      </c>
      <c r="AD6" s="83" t="e">
        <f>SUM(AD7+AD26)</f>
        <v>#REF!</v>
      </c>
      <c r="AE6" s="83" t="e">
        <f t="shared" ref="AE6:AH6" si="7">SUM(AE7+AE26)</f>
        <v>#REF!</v>
      </c>
      <c r="AF6" s="83" t="e">
        <f t="shared" si="7"/>
        <v>#REF!</v>
      </c>
      <c r="AG6" s="83" t="e">
        <f t="shared" si="7"/>
        <v>#REF!</v>
      </c>
      <c r="AH6" s="83" t="e">
        <f t="shared" si="7"/>
        <v>#REF!</v>
      </c>
      <c r="AI6" s="83" t="e">
        <f>SUM(AI7+AI26)</f>
        <v>#REF!</v>
      </c>
      <c r="AJ6" s="83" t="e">
        <f>SUM(AJ7+AJ26)</f>
        <v>#REF!</v>
      </c>
      <c r="AK6" s="83" t="e">
        <f t="shared" ref="AK6:AQ6" si="8">SUM(AK7+AK26)</f>
        <v>#REF!</v>
      </c>
      <c r="AL6" s="83" t="e">
        <f t="shared" si="8"/>
        <v>#REF!</v>
      </c>
      <c r="AM6" s="83" t="e">
        <f t="shared" si="8"/>
        <v>#REF!</v>
      </c>
      <c r="AN6" s="83" t="e">
        <f t="shared" si="8"/>
        <v>#REF!</v>
      </c>
      <c r="AO6" s="83">
        <f t="shared" si="8"/>
        <v>1589775.2471962308</v>
      </c>
      <c r="AP6" s="83" t="e">
        <f t="shared" si="8"/>
        <v>#REF!</v>
      </c>
      <c r="AQ6" s="83" t="e">
        <f t="shared" si="8"/>
        <v>#REF!</v>
      </c>
      <c r="AR6" s="83">
        <f t="shared" ref="AR6:BN6" si="9">SUM(AR7+AR26)</f>
        <v>1754927.3342623927</v>
      </c>
      <c r="AS6" s="83">
        <f t="shared" ref="AS6:AT6" si="10">SUM(AS7+AS26)</f>
        <v>0</v>
      </c>
      <c r="AT6" s="83">
        <f t="shared" si="10"/>
        <v>464153.35</v>
      </c>
      <c r="AU6" s="83">
        <f t="shared" si="9"/>
        <v>384219.67</v>
      </c>
      <c r="AV6" s="83">
        <f t="shared" si="9"/>
        <v>72345.100000000006</v>
      </c>
      <c r="AW6" s="83">
        <f t="shared" si="9"/>
        <v>2066801.9042623925</v>
      </c>
      <c r="AX6" s="83">
        <f t="shared" si="9"/>
        <v>0</v>
      </c>
      <c r="AY6" s="83">
        <f t="shared" si="9"/>
        <v>0</v>
      </c>
      <c r="AZ6" s="83">
        <f t="shared" si="9"/>
        <v>0</v>
      </c>
      <c r="BA6" s="83">
        <f t="shared" si="9"/>
        <v>0</v>
      </c>
      <c r="BB6" s="83">
        <f t="shared" si="9"/>
        <v>0</v>
      </c>
      <c r="BC6" s="83">
        <f t="shared" si="9"/>
        <v>0</v>
      </c>
      <c r="BD6" s="83">
        <f t="shared" si="9"/>
        <v>0</v>
      </c>
      <c r="BE6" s="83">
        <f t="shared" si="9"/>
        <v>2042942.6408739793</v>
      </c>
      <c r="BF6" s="83">
        <f t="shared" si="9"/>
        <v>0</v>
      </c>
      <c r="BG6" s="83">
        <f t="shared" si="9"/>
        <v>741227.2699999999</v>
      </c>
      <c r="BH6" s="83">
        <f t="shared" si="9"/>
        <v>2471820.77</v>
      </c>
      <c r="BI6" s="83">
        <f t="shared" si="9"/>
        <v>351281.32999999996</v>
      </c>
      <c r="BJ6" s="83">
        <f t="shared" si="9"/>
        <v>2000</v>
      </c>
      <c r="BK6" s="83">
        <f t="shared" si="9"/>
        <v>2000</v>
      </c>
      <c r="BL6" s="83">
        <f t="shared" si="9"/>
        <v>2246089</v>
      </c>
      <c r="BM6" s="83">
        <f t="shared" si="9"/>
        <v>824300</v>
      </c>
      <c r="BN6" s="83">
        <f t="shared" si="9"/>
        <v>3893609.77</v>
      </c>
    </row>
    <row r="7" spans="1:67" x14ac:dyDescent="0.2">
      <c r="A7" s="161"/>
      <c r="B7" s="166"/>
      <c r="C7" s="85"/>
      <c r="D7" s="85"/>
      <c r="E7" s="85"/>
      <c r="F7" s="85"/>
      <c r="G7" s="85"/>
      <c r="H7" s="85"/>
      <c r="I7" s="86" t="s">
        <v>111</v>
      </c>
      <c r="J7" s="87" t="s">
        <v>112</v>
      </c>
      <c r="K7" s="88" t="e">
        <f t="shared" ref="K7:AQ7" si="11">SUM(K8)</f>
        <v>#REF!</v>
      </c>
      <c r="L7" s="88" t="e">
        <f t="shared" si="11"/>
        <v>#REF!</v>
      </c>
      <c r="M7" s="88" t="e">
        <f t="shared" si="11"/>
        <v>#REF!</v>
      </c>
      <c r="N7" s="88">
        <f t="shared" si="11"/>
        <v>128000</v>
      </c>
      <c r="O7" s="88">
        <f t="shared" si="11"/>
        <v>128000</v>
      </c>
      <c r="P7" s="88">
        <f t="shared" si="11"/>
        <v>128000</v>
      </c>
      <c r="Q7" s="88">
        <f t="shared" si="11"/>
        <v>128000</v>
      </c>
      <c r="R7" s="88">
        <f t="shared" si="11"/>
        <v>67838.38</v>
      </c>
      <c r="S7" s="88">
        <f t="shared" si="11"/>
        <v>135000</v>
      </c>
      <c r="T7" s="88">
        <f t="shared" si="11"/>
        <v>46004.140000000007</v>
      </c>
      <c r="U7" s="88">
        <f t="shared" si="11"/>
        <v>0</v>
      </c>
      <c r="V7" s="88">
        <f t="shared" si="11"/>
        <v>946.66666666666674</v>
      </c>
      <c r="W7" s="88">
        <f t="shared" si="11"/>
        <v>220000</v>
      </c>
      <c r="X7" s="88">
        <f t="shared" si="11"/>
        <v>160000</v>
      </c>
      <c r="Y7" s="88">
        <f t="shared" si="11"/>
        <v>210000</v>
      </c>
      <c r="Z7" s="88">
        <f t="shared" si="11"/>
        <v>193000</v>
      </c>
      <c r="AA7" s="88">
        <f t="shared" si="11"/>
        <v>160000</v>
      </c>
      <c r="AB7" s="88">
        <f t="shared" si="11"/>
        <v>78432.05</v>
      </c>
      <c r="AC7" s="88">
        <f t="shared" si="11"/>
        <v>160000</v>
      </c>
      <c r="AD7" s="88">
        <f t="shared" si="11"/>
        <v>150000</v>
      </c>
      <c r="AE7" s="88">
        <f t="shared" si="11"/>
        <v>0</v>
      </c>
      <c r="AF7" s="88">
        <f t="shared" si="11"/>
        <v>0</v>
      </c>
      <c r="AG7" s="88">
        <f t="shared" si="11"/>
        <v>150000</v>
      </c>
      <c r="AH7" s="88">
        <f t="shared" si="11"/>
        <v>99202.66</v>
      </c>
      <c r="AI7" s="88">
        <f t="shared" si="11"/>
        <v>260000</v>
      </c>
      <c r="AJ7" s="88">
        <f t="shared" si="11"/>
        <v>83193.960000000006</v>
      </c>
      <c r="AK7" s="88">
        <f t="shared" si="11"/>
        <v>130000</v>
      </c>
      <c r="AL7" s="88">
        <f t="shared" si="11"/>
        <v>0</v>
      </c>
      <c r="AM7" s="88">
        <f t="shared" si="11"/>
        <v>0</v>
      </c>
      <c r="AN7" s="88">
        <f t="shared" si="11"/>
        <v>130000</v>
      </c>
      <c r="AO7" s="83">
        <f t="shared" ref="AO7:AO71" si="12">SUM(AN7/$AN$2)</f>
        <v>17253.965093901385</v>
      </c>
      <c r="AP7" s="88">
        <f t="shared" si="11"/>
        <v>165000</v>
      </c>
      <c r="AQ7" s="88">
        <f t="shared" si="11"/>
        <v>0</v>
      </c>
      <c r="AR7" s="83">
        <f t="shared" ref="AR7:AR71" si="13">SUM(AP7/$AN$2)</f>
        <v>21899.263388413299</v>
      </c>
      <c r="AS7" s="83">
        <f t="shared" ref="AS7" si="14">SUM(AS8)</f>
        <v>0</v>
      </c>
      <c r="AT7" s="83">
        <f t="shared" ref="AT7:BN7" si="15">SUM(AT8)</f>
        <v>13423.24</v>
      </c>
      <c r="AU7" s="83">
        <f t="shared" si="15"/>
        <v>1960</v>
      </c>
      <c r="AV7" s="83">
        <f t="shared" si="15"/>
        <v>0</v>
      </c>
      <c r="AW7" s="83">
        <f t="shared" si="15"/>
        <v>23859.263388413299</v>
      </c>
      <c r="AX7" s="83">
        <f t="shared" si="15"/>
        <v>0</v>
      </c>
      <c r="AY7" s="83">
        <f t="shared" si="15"/>
        <v>0</v>
      </c>
      <c r="AZ7" s="83">
        <f t="shared" si="15"/>
        <v>0</v>
      </c>
      <c r="BA7" s="83">
        <f t="shared" si="15"/>
        <v>0</v>
      </c>
      <c r="BB7" s="83">
        <f t="shared" si="15"/>
        <v>0</v>
      </c>
      <c r="BC7" s="83">
        <f t="shared" si="15"/>
        <v>0</v>
      </c>
      <c r="BD7" s="83">
        <f t="shared" si="15"/>
        <v>0</v>
      </c>
      <c r="BE7" s="83">
        <f t="shared" si="15"/>
        <v>0</v>
      </c>
      <c r="BF7" s="83">
        <f t="shared" si="15"/>
        <v>0</v>
      </c>
      <c r="BG7" s="83">
        <f t="shared" si="15"/>
        <v>16794.45</v>
      </c>
      <c r="BH7" s="83">
        <f t="shared" si="15"/>
        <v>17800</v>
      </c>
      <c r="BI7" s="83">
        <f t="shared" si="15"/>
        <v>10311</v>
      </c>
      <c r="BJ7" s="83">
        <f t="shared" si="15"/>
        <v>0</v>
      </c>
      <c r="BK7" s="83">
        <f t="shared" si="15"/>
        <v>0</v>
      </c>
      <c r="BL7" s="83">
        <f t="shared" si="15"/>
        <v>28300</v>
      </c>
      <c r="BM7" s="83">
        <f t="shared" si="15"/>
        <v>0</v>
      </c>
      <c r="BN7" s="83">
        <f t="shared" si="15"/>
        <v>46100</v>
      </c>
    </row>
    <row r="8" spans="1:67" x14ac:dyDescent="0.2">
      <c r="A8" s="162" t="s">
        <v>115</v>
      </c>
      <c r="B8" s="167"/>
      <c r="C8" s="85"/>
      <c r="D8" s="89"/>
      <c r="E8" s="85"/>
      <c r="F8" s="85"/>
      <c r="G8" s="85"/>
      <c r="H8" s="85"/>
      <c r="I8" s="86" t="s">
        <v>76</v>
      </c>
      <c r="J8" s="87"/>
      <c r="K8" s="88" t="e">
        <f t="shared" ref="K8:X8" si="16">SUM(K9+K19)</f>
        <v>#REF!</v>
      </c>
      <c r="L8" s="88" t="e">
        <f t="shared" si="16"/>
        <v>#REF!</v>
      </c>
      <c r="M8" s="88" t="e">
        <f t="shared" si="16"/>
        <v>#REF!</v>
      </c>
      <c r="N8" s="88">
        <f t="shared" si="16"/>
        <v>128000</v>
      </c>
      <c r="O8" s="88">
        <f>SUM(O9+O19)</f>
        <v>128000</v>
      </c>
      <c r="P8" s="88">
        <f t="shared" si="16"/>
        <v>128000</v>
      </c>
      <c r="Q8" s="88">
        <f>SUM(Q9+Q19)</f>
        <v>128000</v>
      </c>
      <c r="R8" s="88">
        <f t="shared" si="16"/>
        <v>67838.38</v>
      </c>
      <c r="S8" s="88">
        <f t="shared" si="16"/>
        <v>135000</v>
      </c>
      <c r="T8" s="88">
        <f t="shared" si="16"/>
        <v>46004.140000000007</v>
      </c>
      <c r="U8" s="88">
        <f t="shared" si="16"/>
        <v>0</v>
      </c>
      <c r="V8" s="88">
        <f t="shared" si="16"/>
        <v>946.66666666666674</v>
      </c>
      <c r="W8" s="88">
        <f t="shared" si="16"/>
        <v>220000</v>
      </c>
      <c r="X8" s="88">
        <f t="shared" si="16"/>
        <v>160000</v>
      </c>
      <c r="Y8" s="88">
        <f>SUM(Y9+Y19)</f>
        <v>210000</v>
      </c>
      <c r="Z8" s="88">
        <f>SUM(Z9+Z19)</f>
        <v>193000</v>
      </c>
      <c r="AA8" s="88">
        <f>SUM(AA9+AA19)</f>
        <v>160000</v>
      </c>
      <c r="AB8" s="88">
        <f t="shared" ref="AB8" si="17">SUM(AB9+AB19)</f>
        <v>78432.05</v>
      </c>
      <c r="AC8" s="88">
        <f>SUM(AC9+AC19)</f>
        <v>160000</v>
      </c>
      <c r="AD8" s="88">
        <f>SUM(AD9+AD19)</f>
        <v>150000</v>
      </c>
      <c r="AE8" s="88">
        <f t="shared" ref="AE8:AH8" si="18">SUM(AE9+AE19)</f>
        <v>0</v>
      </c>
      <c r="AF8" s="88">
        <f t="shared" si="18"/>
        <v>0</v>
      </c>
      <c r="AG8" s="88">
        <f t="shared" si="18"/>
        <v>150000</v>
      </c>
      <c r="AH8" s="88">
        <f t="shared" si="18"/>
        <v>99202.66</v>
      </c>
      <c r="AI8" s="88">
        <f>SUM(AI9+AI19)</f>
        <v>260000</v>
      </c>
      <c r="AJ8" s="88">
        <f>SUM(AJ9+AJ19)</f>
        <v>83193.960000000006</v>
      </c>
      <c r="AK8" s="88">
        <f>SUM(AK9+AK19)</f>
        <v>130000</v>
      </c>
      <c r="AL8" s="88">
        <f t="shared" ref="AL8:AQ8" si="19">SUM(AL9+AL19)</f>
        <v>0</v>
      </c>
      <c r="AM8" s="88">
        <f t="shared" si="19"/>
        <v>0</v>
      </c>
      <c r="AN8" s="88">
        <f t="shared" si="19"/>
        <v>130000</v>
      </c>
      <c r="AO8" s="83">
        <f t="shared" si="12"/>
        <v>17253.965093901385</v>
      </c>
      <c r="AP8" s="88">
        <f t="shared" si="19"/>
        <v>165000</v>
      </c>
      <c r="AQ8" s="88">
        <f t="shared" si="19"/>
        <v>0</v>
      </c>
      <c r="AR8" s="83">
        <f t="shared" si="13"/>
        <v>21899.263388413299</v>
      </c>
      <c r="AS8" s="83"/>
      <c r="AT8" s="83">
        <f t="shared" ref="AT8" si="20">SUM(AT9+AT19)</f>
        <v>13423.24</v>
      </c>
      <c r="AU8" s="83">
        <f t="shared" ref="AU8:AV8" si="21">SUM(AU9+AU19)</f>
        <v>1960</v>
      </c>
      <c r="AV8" s="83">
        <f t="shared" si="21"/>
        <v>0</v>
      </c>
      <c r="AW8" s="83">
        <f t="shared" ref="AW8:AW29" si="22">SUM(AR8+AU8-AV8)</f>
        <v>23859.263388413299</v>
      </c>
      <c r="AX8" s="15"/>
      <c r="AY8" s="15"/>
      <c r="AZ8" s="15"/>
      <c r="BA8" s="15"/>
      <c r="BB8" s="15"/>
      <c r="BC8" s="15"/>
      <c r="BD8" s="15"/>
      <c r="BE8" s="15"/>
      <c r="BF8" s="64"/>
      <c r="BG8" s="15">
        <f>SUM(BG12+BG22)</f>
        <v>16794.45</v>
      </c>
      <c r="BH8" s="15">
        <f>SUM(BH12+BH22)</f>
        <v>17800</v>
      </c>
      <c r="BI8" s="15">
        <f t="shared" ref="BI8:BN8" si="23">SUM(BI12+BI22)</f>
        <v>10311</v>
      </c>
      <c r="BJ8" s="15">
        <f t="shared" si="23"/>
        <v>0</v>
      </c>
      <c r="BK8" s="15">
        <f t="shared" si="23"/>
        <v>0</v>
      </c>
      <c r="BL8" s="15">
        <f t="shared" si="23"/>
        <v>28300</v>
      </c>
      <c r="BM8" s="15">
        <f t="shared" si="23"/>
        <v>0</v>
      </c>
      <c r="BN8" s="15">
        <f t="shared" si="23"/>
        <v>46100</v>
      </c>
    </row>
    <row r="9" spans="1:67" x14ac:dyDescent="0.2">
      <c r="A9" s="161" t="s">
        <v>116</v>
      </c>
      <c r="B9" s="168"/>
      <c r="C9" s="81"/>
      <c r="D9" s="90"/>
      <c r="E9" s="81"/>
      <c r="F9" s="81"/>
      <c r="G9" s="81"/>
      <c r="H9" s="81"/>
      <c r="I9" s="91" t="s">
        <v>25</v>
      </c>
      <c r="J9" s="92" t="s">
        <v>113</v>
      </c>
      <c r="K9" s="93" t="e">
        <f t="shared" ref="K9:AE13" si="24">SUM(K10)</f>
        <v>#REF!</v>
      </c>
      <c r="L9" s="93" t="e">
        <f t="shared" si="24"/>
        <v>#REF!</v>
      </c>
      <c r="M9" s="93" t="e">
        <f t="shared" si="24"/>
        <v>#REF!</v>
      </c>
      <c r="N9" s="93">
        <f t="shared" si="24"/>
        <v>108000</v>
      </c>
      <c r="O9" s="93">
        <f t="shared" si="24"/>
        <v>108000</v>
      </c>
      <c r="P9" s="93">
        <f t="shared" si="24"/>
        <v>108000</v>
      </c>
      <c r="Q9" s="93">
        <f t="shared" si="24"/>
        <v>108000</v>
      </c>
      <c r="R9" s="93">
        <f t="shared" si="24"/>
        <v>57838.380000000005</v>
      </c>
      <c r="S9" s="93">
        <f t="shared" si="24"/>
        <v>115000</v>
      </c>
      <c r="T9" s="93">
        <f t="shared" si="24"/>
        <v>41004.140000000007</v>
      </c>
      <c r="U9" s="93">
        <f t="shared" si="24"/>
        <v>0</v>
      </c>
      <c r="V9" s="93">
        <f t="shared" si="24"/>
        <v>846.66666666666674</v>
      </c>
      <c r="W9" s="93">
        <f t="shared" si="24"/>
        <v>200000</v>
      </c>
      <c r="X9" s="93">
        <f t="shared" si="24"/>
        <v>130000</v>
      </c>
      <c r="Y9" s="93">
        <f t="shared" si="24"/>
        <v>180000</v>
      </c>
      <c r="Z9" s="93">
        <f t="shared" si="24"/>
        <v>163000</v>
      </c>
      <c r="AA9" s="93">
        <f t="shared" si="24"/>
        <v>130000</v>
      </c>
      <c r="AB9" s="93">
        <f t="shared" si="24"/>
        <v>65932.05</v>
      </c>
      <c r="AC9" s="93">
        <f t="shared" si="24"/>
        <v>130000</v>
      </c>
      <c r="AD9" s="93">
        <f t="shared" si="24"/>
        <v>120000</v>
      </c>
      <c r="AE9" s="93">
        <f t="shared" si="24"/>
        <v>0</v>
      </c>
      <c r="AF9" s="93">
        <f t="shared" ref="AF9:AQ13" si="25">SUM(AF10)</f>
        <v>0</v>
      </c>
      <c r="AG9" s="93">
        <f t="shared" si="25"/>
        <v>120000</v>
      </c>
      <c r="AH9" s="93">
        <f t="shared" si="25"/>
        <v>84202.66</v>
      </c>
      <c r="AI9" s="93">
        <f t="shared" si="25"/>
        <v>220000</v>
      </c>
      <c r="AJ9" s="93">
        <f t="shared" si="25"/>
        <v>73193.960000000006</v>
      </c>
      <c r="AK9" s="93">
        <f t="shared" si="25"/>
        <v>90000</v>
      </c>
      <c r="AL9" s="93">
        <f t="shared" si="25"/>
        <v>0</v>
      </c>
      <c r="AM9" s="93">
        <f t="shared" si="25"/>
        <v>0</v>
      </c>
      <c r="AN9" s="93">
        <f t="shared" si="25"/>
        <v>90000</v>
      </c>
      <c r="AO9" s="83">
        <f t="shared" si="12"/>
        <v>11945.052757316344</v>
      </c>
      <c r="AP9" s="93">
        <f t="shared" si="25"/>
        <v>125000</v>
      </c>
      <c r="AQ9" s="93">
        <f t="shared" si="25"/>
        <v>0</v>
      </c>
      <c r="AR9" s="83">
        <f t="shared" si="13"/>
        <v>16590.351051828256</v>
      </c>
      <c r="AS9" s="83"/>
      <c r="AT9" s="83">
        <f t="shared" ref="AT9:AV9" si="26">SUM(AT10)</f>
        <v>10768.74</v>
      </c>
      <c r="AU9" s="83">
        <f t="shared" si="26"/>
        <v>1960</v>
      </c>
      <c r="AV9" s="83">
        <f t="shared" si="26"/>
        <v>0</v>
      </c>
      <c r="AW9" s="83">
        <f t="shared" si="22"/>
        <v>18550.351051828256</v>
      </c>
      <c r="AX9" s="15"/>
      <c r="AY9" s="15"/>
      <c r="AZ9" s="15"/>
      <c r="BA9" s="15"/>
      <c r="BB9" s="15"/>
      <c r="BC9" s="15"/>
      <c r="BD9" s="15"/>
      <c r="BE9" s="15"/>
      <c r="BF9" s="64"/>
      <c r="BG9" s="15"/>
      <c r="BH9" s="15">
        <f>SUM(BH12)</f>
        <v>12300</v>
      </c>
      <c r="BI9" s="15">
        <f t="shared" ref="BI9:BN9" si="27">SUM(BI12)</f>
        <v>6186</v>
      </c>
      <c r="BJ9" s="15">
        <f t="shared" si="27"/>
        <v>0</v>
      </c>
      <c r="BK9" s="15">
        <f t="shared" si="27"/>
        <v>0</v>
      </c>
      <c r="BL9" s="15">
        <f t="shared" si="27"/>
        <v>22300</v>
      </c>
      <c r="BM9" s="15">
        <f t="shared" si="27"/>
        <v>0</v>
      </c>
      <c r="BN9" s="15">
        <f t="shared" si="27"/>
        <v>34600</v>
      </c>
    </row>
    <row r="10" spans="1:67" x14ac:dyDescent="0.2">
      <c r="A10" s="161"/>
      <c r="B10" s="168"/>
      <c r="C10" s="81"/>
      <c r="D10" s="90"/>
      <c r="E10" s="81"/>
      <c r="F10" s="81"/>
      <c r="G10" s="81"/>
      <c r="H10" s="81"/>
      <c r="I10" s="91" t="s">
        <v>114</v>
      </c>
      <c r="J10" s="92"/>
      <c r="K10" s="93" t="e">
        <f t="shared" ref="K10:AQ10" si="28">SUM(K12)</f>
        <v>#REF!</v>
      </c>
      <c r="L10" s="93" t="e">
        <f t="shared" si="28"/>
        <v>#REF!</v>
      </c>
      <c r="M10" s="93" t="e">
        <f t="shared" si="28"/>
        <v>#REF!</v>
      </c>
      <c r="N10" s="93">
        <f t="shared" si="28"/>
        <v>108000</v>
      </c>
      <c r="O10" s="93">
        <f t="shared" si="28"/>
        <v>108000</v>
      </c>
      <c r="P10" s="93">
        <f t="shared" si="28"/>
        <v>108000</v>
      </c>
      <c r="Q10" s="93">
        <f t="shared" si="28"/>
        <v>108000</v>
      </c>
      <c r="R10" s="93">
        <f t="shared" si="28"/>
        <v>57838.380000000005</v>
      </c>
      <c r="S10" s="93">
        <f t="shared" si="28"/>
        <v>115000</v>
      </c>
      <c r="T10" s="93">
        <f t="shared" si="28"/>
        <v>41004.140000000007</v>
      </c>
      <c r="U10" s="93">
        <f t="shared" si="28"/>
        <v>0</v>
      </c>
      <c r="V10" s="93">
        <f t="shared" si="28"/>
        <v>846.66666666666674</v>
      </c>
      <c r="W10" s="93">
        <f t="shared" si="28"/>
        <v>200000</v>
      </c>
      <c r="X10" s="93">
        <f t="shared" si="28"/>
        <v>130000</v>
      </c>
      <c r="Y10" s="93">
        <f t="shared" si="28"/>
        <v>180000</v>
      </c>
      <c r="Z10" s="93">
        <f t="shared" si="28"/>
        <v>163000</v>
      </c>
      <c r="AA10" s="93">
        <f t="shared" si="28"/>
        <v>130000</v>
      </c>
      <c r="AB10" s="93">
        <f t="shared" si="28"/>
        <v>65932.05</v>
      </c>
      <c r="AC10" s="93">
        <f t="shared" si="28"/>
        <v>130000</v>
      </c>
      <c r="AD10" s="93">
        <f t="shared" si="28"/>
        <v>120000</v>
      </c>
      <c r="AE10" s="93">
        <f t="shared" si="28"/>
        <v>0</v>
      </c>
      <c r="AF10" s="93">
        <f t="shared" si="28"/>
        <v>0</v>
      </c>
      <c r="AG10" s="93">
        <f t="shared" si="28"/>
        <v>120000</v>
      </c>
      <c r="AH10" s="93">
        <f t="shared" si="28"/>
        <v>84202.66</v>
      </c>
      <c r="AI10" s="93">
        <f t="shared" si="28"/>
        <v>220000</v>
      </c>
      <c r="AJ10" s="93">
        <f t="shared" si="28"/>
        <v>73193.960000000006</v>
      </c>
      <c r="AK10" s="93">
        <f t="shared" si="28"/>
        <v>90000</v>
      </c>
      <c r="AL10" s="93">
        <f t="shared" si="28"/>
        <v>0</v>
      </c>
      <c r="AM10" s="93">
        <f t="shared" si="28"/>
        <v>0</v>
      </c>
      <c r="AN10" s="93">
        <f t="shared" si="28"/>
        <v>90000</v>
      </c>
      <c r="AO10" s="83">
        <f t="shared" si="12"/>
        <v>11945.052757316344</v>
      </c>
      <c r="AP10" s="93">
        <f t="shared" si="28"/>
        <v>125000</v>
      </c>
      <c r="AQ10" s="93">
        <f t="shared" si="28"/>
        <v>0</v>
      </c>
      <c r="AR10" s="83">
        <f t="shared" si="13"/>
        <v>16590.351051828256</v>
      </c>
      <c r="AS10" s="83"/>
      <c r="AT10" s="83">
        <f t="shared" ref="AT10" si="29">SUM(AT12)</f>
        <v>10768.74</v>
      </c>
      <c r="AU10" s="83">
        <f t="shared" ref="AU10:AV10" si="30">SUM(AU12)</f>
        <v>1960</v>
      </c>
      <c r="AV10" s="83">
        <f t="shared" si="30"/>
        <v>0</v>
      </c>
      <c r="AW10" s="83">
        <f t="shared" si="22"/>
        <v>18550.351051828256</v>
      </c>
      <c r="AX10" s="15"/>
      <c r="AY10" s="15"/>
      <c r="AZ10" s="15"/>
      <c r="BA10" s="15"/>
      <c r="BB10" s="15"/>
      <c r="BC10" s="15"/>
      <c r="BD10" s="15" t="s">
        <v>337</v>
      </c>
      <c r="BE10" s="15"/>
      <c r="BF10" s="64"/>
      <c r="BG10" s="15"/>
      <c r="BH10" s="15">
        <f t="shared" ref="BH10:BN13" si="31">SUM(BH11)</f>
        <v>12300</v>
      </c>
      <c r="BI10" s="15">
        <f t="shared" si="31"/>
        <v>6186</v>
      </c>
      <c r="BJ10" s="15">
        <f t="shared" si="31"/>
        <v>0</v>
      </c>
      <c r="BK10" s="15">
        <f t="shared" si="31"/>
        <v>0</v>
      </c>
      <c r="BL10" s="15">
        <f t="shared" si="31"/>
        <v>22300</v>
      </c>
      <c r="BM10" s="15">
        <f t="shared" si="31"/>
        <v>0</v>
      </c>
      <c r="BN10" s="15">
        <f t="shared" si="31"/>
        <v>34600</v>
      </c>
    </row>
    <row r="11" spans="1:67" x14ac:dyDescent="0.2">
      <c r="A11" s="161"/>
      <c r="B11" s="168" t="s">
        <v>434</v>
      </c>
      <c r="C11" s="81"/>
      <c r="D11" s="90"/>
      <c r="E11" s="81"/>
      <c r="F11" s="81"/>
      <c r="G11" s="81"/>
      <c r="H11" s="81"/>
      <c r="I11" s="91" t="s">
        <v>435</v>
      </c>
      <c r="J11" s="92" t="s">
        <v>38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>
        <v>90000</v>
      </c>
      <c r="AO11" s="83">
        <f t="shared" si="12"/>
        <v>11945.052757316344</v>
      </c>
      <c r="AP11" s="93">
        <f>SUM(AP12)</f>
        <v>125000</v>
      </c>
      <c r="AQ11" s="93">
        <f t="shared" ref="AQ11" si="32">SUM(AQ12)</f>
        <v>0</v>
      </c>
      <c r="AR11" s="83">
        <f t="shared" si="13"/>
        <v>16590.351051828256</v>
      </c>
      <c r="AS11" s="83"/>
      <c r="AT11" s="83">
        <f t="shared" ref="AT11:AV13" si="33">SUM(AT12)</f>
        <v>10768.74</v>
      </c>
      <c r="AU11" s="83">
        <f t="shared" si="33"/>
        <v>1960</v>
      </c>
      <c r="AV11" s="83">
        <f t="shared" si="33"/>
        <v>0</v>
      </c>
      <c r="AW11" s="83">
        <f>SUM(AR11+AU11-AV11)</f>
        <v>18550.351051828256</v>
      </c>
      <c r="AX11" s="15"/>
      <c r="AY11" s="15"/>
      <c r="AZ11" s="15"/>
      <c r="BA11" s="15"/>
      <c r="BB11" s="15"/>
      <c r="BC11" s="15"/>
      <c r="BD11" s="15"/>
      <c r="BE11" s="15"/>
      <c r="BF11" s="64"/>
      <c r="BG11" s="15"/>
      <c r="BH11" s="15">
        <f t="shared" si="31"/>
        <v>12300</v>
      </c>
      <c r="BI11" s="15">
        <f t="shared" si="31"/>
        <v>6186</v>
      </c>
      <c r="BJ11" s="15">
        <f t="shared" si="31"/>
        <v>0</v>
      </c>
      <c r="BK11" s="15">
        <f t="shared" si="31"/>
        <v>0</v>
      </c>
      <c r="BL11" s="15">
        <f t="shared" si="31"/>
        <v>22300</v>
      </c>
      <c r="BM11" s="15">
        <f t="shared" si="31"/>
        <v>0</v>
      </c>
      <c r="BN11" s="15">
        <f t="shared" si="31"/>
        <v>34600</v>
      </c>
    </row>
    <row r="12" spans="1:67" x14ac:dyDescent="0.2">
      <c r="A12" s="162"/>
      <c r="B12" s="169"/>
      <c r="C12" s="94"/>
      <c r="D12" s="94"/>
      <c r="E12" s="94"/>
      <c r="F12" s="94"/>
      <c r="G12" s="94"/>
      <c r="H12" s="94"/>
      <c r="I12" s="82">
        <v>3</v>
      </c>
      <c r="J12" s="38" t="s">
        <v>8</v>
      </c>
      <c r="K12" s="83" t="e">
        <f t="shared" si="24"/>
        <v>#REF!</v>
      </c>
      <c r="L12" s="83" t="e">
        <f t="shared" si="24"/>
        <v>#REF!</v>
      </c>
      <c r="M12" s="83" t="e">
        <f t="shared" si="24"/>
        <v>#REF!</v>
      </c>
      <c r="N12" s="83">
        <f t="shared" si="24"/>
        <v>108000</v>
      </c>
      <c r="O12" s="83">
        <f t="shared" si="24"/>
        <v>108000</v>
      </c>
      <c r="P12" s="83">
        <f t="shared" si="24"/>
        <v>108000</v>
      </c>
      <c r="Q12" s="83">
        <f t="shared" si="24"/>
        <v>108000</v>
      </c>
      <c r="R12" s="83">
        <f t="shared" si="24"/>
        <v>57838.380000000005</v>
      </c>
      <c r="S12" s="83">
        <f t="shared" si="24"/>
        <v>115000</v>
      </c>
      <c r="T12" s="83">
        <f t="shared" si="24"/>
        <v>41004.140000000007</v>
      </c>
      <c r="U12" s="83">
        <f t="shared" si="24"/>
        <v>0</v>
      </c>
      <c r="V12" s="83">
        <f t="shared" si="24"/>
        <v>846.66666666666674</v>
      </c>
      <c r="W12" s="83">
        <f t="shared" si="24"/>
        <v>200000</v>
      </c>
      <c r="X12" s="83">
        <f t="shared" si="24"/>
        <v>130000</v>
      </c>
      <c r="Y12" s="83">
        <f t="shared" si="24"/>
        <v>180000</v>
      </c>
      <c r="Z12" s="83">
        <f t="shared" si="24"/>
        <v>163000</v>
      </c>
      <c r="AA12" s="83">
        <f t="shared" si="24"/>
        <v>130000</v>
      </c>
      <c r="AB12" s="83">
        <f t="shared" si="24"/>
        <v>65932.05</v>
      </c>
      <c r="AC12" s="83">
        <f t="shared" si="24"/>
        <v>130000</v>
      </c>
      <c r="AD12" s="83">
        <f t="shared" si="24"/>
        <v>120000</v>
      </c>
      <c r="AE12" s="83">
        <f t="shared" si="24"/>
        <v>0</v>
      </c>
      <c r="AF12" s="83">
        <f t="shared" si="25"/>
        <v>0</v>
      </c>
      <c r="AG12" s="83">
        <f t="shared" si="25"/>
        <v>120000</v>
      </c>
      <c r="AH12" s="83">
        <f t="shared" si="25"/>
        <v>84202.66</v>
      </c>
      <c r="AI12" s="83">
        <f t="shared" si="25"/>
        <v>220000</v>
      </c>
      <c r="AJ12" s="83">
        <f t="shared" si="25"/>
        <v>73193.960000000006</v>
      </c>
      <c r="AK12" s="83">
        <f t="shared" si="25"/>
        <v>90000</v>
      </c>
      <c r="AL12" s="83">
        <f t="shared" si="25"/>
        <v>0</v>
      </c>
      <c r="AM12" s="83">
        <f t="shared" si="25"/>
        <v>0</v>
      </c>
      <c r="AN12" s="83">
        <f t="shared" si="25"/>
        <v>90000</v>
      </c>
      <c r="AO12" s="83">
        <f t="shared" si="12"/>
        <v>11945.052757316344</v>
      </c>
      <c r="AP12" s="83">
        <f t="shared" si="25"/>
        <v>125000</v>
      </c>
      <c r="AQ12" s="83">
        <f t="shared" si="25"/>
        <v>0</v>
      </c>
      <c r="AR12" s="83">
        <f t="shared" si="13"/>
        <v>16590.351051828256</v>
      </c>
      <c r="AS12" s="83"/>
      <c r="AT12" s="83">
        <f t="shared" si="33"/>
        <v>10768.74</v>
      </c>
      <c r="AU12" s="83">
        <f t="shared" si="33"/>
        <v>1960</v>
      </c>
      <c r="AV12" s="83">
        <f t="shared" si="33"/>
        <v>0</v>
      </c>
      <c r="AW12" s="83">
        <f t="shared" si="22"/>
        <v>18550.351051828256</v>
      </c>
      <c r="AX12" s="15"/>
      <c r="AY12" s="15"/>
      <c r="AZ12" s="15"/>
      <c r="BA12" s="15"/>
      <c r="BB12" s="15"/>
      <c r="BC12" s="15"/>
      <c r="BD12" s="15"/>
      <c r="BE12" s="15"/>
      <c r="BF12" s="64"/>
      <c r="BG12" s="15">
        <f>SUM(BG13)</f>
        <v>12812.7</v>
      </c>
      <c r="BH12" s="15">
        <f t="shared" si="31"/>
        <v>12300</v>
      </c>
      <c r="BI12" s="15">
        <f t="shared" si="31"/>
        <v>6186</v>
      </c>
      <c r="BJ12" s="15">
        <f t="shared" si="31"/>
        <v>0</v>
      </c>
      <c r="BK12" s="15">
        <f t="shared" si="31"/>
        <v>0</v>
      </c>
      <c r="BL12" s="15">
        <f t="shared" si="31"/>
        <v>22300</v>
      </c>
      <c r="BM12" s="15">
        <f t="shared" si="31"/>
        <v>0</v>
      </c>
      <c r="BN12" s="15">
        <f t="shared" si="31"/>
        <v>34600</v>
      </c>
    </row>
    <row r="13" spans="1:67" ht="13.5" customHeight="1" x14ac:dyDescent="0.2">
      <c r="A13" s="162"/>
      <c r="B13" s="170" t="s">
        <v>435</v>
      </c>
      <c r="C13" s="94"/>
      <c r="D13" s="94"/>
      <c r="E13" s="94"/>
      <c r="F13" s="94"/>
      <c r="G13" s="94"/>
      <c r="H13" s="94"/>
      <c r="I13" s="82">
        <v>32</v>
      </c>
      <c r="J13" s="38" t="s">
        <v>12</v>
      </c>
      <c r="K13" s="83" t="e">
        <f>SUM(#REF!+K14)</f>
        <v>#REF!</v>
      </c>
      <c r="L13" s="83" t="e">
        <f>SUM(#REF!+L14)</f>
        <v>#REF!</v>
      </c>
      <c r="M13" s="83" t="e">
        <f>SUM(#REF!+M14)</f>
        <v>#REF!</v>
      </c>
      <c r="N13" s="83">
        <f t="shared" si="24"/>
        <v>108000</v>
      </c>
      <c r="O13" s="83">
        <f t="shared" si="24"/>
        <v>108000</v>
      </c>
      <c r="P13" s="83">
        <f t="shared" si="24"/>
        <v>108000</v>
      </c>
      <c r="Q13" s="83">
        <f t="shared" si="24"/>
        <v>108000</v>
      </c>
      <c r="R13" s="83">
        <f t="shared" si="24"/>
        <v>57838.380000000005</v>
      </c>
      <c r="S13" s="83">
        <f t="shared" si="24"/>
        <v>115000</v>
      </c>
      <c r="T13" s="83">
        <f t="shared" si="24"/>
        <v>41004.140000000007</v>
      </c>
      <c r="U13" s="83">
        <f t="shared" si="24"/>
        <v>0</v>
      </c>
      <c r="V13" s="83">
        <f t="shared" si="24"/>
        <v>846.66666666666674</v>
      </c>
      <c r="W13" s="83">
        <f t="shared" si="24"/>
        <v>200000</v>
      </c>
      <c r="X13" s="83">
        <f t="shared" si="24"/>
        <v>130000</v>
      </c>
      <c r="Y13" s="83">
        <f>SUM(Y14)</f>
        <v>180000</v>
      </c>
      <c r="Z13" s="83">
        <f>SUM(Z14)</f>
        <v>163000</v>
      </c>
      <c r="AA13" s="83">
        <f t="shared" si="24"/>
        <v>130000</v>
      </c>
      <c r="AB13" s="83">
        <f t="shared" si="24"/>
        <v>65932.05</v>
      </c>
      <c r="AC13" s="83">
        <f t="shared" si="24"/>
        <v>130000</v>
      </c>
      <c r="AD13" s="83">
        <f t="shared" si="24"/>
        <v>120000</v>
      </c>
      <c r="AE13" s="83">
        <f t="shared" si="24"/>
        <v>0</v>
      </c>
      <c r="AF13" s="83">
        <f t="shared" si="25"/>
        <v>0</v>
      </c>
      <c r="AG13" s="83">
        <f t="shared" si="25"/>
        <v>120000</v>
      </c>
      <c r="AH13" s="83">
        <f t="shared" si="25"/>
        <v>84202.66</v>
      </c>
      <c r="AI13" s="83">
        <f t="shared" si="25"/>
        <v>220000</v>
      </c>
      <c r="AJ13" s="83">
        <f t="shared" si="25"/>
        <v>73193.960000000006</v>
      </c>
      <c r="AK13" s="83">
        <f t="shared" si="25"/>
        <v>90000</v>
      </c>
      <c r="AL13" s="83">
        <f t="shared" si="25"/>
        <v>0</v>
      </c>
      <c r="AM13" s="83">
        <f t="shared" si="25"/>
        <v>0</v>
      </c>
      <c r="AN13" s="83">
        <f t="shared" si="25"/>
        <v>90000</v>
      </c>
      <c r="AO13" s="83">
        <f t="shared" si="12"/>
        <v>11945.052757316344</v>
      </c>
      <c r="AP13" s="83">
        <f t="shared" si="25"/>
        <v>125000</v>
      </c>
      <c r="AQ13" s="83"/>
      <c r="AR13" s="83">
        <f t="shared" si="13"/>
        <v>16590.351051828256</v>
      </c>
      <c r="AS13" s="83"/>
      <c r="AT13" s="83">
        <f t="shared" si="33"/>
        <v>10768.74</v>
      </c>
      <c r="AU13" s="83">
        <f t="shared" si="33"/>
        <v>1960</v>
      </c>
      <c r="AV13" s="83">
        <f t="shared" si="33"/>
        <v>0</v>
      </c>
      <c r="AW13" s="83">
        <f t="shared" si="22"/>
        <v>18550.351051828256</v>
      </c>
      <c r="AX13" s="15"/>
      <c r="AY13" s="15"/>
      <c r="AZ13" s="15"/>
      <c r="BA13" s="15"/>
      <c r="BB13" s="15"/>
      <c r="BC13" s="15"/>
      <c r="BD13" s="15"/>
      <c r="BE13" s="15"/>
      <c r="BF13" s="64"/>
      <c r="BG13" s="15">
        <f>SUM(BG14)</f>
        <v>12812.7</v>
      </c>
      <c r="BH13" s="15">
        <f t="shared" si="31"/>
        <v>12300</v>
      </c>
      <c r="BI13" s="15">
        <f t="shared" si="31"/>
        <v>6186</v>
      </c>
      <c r="BJ13" s="15">
        <f t="shared" si="31"/>
        <v>0</v>
      </c>
      <c r="BK13" s="15">
        <f t="shared" si="31"/>
        <v>0</v>
      </c>
      <c r="BL13" s="15">
        <f t="shared" si="31"/>
        <v>22300</v>
      </c>
      <c r="BM13" s="15">
        <f t="shared" si="31"/>
        <v>0</v>
      </c>
      <c r="BN13" s="15">
        <f t="shared" si="31"/>
        <v>34600</v>
      </c>
    </row>
    <row r="14" spans="1:67" x14ac:dyDescent="0.2">
      <c r="A14" s="161"/>
      <c r="B14" s="168"/>
      <c r="C14" s="81"/>
      <c r="D14" s="81"/>
      <c r="E14" s="81"/>
      <c r="F14" s="81"/>
      <c r="G14" s="81"/>
      <c r="H14" s="81"/>
      <c r="I14" s="91">
        <v>329</v>
      </c>
      <c r="J14" s="92" t="s">
        <v>15</v>
      </c>
      <c r="K14" s="93">
        <f t="shared" ref="K14:AB14" si="34">SUM(K15:K18)</f>
        <v>0</v>
      </c>
      <c r="L14" s="93">
        <f t="shared" si="34"/>
        <v>0</v>
      </c>
      <c r="M14" s="93">
        <f t="shared" si="34"/>
        <v>0</v>
      </c>
      <c r="N14" s="93">
        <f t="shared" si="34"/>
        <v>108000</v>
      </c>
      <c r="O14" s="93">
        <f>SUM(O15:O18)</f>
        <v>108000</v>
      </c>
      <c r="P14" s="93">
        <f t="shared" si="34"/>
        <v>108000</v>
      </c>
      <c r="Q14" s="93">
        <f>SUM(Q15:Q18)</f>
        <v>108000</v>
      </c>
      <c r="R14" s="93">
        <f t="shared" si="34"/>
        <v>57838.380000000005</v>
      </c>
      <c r="S14" s="93">
        <f t="shared" si="34"/>
        <v>115000</v>
      </c>
      <c r="T14" s="93">
        <f t="shared" si="34"/>
        <v>41004.140000000007</v>
      </c>
      <c r="U14" s="93">
        <f t="shared" si="34"/>
        <v>0</v>
      </c>
      <c r="V14" s="93">
        <f t="shared" si="34"/>
        <v>846.66666666666674</v>
      </c>
      <c r="W14" s="93">
        <f t="shared" si="34"/>
        <v>200000</v>
      </c>
      <c r="X14" s="93">
        <f t="shared" si="34"/>
        <v>130000</v>
      </c>
      <c r="Y14" s="93">
        <f>SUM(Y15:Y18)</f>
        <v>180000</v>
      </c>
      <c r="Z14" s="93">
        <f>SUM(Z15:Z18)</f>
        <v>163000</v>
      </c>
      <c r="AA14" s="93">
        <f t="shared" si="34"/>
        <v>130000</v>
      </c>
      <c r="AB14" s="93">
        <f t="shared" si="34"/>
        <v>65932.05</v>
      </c>
      <c r="AC14" s="93">
        <f t="shared" ref="AC14:AP14" si="35">SUM(AC15:AC18)</f>
        <v>130000</v>
      </c>
      <c r="AD14" s="93">
        <f t="shared" si="35"/>
        <v>120000</v>
      </c>
      <c r="AE14" s="93">
        <f t="shared" si="35"/>
        <v>0</v>
      </c>
      <c r="AF14" s="93">
        <f t="shared" si="35"/>
        <v>0</v>
      </c>
      <c r="AG14" s="93">
        <f t="shared" si="35"/>
        <v>120000</v>
      </c>
      <c r="AH14" s="93">
        <f t="shared" si="35"/>
        <v>84202.66</v>
      </c>
      <c r="AI14" s="93">
        <f t="shared" si="35"/>
        <v>220000</v>
      </c>
      <c r="AJ14" s="93">
        <f t="shared" si="35"/>
        <v>73193.960000000006</v>
      </c>
      <c r="AK14" s="93">
        <f t="shared" si="35"/>
        <v>90000</v>
      </c>
      <c r="AL14" s="93">
        <f t="shared" si="35"/>
        <v>0</v>
      </c>
      <c r="AM14" s="93">
        <f t="shared" si="35"/>
        <v>0</v>
      </c>
      <c r="AN14" s="93">
        <f t="shared" si="35"/>
        <v>90000</v>
      </c>
      <c r="AO14" s="83">
        <f t="shared" si="12"/>
        <v>11945.052757316344</v>
      </c>
      <c r="AP14" s="93">
        <f t="shared" si="35"/>
        <v>125000</v>
      </c>
      <c r="AQ14" s="93"/>
      <c r="AR14" s="83">
        <f t="shared" si="13"/>
        <v>16590.351051828256</v>
      </c>
      <c r="AS14" s="83"/>
      <c r="AT14" s="83">
        <f t="shared" ref="AT14" si="36">SUM(AT15:AT18)</f>
        <v>10768.74</v>
      </c>
      <c r="AU14" s="83">
        <f t="shared" ref="AU14:AV14" si="37">SUM(AU15:AU18)</f>
        <v>1960</v>
      </c>
      <c r="AV14" s="83">
        <f t="shared" si="37"/>
        <v>0</v>
      </c>
      <c r="AW14" s="83">
        <f t="shared" si="22"/>
        <v>18550.351051828256</v>
      </c>
      <c r="AX14" s="15"/>
      <c r="AY14" s="15"/>
      <c r="AZ14" s="15"/>
      <c r="BA14" s="15"/>
      <c r="BB14" s="15"/>
      <c r="BC14" s="15"/>
      <c r="BD14" s="15"/>
      <c r="BE14" s="15"/>
      <c r="BF14" s="64"/>
      <c r="BG14" s="15">
        <f>SUM(BG15:BG18)</f>
        <v>12812.7</v>
      </c>
      <c r="BH14" s="15">
        <f>SUM(BH15:BH18)</f>
        <v>12300</v>
      </c>
      <c r="BI14" s="15">
        <f t="shared" ref="BI14:BN14" si="38">SUM(BI15:BI18)</f>
        <v>6186</v>
      </c>
      <c r="BJ14" s="15">
        <f t="shared" si="38"/>
        <v>0</v>
      </c>
      <c r="BK14" s="15">
        <f t="shared" si="38"/>
        <v>0</v>
      </c>
      <c r="BL14" s="15">
        <f t="shared" si="38"/>
        <v>22300</v>
      </c>
      <c r="BM14" s="15">
        <f t="shared" si="38"/>
        <v>0</v>
      </c>
      <c r="BN14" s="15">
        <f t="shared" si="38"/>
        <v>34600</v>
      </c>
    </row>
    <row r="15" spans="1:67" x14ac:dyDescent="0.2">
      <c r="A15" s="161"/>
      <c r="B15" s="168"/>
      <c r="C15" s="81"/>
      <c r="D15" s="81"/>
      <c r="E15" s="81"/>
      <c r="F15" s="81"/>
      <c r="G15" s="81"/>
      <c r="H15" s="81"/>
      <c r="I15" s="91">
        <v>32911</v>
      </c>
      <c r="J15" s="92" t="s">
        <v>27</v>
      </c>
      <c r="K15" s="93"/>
      <c r="L15" s="93"/>
      <c r="M15" s="93"/>
      <c r="N15" s="93">
        <v>100000</v>
      </c>
      <c r="O15" s="93">
        <v>100000</v>
      </c>
      <c r="P15" s="93">
        <v>100000</v>
      </c>
      <c r="Q15" s="93">
        <v>100000</v>
      </c>
      <c r="R15" s="93">
        <v>28652.38</v>
      </c>
      <c r="S15" s="93">
        <v>80000</v>
      </c>
      <c r="T15" s="93">
        <v>36253.9</v>
      </c>
      <c r="U15" s="93"/>
      <c r="V15" s="83">
        <f t="shared" ref="V15:V90" si="39">S15/P15*100</f>
        <v>80</v>
      </c>
      <c r="W15" s="93">
        <v>80000</v>
      </c>
      <c r="X15" s="93">
        <v>100000</v>
      </c>
      <c r="Y15" s="93">
        <v>100000</v>
      </c>
      <c r="Z15" s="93">
        <v>100000</v>
      </c>
      <c r="AA15" s="93">
        <v>100000</v>
      </c>
      <c r="AB15" s="93">
        <v>19829.59</v>
      </c>
      <c r="AC15" s="93">
        <v>100000</v>
      </c>
      <c r="AD15" s="93">
        <v>80000</v>
      </c>
      <c r="AE15" s="93"/>
      <c r="AF15" s="93"/>
      <c r="AG15" s="96">
        <v>80000</v>
      </c>
      <c r="AH15" s="93">
        <v>60839.65</v>
      </c>
      <c r="AI15" s="93">
        <v>80000</v>
      </c>
      <c r="AJ15" s="15">
        <v>27663.23</v>
      </c>
      <c r="AK15" s="93">
        <v>50000</v>
      </c>
      <c r="AL15" s="93"/>
      <c r="AM15" s="93"/>
      <c r="AN15" s="15">
        <f>SUM(AK15+AL15-AM15)</f>
        <v>50000</v>
      </c>
      <c r="AO15" s="83">
        <f t="shared" si="12"/>
        <v>6636.1404207313026</v>
      </c>
      <c r="AP15" s="15">
        <v>50000</v>
      </c>
      <c r="AQ15" s="15"/>
      <c r="AR15" s="83">
        <f>SUM(AP15/$AN$2)</f>
        <v>6636.1404207313026</v>
      </c>
      <c r="AS15" s="83">
        <v>4252.8</v>
      </c>
      <c r="AT15" s="83">
        <v>4252.8</v>
      </c>
      <c r="AU15" s="83">
        <v>1000</v>
      </c>
      <c r="AV15" s="83"/>
      <c r="AW15" s="83">
        <f t="shared" si="22"/>
        <v>7636.1404207313026</v>
      </c>
      <c r="AX15" s="15">
        <v>7636.14</v>
      </c>
      <c r="AY15" s="15"/>
      <c r="AZ15" s="15"/>
      <c r="BA15" s="15"/>
      <c r="BB15" s="15"/>
      <c r="BC15" s="15"/>
      <c r="BD15" s="15">
        <f>SUM(AX15+AY15+AZ15+BA15+BB15+BC15)</f>
        <v>7636.14</v>
      </c>
      <c r="BE15" s="15">
        <f>SUM(AW15-BD15)</f>
        <v>4.2073130225617206E-4</v>
      </c>
      <c r="BF15" s="15">
        <f>SUM(BE15-AW15)</f>
        <v>-7636.14</v>
      </c>
      <c r="BG15" s="15">
        <v>5817.96</v>
      </c>
      <c r="BH15" s="15">
        <v>9300</v>
      </c>
      <c r="BI15" s="15">
        <v>4636.74</v>
      </c>
      <c r="BJ15" s="15"/>
      <c r="BK15" s="15"/>
      <c r="BL15" s="15">
        <v>9300</v>
      </c>
      <c r="BM15" s="15"/>
      <c r="BN15" s="133">
        <f t="shared" ref="BN15:BN69" si="40">SUM(BH15+BL15-BM15)</f>
        <v>18600</v>
      </c>
      <c r="BO15" s="5">
        <v>8500.7099999999991</v>
      </c>
    </row>
    <row r="16" spans="1:67" x14ac:dyDescent="0.2">
      <c r="A16" s="161"/>
      <c r="B16" s="168"/>
      <c r="C16" s="81"/>
      <c r="D16" s="81"/>
      <c r="E16" s="81"/>
      <c r="F16" s="81"/>
      <c r="G16" s="81"/>
      <c r="H16" s="81"/>
      <c r="I16" s="91">
        <v>32921</v>
      </c>
      <c r="J16" s="92" t="s">
        <v>192</v>
      </c>
      <c r="K16" s="93"/>
      <c r="L16" s="93"/>
      <c r="M16" s="93"/>
      <c r="N16" s="93">
        <v>5000</v>
      </c>
      <c r="O16" s="93">
        <v>5000</v>
      </c>
      <c r="P16" s="93">
        <v>5000</v>
      </c>
      <c r="Q16" s="93">
        <v>5000</v>
      </c>
      <c r="R16" s="93">
        <v>25856.880000000001</v>
      </c>
      <c r="S16" s="93">
        <v>30000</v>
      </c>
      <c r="T16" s="93">
        <v>1754.19</v>
      </c>
      <c r="U16" s="93"/>
      <c r="V16" s="83">
        <f t="shared" si="39"/>
        <v>600</v>
      </c>
      <c r="W16" s="93">
        <v>15000</v>
      </c>
      <c r="X16" s="93">
        <v>15000</v>
      </c>
      <c r="Y16" s="93">
        <v>15000</v>
      </c>
      <c r="Z16" s="93">
        <v>15000</v>
      </c>
      <c r="AA16" s="93">
        <v>15000</v>
      </c>
      <c r="AB16" s="93">
        <v>1916.2</v>
      </c>
      <c r="AC16" s="93">
        <v>15000</v>
      </c>
      <c r="AD16" s="93">
        <v>15000</v>
      </c>
      <c r="AE16" s="93"/>
      <c r="AF16" s="93"/>
      <c r="AG16" s="96">
        <f t="shared" ref="AG16:AG39" si="41">SUM(AC16+AE16-AF16)</f>
        <v>15000</v>
      </c>
      <c r="AH16" s="93">
        <v>1596.84</v>
      </c>
      <c r="AI16" s="93">
        <v>15000</v>
      </c>
      <c r="AJ16" s="15">
        <v>0</v>
      </c>
      <c r="AK16" s="93">
        <v>15000</v>
      </c>
      <c r="AL16" s="93"/>
      <c r="AM16" s="93"/>
      <c r="AN16" s="15">
        <f t="shared" ref="AN16:AN88" si="42">SUM(AK16+AL16-AM16)</f>
        <v>15000</v>
      </c>
      <c r="AO16" s="83">
        <f t="shared" si="12"/>
        <v>1990.8421262193906</v>
      </c>
      <c r="AP16" s="15">
        <v>15000</v>
      </c>
      <c r="AQ16" s="15"/>
      <c r="AR16" s="83">
        <f t="shared" si="13"/>
        <v>1990.8421262193906</v>
      </c>
      <c r="AS16" s="83"/>
      <c r="AT16" s="83"/>
      <c r="AU16" s="83"/>
      <c r="AV16" s="83"/>
      <c r="AW16" s="83">
        <f t="shared" si="22"/>
        <v>1990.8421262193906</v>
      </c>
      <c r="AX16" s="15">
        <v>1990.84</v>
      </c>
      <c r="AY16" s="15"/>
      <c r="AZ16" s="15"/>
      <c r="BA16" s="15"/>
      <c r="BB16" s="15"/>
      <c r="BC16" s="15"/>
      <c r="BD16" s="15">
        <f t="shared" ref="BD16:BD81" si="43">SUM(AX16+AY16+AZ16+BA16+BB16+BC16)</f>
        <v>1990.84</v>
      </c>
      <c r="BE16" s="15">
        <f t="shared" ref="BE16:BE81" si="44">SUM(AW16-BD16)</f>
        <v>2.1262193906750326E-3</v>
      </c>
      <c r="BF16" s="15">
        <f t="shared" ref="BF16:BF82" si="45">SUM(BE16-AW16)</f>
        <v>-1990.84</v>
      </c>
      <c r="BG16" s="15"/>
      <c r="BH16" s="15">
        <v>0</v>
      </c>
      <c r="BI16" s="15">
        <v>0</v>
      </c>
      <c r="BJ16" s="15"/>
      <c r="BK16" s="15"/>
      <c r="BL16" s="15"/>
      <c r="BM16" s="15"/>
      <c r="BN16" s="133">
        <f t="shared" si="40"/>
        <v>0</v>
      </c>
    </row>
    <row r="17" spans="1:67" x14ac:dyDescent="0.2">
      <c r="A17" s="161"/>
      <c r="B17" s="168"/>
      <c r="C17" s="81"/>
      <c r="D17" s="81"/>
      <c r="E17" s="81"/>
      <c r="F17" s="81"/>
      <c r="G17" s="81"/>
      <c r="H17" s="81"/>
      <c r="I17" s="91">
        <v>32931</v>
      </c>
      <c r="J17" s="92" t="s">
        <v>518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83"/>
      <c r="W17" s="93">
        <v>100000</v>
      </c>
      <c r="X17" s="93"/>
      <c r="Y17" s="93">
        <v>50000</v>
      </c>
      <c r="Z17" s="93">
        <v>35000</v>
      </c>
      <c r="AA17" s="93">
        <v>0</v>
      </c>
      <c r="AB17" s="93">
        <v>33526.449999999997</v>
      </c>
      <c r="AC17" s="93">
        <v>0</v>
      </c>
      <c r="AD17" s="93"/>
      <c r="AE17" s="93"/>
      <c r="AF17" s="93"/>
      <c r="AG17" s="96">
        <f t="shared" si="41"/>
        <v>0</v>
      </c>
      <c r="AH17" s="93"/>
      <c r="AI17" s="93">
        <v>100000</v>
      </c>
      <c r="AJ17" s="15">
        <v>32350.400000000001</v>
      </c>
      <c r="AK17" s="93">
        <v>0</v>
      </c>
      <c r="AL17" s="93"/>
      <c r="AM17" s="93"/>
      <c r="AN17" s="15">
        <f t="shared" si="42"/>
        <v>0</v>
      </c>
      <c r="AO17" s="83">
        <f t="shared" si="12"/>
        <v>0</v>
      </c>
      <c r="AP17" s="15">
        <v>30000</v>
      </c>
      <c r="AQ17" s="15"/>
      <c r="AR17" s="83">
        <f t="shared" si="13"/>
        <v>3981.6842524387812</v>
      </c>
      <c r="AS17" s="83">
        <v>4935.9399999999996</v>
      </c>
      <c r="AT17" s="83">
        <v>4935.9399999999996</v>
      </c>
      <c r="AU17" s="83">
        <v>960</v>
      </c>
      <c r="AV17" s="83"/>
      <c r="AW17" s="83">
        <f t="shared" si="22"/>
        <v>4941.6842524387812</v>
      </c>
      <c r="AX17" s="15">
        <v>4941.68</v>
      </c>
      <c r="AY17" s="15"/>
      <c r="AZ17" s="15"/>
      <c r="BA17" s="15"/>
      <c r="BB17" s="15"/>
      <c r="BC17" s="15"/>
      <c r="BD17" s="15">
        <f t="shared" si="43"/>
        <v>4941.68</v>
      </c>
      <c r="BE17" s="15">
        <f t="shared" si="44"/>
        <v>4.2524387808953179E-3</v>
      </c>
      <c r="BF17" s="15">
        <f t="shared" si="45"/>
        <v>-4941.68</v>
      </c>
      <c r="BG17" s="15">
        <v>4935.9399999999996</v>
      </c>
      <c r="BH17" s="15">
        <v>0</v>
      </c>
      <c r="BI17" s="15"/>
      <c r="BJ17" s="15"/>
      <c r="BK17" s="15"/>
      <c r="BL17" s="15">
        <v>10000</v>
      </c>
      <c r="BM17" s="15"/>
      <c r="BN17" s="133">
        <f t="shared" si="40"/>
        <v>10000</v>
      </c>
    </row>
    <row r="18" spans="1:67" x14ac:dyDescent="0.2">
      <c r="A18" s="161"/>
      <c r="B18" s="168"/>
      <c r="C18" s="81"/>
      <c r="D18" s="81"/>
      <c r="E18" s="81"/>
      <c r="F18" s="81"/>
      <c r="G18" s="81"/>
      <c r="H18" s="81"/>
      <c r="I18" s="91">
        <v>32921</v>
      </c>
      <c r="J18" s="92" t="s">
        <v>63</v>
      </c>
      <c r="K18" s="93"/>
      <c r="L18" s="93"/>
      <c r="M18" s="93"/>
      <c r="N18" s="93">
        <v>3000</v>
      </c>
      <c r="O18" s="93">
        <v>3000</v>
      </c>
      <c r="P18" s="93">
        <v>3000</v>
      </c>
      <c r="Q18" s="93">
        <v>3000</v>
      </c>
      <c r="R18" s="93">
        <v>3329.12</v>
      </c>
      <c r="S18" s="93">
        <v>5000</v>
      </c>
      <c r="T18" s="93">
        <v>2996.05</v>
      </c>
      <c r="U18" s="93"/>
      <c r="V18" s="83">
        <f t="shared" si="39"/>
        <v>166.66666666666669</v>
      </c>
      <c r="W18" s="93">
        <v>5000</v>
      </c>
      <c r="X18" s="93">
        <v>15000</v>
      </c>
      <c r="Y18" s="93">
        <v>15000</v>
      </c>
      <c r="Z18" s="93">
        <v>13000</v>
      </c>
      <c r="AA18" s="93">
        <v>15000</v>
      </c>
      <c r="AB18" s="93">
        <v>10659.81</v>
      </c>
      <c r="AC18" s="93">
        <v>15000</v>
      </c>
      <c r="AD18" s="93">
        <v>25000</v>
      </c>
      <c r="AE18" s="93"/>
      <c r="AF18" s="93"/>
      <c r="AG18" s="96">
        <v>25000</v>
      </c>
      <c r="AH18" s="93">
        <v>21766.17</v>
      </c>
      <c r="AI18" s="93">
        <v>25000</v>
      </c>
      <c r="AJ18" s="15">
        <v>13180.33</v>
      </c>
      <c r="AK18" s="93">
        <v>25000</v>
      </c>
      <c r="AL18" s="93"/>
      <c r="AM18" s="93"/>
      <c r="AN18" s="15">
        <f t="shared" si="42"/>
        <v>25000</v>
      </c>
      <c r="AO18" s="83">
        <f t="shared" si="12"/>
        <v>3318.0702103656513</v>
      </c>
      <c r="AP18" s="15">
        <v>30000</v>
      </c>
      <c r="AQ18" s="15"/>
      <c r="AR18" s="83">
        <f t="shared" si="13"/>
        <v>3981.6842524387812</v>
      </c>
      <c r="AS18" s="83">
        <v>1580</v>
      </c>
      <c r="AT18" s="83">
        <v>1580</v>
      </c>
      <c r="AU18" s="83"/>
      <c r="AV18" s="83"/>
      <c r="AW18" s="83">
        <f t="shared" si="22"/>
        <v>3981.6842524387812</v>
      </c>
      <c r="AX18" s="15">
        <v>3981.68</v>
      </c>
      <c r="AY18" s="15"/>
      <c r="AZ18" s="15"/>
      <c r="BA18" s="15"/>
      <c r="BB18" s="15"/>
      <c r="BC18" s="15"/>
      <c r="BD18" s="15">
        <f t="shared" si="43"/>
        <v>3981.68</v>
      </c>
      <c r="BE18" s="15">
        <f t="shared" si="44"/>
        <v>4.2524387813500653E-3</v>
      </c>
      <c r="BF18" s="15">
        <f t="shared" si="45"/>
        <v>-3981.68</v>
      </c>
      <c r="BG18" s="15">
        <v>2058.8000000000002</v>
      </c>
      <c r="BH18" s="15">
        <v>3000</v>
      </c>
      <c r="BI18" s="15">
        <v>1549.26</v>
      </c>
      <c r="BJ18" s="15"/>
      <c r="BK18" s="15"/>
      <c r="BL18" s="15">
        <v>3000</v>
      </c>
      <c r="BM18" s="15"/>
      <c r="BN18" s="133">
        <f t="shared" si="40"/>
        <v>6000</v>
      </c>
      <c r="BO18" s="5">
        <v>2719.71</v>
      </c>
    </row>
    <row r="19" spans="1:67" x14ac:dyDescent="0.2">
      <c r="A19" s="161" t="s">
        <v>117</v>
      </c>
      <c r="B19" s="168"/>
      <c r="C19" s="81"/>
      <c r="D19" s="81"/>
      <c r="E19" s="81"/>
      <c r="F19" s="81"/>
      <c r="G19" s="81"/>
      <c r="H19" s="81"/>
      <c r="I19" s="91" t="s">
        <v>25</v>
      </c>
      <c r="J19" s="92" t="s">
        <v>118</v>
      </c>
      <c r="K19" s="93">
        <f t="shared" ref="K19:AE22" si="46">SUM(K20)</f>
        <v>0</v>
      </c>
      <c r="L19" s="93">
        <f t="shared" si="46"/>
        <v>22000</v>
      </c>
      <c r="M19" s="93">
        <f t="shared" si="46"/>
        <v>22000</v>
      </c>
      <c r="N19" s="93">
        <f t="shared" si="46"/>
        <v>20000</v>
      </c>
      <c r="O19" s="93">
        <f t="shared" si="46"/>
        <v>20000</v>
      </c>
      <c r="P19" s="93">
        <f t="shared" si="46"/>
        <v>20000</v>
      </c>
      <c r="Q19" s="93">
        <f t="shared" si="46"/>
        <v>20000</v>
      </c>
      <c r="R19" s="93">
        <f t="shared" si="46"/>
        <v>10000</v>
      </c>
      <c r="S19" s="93">
        <f t="shared" si="46"/>
        <v>20000</v>
      </c>
      <c r="T19" s="93">
        <f t="shared" si="46"/>
        <v>5000</v>
      </c>
      <c r="U19" s="93">
        <f t="shared" si="46"/>
        <v>0</v>
      </c>
      <c r="V19" s="93">
        <f t="shared" si="46"/>
        <v>100</v>
      </c>
      <c r="W19" s="93">
        <f t="shared" si="46"/>
        <v>20000</v>
      </c>
      <c r="X19" s="93">
        <f t="shared" si="46"/>
        <v>30000</v>
      </c>
      <c r="Y19" s="93">
        <f t="shared" si="46"/>
        <v>30000</v>
      </c>
      <c r="Z19" s="93">
        <f t="shared" si="46"/>
        <v>30000</v>
      </c>
      <c r="AA19" s="93">
        <f t="shared" si="46"/>
        <v>30000</v>
      </c>
      <c r="AB19" s="93">
        <f t="shared" si="46"/>
        <v>12500</v>
      </c>
      <c r="AC19" s="93">
        <f t="shared" si="46"/>
        <v>30000</v>
      </c>
      <c r="AD19" s="93">
        <f t="shared" si="46"/>
        <v>30000</v>
      </c>
      <c r="AE19" s="93">
        <f t="shared" si="46"/>
        <v>0</v>
      </c>
      <c r="AF19" s="93">
        <f t="shared" ref="AF19:AQ22" si="47">SUM(AF20)</f>
        <v>0</v>
      </c>
      <c r="AG19" s="93">
        <f t="shared" si="47"/>
        <v>30000</v>
      </c>
      <c r="AH19" s="93">
        <f t="shared" si="47"/>
        <v>15000</v>
      </c>
      <c r="AI19" s="93">
        <f t="shared" si="47"/>
        <v>40000</v>
      </c>
      <c r="AJ19" s="93">
        <f t="shared" si="47"/>
        <v>10000</v>
      </c>
      <c r="AK19" s="93">
        <f t="shared" si="47"/>
        <v>40000</v>
      </c>
      <c r="AL19" s="93">
        <f t="shared" si="47"/>
        <v>0</v>
      </c>
      <c r="AM19" s="93">
        <f t="shared" si="47"/>
        <v>0</v>
      </c>
      <c r="AN19" s="93">
        <f t="shared" si="47"/>
        <v>40000</v>
      </c>
      <c r="AO19" s="83">
        <f t="shared" si="12"/>
        <v>5308.9123365850419</v>
      </c>
      <c r="AP19" s="93">
        <f t="shared" si="47"/>
        <v>40000</v>
      </c>
      <c r="AQ19" s="93">
        <f t="shared" si="47"/>
        <v>0</v>
      </c>
      <c r="AR19" s="83">
        <f t="shared" si="13"/>
        <v>5308.9123365850419</v>
      </c>
      <c r="AS19" s="83"/>
      <c r="AT19" s="83">
        <f t="shared" ref="AT19:AV19" si="48">SUM(AT20)</f>
        <v>2654.5</v>
      </c>
      <c r="AU19" s="83">
        <f t="shared" si="48"/>
        <v>0</v>
      </c>
      <c r="AV19" s="83">
        <f t="shared" si="48"/>
        <v>0</v>
      </c>
      <c r="AW19" s="83">
        <f t="shared" si="22"/>
        <v>5308.9123365850419</v>
      </c>
      <c r="AX19" s="15"/>
      <c r="AY19" s="15"/>
      <c r="AZ19" s="15"/>
      <c r="BA19" s="15"/>
      <c r="BB19" s="15"/>
      <c r="BC19" s="15"/>
      <c r="BD19" s="15">
        <f t="shared" si="43"/>
        <v>0</v>
      </c>
      <c r="BE19" s="15">
        <f t="shared" si="44"/>
        <v>5308.9123365850419</v>
      </c>
      <c r="BF19" s="15">
        <f t="shared" si="45"/>
        <v>0</v>
      </c>
      <c r="BG19" s="15"/>
      <c r="BH19" s="15">
        <f t="shared" ref="BH19:BN21" si="49">SUM(BH20)</f>
        <v>5500</v>
      </c>
      <c r="BI19" s="15">
        <f t="shared" si="49"/>
        <v>4125</v>
      </c>
      <c r="BJ19" s="15">
        <f t="shared" si="49"/>
        <v>0</v>
      </c>
      <c r="BK19" s="15">
        <f t="shared" si="49"/>
        <v>0</v>
      </c>
      <c r="BL19" s="15">
        <f t="shared" si="49"/>
        <v>6000</v>
      </c>
      <c r="BM19" s="15">
        <f t="shared" si="49"/>
        <v>0</v>
      </c>
      <c r="BN19" s="15">
        <f t="shared" si="49"/>
        <v>11500</v>
      </c>
    </row>
    <row r="20" spans="1:67" x14ac:dyDescent="0.2">
      <c r="A20" s="161"/>
      <c r="B20" s="168"/>
      <c r="C20" s="81"/>
      <c r="D20" s="81"/>
      <c r="E20" s="81"/>
      <c r="F20" s="81"/>
      <c r="G20" s="81"/>
      <c r="H20" s="81"/>
      <c r="I20" s="91" t="s">
        <v>114</v>
      </c>
      <c r="J20" s="92"/>
      <c r="K20" s="93">
        <f t="shared" ref="K20:AQ20" si="50">SUM(K22)</f>
        <v>0</v>
      </c>
      <c r="L20" s="93">
        <f t="shared" si="50"/>
        <v>22000</v>
      </c>
      <c r="M20" s="93">
        <f t="shared" si="50"/>
        <v>22000</v>
      </c>
      <c r="N20" s="93">
        <f t="shared" si="50"/>
        <v>20000</v>
      </c>
      <c r="O20" s="93">
        <f t="shared" si="50"/>
        <v>20000</v>
      </c>
      <c r="P20" s="93">
        <f t="shared" si="50"/>
        <v>20000</v>
      </c>
      <c r="Q20" s="93">
        <f t="shared" si="50"/>
        <v>20000</v>
      </c>
      <c r="R20" s="93">
        <f t="shared" si="50"/>
        <v>10000</v>
      </c>
      <c r="S20" s="93">
        <f t="shared" si="50"/>
        <v>20000</v>
      </c>
      <c r="T20" s="93">
        <f t="shared" si="50"/>
        <v>5000</v>
      </c>
      <c r="U20" s="93">
        <f t="shared" si="50"/>
        <v>0</v>
      </c>
      <c r="V20" s="93">
        <f t="shared" si="50"/>
        <v>100</v>
      </c>
      <c r="W20" s="93">
        <f t="shared" si="50"/>
        <v>20000</v>
      </c>
      <c r="X20" s="93">
        <f t="shared" si="50"/>
        <v>30000</v>
      </c>
      <c r="Y20" s="93">
        <f t="shared" si="50"/>
        <v>30000</v>
      </c>
      <c r="Z20" s="93">
        <f t="shared" si="50"/>
        <v>30000</v>
      </c>
      <c r="AA20" s="93">
        <f t="shared" si="50"/>
        <v>30000</v>
      </c>
      <c r="AB20" s="93">
        <f t="shared" si="50"/>
        <v>12500</v>
      </c>
      <c r="AC20" s="93">
        <f t="shared" si="50"/>
        <v>30000</v>
      </c>
      <c r="AD20" s="93">
        <f t="shared" si="50"/>
        <v>30000</v>
      </c>
      <c r="AE20" s="93">
        <f t="shared" si="50"/>
        <v>0</v>
      </c>
      <c r="AF20" s="93">
        <f t="shared" si="50"/>
        <v>0</v>
      </c>
      <c r="AG20" s="93">
        <f t="shared" si="50"/>
        <v>30000</v>
      </c>
      <c r="AH20" s="93">
        <f t="shared" si="50"/>
        <v>15000</v>
      </c>
      <c r="AI20" s="93">
        <f t="shared" si="50"/>
        <v>40000</v>
      </c>
      <c r="AJ20" s="93">
        <f t="shared" si="50"/>
        <v>10000</v>
      </c>
      <c r="AK20" s="93">
        <f t="shared" si="50"/>
        <v>40000</v>
      </c>
      <c r="AL20" s="93">
        <f t="shared" si="50"/>
        <v>0</v>
      </c>
      <c r="AM20" s="93">
        <f t="shared" si="50"/>
        <v>0</v>
      </c>
      <c r="AN20" s="93">
        <f t="shared" si="50"/>
        <v>40000</v>
      </c>
      <c r="AO20" s="83">
        <f t="shared" si="12"/>
        <v>5308.9123365850419</v>
      </c>
      <c r="AP20" s="93">
        <f t="shared" si="50"/>
        <v>40000</v>
      </c>
      <c r="AQ20" s="93">
        <f t="shared" si="50"/>
        <v>0</v>
      </c>
      <c r="AR20" s="83">
        <f t="shared" si="13"/>
        <v>5308.9123365850419</v>
      </c>
      <c r="AS20" s="83"/>
      <c r="AT20" s="83">
        <f t="shared" ref="AT20" si="51">SUM(AT22)</f>
        <v>2654.5</v>
      </c>
      <c r="AU20" s="83">
        <f t="shared" ref="AU20:AV20" si="52">SUM(AU22)</f>
        <v>0</v>
      </c>
      <c r="AV20" s="83">
        <f t="shared" si="52"/>
        <v>0</v>
      </c>
      <c r="AW20" s="83">
        <f t="shared" si="22"/>
        <v>5308.9123365850419</v>
      </c>
      <c r="AX20" s="15"/>
      <c r="AY20" s="15"/>
      <c r="AZ20" s="15"/>
      <c r="BA20" s="15"/>
      <c r="BB20" s="15"/>
      <c r="BC20" s="15"/>
      <c r="BD20" s="15">
        <f t="shared" si="43"/>
        <v>0</v>
      </c>
      <c r="BE20" s="15">
        <f t="shared" si="44"/>
        <v>5308.9123365850419</v>
      </c>
      <c r="BF20" s="15">
        <f t="shared" si="45"/>
        <v>0</v>
      </c>
      <c r="BG20" s="15"/>
      <c r="BH20" s="15">
        <f t="shared" si="49"/>
        <v>5500</v>
      </c>
      <c r="BI20" s="15">
        <f t="shared" si="49"/>
        <v>4125</v>
      </c>
      <c r="BJ20" s="15">
        <f t="shared" si="49"/>
        <v>0</v>
      </c>
      <c r="BK20" s="15">
        <f t="shared" si="49"/>
        <v>0</v>
      </c>
      <c r="BL20" s="15">
        <f t="shared" si="49"/>
        <v>6000</v>
      </c>
      <c r="BM20" s="15">
        <f t="shared" si="49"/>
        <v>0</v>
      </c>
      <c r="BN20" s="15">
        <f t="shared" si="49"/>
        <v>11500</v>
      </c>
    </row>
    <row r="21" spans="1:67" x14ac:dyDescent="0.2">
      <c r="A21" s="161"/>
      <c r="B21" s="168" t="s">
        <v>434</v>
      </c>
      <c r="C21" s="81"/>
      <c r="D21" s="90"/>
      <c r="E21" s="81"/>
      <c r="F21" s="81"/>
      <c r="G21" s="81"/>
      <c r="H21" s="81"/>
      <c r="I21" s="91" t="s">
        <v>435</v>
      </c>
      <c r="J21" s="92" t="s">
        <v>38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>
        <v>40000</v>
      </c>
      <c r="AO21" s="83">
        <f t="shared" si="12"/>
        <v>5308.9123365850419</v>
      </c>
      <c r="AP21" s="93">
        <v>40000</v>
      </c>
      <c r="AQ21" s="93">
        <v>40000</v>
      </c>
      <c r="AR21" s="83">
        <f t="shared" si="13"/>
        <v>5308.9123365850419</v>
      </c>
      <c r="AS21" s="83"/>
      <c r="AT21" s="83">
        <v>40000</v>
      </c>
      <c r="AU21" s="83">
        <v>40000</v>
      </c>
      <c r="AV21" s="83">
        <v>40000</v>
      </c>
      <c r="AW21" s="83">
        <f t="shared" si="22"/>
        <v>5308.9123365850392</v>
      </c>
      <c r="AX21" s="15"/>
      <c r="AY21" s="15"/>
      <c r="AZ21" s="15"/>
      <c r="BA21" s="15"/>
      <c r="BB21" s="15"/>
      <c r="BC21" s="15"/>
      <c r="BD21" s="15">
        <f t="shared" si="43"/>
        <v>0</v>
      </c>
      <c r="BE21" s="15">
        <f t="shared" si="44"/>
        <v>5308.9123365850392</v>
      </c>
      <c r="BF21" s="15">
        <f t="shared" si="45"/>
        <v>0</v>
      </c>
      <c r="BG21" s="15"/>
      <c r="BH21" s="15">
        <f t="shared" si="49"/>
        <v>5500</v>
      </c>
      <c r="BI21" s="15">
        <f t="shared" si="49"/>
        <v>4125</v>
      </c>
      <c r="BJ21" s="15">
        <f t="shared" si="49"/>
        <v>0</v>
      </c>
      <c r="BK21" s="15">
        <f t="shared" si="49"/>
        <v>0</v>
      </c>
      <c r="BL21" s="15">
        <f t="shared" si="49"/>
        <v>6000</v>
      </c>
      <c r="BM21" s="15">
        <f t="shared" si="49"/>
        <v>0</v>
      </c>
      <c r="BN21" s="15">
        <f t="shared" si="49"/>
        <v>11500</v>
      </c>
    </row>
    <row r="22" spans="1:67" x14ac:dyDescent="0.2">
      <c r="A22" s="162"/>
      <c r="B22" s="170"/>
      <c r="C22" s="94"/>
      <c r="D22" s="94"/>
      <c r="E22" s="94"/>
      <c r="F22" s="94"/>
      <c r="G22" s="94"/>
      <c r="H22" s="94"/>
      <c r="I22" s="82">
        <v>3</v>
      </c>
      <c r="J22" s="38" t="s">
        <v>8</v>
      </c>
      <c r="K22" s="83">
        <f t="shared" si="46"/>
        <v>0</v>
      </c>
      <c r="L22" s="83">
        <f t="shared" si="46"/>
        <v>22000</v>
      </c>
      <c r="M22" s="83">
        <f t="shared" si="46"/>
        <v>22000</v>
      </c>
      <c r="N22" s="83">
        <f t="shared" si="46"/>
        <v>20000</v>
      </c>
      <c r="O22" s="83">
        <f t="shared" si="46"/>
        <v>20000</v>
      </c>
      <c r="P22" s="83">
        <f t="shared" si="46"/>
        <v>20000</v>
      </c>
      <c r="Q22" s="83">
        <f t="shared" si="46"/>
        <v>20000</v>
      </c>
      <c r="R22" s="83">
        <f t="shared" si="46"/>
        <v>10000</v>
      </c>
      <c r="S22" s="83">
        <f t="shared" si="46"/>
        <v>20000</v>
      </c>
      <c r="T22" s="83">
        <f t="shared" si="46"/>
        <v>5000</v>
      </c>
      <c r="U22" s="83">
        <f t="shared" si="46"/>
        <v>0</v>
      </c>
      <c r="V22" s="83">
        <f t="shared" si="46"/>
        <v>100</v>
      </c>
      <c r="W22" s="83">
        <f t="shared" si="46"/>
        <v>20000</v>
      </c>
      <c r="X22" s="83">
        <f t="shared" si="46"/>
        <v>30000</v>
      </c>
      <c r="Y22" s="83">
        <f t="shared" si="46"/>
        <v>30000</v>
      </c>
      <c r="Z22" s="83">
        <f t="shared" si="46"/>
        <v>30000</v>
      </c>
      <c r="AA22" s="83">
        <f t="shared" si="46"/>
        <v>30000</v>
      </c>
      <c r="AB22" s="83">
        <f t="shared" si="46"/>
        <v>12500</v>
      </c>
      <c r="AC22" s="83">
        <f t="shared" si="46"/>
        <v>30000</v>
      </c>
      <c r="AD22" s="83">
        <f t="shared" si="46"/>
        <v>30000</v>
      </c>
      <c r="AE22" s="83">
        <f t="shared" si="46"/>
        <v>0</v>
      </c>
      <c r="AF22" s="83">
        <f t="shared" si="47"/>
        <v>0</v>
      </c>
      <c r="AG22" s="83">
        <f t="shared" si="47"/>
        <v>30000</v>
      </c>
      <c r="AH22" s="83">
        <f t="shared" si="47"/>
        <v>15000</v>
      </c>
      <c r="AI22" s="83">
        <f>SUM(AI23)</f>
        <v>40000</v>
      </c>
      <c r="AJ22" s="83">
        <f>SUM(AJ23)</f>
        <v>10000</v>
      </c>
      <c r="AK22" s="83">
        <f t="shared" si="47"/>
        <v>40000</v>
      </c>
      <c r="AL22" s="83">
        <f t="shared" si="47"/>
        <v>0</v>
      </c>
      <c r="AM22" s="83">
        <f t="shared" si="47"/>
        <v>0</v>
      </c>
      <c r="AN22" s="83">
        <f t="shared" si="47"/>
        <v>40000</v>
      </c>
      <c r="AO22" s="83">
        <f t="shared" si="12"/>
        <v>5308.9123365850419</v>
      </c>
      <c r="AP22" s="83">
        <f t="shared" si="47"/>
        <v>40000</v>
      </c>
      <c r="AQ22" s="83">
        <f t="shared" si="47"/>
        <v>0</v>
      </c>
      <c r="AR22" s="83">
        <f t="shared" si="13"/>
        <v>5308.9123365850419</v>
      </c>
      <c r="AS22" s="83"/>
      <c r="AT22" s="83">
        <f t="shared" ref="AT22:AV22" si="53">SUM(AT23)</f>
        <v>2654.5</v>
      </c>
      <c r="AU22" s="83">
        <f t="shared" si="53"/>
        <v>0</v>
      </c>
      <c r="AV22" s="83">
        <f t="shared" si="53"/>
        <v>0</v>
      </c>
      <c r="AW22" s="83">
        <f t="shared" si="22"/>
        <v>5308.9123365850419</v>
      </c>
      <c r="AX22" s="15"/>
      <c r="AY22" s="15"/>
      <c r="AZ22" s="15"/>
      <c r="BA22" s="15"/>
      <c r="BB22" s="15"/>
      <c r="BC22" s="15"/>
      <c r="BD22" s="15">
        <f t="shared" si="43"/>
        <v>0</v>
      </c>
      <c r="BE22" s="15">
        <f t="shared" si="44"/>
        <v>5308.9123365850419</v>
      </c>
      <c r="BF22" s="15">
        <f t="shared" si="45"/>
        <v>0</v>
      </c>
      <c r="BG22" s="15">
        <f t="shared" ref="BG22:BN24" si="54">SUM(BG23)</f>
        <v>3981.75</v>
      </c>
      <c r="BH22" s="15">
        <f t="shared" si="54"/>
        <v>5500</v>
      </c>
      <c r="BI22" s="15">
        <f t="shared" si="54"/>
        <v>4125</v>
      </c>
      <c r="BJ22" s="15">
        <f t="shared" si="54"/>
        <v>0</v>
      </c>
      <c r="BK22" s="15">
        <f t="shared" si="54"/>
        <v>0</v>
      </c>
      <c r="BL22" s="15">
        <f t="shared" si="54"/>
        <v>6000</v>
      </c>
      <c r="BM22" s="15">
        <f t="shared" si="54"/>
        <v>0</v>
      </c>
      <c r="BN22" s="15">
        <f t="shared" si="54"/>
        <v>11500</v>
      </c>
    </row>
    <row r="23" spans="1:67" x14ac:dyDescent="0.2">
      <c r="A23" s="162"/>
      <c r="B23" s="170" t="s">
        <v>435</v>
      </c>
      <c r="C23" s="94"/>
      <c r="D23" s="94"/>
      <c r="E23" s="94"/>
      <c r="F23" s="94"/>
      <c r="G23" s="94"/>
      <c r="H23" s="94"/>
      <c r="I23" s="82">
        <v>38</v>
      </c>
      <c r="J23" s="38" t="s">
        <v>119</v>
      </c>
      <c r="K23" s="83">
        <f t="shared" ref="K23:AJ23" si="55">SUM(K25)</f>
        <v>0</v>
      </c>
      <c r="L23" s="83">
        <f t="shared" si="55"/>
        <v>22000</v>
      </c>
      <c r="M23" s="83">
        <f t="shared" si="55"/>
        <v>22000</v>
      </c>
      <c r="N23" s="83">
        <f t="shared" si="55"/>
        <v>20000</v>
      </c>
      <c r="O23" s="83">
        <f>SUM(O25)</f>
        <v>20000</v>
      </c>
      <c r="P23" s="83">
        <f t="shared" si="55"/>
        <v>20000</v>
      </c>
      <c r="Q23" s="83">
        <f>SUM(Q25)</f>
        <v>20000</v>
      </c>
      <c r="R23" s="83">
        <f t="shared" si="55"/>
        <v>10000</v>
      </c>
      <c r="S23" s="83">
        <f t="shared" si="55"/>
        <v>20000</v>
      </c>
      <c r="T23" s="83">
        <f t="shared" si="55"/>
        <v>5000</v>
      </c>
      <c r="U23" s="83">
        <f t="shared" si="55"/>
        <v>0</v>
      </c>
      <c r="V23" s="83">
        <f t="shared" si="55"/>
        <v>100</v>
      </c>
      <c r="W23" s="83">
        <f t="shared" si="55"/>
        <v>20000</v>
      </c>
      <c r="X23" s="83">
        <f t="shared" si="55"/>
        <v>30000</v>
      </c>
      <c r="Y23" s="83">
        <f t="shared" si="55"/>
        <v>30000</v>
      </c>
      <c r="Z23" s="83">
        <f t="shared" si="55"/>
        <v>30000</v>
      </c>
      <c r="AA23" s="83">
        <f t="shared" si="55"/>
        <v>30000</v>
      </c>
      <c r="AB23" s="83">
        <f t="shared" si="55"/>
        <v>12500</v>
      </c>
      <c r="AC23" s="83">
        <f t="shared" si="55"/>
        <v>30000</v>
      </c>
      <c r="AD23" s="83">
        <f t="shared" si="55"/>
        <v>30000</v>
      </c>
      <c r="AE23" s="83">
        <f t="shared" si="55"/>
        <v>0</v>
      </c>
      <c r="AF23" s="83">
        <f t="shared" si="55"/>
        <v>0</v>
      </c>
      <c r="AG23" s="83">
        <f t="shared" si="55"/>
        <v>30000</v>
      </c>
      <c r="AH23" s="83">
        <f t="shared" si="55"/>
        <v>15000</v>
      </c>
      <c r="AI23" s="83">
        <f t="shared" si="55"/>
        <v>40000</v>
      </c>
      <c r="AJ23" s="83">
        <f t="shared" si="55"/>
        <v>10000</v>
      </c>
      <c r="AK23" s="83">
        <f>SUM(AK25)</f>
        <v>40000</v>
      </c>
      <c r="AL23" s="83">
        <f t="shared" ref="AL23:AQ23" si="56">SUM(AL25)</f>
        <v>0</v>
      </c>
      <c r="AM23" s="83">
        <f t="shared" si="56"/>
        <v>0</v>
      </c>
      <c r="AN23" s="83">
        <f t="shared" si="56"/>
        <v>40000</v>
      </c>
      <c r="AO23" s="83">
        <f t="shared" si="12"/>
        <v>5308.9123365850419</v>
      </c>
      <c r="AP23" s="83">
        <f t="shared" si="56"/>
        <v>40000</v>
      </c>
      <c r="AQ23" s="83">
        <f t="shared" si="56"/>
        <v>0</v>
      </c>
      <c r="AR23" s="83">
        <f t="shared" si="13"/>
        <v>5308.9123365850419</v>
      </c>
      <c r="AS23" s="83"/>
      <c r="AT23" s="83">
        <f t="shared" ref="AT23" si="57">SUM(AT25)</f>
        <v>2654.5</v>
      </c>
      <c r="AU23" s="83">
        <f t="shared" ref="AU23:AV23" si="58">SUM(AU25)</f>
        <v>0</v>
      </c>
      <c r="AV23" s="83">
        <f t="shared" si="58"/>
        <v>0</v>
      </c>
      <c r="AW23" s="83">
        <f t="shared" si="22"/>
        <v>5308.9123365850419</v>
      </c>
      <c r="AX23" s="15"/>
      <c r="AY23" s="15"/>
      <c r="AZ23" s="15"/>
      <c r="BA23" s="15"/>
      <c r="BB23" s="15"/>
      <c r="BC23" s="15"/>
      <c r="BD23" s="15">
        <f t="shared" si="43"/>
        <v>0</v>
      </c>
      <c r="BE23" s="15">
        <f t="shared" si="44"/>
        <v>5308.9123365850419</v>
      </c>
      <c r="BF23" s="15">
        <f t="shared" si="45"/>
        <v>0</v>
      </c>
      <c r="BG23" s="15">
        <f t="shared" si="54"/>
        <v>3981.75</v>
      </c>
      <c r="BH23" s="15">
        <f t="shared" si="54"/>
        <v>5500</v>
      </c>
      <c r="BI23" s="15">
        <f t="shared" si="54"/>
        <v>4125</v>
      </c>
      <c r="BJ23" s="15">
        <f t="shared" si="54"/>
        <v>0</v>
      </c>
      <c r="BK23" s="15">
        <f t="shared" si="54"/>
        <v>0</v>
      </c>
      <c r="BL23" s="15">
        <f t="shared" si="54"/>
        <v>6000</v>
      </c>
      <c r="BM23" s="15">
        <f t="shared" si="54"/>
        <v>0</v>
      </c>
      <c r="BN23" s="15">
        <f t="shared" si="54"/>
        <v>11500</v>
      </c>
    </row>
    <row r="24" spans="1:67" ht="13.5" customHeight="1" x14ac:dyDescent="0.2">
      <c r="A24" s="161"/>
      <c r="B24" s="168"/>
      <c r="C24" s="81"/>
      <c r="D24" s="81"/>
      <c r="E24" s="81"/>
      <c r="F24" s="81"/>
      <c r="G24" s="81"/>
      <c r="H24" s="81"/>
      <c r="I24" s="91">
        <v>381</v>
      </c>
      <c r="J24" s="92" t="s">
        <v>104</v>
      </c>
      <c r="K24" s="93">
        <f t="shared" ref="K24:AP24" si="59">SUM(K25)</f>
        <v>0</v>
      </c>
      <c r="L24" s="93">
        <f t="shared" si="59"/>
        <v>22000</v>
      </c>
      <c r="M24" s="93">
        <f t="shared" si="59"/>
        <v>22000</v>
      </c>
      <c r="N24" s="93">
        <f t="shared" si="59"/>
        <v>20000</v>
      </c>
      <c r="O24" s="93">
        <f t="shared" si="59"/>
        <v>20000</v>
      </c>
      <c r="P24" s="93">
        <f t="shared" si="59"/>
        <v>20000</v>
      </c>
      <c r="Q24" s="93">
        <f t="shared" si="59"/>
        <v>20000</v>
      </c>
      <c r="R24" s="93">
        <f t="shared" si="59"/>
        <v>10000</v>
      </c>
      <c r="S24" s="93">
        <f t="shared" si="59"/>
        <v>20000</v>
      </c>
      <c r="T24" s="93">
        <f t="shared" si="59"/>
        <v>5000</v>
      </c>
      <c r="U24" s="93">
        <f t="shared" si="59"/>
        <v>0</v>
      </c>
      <c r="V24" s="93">
        <f t="shared" si="59"/>
        <v>100</v>
      </c>
      <c r="W24" s="93">
        <f t="shared" si="59"/>
        <v>20000</v>
      </c>
      <c r="X24" s="93">
        <f t="shared" si="59"/>
        <v>30000</v>
      </c>
      <c r="Y24" s="93">
        <f t="shared" si="59"/>
        <v>30000</v>
      </c>
      <c r="Z24" s="93">
        <f t="shared" si="59"/>
        <v>30000</v>
      </c>
      <c r="AA24" s="93">
        <f t="shared" si="59"/>
        <v>30000</v>
      </c>
      <c r="AB24" s="93">
        <f t="shared" si="59"/>
        <v>12500</v>
      </c>
      <c r="AC24" s="93">
        <f t="shared" si="59"/>
        <v>30000</v>
      </c>
      <c r="AD24" s="93">
        <f t="shared" si="59"/>
        <v>30000</v>
      </c>
      <c r="AE24" s="93">
        <f t="shared" si="59"/>
        <v>0</v>
      </c>
      <c r="AF24" s="93">
        <f t="shared" si="59"/>
        <v>0</v>
      </c>
      <c r="AG24" s="93">
        <f t="shared" si="59"/>
        <v>30000</v>
      </c>
      <c r="AH24" s="93">
        <f t="shared" si="59"/>
        <v>15000</v>
      </c>
      <c r="AI24" s="93">
        <f t="shared" si="59"/>
        <v>40000</v>
      </c>
      <c r="AJ24" s="93">
        <f t="shared" si="59"/>
        <v>10000</v>
      </c>
      <c r="AK24" s="93">
        <f t="shared" si="59"/>
        <v>40000</v>
      </c>
      <c r="AL24" s="93">
        <f t="shared" si="59"/>
        <v>0</v>
      </c>
      <c r="AM24" s="93">
        <f t="shared" si="59"/>
        <v>0</v>
      </c>
      <c r="AN24" s="93">
        <f t="shared" si="59"/>
        <v>40000</v>
      </c>
      <c r="AO24" s="83">
        <f t="shared" si="12"/>
        <v>5308.9123365850419</v>
      </c>
      <c r="AP24" s="93">
        <f t="shared" si="59"/>
        <v>40000</v>
      </c>
      <c r="AQ24" s="93"/>
      <c r="AR24" s="83">
        <f t="shared" si="13"/>
        <v>5308.9123365850419</v>
      </c>
      <c r="AS24" s="83"/>
      <c r="AT24" s="83">
        <f t="shared" ref="AT24:AV24" si="60">SUM(AT25)</f>
        <v>2654.5</v>
      </c>
      <c r="AU24" s="83">
        <f t="shared" si="60"/>
        <v>0</v>
      </c>
      <c r="AV24" s="83">
        <f t="shared" si="60"/>
        <v>0</v>
      </c>
      <c r="AW24" s="83">
        <f t="shared" si="22"/>
        <v>5308.9123365850419</v>
      </c>
      <c r="AX24" s="15"/>
      <c r="AY24" s="15"/>
      <c r="AZ24" s="15"/>
      <c r="BA24" s="15"/>
      <c r="BB24" s="15"/>
      <c r="BC24" s="15"/>
      <c r="BD24" s="15">
        <f t="shared" si="43"/>
        <v>0</v>
      </c>
      <c r="BE24" s="15">
        <f t="shared" si="44"/>
        <v>5308.9123365850419</v>
      </c>
      <c r="BF24" s="15">
        <f t="shared" si="45"/>
        <v>0</v>
      </c>
      <c r="BG24" s="15">
        <f t="shared" si="54"/>
        <v>3981.75</v>
      </c>
      <c r="BH24" s="15">
        <f t="shared" si="54"/>
        <v>5500</v>
      </c>
      <c r="BI24" s="15">
        <f t="shared" si="54"/>
        <v>4125</v>
      </c>
      <c r="BJ24" s="15">
        <f t="shared" si="54"/>
        <v>0</v>
      </c>
      <c r="BK24" s="15">
        <f t="shared" si="54"/>
        <v>0</v>
      </c>
      <c r="BL24" s="15">
        <f t="shared" si="54"/>
        <v>6000</v>
      </c>
      <c r="BM24" s="15">
        <f t="shared" si="54"/>
        <v>0</v>
      </c>
      <c r="BN24" s="15">
        <f t="shared" si="54"/>
        <v>11500</v>
      </c>
    </row>
    <row r="25" spans="1:67" x14ac:dyDescent="0.2">
      <c r="A25" s="161"/>
      <c r="B25" s="167"/>
      <c r="C25" s="81"/>
      <c r="D25" s="81"/>
      <c r="E25" s="81"/>
      <c r="F25" s="81"/>
      <c r="G25" s="81"/>
      <c r="H25" s="81"/>
      <c r="I25" s="91">
        <v>38111</v>
      </c>
      <c r="J25" s="92" t="s">
        <v>86</v>
      </c>
      <c r="K25" s="93">
        <v>0</v>
      </c>
      <c r="L25" s="93">
        <v>22000</v>
      </c>
      <c r="M25" s="93">
        <v>22000</v>
      </c>
      <c r="N25" s="93">
        <v>20000</v>
      </c>
      <c r="O25" s="93">
        <v>20000</v>
      </c>
      <c r="P25" s="93">
        <v>20000</v>
      </c>
      <c r="Q25" s="93">
        <v>20000</v>
      </c>
      <c r="R25" s="93">
        <v>10000</v>
      </c>
      <c r="S25" s="93">
        <v>20000</v>
      </c>
      <c r="T25" s="93">
        <v>5000</v>
      </c>
      <c r="U25" s="93"/>
      <c r="V25" s="83">
        <f t="shared" si="39"/>
        <v>100</v>
      </c>
      <c r="W25" s="93">
        <v>20000</v>
      </c>
      <c r="X25" s="93">
        <v>30000</v>
      </c>
      <c r="Y25" s="93">
        <v>30000</v>
      </c>
      <c r="Z25" s="93">
        <v>30000</v>
      </c>
      <c r="AA25" s="93">
        <v>30000</v>
      </c>
      <c r="AB25" s="93">
        <v>12500</v>
      </c>
      <c r="AC25" s="93">
        <v>30000</v>
      </c>
      <c r="AD25" s="93">
        <v>30000</v>
      </c>
      <c r="AE25" s="93"/>
      <c r="AF25" s="93"/>
      <c r="AG25" s="96">
        <f t="shared" si="41"/>
        <v>30000</v>
      </c>
      <c r="AH25" s="93">
        <v>15000</v>
      </c>
      <c r="AI25" s="93">
        <v>40000</v>
      </c>
      <c r="AJ25" s="15">
        <v>10000</v>
      </c>
      <c r="AK25" s="93">
        <v>40000</v>
      </c>
      <c r="AL25" s="93"/>
      <c r="AM25" s="93"/>
      <c r="AN25" s="15">
        <f t="shared" si="42"/>
        <v>40000</v>
      </c>
      <c r="AO25" s="83">
        <f t="shared" si="12"/>
        <v>5308.9123365850419</v>
      </c>
      <c r="AP25" s="15">
        <v>40000</v>
      </c>
      <c r="AQ25" s="15"/>
      <c r="AR25" s="83">
        <f t="shared" si="13"/>
        <v>5308.9123365850419</v>
      </c>
      <c r="AS25" s="83">
        <v>2654.5</v>
      </c>
      <c r="AT25" s="83">
        <v>2654.5</v>
      </c>
      <c r="AU25" s="83"/>
      <c r="AV25" s="83"/>
      <c r="AW25" s="83">
        <f t="shared" si="22"/>
        <v>5308.9123365850419</v>
      </c>
      <c r="AX25" s="15">
        <v>5308.91</v>
      </c>
      <c r="AY25" s="15"/>
      <c r="AZ25" s="15"/>
      <c r="BA25" s="15"/>
      <c r="BB25" s="15"/>
      <c r="BC25" s="15"/>
      <c r="BD25" s="15">
        <f t="shared" si="43"/>
        <v>5308.91</v>
      </c>
      <c r="BE25" s="15">
        <f t="shared" si="44"/>
        <v>2.3365850420304923E-3</v>
      </c>
      <c r="BF25" s="15">
        <f t="shared" si="45"/>
        <v>-5308.91</v>
      </c>
      <c r="BG25" s="15">
        <v>3981.75</v>
      </c>
      <c r="BH25" s="15">
        <v>5500</v>
      </c>
      <c r="BI25" s="15">
        <v>4125</v>
      </c>
      <c r="BJ25" s="15"/>
      <c r="BK25" s="15"/>
      <c r="BL25" s="15">
        <v>6000</v>
      </c>
      <c r="BM25" s="15"/>
      <c r="BN25" s="133">
        <f t="shared" si="40"/>
        <v>11500</v>
      </c>
      <c r="BO25" s="5">
        <v>5500</v>
      </c>
    </row>
    <row r="26" spans="1:67" x14ac:dyDescent="0.2">
      <c r="A26" s="161"/>
      <c r="B26" s="166"/>
      <c r="C26" s="85"/>
      <c r="D26" s="85"/>
      <c r="E26" s="85"/>
      <c r="F26" s="85"/>
      <c r="G26" s="85"/>
      <c r="H26" s="85"/>
      <c r="I26" s="86" t="s">
        <v>127</v>
      </c>
      <c r="J26" s="87" t="s">
        <v>128</v>
      </c>
      <c r="K26" s="88" t="e">
        <f t="shared" ref="K26:W26" si="61">SUM(K27+K153+K169+K214+K252+K281+K315+K369)</f>
        <v>#REF!</v>
      </c>
      <c r="L26" s="88" t="e">
        <f t="shared" si="61"/>
        <v>#REF!</v>
      </c>
      <c r="M26" s="88" t="e">
        <f t="shared" si="61"/>
        <v>#REF!</v>
      </c>
      <c r="N26" s="88" t="e">
        <f t="shared" si="61"/>
        <v>#REF!</v>
      </c>
      <c r="O26" s="88" t="e">
        <f t="shared" si="61"/>
        <v>#REF!</v>
      </c>
      <c r="P26" s="88" t="e">
        <f t="shared" si="61"/>
        <v>#REF!</v>
      </c>
      <c r="Q26" s="88" t="e">
        <f t="shared" si="61"/>
        <v>#REF!</v>
      </c>
      <c r="R26" s="88" t="e">
        <f t="shared" si="61"/>
        <v>#REF!</v>
      </c>
      <c r="S26" s="88" t="e">
        <f t="shared" si="61"/>
        <v>#REF!</v>
      </c>
      <c r="T26" s="88" t="e">
        <f t="shared" si="61"/>
        <v>#REF!</v>
      </c>
      <c r="U26" s="88" t="e">
        <f t="shared" si="61"/>
        <v>#REF!</v>
      </c>
      <c r="V26" s="88" t="e">
        <f t="shared" si="61"/>
        <v>#DIV/0!</v>
      </c>
      <c r="W26" s="88" t="e">
        <f t="shared" si="61"/>
        <v>#REF!</v>
      </c>
      <c r="X26" s="88" t="e">
        <f t="shared" ref="X26:AR26" si="62">SUM(X27+X153+X169+X214+X252+X281+X315+X369+X393)</f>
        <v>#REF!</v>
      </c>
      <c r="Y26" s="88" t="e">
        <f t="shared" si="62"/>
        <v>#REF!</v>
      </c>
      <c r="Z26" s="88" t="e">
        <f t="shared" si="62"/>
        <v>#REF!</v>
      </c>
      <c r="AA26" s="88" t="e">
        <f t="shared" si="62"/>
        <v>#REF!</v>
      </c>
      <c r="AB26" s="88" t="e">
        <f t="shared" si="62"/>
        <v>#REF!</v>
      </c>
      <c r="AC26" s="88" t="e">
        <f t="shared" si="62"/>
        <v>#REF!</v>
      </c>
      <c r="AD26" s="88" t="e">
        <f t="shared" si="62"/>
        <v>#REF!</v>
      </c>
      <c r="AE26" s="88" t="e">
        <f t="shared" si="62"/>
        <v>#REF!</v>
      </c>
      <c r="AF26" s="88" t="e">
        <f t="shared" si="62"/>
        <v>#REF!</v>
      </c>
      <c r="AG26" s="88" t="e">
        <f t="shared" si="62"/>
        <v>#REF!</v>
      </c>
      <c r="AH26" s="88" t="e">
        <f t="shared" si="62"/>
        <v>#REF!</v>
      </c>
      <c r="AI26" s="88" t="e">
        <f t="shared" si="62"/>
        <v>#REF!</v>
      </c>
      <c r="AJ26" s="88" t="e">
        <f t="shared" si="62"/>
        <v>#REF!</v>
      </c>
      <c r="AK26" s="88" t="e">
        <f t="shared" si="62"/>
        <v>#REF!</v>
      </c>
      <c r="AL26" s="88" t="e">
        <f t="shared" si="62"/>
        <v>#REF!</v>
      </c>
      <c r="AM26" s="88" t="e">
        <f t="shared" si="62"/>
        <v>#REF!</v>
      </c>
      <c r="AN26" s="88" t="e">
        <f t="shared" si="62"/>
        <v>#REF!</v>
      </c>
      <c r="AO26" s="83">
        <f t="shared" si="62"/>
        <v>1572521.2821023294</v>
      </c>
      <c r="AP26" s="88" t="e">
        <f t="shared" si="62"/>
        <v>#REF!</v>
      </c>
      <c r="AQ26" s="88" t="e">
        <f t="shared" si="62"/>
        <v>#REF!</v>
      </c>
      <c r="AR26" s="83">
        <f t="shared" si="62"/>
        <v>1733028.0708739795</v>
      </c>
      <c r="AS26" s="83"/>
      <c r="AT26" s="83">
        <f>SUM(AT27+AT153+AT169+AT214+AT252+AT281+AT315+AT369+AT393)</f>
        <v>450730.11</v>
      </c>
      <c r="AU26" s="83">
        <f>SUM(AU27+AU153+AU169+AU214+AU252+AU281+AU315+AU369+AU393)</f>
        <v>382259.67</v>
      </c>
      <c r="AV26" s="83">
        <f>SUM(AV27+AV153+AV169+AV214+AV252+AV281+AV315+AV369+AV393)</f>
        <v>72345.100000000006</v>
      </c>
      <c r="AW26" s="83">
        <f t="shared" si="22"/>
        <v>2042942.6408739793</v>
      </c>
      <c r="AX26" s="15"/>
      <c r="AY26" s="15"/>
      <c r="AZ26" s="15"/>
      <c r="BA26" s="15"/>
      <c r="BB26" s="15"/>
      <c r="BC26" s="15"/>
      <c r="BD26" s="15">
        <f t="shared" si="43"/>
        <v>0</v>
      </c>
      <c r="BE26" s="15">
        <f t="shared" si="44"/>
        <v>2042942.6408739793</v>
      </c>
      <c r="BF26" s="15">
        <f t="shared" si="45"/>
        <v>0</v>
      </c>
      <c r="BG26" s="15">
        <f t="shared" ref="BG26:BN26" si="63">SUM(BG27+BG153+BG169+BG214+BG252+BG281+BG315+BG369+BG379+BG393)</f>
        <v>724432.82</v>
      </c>
      <c r="BH26" s="15">
        <f t="shared" si="63"/>
        <v>2454020.77</v>
      </c>
      <c r="BI26" s="15">
        <f t="shared" si="63"/>
        <v>340970.32999999996</v>
      </c>
      <c r="BJ26" s="15">
        <f t="shared" si="63"/>
        <v>2000</v>
      </c>
      <c r="BK26" s="15">
        <f t="shared" si="63"/>
        <v>2000</v>
      </c>
      <c r="BL26" s="15">
        <f t="shared" si="63"/>
        <v>2217789</v>
      </c>
      <c r="BM26" s="15">
        <f t="shared" si="63"/>
        <v>824300</v>
      </c>
      <c r="BN26" s="15">
        <f t="shared" si="63"/>
        <v>3847509.77</v>
      </c>
    </row>
    <row r="27" spans="1:67" x14ac:dyDescent="0.2">
      <c r="A27" s="162" t="s">
        <v>120</v>
      </c>
      <c r="B27" s="171"/>
      <c r="C27" s="97"/>
      <c r="D27" s="97"/>
      <c r="E27" s="97"/>
      <c r="F27" s="97"/>
      <c r="G27" s="97"/>
      <c r="H27" s="97"/>
      <c r="I27" s="86" t="s">
        <v>122</v>
      </c>
      <c r="J27" s="87" t="s">
        <v>123</v>
      </c>
      <c r="K27" s="88" t="e">
        <f>SUM(K28+K116+#REF!+K126)</f>
        <v>#REF!</v>
      </c>
      <c r="L27" s="88" t="e">
        <f>SUM(L28+L116+#REF!+L126)</f>
        <v>#REF!</v>
      </c>
      <c r="M27" s="88" t="e">
        <f>SUM(M28+M116+#REF!+M126)</f>
        <v>#REF!</v>
      </c>
      <c r="N27" s="88" t="e">
        <f>SUM(N28+N116+#REF!+N126)</f>
        <v>#REF!</v>
      </c>
      <c r="O27" s="88" t="e">
        <f>SUM(O28+O116+#REF!+O126)</f>
        <v>#REF!</v>
      </c>
      <c r="P27" s="88" t="e">
        <f>SUM(P28+P116+#REF!+P126)</f>
        <v>#REF!</v>
      </c>
      <c r="Q27" s="88" t="e">
        <f>SUM(Q28+Q116+#REF!+Q126)</f>
        <v>#REF!</v>
      </c>
      <c r="R27" s="88" t="e">
        <f>SUM(R28+R116+#REF!+R126)</f>
        <v>#REF!</v>
      </c>
      <c r="S27" s="88" t="e">
        <f>SUM(S28+S116+#REF!+S126)</f>
        <v>#REF!</v>
      </c>
      <c r="T27" s="88" t="e">
        <f>SUM(T28+T116+#REF!+T126)</f>
        <v>#REF!</v>
      </c>
      <c r="U27" s="88" t="e">
        <f>SUM(U28+U116+#REF!+U126)</f>
        <v>#REF!</v>
      </c>
      <c r="V27" s="88" t="e">
        <f>SUM(V28+V116+#REF!+V126)</f>
        <v>#DIV/0!</v>
      </c>
      <c r="W27" s="88" t="e">
        <f>SUM(W28+W116+#REF!+W126)</f>
        <v>#REF!</v>
      </c>
      <c r="X27" s="88" t="e">
        <f>SUM(X28+X116+#REF!+X126)</f>
        <v>#REF!</v>
      </c>
      <c r="Y27" s="88" t="e">
        <f>SUM(Y28+Y116+#REF!+Y126)</f>
        <v>#REF!</v>
      </c>
      <c r="Z27" s="88">
        <f t="shared" ref="Z27:AN27" si="64">SUM(Z28+Z116+Z126)</f>
        <v>3245504</v>
      </c>
      <c r="AA27" s="88">
        <f t="shared" si="64"/>
        <v>2129500</v>
      </c>
      <c r="AB27" s="88">
        <f t="shared" si="64"/>
        <v>679684.32</v>
      </c>
      <c r="AC27" s="88">
        <f t="shared" si="64"/>
        <v>2465500</v>
      </c>
      <c r="AD27" s="88">
        <f t="shared" si="64"/>
        <v>2048000</v>
      </c>
      <c r="AE27" s="88">
        <f t="shared" si="64"/>
        <v>0</v>
      </c>
      <c r="AF27" s="88">
        <f t="shared" si="64"/>
        <v>0</v>
      </c>
      <c r="AG27" s="88">
        <f t="shared" si="64"/>
        <v>2053000</v>
      </c>
      <c r="AH27" s="88">
        <f t="shared" si="64"/>
        <v>1342334.02</v>
      </c>
      <c r="AI27" s="88">
        <f t="shared" si="64"/>
        <v>2212200</v>
      </c>
      <c r="AJ27" s="88">
        <f t="shared" si="64"/>
        <v>640038.73</v>
      </c>
      <c r="AK27" s="88">
        <f t="shared" si="64"/>
        <v>2431161.6</v>
      </c>
      <c r="AL27" s="88">
        <f t="shared" si="64"/>
        <v>253000</v>
      </c>
      <c r="AM27" s="88">
        <f t="shared" si="64"/>
        <v>325500</v>
      </c>
      <c r="AN27" s="88">
        <f t="shared" si="64"/>
        <v>2363661.6</v>
      </c>
      <c r="AO27" s="83">
        <f t="shared" si="12"/>
        <v>313711.80569380848</v>
      </c>
      <c r="AP27" s="88">
        <f>SUM(AP28+AP116+AP126)</f>
        <v>2314000</v>
      </c>
      <c r="AQ27" s="88">
        <f>SUM(AQ28+AQ116+AQ126)</f>
        <v>0</v>
      </c>
      <c r="AR27" s="83">
        <f t="shared" si="13"/>
        <v>307120.57867144467</v>
      </c>
      <c r="AS27" s="83"/>
      <c r="AT27" s="83">
        <f>SUM(AT28+AT116+AT126)</f>
        <v>156323.96</v>
      </c>
      <c r="AU27" s="83">
        <f>SUM(AU28+AU116+AU126)</f>
        <v>121646.21</v>
      </c>
      <c r="AV27" s="83">
        <f>SUM(AV28+AV116+AV126)</f>
        <v>15334.06</v>
      </c>
      <c r="AW27" s="83">
        <f t="shared" si="22"/>
        <v>413432.7286714447</v>
      </c>
      <c r="AX27" s="15"/>
      <c r="AY27" s="15"/>
      <c r="AZ27" s="15"/>
      <c r="BA27" s="15"/>
      <c r="BB27" s="15"/>
      <c r="BC27" s="15"/>
      <c r="BD27" s="15">
        <f t="shared" si="43"/>
        <v>0</v>
      </c>
      <c r="BE27" s="15">
        <f t="shared" si="44"/>
        <v>413432.7286714447</v>
      </c>
      <c r="BF27" s="15">
        <f t="shared" si="45"/>
        <v>0</v>
      </c>
      <c r="BG27" s="15">
        <f>SUM(BG28+BG116+BG126)</f>
        <v>362732.54000000004</v>
      </c>
      <c r="BH27" s="15">
        <f>SUM(BH28+BH116+BH126)</f>
        <v>596175.77</v>
      </c>
      <c r="BI27" s="15">
        <f t="shared" ref="BI27:BN27" si="65">SUM(BI28+BI116+BI126)</f>
        <v>133220.92000000001</v>
      </c>
      <c r="BJ27" s="15">
        <f t="shared" si="65"/>
        <v>2000</v>
      </c>
      <c r="BK27" s="15">
        <f t="shared" si="65"/>
        <v>2000</v>
      </c>
      <c r="BL27" s="15">
        <f t="shared" si="65"/>
        <v>425280</v>
      </c>
      <c r="BM27" s="15">
        <f t="shared" si="65"/>
        <v>19600</v>
      </c>
      <c r="BN27" s="15">
        <f t="shared" si="65"/>
        <v>1001855.77</v>
      </c>
    </row>
    <row r="28" spans="1:67" x14ac:dyDescent="0.2">
      <c r="A28" s="161" t="s">
        <v>216</v>
      </c>
      <c r="B28" s="165"/>
      <c r="C28" s="81"/>
      <c r="D28" s="81"/>
      <c r="E28" s="81"/>
      <c r="F28" s="81"/>
      <c r="G28" s="81"/>
      <c r="H28" s="81"/>
      <c r="I28" s="91" t="s">
        <v>25</v>
      </c>
      <c r="J28" s="92" t="s">
        <v>28</v>
      </c>
      <c r="K28" s="93">
        <f t="shared" ref="K28:AE28" si="66">SUM(K29)</f>
        <v>1815716.15</v>
      </c>
      <c r="L28" s="93">
        <f t="shared" si="66"/>
        <v>1540000</v>
      </c>
      <c r="M28" s="93">
        <f t="shared" si="66"/>
        <v>1540000</v>
      </c>
      <c r="N28" s="93">
        <f t="shared" si="66"/>
        <v>781000</v>
      </c>
      <c r="O28" s="93">
        <f t="shared" si="66"/>
        <v>781000</v>
      </c>
      <c r="P28" s="93">
        <f t="shared" si="66"/>
        <v>789362</v>
      </c>
      <c r="Q28" s="93">
        <f t="shared" si="66"/>
        <v>789362</v>
      </c>
      <c r="R28" s="93">
        <f t="shared" si="66"/>
        <v>284478.29000000004</v>
      </c>
      <c r="S28" s="93">
        <f t="shared" si="66"/>
        <v>1019550</v>
      </c>
      <c r="T28" s="93">
        <f t="shared" si="66"/>
        <v>394432.02</v>
      </c>
      <c r="U28" s="93">
        <f t="shared" si="66"/>
        <v>0</v>
      </c>
      <c r="V28" s="93" t="e">
        <f t="shared" si="66"/>
        <v>#DIV/0!</v>
      </c>
      <c r="W28" s="93">
        <f t="shared" si="66"/>
        <v>989000</v>
      </c>
      <c r="X28" s="93">
        <f t="shared" si="66"/>
        <v>1463700</v>
      </c>
      <c r="Y28" s="93">
        <f>SUM(Y29)</f>
        <v>1625700</v>
      </c>
      <c r="Z28" s="93">
        <f>SUM(Z29)</f>
        <v>2819504</v>
      </c>
      <c r="AA28" s="93">
        <f t="shared" si="66"/>
        <v>1837500</v>
      </c>
      <c r="AB28" s="93">
        <f t="shared" si="66"/>
        <v>590626.46</v>
      </c>
      <c r="AC28" s="93">
        <f t="shared" si="66"/>
        <v>1862500</v>
      </c>
      <c r="AD28" s="93">
        <f t="shared" si="66"/>
        <v>1638000</v>
      </c>
      <c r="AE28" s="93">
        <f t="shared" si="66"/>
        <v>0</v>
      </c>
      <c r="AF28" s="93">
        <f t="shared" ref="AF28:AQ28" si="67">SUM(AF29)</f>
        <v>0</v>
      </c>
      <c r="AG28" s="93">
        <f t="shared" si="67"/>
        <v>1643000</v>
      </c>
      <c r="AH28" s="93">
        <f t="shared" si="67"/>
        <v>1172014.9100000001</v>
      </c>
      <c r="AI28" s="93">
        <f t="shared" si="67"/>
        <v>1985200</v>
      </c>
      <c r="AJ28" s="93">
        <f t="shared" si="67"/>
        <v>617159.9</v>
      </c>
      <c r="AK28" s="93">
        <f t="shared" si="67"/>
        <v>2096161.6</v>
      </c>
      <c r="AL28" s="93">
        <f t="shared" si="67"/>
        <v>178000</v>
      </c>
      <c r="AM28" s="93">
        <f t="shared" si="67"/>
        <v>125500</v>
      </c>
      <c r="AN28" s="93">
        <f t="shared" si="67"/>
        <v>2153661.6</v>
      </c>
      <c r="AO28" s="83">
        <f t="shared" si="12"/>
        <v>285840.01592673699</v>
      </c>
      <c r="AP28" s="93">
        <f t="shared" si="67"/>
        <v>1965000</v>
      </c>
      <c r="AQ28" s="93">
        <f t="shared" si="67"/>
        <v>0</v>
      </c>
      <c r="AR28" s="83">
        <f t="shared" si="13"/>
        <v>260800.31853474019</v>
      </c>
      <c r="AS28" s="83"/>
      <c r="AT28" s="83">
        <f t="shared" ref="AT28:AV28" si="68">SUM(AT29)</f>
        <v>129466.4</v>
      </c>
      <c r="AU28" s="83">
        <f t="shared" si="68"/>
        <v>103446.21</v>
      </c>
      <c r="AV28" s="83">
        <f t="shared" si="68"/>
        <v>15334.06</v>
      </c>
      <c r="AW28" s="83">
        <f t="shared" si="22"/>
        <v>348912.46853474021</v>
      </c>
      <c r="AX28" s="15"/>
      <c r="AY28" s="15"/>
      <c r="AZ28" s="15"/>
      <c r="BA28" s="15"/>
      <c r="BB28" s="15"/>
      <c r="BC28" s="15"/>
      <c r="BD28" s="15">
        <f t="shared" si="43"/>
        <v>0</v>
      </c>
      <c r="BE28" s="15">
        <f t="shared" si="44"/>
        <v>348912.46853474021</v>
      </c>
      <c r="BF28" s="15">
        <f t="shared" si="45"/>
        <v>0</v>
      </c>
      <c r="BG28" s="15">
        <f>SUM(BG36+BG49)</f>
        <v>283412.53000000003</v>
      </c>
      <c r="BH28" s="15">
        <f>SUM(BH36)</f>
        <v>538545.77</v>
      </c>
      <c r="BI28" s="15">
        <f t="shared" ref="BI28:BN28" si="69">SUM(BI36)</f>
        <v>129212.3</v>
      </c>
      <c r="BJ28" s="15">
        <f t="shared" si="69"/>
        <v>0</v>
      </c>
      <c r="BK28" s="15">
        <f t="shared" si="69"/>
        <v>0</v>
      </c>
      <c r="BL28" s="15">
        <f t="shared" si="69"/>
        <v>378350</v>
      </c>
      <c r="BM28" s="15">
        <f t="shared" si="69"/>
        <v>17600</v>
      </c>
      <c r="BN28" s="15">
        <f t="shared" si="69"/>
        <v>899295.77</v>
      </c>
    </row>
    <row r="29" spans="1:67" x14ac:dyDescent="0.2">
      <c r="A29" s="161"/>
      <c r="B29" s="165"/>
      <c r="C29" s="81"/>
      <c r="D29" s="81"/>
      <c r="E29" s="81"/>
      <c r="F29" s="81"/>
      <c r="G29" s="81"/>
      <c r="H29" s="81"/>
      <c r="I29" s="91" t="s">
        <v>114</v>
      </c>
      <c r="J29" s="92"/>
      <c r="K29" s="93">
        <f t="shared" ref="K29:AQ29" si="70">SUM(K36)</f>
        <v>1815716.15</v>
      </c>
      <c r="L29" s="93">
        <f t="shared" si="70"/>
        <v>1540000</v>
      </c>
      <c r="M29" s="93">
        <f t="shared" si="70"/>
        <v>1540000</v>
      </c>
      <c r="N29" s="93">
        <f t="shared" si="70"/>
        <v>781000</v>
      </c>
      <c r="O29" s="93">
        <f t="shared" si="70"/>
        <v>781000</v>
      </c>
      <c r="P29" s="93">
        <f t="shared" si="70"/>
        <v>789362</v>
      </c>
      <c r="Q29" s="93">
        <f t="shared" si="70"/>
        <v>789362</v>
      </c>
      <c r="R29" s="93">
        <f t="shared" si="70"/>
        <v>284478.29000000004</v>
      </c>
      <c r="S29" s="93">
        <f t="shared" si="70"/>
        <v>1019550</v>
      </c>
      <c r="T29" s="93">
        <f t="shared" si="70"/>
        <v>394432.02</v>
      </c>
      <c r="U29" s="93">
        <f t="shared" si="70"/>
        <v>0</v>
      </c>
      <c r="V29" s="93" t="e">
        <f t="shared" si="70"/>
        <v>#DIV/0!</v>
      </c>
      <c r="W29" s="93">
        <f t="shared" si="70"/>
        <v>989000</v>
      </c>
      <c r="X29" s="93">
        <f t="shared" si="70"/>
        <v>1463700</v>
      </c>
      <c r="Y29" s="93">
        <f t="shared" si="70"/>
        <v>1625700</v>
      </c>
      <c r="Z29" s="93">
        <f t="shared" si="70"/>
        <v>2819504</v>
      </c>
      <c r="AA29" s="93">
        <f t="shared" si="70"/>
        <v>1837500</v>
      </c>
      <c r="AB29" s="93">
        <f t="shared" si="70"/>
        <v>590626.46</v>
      </c>
      <c r="AC29" s="93">
        <f t="shared" si="70"/>
        <v>1862500</v>
      </c>
      <c r="AD29" s="93">
        <f t="shared" si="70"/>
        <v>1638000</v>
      </c>
      <c r="AE29" s="93">
        <f t="shared" si="70"/>
        <v>0</v>
      </c>
      <c r="AF29" s="93">
        <f t="shared" si="70"/>
        <v>0</v>
      </c>
      <c r="AG29" s="93">
        <f t="shared" si="70"/>
        <v>1643000</v>
      </c>
      <c r="AH29" s="93">
        <f t="shared" si="70"/>
        <v>1172014.9100000001</v>
      </c>
      <c r="AI29" s="93">
        <f t="shared" si="70"/>
        <v>1985200</v>
      </c>
      <c r="AJ29" s="93">
        <f t="shared" si="70"/>
        <v>617159.9</v>
      </c>
      <c r="AK29" s="93">
        <f t="shared" si="70"/>
        <v>2096161.6</v>
      </c>
      <c r="AL29" s="93">
        <f t="shared" si="70"/>
        <v>178000</v>
      </c>
      <c r="AM29" s="93">
        <f t="shared" si="70"/>
        <v>125500</v>
      </c>
      <c r="AN29" s="93">
        <f t="shared" si="70"/>
        <v>2153661.6</v>
      </c>
      <c r="AO29" s="83">
        <f t="shared" si="12"/>
        <v>285840.01592673699</v>
      </c>
      <c r="AP29" s="93">
        <f t="shared" si="70"/>
        <v>1965000</v>
      </c>
      <c r="AQ29" s="93">
        <f t="shared" si="70"/>
        <v>0</v>
      </c>
      <c r="AR29" s="83">
        <f t="shared" si="13"/>
        <v>260800.31853474019</v>
      </c>
      <c r="AS29" s="83"/>
      <c r="AT29" s="83">
        <f t="shared" ref="AT29" si="71">SUM(AT36)</f>
        <v>129466.4</v>
      </c>
      <c r="AU29" s="83">
        <f t="shared" ref="AU29:AV29" si="72">SUM(AU36)</f>
        <v>103446.21</v>
      </c>
      <c r="AV29" s="83">
        <f t="shared" si="72"/>
        <v>15334.06</v>
      </c>
      <c r="AW29" s="83">
        <f t="shared" si="22"/>
        <v>348912.46853474021</v>
      </c>
      <c r="AX29" s="15"/>
      <c r="AY29" s="15"/>
      <c r="AZ29" s="15"/>
      <c r="BA29" s="15"/>
      <c r="BB29" s="15"/>
      <c r="BC29" s="15"/>
      <c r="BD29" s="15">
        <f t="shared" si="43"/>
        <v>0</v>
      </c>
      <c r="BE29" s="15">
        <f t="shared" si="44"/>
        <v>348912.46853474021</v>
      </c>
      <c r="BF29" s="15">
        <f t="shared" si="45"/>
        <v>0</v>
      </c>
      <c r="BG29" s="15"/>
      <c r="BH29" s="15">
        <f>SUM(BH30:BH31)</f>
        <v>796795.77</v>
      </c>
      <c r="BI29" s="15">
        <f t="shared" ref="BI29:BN29" si="73">SUM(BI30:BI31)</f>
        <v>58557.98</v>
      </c>
      <c r="BJ29" s="15">
        <f t="shared" si="73"/>
        <v>120200</v>
      </c>
      <c r="BK29" s="15">
        <f t="shared" si="73"/>
        <v>160700</v>
      </c>
      <c r="BL29" s="15">
        <f t="shared" si="73"/>
        <v>0</v>
      </c>
      <c r="BM29" s="15">
        <f t="shared" si="73"/>
        <v>0</v>
      </c>
      <c r="BN29" s="15">
        <f t="shared" si="73"/>
        <v>119500</v>
      </c>
    </row>
    <row r="30" spans="1:67" x14ac:dyDescent="0.2">
      <c r="A30" s="161"/>
      <c r="B30" s="168" t="s">
        <v>434</v>
      </c>
      <c r="C30" s="81"/>
      <c r="D30" s="90"/>
      <c r="E30" s="81"/>
      <c r="F30" s="81"/>
      <c r="G30" s="81"/>
      <c r="H30" s="81"/>
      <c r="I30" s="91" t="s">
        <v>435</v>
      </c>
      <c r="J30" s="92" t="s">
        <v>38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83">
        <f t="shared" si="12"/>
        <v>0</v>
      </c>
      <c r="AP30" s="93">
        <v>586500</v>
      </c>
      <c r="AQ30" s="93"/>
      <c r="AR30" s="83">
        <f t="shared" si="13"/>
        <v>77841.927135178179</v>
      </c>
      <c r="AS30" s="83"/>
      <c r="AT30" s="83">
        <v>586500</v>
      </c>
      <c r="AU30" s="83"/>
      <c r="AV30" s="83"/>
      <c r="AW30" s="83">
        <v>138895.32999999999</v>
      </c>
      <c r="AX30" s="15"/>
      <c r="AY30" s="15"/>
      <c r="AZ30" s="15"/>
      <c r="BA30" s="15"/>
      <c r="BB30" s="15"/>
      <c r="BC30" s="15"/>
      <c r="BD30" s="15">
        <f t="shared" si="43"/>
        <v>0</v>
      </c>
      <c r="BE30" s="15">
        <f t="shared" si="44"/>
        <v>138895.32999999999</v>
      </c>
      <c r="BF30" s="15">
        <f t="shared" si="45"/>
        <v>0</v>
      </c>
      <c r="BG30" s="15"/>
      <c r="BH30" s="15">
        <v>119500</v>
      </c>
      <c r="BI30" s="15">
        <v>58557.98</v>
      </c>
      <c r="BJ30" s="15">
        <v>120200</v>
      </c>
      <c r="BK30" s="15">
        <v>160700</v>
      </c>
      <c r="BL30" s="15"/>
      <c r="BM30" s="15"/>
      <c r="BN30" s="133">
        <f t="shared" si="40"/>
        <v>119500</v>
      </c>
    </row>
    <row r="31" spans="1:67" x14ac:dyDescent="0.2">
      <c r="A31" s="161"/>
      <c r="B31" s="168" t="s">
        <v>436</v>
      </c>
      <c r="C31" s="81"/>
      <c r="D31" s="90"/>
      <c r="E31" s="81"/>
      <c r="F31" s="81"/>
      <c r="G31" s="81"/>
      <c r="H31" s="81"/>
      <c r="I31" s="98" t="s">
        <v>437</v>
      </c>
      <c r="J31" s="92" t="s">
        <v>3</v>
      </c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83">
        <f t="shared" si="12"/>
        <v>0</v>
      </c>
      <c r="AP31" s="93">
        <f>SUM(AY40:AY115)</f>
        <v>132.72</v>
      </c>
      <c r="AQ31" s="93"/>
      <c r="AR31" s="83">
        <f t="shared" si="13"/>
        <v>17.614971132789169</v>
      </c>
      <c r="AS31" s="83"/>
      <c r="AT31" s="83">
        <f>SUM(BE40:BE115)</f>
        <v>548843.61747893027</v>
      </c>
      <c r="AU31" s="83"/>
      <c r="AV31" s="83"/>
      <c r="AW31" s="83">
        <v>113884.45</v>
      </c>
      <c r="AX31" s="15"/>
      <c r="AY31" s="15"/>
      <c r="AZ31" s="15"/>
      <c r="BA31" s="15"/>
      <c r="BB31" s="15"/>
      <c r="BC31" s="15"/>
      <c r="BD31" s="15">
        <f t="shared" si="43"/>
        <v>0</v>
      </c>
      <c r="BE31" s="15">
        <f t="shared" si="44"/>
        <v>113884.45</v>
      </c>
      <c r="BF31" s="15">
        <f t="shared" si="45"/>
        <v>0</v>
      </c>
      <c r="BG31" s="15"/>
      <c r="BH31" s="15">
        <f>SUM(BN49+BN76+BN77)</f>
        <v>677295.77</v>
      </c>
      <c r="BI31" s="15">
        <f t="shared" ref="BI31:BN31" si="74">SUM(BO49+BO76+BO77)</f>
        <v>0</v>
      </c>
      <c r="BJ31" s="15">
        <f t="shared" si="74"/>
        <v>0</v>
      </c>
      <c r="BK31" s="15">
        <f t="shared" si="74"/>
        <v>0</v>
      </c>
      <c r="BL31" s="15">
        <f t="shared" si="74"/>
        <v>0</v>
      </c>
      <c r="BM31" s="15">
        <f t="shared" si="74"/>
        <v>0</v>
      </c>
      <c r="BN31" s="15">
        <f t="shared" si="74"/>
        <v>0</v>
      </c>
    </row>
    <row r="32" spans="1:67" x14ac:dyDescent="0.2">
      <c r="A32" s="161"/>
      <c r="B32" s="168" t="s">
        <v>436</v>
      </c>
      <c r="C32" s="81"/>
      <c r="D32" s="90"/>
      <c r="E32" s="81"/>
      <c r="F32" s="81"/>
      <c r="G32" s="81"/>
      <c r="H32" s="81"/>
      <c r="I32" s="98" t="s">
        <v>442</v>
      </c>
      <c r="J32" s="92" t="s">
        <v>443</v>
      </c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83"/>
      <c r="AP32" s="93"/>
      <c r="AQ32" s="93"/>
      <c r="AR32" s="83"/>
      <c r="AS32" s="83"/>
      <c r="AT32" s="83"/>
      <c r="AU32" s="83"/>
      <c r="AV32" s="83"/>
      <c r="AW32" s="83">
        <v>82727.649999999994</v>
      </c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33">
        <f t="shared" si="40"/>
        <v>0</v>
      </c>
    </row>
    <row r="33" spans="1:67" x14ac:dyDescent="0.2">
      <c r="A33" s="161"/>
      <c r="B33" s="168" t="s">
        <v>436</v>
      </c>
      <c r="C33" s="81"/>
      <c r="D33" s="90"/>
      <c r="E33" s="81"/>
      <c r="F33" s="81"/>
      <c r="G33" s="81"/>
      <c r="H33" s="81"/>
      <c r="I33" s="98" t="s">
        <v>438</v>
      </c>
      <c r="J33" s="92" t="s">
        <v>439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83">
        <f t="shared" si="12"/>
        <v>0</v>
      </c>
      <c r="AP33" s="93">
        <f>SUM(BA39:BA114)</f>
        <v>11081.439999999999</v>
      </c>
      <c r="AQ33" s="93"/>
      <c r="AR33" s="83">
        <f t="shared" si="13"/>
        <v>1470.7598380781735</v>
      </c>
      <c r="AS33" s="83"/>
      <c r="AT33" s="83">
        <f>SUM(BG39:BG114)</f>
        <v>402986.14999999997</v>
      </c>
      <c r="AU33" s="83"/>
      <c r="AV33" s="83"/>
      <c r="AW33" s="83">
        <v>132.72</v>
      </c>
      <c r="AX33" s="15"/>
      <c r="AY33" s="15"/>
      <c r="AZ33" s="15"/>
      <c r="BA33" s="15"/>
      <c r="BB33" s="15"/>
      <c r="BC33" s="15"/>
      <c r="BD33" s="15">
        <f t="shared" si="43"/>
        <v>0</v>
      </c>
      <c r="BE33" s="15">
        <f t="shared" si="44"/>
        <v>132.72</v>
      </c>
      <c r="BF33" s="15">
        <f t="shared" si="45"/>
        <v>0</v>
      </c>
      <c r="BG33" s="15"/>
      <c r="BH33" s="15"/>
      <c r="BI33" s="15"/>
      <c r="BJ33" s="15"/>
      <c r="BK33" s="15"/>
      <c r="BL33" s="15"/>
      <c r="BM33" s="15"/>
      <c r="BN33" s="133">
        <f t="shared" si="40"/>
        <v>0</v>
      </c>
    </row>
    <row r="34" spans="1:67" x14ac:dyDescent="0.2">
      <c r="A34" s="161"/>
      <c r="B34" s="168" t="s">
        <v>436</v>
      </c>
      <c r="C34" s="81"/>
      <c r="D34" s="90"/>
      <c r="E34" s="81"/>
      <c r="F34" s="81"/>
      <c r="G34" s="81"/>
      <c r="H34" s="81"/>
      <c r="I34" s="91" t="s">
        <v>440</v>
      </c>
      <c r="J34" s="92" t="s">
        <v>441</v>
      </c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83">
        <f t="shared" si="12"/>
        <v>0</v>
      </c>
      <c r="AP34" s="93">
        <v>100000</v>
      </c>
      <c r="AQ34" s="93"/>
      <c r="AR34" s="83">
        <f t="shared" si="13"/>
        <v>13272.280841462605</v>
      </c>
      <c r="AS34" s="83"/>
      <c r="AT34" s="83">
        <v>100000</v>
      </c>
      <c r="AU34" s="83"/>
      <c r="AV34" s="83"/>
      <c r="AW34" s="83">
        <v>0</v>
      </c>
      <c r="AX34" s="15"/>
      <c r="AY34" s="15"/>
      <c r="AZ34" s="15"/>
      <c r="BA34" s="15"/>
      <c r="BB34" s="15"/>
      <c r="BC34" s="15"/>
      <c r="BD34" s="15">
        <f t="shared" si="43"/>
        <v>0</v>
      </c>
      <c r="BE34" s="15">
        <f t="shared" si="44"/>
        <v>0</v>
      </c>
      <c r="BF34" s="15">
        <f t="shared" si="45"/>
        <v>0</v>
      </c>
      <c r="BG34" s="15"/>
      <c r="BH34" s="15"/>
      <c r="BI34" s="15"/>
      <c r="BJ34" s="15"/>
      <c r="BK34" s="15"/>
      <c r="BL34" s="15"/>
      <c r="BM34" s="15"/>
      <c r="BN34" s="133">
        <f t="shared" si="40"/>
        <v>0</v>
      </c>
    </row>
    <row r="35" spans="1:67" x14ac:dyDescent="0.2">
      <c r="A35" s="161"/>
      <c r="B35" s="168" t="s">
        <v>434</v>
      </c>
      <c r="C35" s="81"/>
      <c r="D35" s="90"/>
      <c r="E35" s="81"/>
      <c r="F35" s="81"/>
      <c r="G35" s="81"/>
      <c r="H35" s="81"/>
      <c r="I35" s="91" t="s">
        <v>435</v>
      </c>
      <c r="J35" s="92" t="s">
        <v>444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83">
        <f t="shared" si="12"/>
        <v>0</v>
      </c>
      <c r="AP35" s="93">
        <v>450000</v>
      </c>
      <c r="AQ35" s="93"/>
      <c r="AR35" s="83">
        <f t="shared" si="13"/>
        <v>59725.263786581723</v>
      </c>
      <c r="AS35" s="83"/>
      <c r="AT35" s="83">
        <v>450000</v>
      </c>
      <c r="AU35" s="83"/>
      <c r="AV35" s="83"/>
      <c r="AW35" s="83">
        <v>13272.28</v>
      </c>
      <c r="AX35" s="15"/>
      <c r="AY35" s="15"/>
      <c r="AZ35" s="15"/>
      <c r="BA35" s="15"/>
      <c r="BB35" s="15"/>
      <c r="BC35" s="15"/>
      <c r="BD35" s="15">
        <f t="shared" si="43"/>
        <v>0</v>
      </c>
      <c r="BE35" s="15">
        <f t="shared" si="44"/>
        <v>13272.28</v>
      </c>
      <c r="BF35" s="15">
        <f t="shared" si="45"/>
        <v>0</v>
      </c>
      <c r="BG35" s="15"/>
      <c r="BH35" s="15"/>
      <c r="BI35" s="15"/>
      <c r="BJ35" s="15"/>
      <c r="BK35" s="15"/>
      <c r="BL35" s="15"/>
      <c r="BM35" s="15"/>
      <c r="BN35" s="133">
        <f t="shared" si="40"/>
        <v>0</v>
      </c>
    </row>
    <row r="36" spans="1:67" x14ac:dyDescent="0.2">
      <c r="A36" s="162"/>
      <c r="B36" s="169"/>
      <c r="C36" s="94"/>
      <c r="D36" s="94"/>
      <c r="E36" s="94"/>
      <c r="F36" s="94"/>
      <c r="G36" s="94"/>
      <c r="H36" s="94"/>
      <c r="I36" s="82">
        <v>3</v>
      </c>
      <c r="J36" s="38" t="s">
        <v>8</v>
      </c>
      <c r="K36" s="83">
        <f t="shared" ref="K36:AQ36" si="75">SUM(K37+K49)</f>
        <v>1815716.15</v>
      </c>
      <c r="L36" s="83">
        <f t="shared" si="75"/>
        <v>1540000</v>
      </c>
      <c r="M36" s="83">
        <f t="shared" si="75"/>
        <v>1540000</v>
      </c>
      <c r="N36" s="83">
        <f t="shared" si="75"/>
        <v>781000</v>
      </c>
      <c r="O36" s="83">
        <f t="shared" si="75"/>
        <v>781000</v>
      </c>
      <c r="P36" s="83">
        <f t="shared" si="75"/>
        <v>789362</v>
      </c>
      <c r="Q36" s="83">
        <f t="shared" si="75"/>
        <v>789362</v>
      </c>
      <c r="R36" s="83">
        <f t="shared" si="75"/>
        <v>284478.29000000004</v>
      </c>
      <c r="S36" s="83">
        <f t="shared" si="75"/>
        <v>1019550</v>
      </c>
      <c r="T36" s="83">
        <f t="shared" si="75"/>
        <v>394432.02</v>
      </c>
      <c r="U36" s="83">
        <f t="shared" si="75"/>
        <v>0</v>
      </c>
      <c r="V36" s="83" t="e">
        <f t="shared" si="75"/>
        <v>#DIV/0!</v>
      </c>
      <c r="W36" s="83">
        <f t="shared" si="75"/>
        <v>989000</v>
      </c>
      <c r="X36" s="83">
        <f t="shared" si="75"/>
        <v>1463700</v>
      </c>
      <c r="Y36" s="83">
        <f t="shared" si="75"/>
        <v>1625700</v>
      </c>
      <c r="Z36" s="83">
        <f t="shared" si="75"/>
        <v>2819504</v>
      </c>
      <c r="AA36" s="83">
        <f t="shared" si="75"/>
        <v>1837500</v>
      </c>
      <c r="AB36" s="83">
        <f t="shared" si="75"/>
        <v>590626.46</v>
      </c>
      <c r="AC36" s="83">
        <f t="shared" si="75"/>
        <v>1862500</v>
      </c>
      <c r="AD36" s="83">
        <f t="shared" si="75"/>
        <v>1638000</v>
      </c>
      <c r="AE36" s="83">
        <f t="shared" si="75"/>
        <v>0</v>
      </c>
      <c r="AF36" s="83">
        <f t="shared" si="75"/>
        <v>0</v>
      </c>
      <c r="AG36" s="83">
        <f t="shared" si="75"/>
        <v>1643000</v>
      </c>
      <c r="AH36" s="83">
        <f t="shared" si="75"/>
        <v>1172014.9100000001</v>
      </c>
      <c r="AI36" s="83">
        <f t="shared" si="75"/>
        <v>1985200</v>
      </c>
      <c r="AJ36" s="83">
        <f t="shared" si="75"/>
        <v>617159.9</v>
      </c>
      <c r="AK36" s="83">
        <f t="shared" si="75"/>
        <v>2096161.6</v>
      </c>
      <c r="AL36" s="83">
        <f t="shared" si="75"/>
        <v>178000</v>
      </c>
      <c r="AM36" s="83">
        <f t="shared" si="75"/>
        <v>125500</v>
      </c>
      <c r="AN36" s="83">
        <f t="shared" si="75"/>
        <v>2153661.6</v>
      </c>
      <c r="AO36" s="83">
        <f t="shared" si="12"/>
        <v>285840.01592673699</v>
      </c>
      <c r="AP36" s="83">
        <f t="shared" si="75"/>
        <v>1965000</v>
      </c>
      <c r="AQ36" s="83">
        <f t="shared" si="75"/>
        <v>0</v>
      </c>
      <c r="AR36" s="83">
        <f t="shared" si="13"/>
        <v>260800.31853474019</v>
      </c>
      <c r="AS36" s="83"/>
      <c r="AT36" s="83">
        <f t="shared" ref="AT36" si="76">SUM(AT37+AT49)</f>
        <v>129466.4</v>
      </c>
      <c r="AU36" s="83">
        <f t="shared" ref="AU36:AV36" si="77">SUM(AU37+AU49)</f>
        <v>103446.21</v>
      </c>
      <c r="AV36" s="83">
        <f t="shared" si="77"/>
        <v>15334.06</v>
      </c>
      <c r="AW36" s="83">
        <f t="shared" ref="AW36:AW68" si="78">SUM(AR36+AU36-AV36)</f>
        <v>348912.46853474021</v>
      </c>
      <c r="AX36" s="15"/>
      <c r="AY36" s="15"/>
      <c r="AZ36" s="15"/>
      <c r="BA36" s="15"/>
      <c r="BB36" s="15"/>
      <c r="BC36" s="15"/>
      <c r="BD36" s="15">
        <f t="shared" si="43"/>
        <v>0</v>
      </c>
      <c r="BE36" s="15">
        <f t="shared" si="44"/>
        <v>348912.46853474021</v>
      </c>
      <c r="BF36" s="15">
        <f t="shared" si="45"/>
        <v>0</v>
      </c>
      <c r="BG36" s="15">
        <f>SUM(BG37+BG49)</f>
        <v>177996.74000000002</v>
      </c>
      <c r="BH36" s="15">
        <f>SUM(BH37+BH49)</f>
        <v>538545.77</v>
      </c>
      <c r="BI36" s="15">
        <f t="shared" ref="BI36:BN36" si="79">SUM(BI37+BI49)</f>
        <v>129212.3</v>
      </c>
      <c r="BJ36" s="15">
        <f t="shared" si="79"/>
        <v>0</v>
      </c>
      <c r="BK36" s="15">
        <f t="shared" si="79"/>
        <v>0</v>
      </c>
      <c r="BL36" s="15">
        <f t="shared" si="79"/>
        <v>378350</v>
      </c>
      <c r="BM36" s="15">
        <f t="shared" si="79"/>
        <v>17600</v>
      </c>
      <c r="BN36" s="15">
        <f t="shared" si="79"/>
        <v>899295.77</v>
      </c>
    </row>
    <row r="37" spans="1:67" x14ac:dyDescent="0.2">
      <c r="A37" s="162"/>
      <c r="B37" s="170" t="s">
        <v>81</v>
      </c>
      <c r="C37" s="94"/>
      <c r="D37" s="94"/>
      <c r="E37" s="94"/>
      <c r="F37" s="94"/>
      <c r="G37" s="94"/>
      <c r="H37" s="94"/>
      <c r="I37" s="82">
        <v>31</v>
      </c>
      <c r="J37" s="38" t="s">
        <v>9</v>
      </c>
      <c r="K37" s="83">
        <f t="shared" ref="K37:AP37" si="80">SUM(K38+K41+K46)</f>
        <v>807306.83</v>
      </c>
      <c r="L37" s="83">
        <f t="shared" si="80"/>
        <v>1112500</v>
      </c>
      <c r="M37" s="83">
        <f t="shared" si="80"/>
        <v>1112500</v>
      </c>
      <c r="N37" s="83">
        <f t="shared" si="80"/>
        <v>351000</v>
      </c>
      <c r="O37" s="83">
        <f t="shared" si="80"/>
        <v>351000</v>
      </c>
      <c r="P37" s="83">
        <f t="shared" si="80"/>
        <v>392000</v>
      </c>
      <c r="Q37" s="83">
        <f t="shared" si="80"/>
        <v>392000</v>
      </c>
      <c r="R37" s="83">
        <f t="shared" si="80"/>
        <v>150369.04999999999</v>
      </c>
      <c r="S37" s="83">
        <f t="shared" si="80"/>
        <v>507550</v>
      </c>
      <c r="T37" s="83">
        <f t="shared" si="80"/>
        <v>240053.34999999998</v>
      </c>
      <c r="U37" s="83">
        <f t="shared" si="80"/>
        <v>0</v>
      </c>
      <c r="V37" s="83">
        <f t="shared" si="80"/>
        <v>807.07909604519773</v>
      </c>
      <c r="W37" s="83">
        <f t="shared" si="80"/>
        <v>507000</v>
      </c>
      <c r="X37" s="83">
        <f t="shared" si="80"/>
        <v>617500</v>
      </c>
      <c r="Y37" s="83">
        <f t="shared" si="80"/>
        <v>685404</v>
      </c>
      <c r="Z37" s="83">
        <f t="shared" si="80"/>
        <v>738500</v>
      </c>
      <c r="AA37" s="83">
        <f t="shared" si="80"/>
        <v>688000</v>
      </c>
      <c r="AB37" s="83">
        <f t="shared" si="80"/>
        <v>359004.03</v>
      </c>
      <c r="AC37" s="83">
        <f t="shared" si="80"/>
        <v>688000</v>
      </c>
      <c r="AD37" s="83">
        <f t="shared" si="80"/>
        <v>671000</v>
      </c>
      <c r="AE37" s="83">
        <f t="shared" si="80"/>
        <v>0</v>
      </c>
      <c r="AF37" s="83">
        <f t="shared" si="80"/>
        <v>0</v>
      </c>
      <c r="AG37" s="83">
        <f t="shared" si="80"/>
        <v>671000</v>
      </c>
      <c r="AH37" s="83">
        <f t="shared" si="80"/>
        <v>542477.54</v>
      </c>
      <c r="AI37" s="83">
        <f t="shared" si="80"/>
        <v>754000</v>
      </c>
      <c r="AJ37" s="83">
        <f t="shared" si="80"/>
        <v>323911.41000000003</v>
      </c>
      <c r="AK37" s="83">
        <f t="shared" si="80"/>
        <v>747500</v>
      </c>
      <c r="AL37" s="83">
        <f t="shared" si="80"/>
        <v>0</v>
      </c>
      <c r="AM37" s="83">
        <f t="shared" si="80"/>
        <v>0</v>
      </c>
      <c r="AN37" s="83">
        <f t="shared" si="80"/>
        <v>747500</v>
      </c>
      <c r="AO37" s="83">
        <f t="shared" si="12"/>
        <v>99210.299289932969</v>
      </c>
      <c r="AP37" s="83">
        <f t="shared" si="80"/>
        <v>747500</v>
      </c>
      <c r="AQ37" s="83"/>
      <c r="AR37" s="83">
        <f t="shared" si="13"/>
        <v>99210.299289932969</v>
      </c>
      <c r="AS37" s="83"/>
      <c r="AT37" s="83">
        <f t="shared" ref="AT37" si="81">SUM(AT38+AT41+AT46)</f>
        <v>56819.530000000006</v>
      </c>
      <c r="AU37" s="83">
        <f t="shared" ref="AU37:AV37" si="82">SUM(AU38+AU41+AU46)</f>
        <v>0</v>
      </c>
      <c r="AV37" s="83">
        <f t="shared" si="82"/>
        <v>13935.89</v>
      </c>
      <c r="AW37" s="83">
        <f t="shared" si="78"/>
        <v>85274.40928993297</v>
      </c>
      <c r="AX37" s="15"/>
      <c r="AY37" s="15"/>
      <c r="AZ37" s="15"/>
      <c r="BA37" s="15"/>
      <c r="BB37" s="15"/>
      <c r="BC37" s="15"/>
      <c r="BD37" s="15">
        <f t="shared" si="43"/>
        <v>0</v>
      </c>
      <c r="BE37" s="15">
        <f t="shared" si="44"/>
        <v>85274.40928993297</v>
      </c>
      <c r="BF37" s="15">
        <f t="shared" si="45"/>
        <v>0</v>
      </c>
      <c r="BG37" s="15">
        <f>SUM(BG38+BG41+BG46)</f>
        <v>72580.95</v>
      </c>
      <c r="BH37" s="15">
        <f>SUM(BH38+BH41+BH46)</f>
        <v>120700</v>
      </c>
      <c r="BI37" s="15">
        <f t="shared" ref="BI37:BN37" si="83">SUM(BI38+BI41+BI46)</f>
        <v>58557.979999999996</v>
      </c>
      <c r="BJ37" s="15">
        <f t="shared" si="83"/>
        <v>0</v>
      </c>
      <c r="BK37" s="15">
        <f t="shared" si="83"/>
        <v>0</v>
      </c>
      <c r="BL37" s="15">
        <f t="shared" si="83"/>
        <v>141300</v>
      </c>
      <c r="BM37" s="15">
        <f t="shared" si="83"/>
        <v>0</v>
      </c>
      <c r="BN37" s="15">
        <f t="shared" si="83"/>
        <v>262000</v>
      </c>
    </row>
    <row r="38" spans="1:67" x14ac:dyDescent="0.2">
      <c r="A38" s="161"/>
      <c r="B38" s="168"/>
      <c r="C38" s="81"/>
      <c r="D38" s="81"/>
      <c r="E38" s="81"/>
      <c r="F38" s="81"/>
      <c r="G38" s="81"/>
      <c r="H38" s="81"/>
      <c r="I38" s="91">
        <v>311</v>
      </c>
      <c r="J38" s="92" t="s">
        <v>99</v>
      </c>
      <c r="K38" s="93">
        <f>SUM(K39)</f>
        <v>710476.99</v>
      </c>
      <c r="L38" s="93">
        <f>SUM(L39)</f>
        <v>972000</v>
      </c>
      <c r="M38" s="93">
        <f>SUM(M39)</f>
        <v>972000</v>
      </c>
      <c r="N38" s="93">
        <f t="shared" ref="N38:AB38" si="84">SUM(N39:N40)</f>
        <v>296000</v>
      </c>
      <c r="O38" s="93">
        <f t="shared" si="84"/>
        <v>296000</v>
      </c>
      <c r="P38" s="93">
        <f t="shared" si="84"/>
        <v>335000</v>
      </c>
      <c r="Q38" s="93">
        <f t="shared" si="84"/>
        <v>335000</v>
      </c>
      <c r="R38" s="93">
        <f t="shared" si="84"/>
        <v>121563.91</v>
      </c>
      <c r="S38" s="93">
        <f t="shared" si="84"/>
        <v>460000</v>
      </c>
      <c r="T38" s="93">
        <f t="shared" si="84"/>
        <v>212889.91999999998</v>
      </c>
      <c r="U38" s="93">
        <f t="shared" si="84"/>
        <v>0</v>
      </c>
      <c r="V38" s="93">
        <f t="shared" si="84"/>
        <v>609.74576271186436</v>
      </c>
      <c r="W38" s="93">
        <f t="shared" si="84"/>
        <v>460000</v>
      </c>
      <c r="X38" s="93">
        <f t="shared" si="84"/>
        <v>510000</v>
      </c>
      <c r="Y38" s="93">
        <f t="shared" si="84"/>
        <v>578000</v>
      </c>
      <c r="Z38" s="93">
        <f t="shared" ref="Z38" si="85">SUM(Z39:Z40)</f>
        <v>590000</v>
      </c>
      <c r="AA38" s="93">
        <f t="shared" si="84"/>
        <v>578000</v>
      </c>
      <c r="AB38" s="93">
        <f t="shared" si="84"/>
        <v>313059.54000000004</v>
      </c>
      <c r="AC38" s="93">
        <f t="shared" ref="AC38:AF38" si="86">SUM(AC39:AC40)</f>
        <v>578000</v>
      </c>
      <c r="AD38" s="93">
        <f t="shared" si="86"/>
        <v>561000</v>
      </c>
      <c r="AE38" s="93">
        <f t="shared" si="86"/>
        <v>0</v>
      </c>
      <c r="AF38" s="93">
        <f t="shared" si="86"/>
        <v>0</v>
      </c>
      <c r="AG38" s="93">
        <f t="shared" ref="AG38:AP38" si="87">SUM(AG39:AG40)</f>
        <v>561000</v>
      </c>
      <c r="AH38" s="93">
        <f t="shared" si="87"/>
        <v>462221.9</v>
      </c>
      <c r="AI38" s="93">
        <f t="shared" si="87"/>
        <v>620000</v>
      </c>
      <c r="AJ38" s="93">
        <f t="shared" si="87"/>
        <v>279321.5</v>
      </c>
      <c r="AK38" s="93">
        <f t="shared" si="87"/>
        <v>570000</v>
      </c>
      <c r="AL38" s="93">
        <f t="shared" si="87"/>
        <v>0</v>
      </c>
      <c r="AM38" s="93">
        <f t="shared" si="87"/>
        <v>0</v>
      </c>
      <c r="AN38" s="93">
        <f t="shared" si="87"/>
        <v>570000</v>
      </c>
      <c r="AO38" s="83">
        <f t="shared" si="12"/>
        <v>75652.000796336841</v>
      </c>
      <c r="AP38" s="93">
        <f t="shared" si="87"/>
        <v>570000</v>
      </c>
      <c r="AQ38" s="93"/>
      <c r="AR38" s="83">
        <f t="shared" si="13"/>
        <v>75652.000796336841</v>
      </c>
      <c r="AS38" s="83"/>
      <c r="AT38" s="83">
        <f t="shared" ref="AT38" si="88">SUM(AT39:AT40)</f>
        <v>45463.62</v>
      </c>
      <c r="AU38" s="83">
        <f t="shared" ref="AU38:AV38" si="89">SUM(AU39:AU40)</f>
        <v>0</v>
      </c>
      <c r="AV38" s="83">
        <f t="shared" si="89"/>
        <v>11945.05</v>
      </c>
      <c r="AW38" s="83">
        <f t="shared" si="78"/>
        <v>63706.950796336838</v>
      </c>
      <c r="AX38" s="15"/>
      <c r="AY38" s="15"/>
      <c r="AZ38" s="15"/>
      <c r="BA38" s="15"/>
      <c r="BB38" s="15"/>
      <c r="BC38" s="15"/>
      <c r="BD38" s="15">
        <f t="shared" si="43"/>
        <v>0</v>
      </c>
      <c r="BE38" s="15">
        <f t="shared" si="44"/>
        <v>63706.950796336838</v>
      </c>
      <c r="BF38" s="15">
        <f t="shared" si="45"/>
        <v>0</v>
      </c>
      <c r="BG38" s="15">
        <f>SUM(BG39+BG40)</f>
        <v>58423.12</v>
      </c>
      <c r="BH38" s="15">
        <f>SUM(BH39+BH40)</f>
        <v>91800</v>
      </c>
      <c r="BI38" s="15">
        <f t="shared" ref="BI38:BN38" si="90">SUM(BI39+BI40)</f>
        <v>45389.34</v>
      </c>
      <c r="BJ38" s="15">
        <f t="shared" si="90"/>
        <v>0</v>
      </c>
      <c r="BK38" s="15">
        <f t="shared" si="90"/>
        <v>0</v>
      </c>
      <c r="BL38" s="15">
        <f t="shared" si="90"/>
        <v>110100</v>
      </c>
      <c r="BM38" s="15">
        <f t="shared" si="90"/>
        <v>0</v>
      </c>
      <c r="BN38" s="15">
        <f t="shared" si="90"/>
        <v>201900</v>
      </c>
    </row>
    <row r="39" spans="1:67" x14ac:dyDescent="0.2">
      <c r="A39" s="161"/>
      <c r="B39" s="168"/>
      <c r="C39" s="81"/>
      <c r="D39" s="81"/>
      <c r="E39" s="81"/>
      <c r="F39" s="81"/>
      <c r="G39" s="81"/>
      <c r="H39" s="81"/>
      <c r="I39" s="91">
        <v>31111</v>
      </c>
      <c r="J39" s="92" t="s">
        <v>29</v>
      </c>
      <c r="K39" s="93">
        <v>710476.99</v>
      </c>
      <c r="L39" s="93">
        <v>972000</v>
      </c>
      <c r="M39" s="93">
        <v>972000</v>
      </c>
      <c r="N39" s="93">
        <v>293000</v>
      </c>
      <c r="O39" s="93">
        <v>293000</v>
      </c>
      <c r="P39" s="93">
        <v>295000</v>
      </c>
      <c r="Q39" s="93">
        <v>295000</v>
      </c>
      <c r="R39" s="93">
        <v>121563.91</v>
      </c>
      <c r="S39" s="93">
        <v>250000</v>
      </c>
      <c r="T39" s="93">
        <v>176514.08</v>
      </c>
      <c r="U39" s="93"/>
      <c r="V39" s="83">
        <f t="shared" si="39"/>
        <v>84.745762711864401</v>
      </c>
      <c r="W39" s="93">
        <v>250000</v>
      </c>
      <c r="X39" s="93">
        <v>340000</v>
      </c>
      <c r="Y39" s="93">
        <v>408000</v>
      </c>
      <c r="Z39" s="93">
        <v>400000</v>
      </c>
      <c r="AA39" s="93">
        <v>408000</v>
      </c>
      <c r="AB39" s="93">
        <v>259070.82</v>
      </c>
      <c r="AC39" s="93">
        <v>408000</v>
      </c>
      <c r="AD39" s="93">
        <v>408000</v>
      </c>
      <c r="AE39" s="93"/>
      <c r="AF39" s="93"/>
      <c r="AG39" s="96">
        <f t="shared" si="41"/>
        <v>408000</v>
      </c>
      <c r="AH39" s="93">
        <v>413471.78</v>
      </c>
      <c r="AI39" s="93">
        <v>467000</v>
      </c>
      <c r="AJ39" s="15">
        <v>217454.78</v>
      </c>
      <c r="AK39" s="93">
        <v>480000</v>
      </c>
      <c r="AL39" s="93"/>
      <c r="AM39" s="93"/>
      <c r="AN39" s="15">
        <f t="shared" si="42"/>
        <v>480000</v>
      </c>
      <c r="AO39" s="83">
        <f t="shared" si="12"/>
        <v>63706.948039020499</v>
      </c>
      <c r="AP39" s="15">
        <v>480000</v>
      </c>
      <c r="AQ39" s="15"/>
      <c r="AR39" s="83">
        <f t="shared" si="13"/>
        <v>63706.948039020499</v>
      </c>
      <c r="AS39" s="83">
        <v>45463.62</v>
      </c>
      <c r="AT39" s="83">
        <v>45463.62</v>
      </c>
      <c r="AU39" s="83"/>
      <c r="AV39" s="83"/>
      <c r="AW39" s="83">
        <f t="shared" si="78"/>
        <v>63706.948039020499</v>
      </c>
      <c r="AX39" s="15">
        <v>63706.95</v>
      </c>
      <c r="AY39" s="15"/>
      <c r="AZ39" s="15"/>
      <c r="BA39" s="15"/>
      <c r="BB39" s="15"/>
      <c r="BC39" s="15"/>
      <c r="BD39" s="15">
        <f t="shared" si="43"/>
        <v>63706.95</v>
      </c>
      <c r="BE39" s="15">
        <f t="shared" si="44"/>
        <v>-1.9609794981079176E-3</v>
      </c>
      <c r="BF39" s="15">
        <f t="shared" si="45"/>
        <v>-63706.95</v>
      </c>
      <c r="BG39" s="15">
        <v>58423.12</v>
      </c>
      <c r="BH39" s="15">
        <v>85800</v>
      </c>
      <c r="BI39" s="15">
        <v>42029.34</v>
      </c>
      <c r="BJ39" s="15"/>
      <c r="BK39" s="15"/>
      <c r="BL39" s="143">
        <v>100000</v>
      </c>
      <c r="BM39" s="15"/>
      <c r="BN39" s="133">
        <f t="shared" si="40"/>
        <v>185800</v>
      </c>
      <c r="BO39" s="5">
        <v>81644.63</v>
      </c>
    </row>
    <row r="40" spans="1:67" x14ac:dyDescent="0.2">
      <c r="A40" s="161"/>
      <c r="B40" s="168"/>
      <c r="C40" s="81"/>
      <c r="D40" s="81"/>
      <c r="E40" s="81"/>
      <c r="F40" s="81"/>
      <c r="G40" s="81"/>
      <c r="H40" s="81"/>
      <c r="I40" s="91">
        <v>31112</v>
      </c>
      <c r="J40" s="92" t="s">
        <v>213</v>
      </c>
      <c r="K40" s="93"/>
      <c r="L40" s="93"/>
      <c r="M40" s="93"/>
      <c r="N40" s="93">
        <v>3000</v>
      </c>
      <c r="O40" s="93">
        <v>3000</v>
      </c>
      <c r="P40" s="93">
        <v>40000</v>
      </c>
      <c r="Q40" s="93">
        <v>40000</v>
      </c>
      <c r="R40" s="93"/>
      <c r="S40" s="93">
        <v>210000</v>
      </c>
      <c r="T40" s="93">
        <v>36375.839999999997</v>
      </c>
      <c r="U40" s="93"/>
      <c r="V40" s="83">
        <f t="shared" si="39"/>
        <v>525</v>
      </c>
      <c r="W40" s="93">
        <v>210000</v>
      </c>
      <c r="X40" s="93">
        <v>170000</v>
      </c>
      <c r="Y40" s="93">
        <v>170000</v>
      </c>
      <c r="Z40" s="93">
        <v>190000</v>
      </c>
      <c r="AA40" s="93">
        <v>170000</v>
      </c>
      <c r="AB40" s="93">
        <v>53988.72</v>
      </c>
      <c r="AC40" s="93">
        <v>170000</v>
      </c>
      <c r="AD40" s="93">
        <v>153000</v>
      </c>
      <c r="AE40" s="93"/>
      <c r="AF40" s="93"/>
      <c r="AG40" s="96">
        <v>153000</v>
      </c>
      <c r="AH40" s="93">
        <v>48750.12</v>
      </c>
      <c r="AI40" s="93">
        <v>153000</v>
      </c>
      <c r="AJ40" s="15">
        <v>61866.720000000001</v>
      </c>
      <c r="AK40" s="93">
        <v>90000</v>
      </c>
      <c r="AL40" s="93"/>
      <c r="AM40" s="93"/>
      <c r="AN40" s="15">
        <f t="shared" si="42"/>
        <v>90000</v>
      </c>
      <c r="AO40" s="83">
        <f t="shared" si="12"/>
        <v>11945.052757316344</v>
      </c>
      <c r="AP40" s="15">
        <v>90000</v>
      </c>
      <c r="AQ40" s="15"/>
      <c r="AR40" s="83">
        <f t="shared" si="13"/>
        <v>11945.052757316344</v>
      </c>
      <c r="AS40" s="83"/>
      <c r="AT40" s="83"/>
      <c r="AU40" s="83"/>
      <c r="AV40" s="83">
        <v>11945.05</v>
      </c>
      <c r="AW40" s="83">
        <f t="shared" si="78"/>
        <v>2.7573163442866644E-3</v>
      </c>
      <c r="AX40" s="15"/>
      <c r="AY40" s="15"/>
      <c r="AZ40" s="15"/>
      <c r="BA40" s="15"/>
      <c r="BB40" s="15"/>
      <c r="BC40" s="15"/>
      <c r="BD40" s="15">
        <f t="shared" si="43"/>
        <v>0</v>
      </c>
      <c r="BE40" s="15">
        <f t="shared" si="44"/>
        <v>2.7573163442866644E-3</v>
      </c>
      <c r="BF40" s="15">
        <f t="shared" si="45"/>
        <v>0</v>
      </c>
      <c r="BG40" s="15"/>
      <c r="BH40" s="15">
        <v>6000</v>
      </c>
      <c r="BI40" s="15">
        <v>3360</v>
      </c>
      <c r="BJ40" s="15"/>
      <c r="BK40" s="15"/>
      <c r="BL40" s="15">
        <v>10100</v>
      </c>
      <c r="BM40" s="15"/>
      <c r="BN40" s="133">
        <f t="shared" si="40"/>
        <v>16100</v>
      </c>
      <c r="BO40" s="5">
        <v>10080</v>
      </c>
    </row>
    <row r="41" spans="1:67" x14ac:dyDescent="0.2">
      <c r="A41" s="161"/>
      <c r="B41" s="168"/>
      <c r="C41" s="81"/>
      <c r="D41" s="81"/>
      <c r="E41" s="81"/>
      <c r="F41" s="81"/>
      <c r="G41" s="81"/>
      <c r="H41" s="81"/>
      <c r="I41" s="91">
        <v>312</v>
      </c>
      <c r="J41" s="92" t="s">
        <v>10</v>
      </c>
      <c r="K41" s="93">
        <f t="shared" ref="K41:W41" si="91">SUM(K43)</f>
        <v>0</v>
      </c>
      <c r="L41" s="93">
        <f t="shared" si="91"/>
        <v>8000</v>
      </c>
      <c r="M41" s="93">
        <f t="shared" si="91"/>
        <v>8000</v>
      </c>
      <c r="N41" s="93">
        <f t="shared" si="91"/>
        <v>14000</v>
      </c>
      <c r="O41" s="93">
        <f t="shared" si="91"/>
        <v>14000</v>
      </c>
      <c r="P41" s="93">
        <f t="shared" si="91"/>
        <v>12000</v>
      </c>
      <c r="Q41" s="93">
        <f t="shared" si="91"/>
        <v>12000</v>
      </c>
      <c r="R41" s="93">
        <f t="shared" si="91"/>
        <v>9962.77</v>
      </c>
      <c r="S41" s="93">
        <f t="shared" si="91"/>
        <v>15000</v>
      </c>
      <c r="T41" s="93">
        <f t="shared" si="91"/>
        <v>4500</v>
      </c>
      <c r="U41" s="93">
        <f t="shared" si="91"/>
        <v>0</v>
      </c>
      <c r="V41" s="93">
        <f t="shared" si="91"/>
        <v>125</v>
      </c>
      <c r="W41" s="93">
        <f t="shared" si="91"/>
        <v>15000</v>
      </c>
      <c r="X41" s="93">
        <f>SUM(X43:X44)</f>
        <v>34000</v>
      </c>
      <c r="Y41" s="93">
        <f>SUM(Y43:Y44)</f>
        <v>27500</v>
      </c>
      <c r="Z41" s="93">
        <v>52500</v>
      </c>
      <c r="AA41" s="93">
        <f t="shared" ref="AA41:AJ41" si="92">SUM(AA43:AA44)</f>
        <v>30000</v>
      </c>
      <c r="AB41" s="93">
        <f t="shared" si="92"/>
        <v>0</v>
      </c>
      <c r="AC41" s="93">
        <f t="shared" si="92"/>
        <v>30000</v>
      </c>
      <c r="AD41" s="93">
        <f t="shared" si="92"/>
        <v>30000</v>
      </c>
      <c r="AE41" s="93">
        <f t="shared" si="92"/>
        <v>0</v>
      </c>
      <c r="AF41" s="93">
        <f t="shared" si="92"/>
        <v>0</v>
      </c>
      <c r="AG41" s="93">
        <f t="shared" si="92"/>
        <v>30000</v>
      </c>
      <c r="AH41" s="93">
        <f t="shared" si="92"/>
        <v>6000</v>
      </c>
      <c r="AI41" s="93">
        <f t="shared" si="92"/>
        <v>30000</v>
      </c>
      <c r="AJ41" s="93">
        <f t="shared" si="92"/>
        <v>0</v>
      </c>
      <c r="AK41" s="93">
        <f>SUM(AK43:AK45)</f>
        <v>80000</v>
      </c>
      <c r="AL41" s="93">
        <f t="shared" ref="AL41:AP41" si="93">SUM(AL43:AL45)</f>
        <v>0</v>
      </c>
      <c r="AM41" s="93">
        <f t="shared" si="93"/>
        <v>0</v>
      </c>
      <c r="AN41" s="93">
        <f t="shared" si="93"/>
        <v>80000</v>
      </c>
      <c r="AO41" s="83">
        <f t="shared" si="12"/>
        <v>10617.824673170084</v>
      </c>
      <c r="AP41" s="93">
        <f t="shared" si="93"/>
        <v>80000</v>
      </c>
      <c r="AQ41" s="93"/>
      <c r="AR41" s="83">
        <f t="shared" si="13"/>
        <v>10617.824673170084</v>
      </c>
      <c r="AS41" s="83"/>
      <c r="AT41" s="83">
        <f t="shared" ref="AT41" si="94">SUM(AT43:AT45)</f>
        <v>3854.4</v>
      </c>
      <c r="AU41" s="83">
        <f t="shared" ref="AU41:AV41" si="95">SUM(AU43:AU45)</f>
        <v>0</v>
      </c>
      <c r="AV41" s="83">
        <f t="shared" si="95"/>
        <v>1990.84</v>
      </c>
      <c r="AW41" s="83">
        <f t="shared" si="78"/>
        <v>8626.9846731700836</v>
      </c>
      <c r="AX41" s="15"/>
      <c r="AY41" s="15"/>
      <c r="AZ41" s="15"/>
      <c r="BA41" s="15"/>
      <c r="BB41" s="15"/>
      <c r="BC41" s="15"/>
      <c r="BD41" s="15">
        <f t="shared" si="43"/>
        <v>0</v>
      </c>
      <c r="BE41" s="15">
        <f t="shared" si="44"/>
        <v>8626.9846731700836</v>
      </c>
      <c r="BF41" s="15">
        <f t="shared" si="45"/>
        <v>0</v>
      </c>
      <c r="BG41" s="15">
        <f>SUM(BG43:BG45)</f>
        <v>4518</v>
      </c>
      <c r="BH41" s="15">
        <f>SUM(BH42:BH45)</f>
        <v>12700</v>
      </c>
      <c r="BI41" s="15">
        <f t="shared" ref="BI41:BN41" si="96">SUM(BI42:BI45)</f>
        <v>5679.37</v>
      </c>
      <c r="BJ41" s="15">
        <f t="shared" si="96"/>
        <v>0</v>
      </c>
      <c r="BK41" s="15">
        <f t="shared" si="96"/>
        <v>0</v>
      </c>
      <c r="BL41" s="15">
        <f t="shared" si="96"/>
        <v>12700</v>
      </c>
      <c r="BM41" s="15">
        <f t="shared" si="96"/>
        <v>0</v>
      </c>
      <c r="BN41" s="15">
        <f t="shared" si="96"/>
        <v>25400</v>
      </c>
    </row>
    <row r="42" spans="1:67" x14ac:dyDescent="0.2">
      <c r="A42" s="161"/>
      <c r="B42" s="168"/>
      <c r="C42" s="81"/>
      <c r="D42" s="81"/>
      <c r="E42" s="81"/>
      <c r="F42" s="81"/>
      <c r="G42" s="81"/>
      <c r="H42" s="81"/>
      <c r="I42" s="91">
        <v>31216</v>
      </c>
      <c r="J42" s="92" t="s">
        <v>358</v>
      </c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83"/>
      <c r="AP42" s="93"/>
      <c r="AQ42" s="93"/>
      <c r="AR42" s="83"/>
      <c r="AS42" s="83"/>
      <c r="AT42" s="83"/>
      <c r="AU42" s="83"/>
      <c r="AV42" s="83"/>
      <c r="AW42" s="83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>
        <v>1200</v>
      </c>
      <c r="BI42" s="15">
        <v>1200</v>
      </c>
      <c r="BJ42" s="15"/>
      <c r="BK42" s="15"/>
      <c r="BL42" s="15">
        <v>1200</v>
      </c>
      <c r="BM42" s="15"/>
      <c r="BN42" s="133">
        <f t="shared" si="40"/>
        <v>2400</v>
      </c>
      <c r="BO42" s="5">
        <v>1200</v>
      </c>
    </row>
    <row r="43" spans="1:67" x14ac:dyDescent="0.2">
      <c r="A43" s="161"/>
      <c r="B43" s="168"/>
      <c r="C43" s="81"/>
      <c r="D43" s="81"/>
      <c r="E43" s="81"/>
      <c r="F43" s="81"/>
      <c r="G43" s="81"/>
      <c r="H43" s="81"/>
      <c r="I43" s="91">
        <v>31219</v>
      </c>
      <c r="J43" s="92" t="s">
        <v>10</v>
      </c>
      <c r="K43" s="93">
        <v>0</v>
      </c>
      <c r="L43" s="93">
        <v>8000</v>
      </c>
      <c r="M43" s="93">
        <v>8000</v>
      </c>
      <c r="N43" s="93">
        <v>14000</v>
      </c>
      <c r="O43" s="93">
        <v>14000</v>
      </c>
      <c r="P43" s="93">
        <v>12000</v>
      </c>
      <c r="Q43" s="93">
        <v>12000</v>
      </c>
      <c r="R43" s="93">
        <v>9962.77</v>
      </c>
      <c r="S43" s="93">
        <v>15000</v>
      </c>
      <c r="T43" s="93">
        <v>4500</v>
      </c>
      <c r="U43" s="93"/>
      <c r="V43" s="83">
        <f t="shared" si="39"/>
        <v>125</v>
      </c>
      <c r="W43" s="93">
        <v>15000</v>
      </c>
      <c r="X43" s="93">
        <v>27000</v>
      </c>
      <c r="Y43" s="93">
        <v>20000</v>
      </c>
      <c r="Z43" s="93">
        <v>20000</v>
      </c>
      <c r="AA43" s="93">
        <v>20000</v>
      </c>
      <c r="AB43" s="93"/>
      <c r="AC43" s="93">
        <v>20000</v>
      </c>
      <c r="AD43" s="93">
        <v>20000</v>
      </c>
      <c r="AE43" s="93"/>
      <c r="AF43" s="93"/>
      <c r="AG43" s="96">
        <f>SUM(AD43+AE43-AF43)</f>
        <v>20000</v>
      </c>
      <c r="AH43" s="93">
        <v>6000</v>
      </c>
      <c r="AI43" s="93">
        <v>20000</v>
      </c>
      <c r="AJ43" s="15">
        <v>0</v>
      </c>
      <c r="AK43" s="93">
        <v>35000</v>
      </c>
      <c r="AL43" s="93"/>
      <c r="AM43" s="93"/>
      <c r="AN43" s="15">
        <f t="shared" si="42"/>
        <v>35000</v>
      </c>
      <c r="AO43" s="83">
        <f t="shared" si="12"/>
        <v>4645.298294511912</v>
      </c>
      <c r="AP43" s="15">
        <v>35000</v>
      </c>
      <c r="AQ43" s="15"/>
      <c r="AR43" s="83">
        <f t="shared" si="13"/>
        <v>4645.298294511912</v>
      </c>
      <c r="AS43" s="83">
        <v>1200</v>
      </c>
      <c r="AT43" s="83">
        <v>1200</v>
      </c>
      <c r="AU43" s="83"/>
      <c r="AV43" s="83"/>
      <c r="AW43" s="83">
        <f t="shared" si="78"/>
        <v>4645.298294511912</v>
      </c>
      <c r="AX43" s="15">
        <v>4645.3</v>
      </c>
      <c r="AY43" s="15"/>
      <c r="AZ43" s="15"/>
      <c r="BA43" s="15"/>
      <c r="BB43" s="15"/>
      <c r="BC43" s="15"/>
      <c r="BD43" s="15">
        <f t="shared" si="43"/>
        <v>4645.3</v>
      </c>
      <c r="BE43" s="15">
        <f t="shared" si="44"/>
        <v>-1.7054880881914869E-3</v>
      </c>
      <c r="BF43" s="15">
        <f t="shared" si="45"/>
        <v>-4645.3</v>
      </c>
      <c r="BG43" s="15">
        <v>1200</v>
      </c>
      <c r="BH43" s="15">
        <v>5500</v>
      </c>
      <c r="BI43" s="15">
        <v>1479.37</v>
      </c>
      <c r="BJ43" s="15"/>
      <c r="BK43" s="15"/>
      <c r="BL43" s="143">
        <v>5500</v>
      </c>
      <c r="BM43" s="15"/>
      <c r="BN43" s="133">
        <f t="shared" si="40"/>
        <v>11000</v>
      </c>
      <c r="BO43" s="5">
        <v>2278.77</v>
      </c>
    </row>
    <row r="44" spans="1:67" x14ac:dyDescent="0.2">
      <c r="A44" s="161"/>
      <c r="B44" s="168"/>
      <c r="C44" s="81"/>
      <c r="D44" s="81"/>
      <c r="E44" s="81"/>
      <c r="F44" s="81"/>
      <c r="G44" s="81"/>
      <c r="H44" s="81"/>
      <c r="I44" s="91">
        <v>31219</v>
      </c>
      <c r="J44" s="92" t="s">
        <v>272</v>
      </c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83"/>
      <c r="W44" s="93"/>
      <c r="X44" s="93">
        <v>7000</v>
      </c>
      <c r="Y44" s="93">
        <v>7500</v>
      </c>
      <c r="Z44" s="93">
        <v>7500</v>
      </c>
      <c r="AA44" s="93">
        <v>10000</v>
      </c>
      <c r="AB44" s="93"/>
      <c r="AC44" s="93">
        <v>10000</v>
      </c>
      <c r="AD44" s="93">
        <v>10000</v>
      </c>
      <c r="AE44" s="93"/>
      <c r="AF44" s="93"/>
      <c r="AG44" s="96">
        <f t="shared" ref="AG44:AG48" si="97">SUM(AD44+AE44-AF44)</f>
        <v>10000</v>
      </c>
      <c r="AH44" s="93"/>
      <c r="AI44" s="93">
        <v>10000</v>
      </c>
      <c r="AJ44" s="15">
        <v>0</v>
      </c>
      <c r="AK44" s="93">
        <v>15000</v>
      </c>
      <c r="AL44" s="93"/>
      <c r="AM44" s="93"/>
      <c r="AN44" s="15">
        <f t="shared" si="42"/>
        <v>15000</v>
      </c>
      <c r="AO44" s="83">
        <f t="shared" si="12"/>
        <v>1990.8421262193906</v>
      </c>
      <c r="AP44" s="15">
        <v>15000</v>
      </c>
      <c r="AQ44" s="15"/>
      <c r="AR44" s="83">
        <f t="shared" si="13"/>
        <v>1990.8421262193906</v>
      </c>
      <c r="AS44" s="83"/>
      <c r="AT44" s="83"/>
      <c r="AU44" s="83"/>
      <c r="AV44" s="83">
        <v>1990.84</v>
      </c>
      <c r="AW44" s="83">
        <f t="shared" si="78"/>
        <v>2.1262193906750326E-3</v>
      </c>
      <c r="AX44" s="15"/>
      <c r="AY44" s="15">
        <v>0</v>
      </c>
      <c r="AZ44" s="15"/>
      <c r="BA44" s="15"/>
      <c r="BB44" s="15"/>
      <c r="BC44" s="15"/>
      <c r="BD44" s="15">
        <f t="shared" si="43"/>
        <v>0</v>
      </c>
      <c r="BE44" s="15">
        <f t="shared" si="44"/>
        <v>2.1262193906750326E-3</v>
      </c>
      <c r="BF44" s="15">
        <f t="shared" si="45"/>
        <v>0</v>
      </c>
      <c r="BG44" s="15"/>
      <c r="BH44" s="15"/>
      <c r="BI44" s="15"/>
      <c r="BJ44" s="15"/>
      <c r="BK44" s="15"/>
      <c r="BL44" s="143"/>
      <c r="BM44" s="15"/>
      <c r="BN44" s="133">
        <f t="shared" si="40"/>
        <v>0</v>
      </c>
    </row>
    <row r="45" spans="1:67" x14ac:dyDescent="0.2">
      <c r="A45" s="161"/>
      <c r="B45" s="168"/>
      <c r="C45" s="81"/>
      <c r="D45" s="81"/>
      <c r="E45" s="81"/>
      <c r="F45" s="81"/>
      <c r="G45" s="81"/>
      <c r="H45" s="81"/>
      <c r="I45" s="91">
        <v>31219</v>
      </c>
      <c r="J45" s="92" t="s">
        <v>297</v>
      </c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83"/>
      <c r="W45" s="93"/>
      <c r="X45" s="93"/>
      <c r="Y45" s="93">
        <v>0</v>
      </c>
      <c r="Z45" s="93">
        <v>25000</v>
      </c>
      <c r="AA45" s="93">
        <v>25000</v>
      </c>
      <c r="AB45" s="93"/>
      <c r="AC45" s="93">
        <v>25000</v>
      </c>
      <c r="AD45" s="93">
        <v>25000</v>
      </c>
      <c r="AE45" s="93"/>
      <c r="AF45" s="93"/>
      <c r="AG45" s="96">
        <f t="shared" si="97"/>
        <v>25000</v>
      </c>
      <c r="AH45" s="93">
        <v>22916.85</v>
      </c>
      <c r="AI45" s="93">
        <v>35000</v>
      </c>
      <c r="AJ45" s="15">
        <v>12500.1</v>
      </c>
      <c r="AK45" s="93">
        <v>30000</v>
      </c>
      <c r="AL45" s="93"/>
      <c r="AM45" s="93"/>
      <c r="AN45" s="15">
        <f t="shared" ref="AN45" si="98">SUM(AK45+AL45-AM45)</f>
        <v>30000</v>
      </c>
      <c r="AO45" s="83">
        <f t="shared" si="12"/>
        <v>3981.6842524387812</v>
      </c>
      <c r="AP45" s="15">
        <v>30000</v>
      </c>
      <c r="AQ45" s="15"/>
      <c r="AR45" s="83">
        <f t="shared" si="13"/>
        <v>3981.6842524387812</v>
      </c>
      <c r="AS45" s="83">
        <v>2654.4</v>
      </c>
      <c r="AT45" s="83">
        <v>2654.4</v>
      </c>
      <c r="AU45" s="83"/>
      <c r="AV45" s="83"/>
      <c r="AW45" s="83">
        <f t="shared" si="78"/>
        <v>3981.6842524387812</v>
      </c>
      <c r="AX45" s="15">
        <v>3981.68</v>
      </c>
      <c r="AY45" s="15"/>
      <c r="AZ45" s="15"/>
      <c r="BA45" s="15"/>
      <c r="BB45" s="15"/>
      <c r="BC45" s="15"/>
      <c r="BD45" s="15">
        <f t="shared" si="43"/>
        <v>3981.68</v>
      </c>
      <c r="BE45" s="15">
        <f t="shared" si="44"/>
        <v>4.2524387813500653E-3</v>
      </c>
      <c r="BF45" s="15">
        <f t="shared" si="45"/>
        <v>-3981.68</v>
      </c>
      <c r="BG45" s="15">
        <v>3318</v>
      </c>
      <c r="BH45" s="15">
        <v>6000</v>
      </c>
      <c r="BI45" s="15">
        <v>3000</v>
      </c>
      <c r="BJ45" s="15"/>
      <c r="BK45" s="15"/>
      <c r="BL45" s="15">
        <v>6000</v>
      </c>
      <c r="BM45" s="15"/>
      <c r="BN45" s="133">
        <f t="shared" si="40"/>
        <v>12000</v>
      </c>
      <c r="BO45" s="5">
        <v>5500</v>
      </c>
    </row>
    <row r="46" spans="1:67" x14ac:dyDescent="0.2">
      <c r="A46" s="161"/>
      <c r="B46" s="168"/>
      <c r="C46" s="81"/>
      <c r="D46" s="81"/>
      <c r="E46" s="81"/>
      <c r="F46" s="81"/>
      <c r="G46" s="81"/>
      <c r="H46" s="81"/>
      <c r="I46" s="91">
        <v>313</v>
      </c>
      <c r="J46" s="92" t="s">
        <v>100</v>
      </c>
      <c r="K46" s="93">
        <f t="shared" ref="K46:AP46" si="99">SUM(K47:K48)</f>
        <v>96829.84</v>
      </c>
      <c r="L46" s="93">
        <f t="shared" si="99"/>
        <v>132500</v>
      </c>
      <c r="M46" s="93">
        <f t="shared" si="99"/>
        <v>132500</v>
      </c>
      <c r="N46" s="93">
        <f t="shared" si="99"/>
        <v>41000</v>
      </c>
      <c r="O46" s="93">
        <f t="shared" si="99"/>
        <v>41000</v>
      </c>
      <c r="P46" s="93">
        <f t="shared" si="99"/>
        <v>45000</v>
      </c>
      <c r="Q46" s="93">
        <f t="shared" si="99"/>
        <v>45000</v>
      </c>
      <c r="R46" s="93">
        <f t="shared" si="99"/>
        <v>18842.37</v>
      </c>
      <c r="S46" s="93">
        <f t="shared" si="99"/>
        <v>32550</v>
      </c>
      <c r="T46" s="93">
        <f t="shared" si="99"/>
        <v>22663.43</v>
      </c>
      <c r="U46" s="93">
        <f t="shared" si="99"/>
        <v>0</v>
      </c>
      <c r="V46" s="93">
        <f t="shared" si="99"/>
        <v>72.333333333333343</v>
      </c>
      <c r="W46" s="93">
        <f t="shared" si="99"/>
        <v>32000</v>
      </c>
      <c r="X46" s="93">
        <f t="shared" si="99"/>
        <v>73500</v>
      </c>
      <c r="Y46" s="93">
        <f t="shared" si="99"/>
        <v>79904</v>
      </c>
      <c r="Z46" s="93">
        <f t="shared" si="99"/>
        <v>96000</v>
      </c>
      <c r="AA46" s="93">
        <f t="shared" si="99"/>
        <v>80000</v>
      </c>
      <c r="AB46" s="93">
        <f t="shared" si="99"/>
        <v>45944.49</v>
      </c>
      <c r="AC46" s="93">
        <f t="shared" si="99"/>
        <v>80000</v>
      </c>
      <c r="AD46" s="93">
        <f t="shared" si="99"/>
        <v>80000</v>
      </c>
      <c r="AE46" s="93">
        <f t="shared" si="99"/>
        <v>0</v>
      </c>
      <c r="AF46" s="93">
        <f t="shared" si="99"/>
        <v>0</v>
      </c>
      <c r="AG46" s="93">
        <f t="shared" si="99"/>
        <v>80000</v>
      </c>
      <c r="AH46" s="93">
        <f t="shared" si="99"/>
        <v>74255.64</v>
      </c>
      <c r="AI46" s="93">
        <f t="shared" si="99"/>
        <v>104000</v>
      </c>
      <c r="AJ46" s="93">
        <f t="shared" si="99"/>
        <v>44589.91</v>
      </c>
      <c r="AK46" s="93">
        <f t="shared" si="99"/>
        <v>97500</v>
      </c>
      <c r="AL46" s="93">
        <f t="shared" si="99"/>
        <v>0</v>
      </c>
      <c r="AM46" s="93">
        <f t="shared" si="99"/>
        <v>0</v>
      </c>
      <c r="AN46" s="93">
        <f t="shared" si="99"/>
        <v>97500</v>
      </c>
      <c r="AO46" s="83">
        <f t="shared" si="12"/>
        <v>12940.473820426039</v>
      </c>
      <c r="AP46" s="93">
        <f t="shared" si="99"/>
        <v>97500</v>
      </c>
      <c r="AQ46" s="93"/>
      <c r="AR46" s="83">
        <f t="shared" si="13"/>
        <v>12940.473820426039</v>
      </c>
      <c r="AS46" s="83"/>
      <c r="AT46" s="83">
        <f t="shared" ref="AT46" si="100">SUM(AT47:AT48)</f>
        <v>7501.51</v>
      </c>
      <c r="AU46" s="83">
        <f t="shared" ref="AU46:AV46" si="101">SUM(AU47:AU48)</f>
        <v>0</v>
      </c>
      <c r="AV46" s="83">
        <f t="shared" si="101"/>
        <v>0</v>
      </c>
      <c r="AW46" s="83">
        <f t="shared" si="78"/>
        <v>12940.473820426039</v>
      </c>
      <c r="AX46" s="15"/>
      <c r="AY46" s="15"/>
      <c r="AZ46" s="15"/>
      <c r="BA46" s="15"/>
      <c r="BB46" s="15"/>
      <c r="BC46" s="15"/>
      <c r="BD46" s="15">
        <f t="shared" si="43"/>
        <v>0</v>
      </c>
      <c r="BE46" s="15">
        <f t="shared" si="44"/>
        <v>12940.473820426039</v>
      </c>
      <c r="BF46" s="15">
        <f t="shared" si="45"/>
        <v>0</v>
      </c>
      <c r="BG46" s="15">
        <f>SUM(BG48+BG47)</f>
        <v>9639.83</v>
      </c>
      <c r="BH46" s="15">
        <f>SUM(BH48+BH47)</f>
        <v>16200</v>
      </c>
      <c r="BI46" s="15">
        <f t="shared" ref="BI46:BN46" si="102">SUM(BI48+BI47)</f>
        <v>7489.2699999999995</v>
      </c>
      <c r="BJ46" s="15">
        <f t="shared" si="102"/>
        <v>0</v>
      </c>
      <c r="BK46" s="15">
        <f t="shared" si="102"/>
        <v>0</v>
      </c>
      <c r="BL46" s="15">
        <f t="shared" si="102"/>
        <v>18500</v>
      </c>
      <c r="BM46" s="15">
        <f t="shared" si="102"/>
        <v>0</v>
      </c>
      <c r="BN46" s="15">
        <f t="shared" si="102"/>
        <v>34700</v>
      </c>
    </row>
    <row r="47" spans="1:67" x14ac:dyDescent="0.2">
      <c r="A47" s="161"/>
      <c r="B47" s="168"/>
      <c r="C47" s="81"/>
      <c r="D47" s="81"/>
      <c r="E47" s="81"/>
      <c r="F47" s="81"/>
      <c r="G47" s="81"/>
      <c r="H47" s="81"/>
      <c r="I47" s="91">
        <v>31321</v>
      </c>
      <c r="J47" s="92" t="s">
        <v>11</v>
      </c>
      <c r="K47" s="93">
        <v>96829.84</v>
      </c>
      <c r="L47" s="93">
        <v>132500</v>
      </c>
      <c r="M47" s="93">
        <v>132500</v>
      </c>
      <c r="N47" s="93">
        <v>41000</v>
      </c>
      <c r="O47" s="93">
        <v>41000</v>
      </c>
      <c r="P47" s="93">
        <v>45000</v>
      </c>
      <c r="Q47" s="93">
        <v>45000</v>
      </c>
      <c r="R47" s="93">
        <v>18842.37</v>
      </c>
      <c r="S47" s="93">
        <v>32550</v>
      </c>
      <c r="T47" s="93">
        <v>22663.43</v>
      </c>
      <c r="U47" s="93"/>
      <c r="V47" s="83">
        <f t="shared" si="39"/>
        <v>72.333333333333343</v>
      </c>
      <c r="W47" s="93">
        <v>32000</v>
      </c>
      <c r="X47" s="93">
        <v>51500</v>
      </c>
      <c r="Y47" s="93">
        <v>58904</v>
      </c>
      <c r="Z47" s="93">
        <v>65000</v>
      </c>
      <c r="AA47" s="93">
        <v>59000</v>
      </c>
      <c r="AB47" s="93">
        <v>37242.75</v>
      </c>
      <c r="AC47" s="93">
        <v>59000</v>
      </c>
      <c r="AD47" s="93">
        <v>59000</v>
      </c>
      <c r="AE47" s="93"/>
      <c r="AF47" s="93"/>
      <c r="AG47" s="96">
        <f t="shared" si="97"/>
        <v>59000</v>
      </c>
      <c r="AH47" s="93">
        <v>68222.850000000006</v>
      </c>
      <c r="AI47" s="93">
        <v>78000</v>
      </c>
      <c r="AJ47" s="15">
        <v>35823.620000000003</v>
      </c>
      <c r="AK47" s="93">
        <v>81000</v>
      </c>
      <c r="AL47" s="93"/>
      <c r="AM47" s="93"/>
      <c r="AN47" s="15">
        <f t="shared" si="42"/>
        <v>81000</v>
      </c>
      <c r="AO47" s="83">
        <f t="shared" si="12"/>
        <v>10750.54748158471</v>
      </c>
      <c r="AP47" s="15">
        <v>81000</v>
      </c>
      <c r="AQ47" s="15"/>
      <c r="AR47" s="83">
        <f t="shared" si="13"/>
        <v>10750.54748158471</v>
      </c>
      <c r="AS47" s="83">
        <v>7501.51</v>
      </c>
      <c r="AT47" s="83">
        <v>7501.51</v>
      </c>
      <c r="AU47" s="83"/>
      <c r="AV47" s="83"/>
      <c r="AW47" s="83">
        <f t="shared" si="78"/>
        <v>10750.54748158471</v>
      </c>
      <c r="AX47" s="15">
        <v>10750.55</v>
      </c>
      <c r="AY47" s="15"/>
      <c r="AZ47" s="15"/>
      <c r="BA47" s="15"/>
      <c r="BB47" s="15"/>
      <c r="BC47" s="15"/>
      <c r="BD47" s="15">
        <f t="shared" si="43"/>
        <v>10750.55</v>
      </c>
      <c r="BE47" s="15">
        <f t="shared" si="44"/>
        <v>-2.5184152891597478E-3</v>
      </c>
      <c r="BF47" s="15">
        <f t="shared" si="45"/>
        <v>-10750.55</v>
      </c>
      <c r="BG47" s="15">
        <v>9639.83</v>
      </c>
      <c r="BH47" s="15">
        <v>14200</v>
      </c>
      <c r="BI47" s="15">
        <v>6934.87</v>
      </c>
      <c r="BJ47" s="15"/>
      <c r="BK47" s="15"/>
      <c r="BL47" s="143">
        <v>16500</v>
      </c>
      <c r="BM47" s="15"/>
      <c r="BN47" s="133">
        <f t="shared" si="40"/>
        <v>30700</v>
      </c>
      <c r="BO47" s="5">
        <v>13650.04</v>
      </c>
    </row>
    <row r="48" spans="1:67" x14ac:dyDescent="0.2">
      <c r="A48" s="161"/>
      <c r="B48" s="168"/>
      <c r="C48" s="81"/>
      <c r="D48" s="81"/>
      <c r="E48" s="81"/>
      <c r="F48" s="81"/>
      <c r="G48" s="81"/>
      <c r="H48" s="81"/>
      <c r="I48" s="91">
        <v>31321</v>
      </c>
      <c r="J48" s="92" t="s">
        <v>240</v>
      </c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83"/>
      <c r="W48" s="93"/>
      <c r="X48" s="93">
        <v>22000</v>
      </c>
      <c r="Y48" s="93">
        <v>21000</v>
      </c>
      <c r="Z48" s="93">
        <v>31000</v>
      </c>
      <c r="AA48" s="93">
        <v>21000</v>
      </c>
      <c r="AB48" s="93">
        <v>8701.74</v>
      </c>
      <c r="AC48" s="93">
        <v>21000</v>
      </c>
      <c r="AD48" s="93">
        <v>21000</v>
      </c>
      <c r="AE48" s="93"/>
      <c r="AF48" s="93"/>
      <c r="AG48" s="96">
        <f t="shared" si="97"/>
        <v>21000</v>
      </c>
      <c r="AH48" s="93">
        <v>6032.79</v>
      </c>
      <c r="AI48" s="93">
        <v>26000</v>
      </c>
      <c r="AJ48" s="15">
        <v>8766.2900000000009</v>
      </c>
      <c r="AK48" s="93">
        <v>16500</v>
      </c>
      <c r="AL48" s="93"/>
      <c r="AM48" s="93"/>
      <c r="AN48" s="15">
        <f t="shared" si="42"/>
        <v>16500</v>
      </c>
      <c r="AO48" s="83">
        <f t="shared" si="12"/>
        <v>2189.9263388413297</v>
      </c>
      <c r="AP48" s="15">
        <v>16500</v>
      </c>
      <c r="AQ48" s="15"/>
      <c r="AR48" s="83">
        <f t="shared" si="13"/>
        <v>2189.9263388413297</v>
      </c>
      <c r="AS48" s="83"/>
      <c r="AT48" s="83"/>
      <c r="AU48" s="83"/>
      <c r="AV48" s="83"/>
      <c r="AW48" s="83">
        <f t="shared" si="78"/>
        <v>2189.9263388413297</v>
      </c>
      <c r="AX48" s="15">
        <v>2189.9299999999998</v>
      </c>
      <c r="AY48" s="15"/>
      <c r="AZ48" s="15"/>
      <c r="BA48" s="15"/>
      <c r="BB48" s="15"/>
      <c r="BC48" s="15"/>
      <c r="BD48" s="15">
        <f t="shared" si="43"/>
        <v>2189.9299999999998</v>
      </c>
      <c r="BE48" s="15">
        <f t="shared" si="44"/>
        <v>-3.661158670183795E-3</v>
      </c>
      <c r="BF48" s="15">
        <f t="shared" si="45"/>
        <v>-2189.9299999999998</v>
      </c>
      <c r="BG48" s="15"/>
      <c r="BH48" s="15">
        <v>2000</v>
      </c>
      <c r="BI48" s="15">
        <v>554.4</v>
      </c>
      <c r="BJ48" s="15"/>
      <c r="BK48" s="15"/>
      <c r="BL48" s="15">
        <v>2000</v>
      </c>
      <c r="BM48" s="15"/>
      <c r="BN48" s="133">
        <f t="shared" si="40"/>
        <v>4000</v>
      </c>
      <c r="BO48" s="5">
        <v>1663.2</v>
      </c>
    </row>
    <row r="49" spans="1:67" x14ac:dyDescent="0.2">
      <c r="A49" s="162"/>
      <c r="B49" s="170" t="s">
        <v>473</v>
      </c>
      <c r="C49" s="94"/>
      <c r="D49" s="94"/>
      <c r="E49" s="94"/>
      <c r="F49" s="94"/>
      <c r="G49" s="94"/>
      <c r="H49" s="94"/>
      <c r="I49" s="82">
        <v>32</v>
      </c>
      <c r="J49" s="38" t="s">
        <v>12</v>
      </c>
      <c r="K49" s="83">
        <f t="shared" ref="K49:AN49" si="103">SUM(K50+K56+K68+K109)</f>
        <v>1008409.3200000001</v>
      </c>
      <c r="L49" s="83">
        <f t="shared" si="103"/>
        <v>427500</v>
      </c>
      <c r="M49" s="83">
        <f t="shared" si="103"/>
        <v>427500</v>
      </c>
      <c r="N49" s="83">
        <f t="shared" si="103"/>
        <v>430000</v>
      </c>
      <c r="O49" s="83">
        <f t="shared" si="103"/>
        <v>430000</v>
      </c>
      <c r="P49" s="83">
        <f t="shared" si="103"/>
        <v>397362</v>
      </c>
      <c r="Q49" s="83">
        <f t="shared" si="103"/>
        <v>397362</v>
      </c>
      <c r="R49" s="83">
        <f t="shared" si="103"/>
        <v>134109.24000000002</v>
      </c>
      <c r="S49" s="83">
        <f t="shared" si="103"/>
        <v>512000</v>
      </c>
      <c r="T49" s="83">
        <f t="shared" si="103"/>
        <v>154378.67000000001</v>
      </c>
      <c r="U49" s="83">
        <f t="shared" si="103"/>
        <v>0</v>
      </c>
      <c r="V49" s="83" t="e">
        <f t="shared" si="103"/>
        <v>#DIV/0!</v>
      </c>
      <c r="W49" s="83">
        <f t="shared" si="103"/>
        <v>482000</v>
      </c>
      <c r="X49" s="83">
        <f t="shared" si="103"/>
        <v>846200</v>
      </c>
      <c r="Y49" s="83">
        <f t="shared" si="103"/>
        <v>940296</v>
      </c>
      <c r="Z49" s="83">
        <f t="shared" si="103"/>
        <v>2081004</v>
      </c>
      <c r="AA49" s="83">
        <f t="shared" si="103"/>
        <v>1149500</v>
      </c>
      <c r="AB49" s="83">
        <f t="shared" si="103"/>
        <v>231622.43</v>
      </c>
      <c r="AC49" s="83">
        <f t="shared" si="103"/>
        <v>1174500</v>
      </c>
      <c r="AD49" s="83">
        <f t="shared" si="103"/>
        <v>967000</v>
      </c>
      <c r="AE49" s="83">
        <f t="shared" si="103"/>
        <v>0</v>
      </c>
      <c r="AF49" s="83">
        <f t="shared" si="103"/>
        <v>0</v>
      </c>
      <c r="AG49" s="83">
        <f t="shared" si="103"/>
        <v>972000</v>
      </c>
      <c r="AH49" s="83">
        <f t="shared" si="103"/>
        <v>629537.37</v>
      </c>
      <c r="AI49" s="83">
        <f t="shared" si="103"/>
        <v>1231200</v>
      </c>
      <c r="AJ49" s="83">
        <f t="shared" si="103"/>
        <v>293248.49</v>
      </c>
      <c r="AK49" s="83">
        <f t="shared" si="103"/>
        <v>1348661.6</v>
      </c>
      <c r="AL49" s="83">
        <f t="shared" si="103"/>
        <v>178000</v>
      </c>
      <c r="AM49" s="83">
        <f t="shared" si="103"/>
        <v>125500</v>
      </c>
      <c r="AN49" s="83">
        <f t="shared" si="103"/>
        <v>1406161.6</v>
      </c>
      <c r="AO49" s="83">
        <f t="shared" si="12"/>
        <v>186629.71663680405</v>
      </c>
      <c r="AP49" s="83">
        <f>SUM(AP50+AP56+AP68+AP109)</f>
        <v>1217500</v>
      </c>
      <c r="AQ49" s="83"/>
      <c r="AR49" s="83">
        <f t="shared" si="13"/>
        <v>161590.01924480722</v>
      </c>
      <c r="AS49" s="83"/>
      <c r="AT49" s="83">
        <f>SUM(AT50+AT56+AT68+AT109)</f>
        <v>72646.87</v>
      </c>
      <c r="AU49" s="83">
        <f>SUM(AU50+AU56+AU68+AU109)</f>
        <v>103446.21</v>
      </c>
      <c r="AV49" s="83">
        <f>SUM(AV50+AV56+AV68+AV109)</f>
        <v>1398.17</v>
      </c>
      <c r="AW49" s="83">
        <f t="shared" si="78"/>
        <v>263638.05924480723</v>
      </c>
      <c r="AX49" s="15"/>
      <c r="AY49" s="15"/>
      <c r="AZ49" s="15"/>
      <c r="BA49" s="15"/>
      <c r="BB49" s="15"/>
      <c r="BC49" s="15"/>
      <c r="BD49" s="15">
        <f t="shared" si="43"/>
        <v>0</v>
      </c>
      <c r="BE49" s="15">
        <f t="shared" si="44"/>
        <v>263638.05924480723</v>
      </c>
      <c r="BF49" s="15">
        <f t="shared" si="45"/>
        <v>0</v>
      </c>
      <c r="BG49" s="15">
        <f>SUM(BG50+BG56+BG68+BG109)</f>
        <v>105415.79000000002</v>
      </c>
      <c r="BH49" s="15">
        <f>SUM(BH50+BH56+BH68+BH109)</f>
        <v>417845.77</v>
      </c>
      <c r="BI49" s="15">
        <f t="shared" ref="BI49:BN49" si="104">SUM(BI50+BI56+BI68+BI109)</f>
        <v>70654.320000000007</v>
      </c>
      <c r="BJ49" s="15">
        <f t="shared" si="104"/>
        <v>0</v>
      </c>
      <c r="BK49" s="15">
        <f t="shared" si="104"/>
        <v>0</v>
      </c>
      <c r="BL49" s="15">
        <f t="shared" si="104"/>
        <v>237050</v>
      </c>
      <c r="BM49" s="15">
        <f t="shared" si="104"/>
        <v>17600</v>
      </c>
      <c r="BN49" s="15">
        <f t="shared" si="104"/>
        <v>637295.77</v>
      </c>
    </row>
    <row r="50" spans="1:67" x14ac:dyDescent="0.2">
      <c r="A50" s="161"/>
      <c r="B50" s="168"/>
      <c r="C50" s="81"/>
      <c r="D50" s="81"/>
      <c r="E50" s="81"/>
      <c r="F50" s="81"/>
      <c r="G50" s="81"/>
      <c r="H50" s="81"/>
      <c r="I50" s="91">
        <v>321</v>
      </c>
      <c r="J50" s="92" t="s">
        <v>124</v>
      </c>
      <c r="K50" s="93">
        <f t="shared" ref="K50:AB50" si="105">SUM(K51:K55)</f>
        <v>31101</v>
      </c>
      <c r="L50" s="93">
        <f t="shared" si="105"/>
        <v>26000</v>
      </c>
      <c r="M50" s="93">
        <f t="shared" si="105"/>
        <v>26000</v>
      </c>
      <c r="N50" s="93">
        <f t="shared" si="105"/>
        <v>12000</v>
      </c>
      <c r="O50" s="93">
        <f>SUM(O51:O55)</f>
        <v>12000</v>
      </c>
      <c r="P50" s="93">
        <f t="shared" si="105"/>
        <v>12000</v>
      </c>
      <c r="Q50" s="93">
        <f>SUM(Q51:Q55)</f>
        <v>12000</v>
      </c>
      <c r="R50" s="93">
        <f t="shared" si="105"/>
        <v>4435.2</v>
      </c>
      <c r="S50" s="93">
        <f t="shared" si="105"/>
        <v>12000</v>
      </c>
      <c r="T50" s="93">
        <f t="shared" si="105"/>
        <v>4435.2</v>
      </c>
      <c r="U50" s="93">
        <f t="shared" si="105"/>
        <v>0</v>
      </c>
      <c r="V50" s="93">
        <f t="shared" si="105"/>
        <v>400</v>
      </c>
      <c r="W50" s="93">
        <f t="shared" si="105"/>
        <v>12000</v>
      </c>
      <c r="X50" s="93">
        <f t="shared" si="105"/>
        <v>28000</v>
      </c>
      <c r="Y50" s="93">
        <f t="shared" si="105"/>
        <v>34500</v>
      </c>
      <c r="Z50" s="93">
        <f t="shared" ref="Z50" si="106">SUM(Z51:Z55)</f>
        <v>34500</v>
      </c>
      <c r="AA50" s="93">
        <f t="shared" si="105"/>
        <v>36000</v>
      </c>
      <c r="AB50" s="93">
        <f t="shared" si="105"/>
        <v>8243.02</v>
      </c>
      <c r="AC50" s="93">
        <f t="shared" ref="AC50:AP50" si="107">SUM(AC51:AC55)</f>
        <v>36000</v>
      </c>
      <c r="AD50" s="93">
        <f t="shared" si="107"/>
        <v>13500</v>
      </c>
      <c r="AE50" s="93">
        <f t="shared" si="107"/>
        <v>0</v>
      </c>
      <c r="AF50" s="93">
        <f t="shared" si="107"/>
        <v>0</v>
      </c>
      <c r="AG50" s="93">
        <f t="shared" si="107"/>
        <v>13500</v>
      </c>
      <c r="AH50" s="93">
        <f t="shared" si="107"/>
        <v>8876.32</v>
      </c>
      <c r="AI50" s="93">
        <f t="shared" si="107"/>
        <v>16000</v>
      </c>
      <c r="AJ50" s="93">
        <f t="shared" si="107"/>
        <v>3368.12</v>
      </c>
      <c r="AK50" s="93">
        <f t="shared" si="107"/>
        <v>28000</v>
      </c>
      <c r="AL50" s="93">
        <f t="shared" si="107"/>
        <v>0</v>
      </c>
      <c r="AM50" s="93">
        <f t="shared" si="107"/>
        <v>0</v>
      </c>
      <c r="AN50" s="93">
        <f t="shared" si="107"/>
        <v>28000</v>
      </c>
      <c r="AO50" s="83">
        <f t="shared" si="12"/>
        <v>3716.2386356095294</v>
      </c>
      <c r="AP50" s="93">
        <f t="shared" si="107"/>
        <v>31000</v>
      </c>
      <c r="AQ50" s="93"/>
      <c r="AR50" s="83">
        <f t="shared" si="13"/>
        <v>4114.4070608534075</v>
      </c>
      <c r="AS50" s="83"/>
      <c r="AT50" s="83">
        <f t="shared" ref="AT50" si="108">SUM(AT51:AT55)</f>
        <v>1525.35</v>
      </c>
      <c r="AU50" s="83">
        <f t="shared" ref="AU50:AV50" si="109">SUM(AU51:AU55)</f>
        <v>0</v>
      </c>
      <c r="AV50" s="83">
        <f t="shared" si="109"/>
        <v>398.17</v>
      </c>
      <c r="AW50" s="83">
        <f t="shared" si="78"/>
        <v>3716.2370608534075</v>
      </c>
      <c r="AX50" s="15"/>
      <c r="AY50" s="15"/>
      <c r="AZ50" s="15"/>
      <c r="BA50" s="15"/>
      <c r="BB50" s="15"/>
      <c r="BC50" s="15"/>
      <c r="BD50" s="15">
        <f t="shared" si="43"/>
        <v>0</v>
      </c>
      <c r="BE50" s="15">
        <f t="shared" si="44"/>
        <v>3716.2370608534075</v>
      </c>
      <c r="BF50" s="15">
        <f t="shared" si="45"/>
        <v>0</v>
      </c>
      <c r="BG50" s="15">
        <f>SUM(BG51:BG55)</f>
        <v>1800.92</v>
      </c>
      <c r="BH50" s="15">
        <f>SUM(BH51:BH55)</f>
        <v>3600</v>
      </c>
      <c r="BI50" s="15">
        <f t="shared" ref="BI50:BN50" si="110">SUM(BI51:BI55)</f>
        <v>1567.45</v>
      </c>
      <c r="BJ50" s="15">
        <f t="shared" si="110"/>
        <v>0</v>
      </c>
      <c r="BK50" s="15">
        <f t="shared" si="110"/>
        <v>0</v>
      </c>
      <c r="BL50" s="15">
        <f t="shared" si="110"/>
        <v>3150</v>
      </c>
      <c r="BM50" s="15">
        <f t="shared" si="110"/>
        <v>500</v>
      </c>
      <c r="BN50" s="15">
        <f t="shared" si="110"/>
        <v>6250</v>
      </c>
    </row>
    <row r="51" spans="1:67" x14ac:dyDescent="0.2">
      <c r="A51" s="161"/>
      <c r="B51" s="168"/>
      <c r="C51" s="81"/>
      <c r="D51" s="81"/>
      <c r="E51" s="81"/>
      <c r="F51" s="81"/>
      <c r="G51" s="81"/>
      <c r="H51" s="81"/>
      <c r="I51" s="91">
        <v>32111</v>
      </c>
      <c r="J51" s="92" t="s">
        <v>72</v>
      </c>
      <c r="K51" s="93">
        <v>510</v>
      </c>
      <c r="L51" s="93">
        <v>1000</v>
      </c>
      <c r="M51" s="93">
        <v>1000</v>
      </c>
      <c r="N51" s="93">
        <v>1000</v>
      </c>
      <c r="O51" s="93">
        <v>1000</v>
      </c>
      <c r="P51" s="93">
        <v>1000</v>
      </c>
      <c r="Q51" s="93">
        <v>1000</v>
      </c>
      <c r="R51" s="93"/>
      <c r="S51" s="93">
        <v>1000</v>
      </c>
      <c r="T51" s="93"/>
      <c r="U51" s="93"/>
      <c r="V51" s="83">
        <f t="shared" si="39"/>
        <v>100</v>
      </c>
      <c r="W51" s="93">
        <v>1000</v>
      </c>
      <c r="X51" s="93">
        <v>1000</v>
      </c>
      <c r="Y51" s="93">
        <v>1000</v>
      </c>
      <c r="Z51" s="93">
        <v>1000</v>
      </c>
      <c r="AA51" s="93">
        <v>2000</v>
      </c>
      <c r="AB51" s="93">
        <v>510</v>
      </c>
      <c r="AC51" s="93">
        <v>2000</v>
      </c>
      <c r="AD51" s="93">
        <v>2000</v>
      </c>
      <c r="AE51" s="93"/>
      <c r="AF51" s="93"/>
      <c r="AG51" s="96">
        <f>SUM(AD51+AE51-AF51)</f>
        <v>2000</v>
      </c>
      <c r="AH51" s="93">
        <v>400</v>
      </c>
      <c r="AI51" s="93">
        <v>2000</v>
      </c>
      <c r="AJ51" s="15">
        <v>0</v>
      </c>
      <c r="AK51" s="93">
        <v>2000</v>
      </c>
      <c r="AL51" s="93"/>
      <c r="AM51" s="93"/>
      <c r="AN51" s="15">
        <f t="shared" si="42"/>
        <v>2000</v>
      </c>
      <c r="AO51" s="83">
        <f t="shared" si="12"/>
        <v>265.44561682925212</v>
      </c>
      <c r="AP51" s="15">
        <v>2000</v>
      </c>
      <c r="AQ51" s="15"/>
      <c r="AR51" s="83">
        <f t="shared" si="13"/>
        <v>265.44561682925212</v>
      </c>
      <c r="AS51" s="83">
        <v>79.62</v>
      </c>
      <c r="AT51" s="83">
        <v>79.62</v>
      </c>
      <c r="AU51" s="83"/>
      <c r="AV51" s="83"/>
      <c r="AW51" s="83">
        <f t="shared" si="78"/>
        <v>265.44561682925212</v>
      </c>
      <c r="AX51" s="15">
        <v>265.45</v>
      </c>
      <c r="AY51" s="15"/>
      <c r="AZ51" s="15"/>
      <c r="BA51" s="15"/>
      <c r="BB51" s="15"/>
      <c r="BC51" s="15"/>
      <c r="BD51" s="15">
        <f t="shared" si="43"/>
        <v>265.45</v>
      </c>
      <c r="BE51" s="15">
        <f t="shared" si="44"/>
        <v>-4.3831707478716453E-3</v>
      </c>
      <c r="BF51" s="15">
        <f t="shared" si="45"/>
        <v>-265.45</v>
      </c>
      <c r="BG51" s="15">
        <v>79.62</v>
      </c>
      <c r="BH51" s="15">
        <v>200</v>
      </c>
      <c r="BI51" s="15">
        <v>90</v>
      </c>
      <c r="BJ51" s="15"/>
      <c r="BK51" s="15"/>
      <c r="BL51" s="15">
        <v>250</v>
      </c>
      <c r="BM51" s="15"/>
      <c r="BN51" s="133">
        <f t="shared" si="40"/>
        <v>450</v>
      </c>
      <c r="BO51" s="5">
        <v>240</v>
      </c>
    </row>
    <row r="52" spans="1:67" x14ac:dyDescent="0.2">
      <c r="A52" s="161"/>
      <c r="B52" s="168"/>
      <c r="C52" s="81"/>
      <c r="D52" s="81"/>
      <c r="E52" s="81"/>
      <c r="F52" s="81"/>
      <c r="G52" s="81"/>
      <c r="H52" s="81"/>
      <c r="I52" s="91">
        <v>32115</v>
      </c>
      <c r="J52" s="92" t="s">
        <v>73</v>
      </c>
      <c r="K52" s="93">
        <v>2541.1999999999998</v>
      </c>
      <c r="L52" s="93">
        <v>2000</v>
      </c>
      <c r="M52" s="93">
        <v>2000</v>
      </c>
      <c r="N52" s="93">
        <v>1000</v>
      </c>
      <c r="O52" s="93">
        <v>1000</v>
      </c>
      <c r="P52" s="93">
        <v>1000</v>
      </c>
      <c r="Q52" s="93">
        <v>1000</v>
      </c>
      <c r="R52" s="93"/>
      <c r="S52" s="93">
        <v>1000</v>
      </c>
      <c r="T52" s="93"/>
      <c r="U52" s="93"/>
      <c r="V52" s="83">
        <f t="shared" si="39"/>
        <v>100</v>
      </c>
      <c r="W52" s="93">
        <v>1000</v>
      </c>
      <c r="X52" s="93">
        <v>1000</v>
      </c>
      <c r="Y52" s="93">
        <v>1000</v>
      </c>
      <c r="Z52" s="93">
        <v>1000</v>
      </c>
      <c r="AA52" s="93">
        <v>1000</v>
      </c>
      <c r="AB52" s="93">
        <v>453.7</v>
      </c>
      <c r="AC52" s="93">
        <v>1000</v>
      </c>
      <c r="AD52" s="93">
        <v>1000</v>
      </c>
      <c r="AE52" s="93"/>
      <c r="AF52" s="93"/>
      <c r="AG52" s="96">
        <f t="shared" ref="AG52:AG55" si="111">SUM(AD52+AE52-AF52)</f>
        <v>1000</v>
      </c>
      <c r="AH52" s="93">
        <v>564</v>
      </c>
      <c r="AI52" s="93">
        <v>1000</v>
      </c>
      <c r="AJ52" s="15">
        <v>0</v>
      </c>
      <c r="AK52" s="93">
        <v>1000</v>
      </c>
      <c r="AL52" s="93"/>
      <c r="AM52" s="93"/>
      <c r="AN52" s="15">
        <f t="shared" si="42"/>
        <v>1000</v>
      </c>
      <c r="AO52" s="83">
        <f t="shared" si="12"/>
        <v>132.72280841462606</v>
      </c>
      <c r="AP52" s="15">
        <v>1000</v>
      </c>
      <c r="AQ52" s="15"/>
      <c r="AR52" s="83">
        <f t="shared" si="13"/>
        <v>132.72280841462606</v>
      </c>
      <c r="AS52" s="83">
        <v>27.58</v>
      </c>
      <c r="AT52" s="83">
        <v>27.58</v>
      </c>
      <c r="AU52" s="83"/>
      <c r="AV52" s="83"/>
      <c r="AW52" s="83">
        <f t="shared" si="78"/>
        <v>132.72280841462606</v>
      </c>
      <c r="AX52" s="15"/>
      <c r="AY52" s="15">
        <v>132.72</v>
      </c>
      <c r="AZ52" s="15"/>
      <c r="BA52" s="15"/>
      <c r="BB52" s="15"/>
      <c r="BC52" s="15"/>
      <c r="BD52" s="15">
        <f t="shared" si="43"/>
        <v>132.72</v>
      </c>
      <c r="BE52" s="15">
        <f t="shared" si="44"/>
        <v>2.8084146260596299E-3</v>
      </c>
      <c r="BF52" s="15">
        <f t="shared" si="45"/>
        <v>-132.72</v>
      </c>
      <c r="BG52" s="15">
        <v>27.58</v>
      </c>
      <c r="BH52" s="15">
        <v>150</v>
      </c>
      <c r="BI52" s="15">
        <v>40.200000000000003</v>
      </c>
      <c r="BJ52" s="15"/>
      <c r="BK52" s="15"/>
      <c r="BL52" s="15">
        <v>150</v>
      </c>
      <c r="BM52" s="15"/>
      <c r="BN52" s="133">
        <f t="shared" si="40"/>
        <v>300</v>
      </c>
      <c r="BO52" s="5">
        <v>57.8</v>
      </c>
    </row>
    <row r="53" spans="1:67" x14ac:dyDescent="0.2">
      <c r="A53" s="161"/>
      <c r="B53" s="168"/>
      <c r="C53" s="81"/>
      <c r="D53" s="81"/>
      <c r="E53" s="81"/>
      <c r="F53" s="81"/>
      <c r="G53" s="81"/>
      <c r="H53" s="81"/>
      <c r="I53" s="91">
        <v>32121</v>
      </c>
      <c r="J53" s="92" t="s">
        <v>183</v>
      </c>
      <c r="K53" s="93">
        <v>26379.8</v>
      </c>
      <c r="L53" s="93">
        <v>20000</v>
      </c>
      <c r="M53" s="93">
        <v>20000</v>
      </c>
      <c r="N53" s="93">
        <v>9000</v>
      </c>
      <c r="O53" s="93">
        <v>9000</v>
      </c>
      <c r="P53" s="93">
        <v>9000</v>
      </c>
      <c r="Q53" s="93">
        <v>9000</v>
      </c>
      <c r="R53" s="93">
        <v>4435.2</v>
      </c>
      <c r="S53" s="93">
        <v>9000</v>
      </c>
      <c r="T53" s="93">
        <v>4435.2</v>
      </c>
      <c r="U53" s="93"/>
      <c r="V53" s="83">
        <f t="shared" si="39"/>
        <v>100</v>
      </c>
      <c r="W53" s="93">
        <v>9000</v>
      </c>
      <c r="X53" s="93">
        <v>16700</v>
      </c>
      <c r="Y53" s="93">
        <v>22500</v>
      </c>
      <c r="Z53" s="93">
        <v>22500</v>
      </c>
      <c r="AA53" s="93">
        <v>23000</v>
      </c>
      <c r="AB53" s="93">
        <v>5554.32</v>
      </c>
      <c r="AC53" s="93">
        <v>23000</v>
      </c>
      <c r="AD53" s="93">
        <v>8000</v>
      </c>
      <c r="AE53" s="93"/>
      <c r="AF53" s="93"/>
      <c r="AG53" s="96">
        <f t="shared" si="111"/>
        <v>8000</v>
      </c>
      <c r="AH53" s="93">
        <v>4262.32</v>
      </c>
      <c r="AI53" s="93">
        <v>8000</v>
      </c>
      <c r="AJ53" s="15">
        <v>1418.12</v>
      </c>
      <c r="AK53" s="93">
        <v>20000</v>
      </c>
      <c r="AL53" s="93"/>
      <c r="AM53" s="93"/>
      <c r="AN53" s="15">
        <f t="shared" si="42"/>
        <v>20000</v>
      </c>
      <c r="AO53" s="83">
        <f t="shared" si="12"/>
        <v>2654.4561682925209</v>
      </c>
      <c r="AP53" s="15">
        <v>20000</v>
      </c>
      <c r="AQ53" s="15"/>
      <c r="AR53" s="83">
        <f t="shared" si="13"/>
        <v>2654.4561682925209</v>
      </c>
      <c r="AS53" s="83">
        <v>1391.61</v>
      </c>
      <c r="AT53" s="83">
        <v>1391.61</v>
      </c>
      <c r="AU53" s="83"/>
      <c r="AV53" s="83"/>
      <c r="AW53" s="83">
        <f t="shared" si="78"/>
        <v>2654.4561682925209</v>
      </c>
      <c r="AX53" s="15">
        <v>2654.46</v>
      </c>
      <c r="AY53" s="15"/>
      <c r="AZ53" s="15"/>
      <c r="BA53" s="15"/>
      <c r="BB53" s="15"/>
      <c r="BC53" s="15"/>
      <c r="BD53" s="15">
        <f t="shared" si="43"/>
        <v>2654.46</v>
      </c>
      <c r="BE53" s="15">
        <f t="shared" si="44"/>
        <v>-3.8317074790938932E-3</v>
      </c>
      <c r="BF53" s="15">
        <f t="shared" si="45"/>
        <v>-2654.46</v>
      </c>
      <c r="BG53" s="15">
        <v>1667.18</v>
      </c>
      <c r="BH53" s="15">
        <v>2500</v>
      </c>
      <c r="BI53" s="15">
        <v>1068.21</v>
      </c>
      <c r="BJ53" s="15"/>
      <c r="BK53" s="15"/>
      <c r="BL53" s="15">
        <v>2000</v>
      </c>
      <c r="BM53" s="15">
        <v>500</v>
      </c>
      <c r="BN53" s="133">
        <f t="shared" si="40"/>
        <v>4000</v>
      </c>
      <c r="BO53" s="5">
        <v>1653.62</v>
      </c>
    </row>
    <row r="54" spans="1:67" x14ac:dyDescent="0.2">
      <c r="A54" s="161"/>
      <c r="B54" s="168"/>
      <c r="C54" s="81"/>
      <c r="D54" s="81"/>
      <c r="E54" s="81"/>
      <c r="F54" s="81"/>
      <c r="G54" s="81"/>
      <c r="H54" s="81"/>
      <c r="I54" s="91">
        <v>32121</v>
      </c>
      <c r="J54" s="92" t="s">
        <v>414</v>
      </c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8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6"/>
      <c r="AH54" s="93"/>
      <c r="AI54" s="93"/>
      <c r="AJ54" s="15"/>
      <c r="AK54" s="93"/>
      <c r="AL54" s="93"/>
      <c r="AM54" s="93"/>
      <c r="AN54" s="15"/>
      <c r="AO54" s="83">
        <f t="shared" si="12"/>
        <v>0</v>
      </c>
      <c r="AP54" s="15">
        <v>3000</v>
      </c>
      <c r="AQ54" s="15"/>
      <c r="AR54" s="83">
        <f t="shared" si="13"/>
        <v>398.16842524387812</v>
      </c>
      <c r="AS54" s="83">
        <v>0</v>
      </c>
      <c r="AT54" s="83"/>
      <c r="AU54" s="83"/>
      <c r="AV54" s="83">
        <v>398.17</v>
      </c>
      <c r="AW54" s="83">
        <f t="shared" si="78"/>
        <v>-1.5747561218972805E-3</v>
      </c>
      <c r="AX54" s="15"/>
      <c r="AY54" s="15"/>
      <c r="AZ54" s="15"/>
      <c r="BA54" s="15"/>
      <c r="BB54" s="15"/>
      <c r="BC54" s="15"/>
      <c r="BD54" s="15">
        <f t="shared" si="43"/>
        <v>0</v>
      </c>
      <c r="BE54" s="15">
        <f t="shared" si="44"/>
        <v>-1.5747561218972805E-3</v>
      </c>
      <c r="BF54" s="15">
        <f t="shared" si="45"/>
        <v>0</v>
      </c>
      <c r="BG54" s="15"/>
      <c r="BH54" s="15">
        <v>250</v>
      </c>
      <c r="BI54" s="15">
        <v>80</v>
      </c>
      <c r="BJ54" s="15"/>
      <c r="BK54" s="15"/>
      <c r="BL54" s="15">
        <v>250</v>
      </c>
      <c r="BM54" s="15"/>
      <c r="BN54" s="133">
        <f t="shared" si="40"/>
        <v>500</v>
      </c>
      <c r="BO54" s="5">
        <v>240</v>
      </c>
    </row>
    <row r="55" spans="1:67" x14ac:dyDescent="0.2">
      <c r="A55" s="161"/>
      <c r="B55" s="168"/>
      <c r="C55" s="81"/>
      <c r="D55" s="81"/>
      <c r="E55" s="81"/>
      <c r="F55" s="81"/>
      <c r="G55" s="81"/>
      <c r="H55" s="81"/>
      <c r="I55" s="91">
        <v>32131</v>
      </c>
      <c r="J55" s="92" t="s">
        <v>13</v>
      </c>
      <c r="K55" s="93">
        <v>1670</v>
      </c>
      <c r="L55" s="93">
        <v>3000</v>
      </c>
      <c r="M55" s="93">
        <v>3000</v>
      </c>
      <c r="N55" s="93">
        <v>1000</v>
      </c>
      <c r="O55" s="93">
        <v>1000</v>
      </c>
      <c r="P55" s="93">
        <v>1000</v>
      </c>
      <c r="Q55" s="93">
        <v>1000</v>
      </c>
      <c r="R55" s="93"/>
      <c r="S55" s="93">
        <v>1000</v>
      </c>
      <c r="T55" s="93"/>
      <c r="U55" s="93"/>
      <c r="V55" s="83">
        <f t="shared" si="39"/>
        <v>100</v>
      </c>
      <c r="W55" s="93">
        <v>1000</v>
      </c>
      <c r="X55" s="93">
        <v>9300</v>
      </c>
      <c r="Y55" s="93">
        <v>10000</v>
      </c>
      <c r="Z55" s="93">
        <v>10000</v>
      </c>
      <c r="AA55" s="93">
        <v>10000</v>
      </c>
      <c r="AB55" s="93">
        <v>1725</v>
      </c>
      <c r="AC55" s="93">
        <v>10000</v>
      </c>
      <c r="AD55" s="93">
        <v>2500</v>
      </c>
      <c r="AE55" s="93"/>
      <c r="AF55" s="93"/>
      <c r="AG55" s="96">
        <f t="shared" si="111"/>
        <v>2500</v>
      </c>
      <c r="AH55" s="93">
        <v>3650</v>
      </c>
      <c r="AI55" s="93">
        <v>5000</v>
      </c>
      <c r="AJ55" s="15">
        <v>1950</v>
      </c>
      <c r="AK55" s="93">
        <v>5000</v>
      </c>
      <c r="AL55" s="93"/>
      <c r="AM55" s="93"/>
      <c r="AN55" s="15">
        <f t="shared" si="42"/>
        <v>5000</v>
      </c>
      <c r="AO55" s="83">
        <f t="shared" si="12"/>
        <v>663.61404207313024</v>
      </c>
      <c r="AP55" s="15">
        <v>5000</v>
      </c>
      <c r="AQ55" s="15"/>
      <c r="AR55" s="83">
        <f t="shared" si="13"/>
        <v>663.61404207313024</v>
      </c>
      <c r="AS55" s="83">
        <v>26.54</v>
      </c>
      <c r="AT55" s="83">
        <v>26.54</v>
      </c>
      <c r="AU55" s="83"/>
      <c r="AV55" s="83"/>
      <c r="AW55" s="83">
        <f t="shared" si="78"/>
        <v>663.61404207313024</v>
      </c>
      <c r="AX55" s="15">
        <v>663.61</v>
      </c>
      <c r="AY55" s="15"/>
      <c r="AZ55" s="15"/>
      <c r="BA55" s="15"/>
      <c r="BB55" s="15"/>
      <c r="BC55" s="15"/>
      <c r="BD55" s="15">
        <f t="shared" si="43"/>
        <v>663.61</v>
      </c>
      <c r="BE55" s="15">
        <f t="shared" si="44"/>
        <v>4.0420731302219792E-3</v>
      </c>
      <c r="BF55" s="15">
        <f t="shared" si="45"/>
        <v>-663.61</v>
      </c>
      <c r="BG55" s="15">
        <v>26.54</v>
      </c>
      <c r="BH55" s="15">
        <v>500</v>
      </c>
      <c r="BI55" s="15">
        <v>289.04000000000002</v>
      </c>
      <c r="BJ55" s="15"/>
      <c r="BK55" s="15"/>
      <c r="BL55" s="15">
        <v>500</v>
      </c>
      <c r="BM55" s="15"/>
      <c r="BN55" s="133">
        <f t="shared" si="40"/>
        <v>1000</v>
      </c>
      <c r="BO55" s="5">
        <v>292.68</v>
      </c>
    </row>
    <row r="56" spans="1:67" x14ac:dyDescent="0.2">
      <c r="A56" s="161"/>
      <c r="B56" s="168"/>
      <c r="C56" s="81"/>
      <c r="D56" s="81"/>
      <c r="E56" s="81"/>
      <c r="F56" s="81"/>
      <c r="G56" s="81"/>
      <c r="H56" s="81"/>
      <c r="I56" s="91">
        <v>322</v>
      </c>
      <c r="J56" s="92" t="s">
        <v>101</v>
      </c>
      <c r="K56" s="93">
        <f t="shared" ref="K56:AB56" si="112">SUM(K57:K65)</f>
        <v>218445.44</v>
      </c>
      <c r="L56" s="93">
        <f t="shared" si="112"/>
        <v>184000</v>
      </c>
      <c r="M56" s="93">
        <f t="shared" si="112"/>
        <v>184000</v>
      </c>
      <c r="N56" s="93">
        <f t="shared" si="112"/>
        <v>146000</v>
      </c>
      <c r="O56" s="93">
        <f t="shared" si="112"/>
        <v>146000</v>
      </c>
      <c r="P56" s="93">
        <f t="shared" si="112"/>
        <v>127000</v>
      </c>
      <c r="Q56" s="93">
        <f t="shared" si="112"/>
        <v>127000</v>
      </c>
      <c r="R56" s="93">
        <f t="shared" si="112"/>
        <v>62539.500000000007</v>
      </c>
      <c r="S56" s="93">
        <f t="shared" si="112"/>
        <v>129000</v>
      </c>
      <c r="T56" s="93">
        <f t="shared" si="112"/>
        <v>58913.150000000009</v>
      </c>
      <c r="U56" s="93">
        <f t="shared" si="112"/>
        <v>0</v>
      </c>
      <c r="V56" s="93">
        <f t="shared" si="112"/>
        <v>888.88888888888891</v>
      </c>
      <c r="W56" s="93">
        <f t="shared" si="112"/>
        <v>132000</v>
      </c>
      <c r="X56" s="93">
        <f t="shared" si="112"/>
        <v>148000</v>
      </c>
      <c r="Y56" s="93">
        <f t="shared" si="112"/>
        <v>167000</v>
      </c>
      <c r="Z56" s="93">
        <f t="shared" si="112"/>
        <v>156000</v>
      </c>
      <c r="AA56" s="93">
        <f t="shared" si="112"/>
        <v>177000</v>
      </c>
      <c r="AB56" s="93">
        <f t="shared" si="112"/>
        <v>44702.85</v>
      </c>
      <c r="AC56" s="93">
        <f>SUM(AC57:AC66)</f>
        <v>177000</v>
      </c>
      <c r="AD56" s="93">
        <f t="shared" ref="AD56:AM56" si="113">SUM(AD57:AD66)</f>
        <v>220000</v>
      </c>
      <c r="AE56" s="93">
        <f t="shared" si="113"/>
        <v>0</v>
      </c>
      <c r="AF56" s="93">
        <f t="shared" si="113"/>
        <v>0</v>
      </c>
      <c r="AG56" s="93">
        <f t="shared" si="113"/>
        <v>220000</v>
      </c>
      <c r="AH56" s="93">
        <f t="shared" si="113"/>
        <v>106467.7</v>
      </c>
      <c r="AI56" s="93">
        <f t="shared" si="113"/>
        <v>207000</v>
      </c>
      <c r="AJ56" s="93">
        <f t="shared" si="113"/>
        <v>69059.75</v>
      </c>
      <c r="AK56" s="93">
        <f t="shared" si="113"/>
        <v>203000</v>
      </c>
      <c r="AL56" s="93">
        <f t="shared" si="113"/>
        <v>40000</v>
      </c>
      <c r="AM56" s="93">
        <f t="shared" si="113"/>
        <v>0</v>
      </c>
      <c r="AN56" s="93">
        <f>SUM(AN57:AN67)</f>
        <v>243000</v>
      </c>
      <c r="AO56" s="83">
        <f t="shared" si="12"/>
        <v>32251.642444754129</v>
      </c>
      <c r="AP56" s="93">
        <f>SUM(AP57:AP67)</f>
        <v>238000</v>
      </c>
      <c r="AQ56" s="93"/>
      <c r="AR56" s="83">
        <f t="shared" si="13"/>
        <v>31588.028402681</v>
      </c>
      <c r="AS56" s="83"/>
      <c r="AT56" s="83">
        <f t="shared" ref="AT56" si="114">SUM(AT57:AT67)</f>
        <v>13490.969999999998</v>
      </c>
      <c r="AU56" s="83">
        <f t="shared" ref="AU56:AV56" si="115">SUM(AU57:AU67)</f>
        <v>2000</v>
      </c>
      <c r="AV56" s="83">
        <f t="shared" si="115"/>
        <v>0</v>
      </c>
      <c r="AW56" s="83">
        <f t="shared" si="78"/>
        <v>33588.028402680997</v>
      </c>
      <c r="AX56" s="15"/>
      <c r="AY56" s="15"/>
      <c r="AZ56" s="15"/>
      <c r="BA56" s="15"/>
      <c r="BB56" s="15"/>
      <c r="BC56" s="15"/>
      <c r="BD56" s="15">
        <f t="shared" si="43"/>
        <v>0</v>
      </c>
      <c r="BE56" s="15">
        <f t="shared" si="44"/>
        <v>33588.028402680997</v>
      </c>
      <c r="BF56" s="15">
        <f t="shared" si="45"/>
        <v>0</v>
      </c>
      <c r="BG56" s="15">
        <f>SUM(BG57:BG67)</f>
        <v>18859.920000000002</v>
      </c>
      <c r="BH56" s="15">
        <f>SUM(BH57:BH67)</f>
        <v>34000</v>
      </c>
      <c r="BI56" s="15">
        <f t="shared" ref="BI56:BN56" si="116">SUM(BI57:BI67)</f>
        <v>13106</v>
      </c>
      <c r="BJ56" s="15">
        <f t="shared" si="116"/>
        <v>0</v>
      </c>
      <c r="BK56" s="15">
        <f t="shared" si="116"/>
        <v>0</v>
      </c>
      <c r="BL56" s="15">
        <f t="shared" si="116"/>
        <v>31700</v>
      </c>
      <c r="BM56" s="15">
        <f t="shared" si="116"/>
        <v>4700</v>
      </c>
      <c r="BN56" s="15">
        <f t="shared" si="116"/>
        <v>61000</v>
      </c>
    </row>
    <row r="57" spans="1:67" x14ac:dyDescent="0.2">
      <c r="A57" s="161"/>
      <c r="B57" s="168"/>
      <c r="C57" s="81"/>
      <c r="D57" s="81"/>
      <c r="E57" s="81"/>
      <c r="F57" s="81"/>
      <c r="G57" s="81"/>
      <c r="H57" s="81"/>
      <c r="I57" s="91">
        <v>32211</v>
      </c>
      <c r="J57" s="92" t="s">
        <v>14</v>
      </c>
      <c r="K57" s="93">
        <v>24260.17</v>
      </c>
      <c r="L57" s="93">
        <v>10000</v>
      </c>
      <c r="M57" s="93">
        <v>10000</v>
      </c>
      <c r="N57" s="93">
        <v>8000</v>
      </c>
      <c r="O57" s="93">
        <v>8000</v>
      </c>
      <c r="P57" s="93">
        <v>10000</v>
      </c>
      <c r="Q57" s="93">
        <v>10000</v>
      </c>
      <c r="R57" s="93">
        <v>1159.3800000000001</v>
      </c>
      <c r="S57" s="93">
        <v>10000</v>
      </c>
      <c r="T57" s="93">
        <v>4564.53</v>
      </c>
      <c r="U57" s="93"/>
      <c r="V57" s="83">
        <f t="shared" si="39"/>
        <v>100</v>
      </c>
      <c r="W57" s="93">
        <v>10000</v>
      </c>
      <c r="X57" s="93">
        <v>10000</v>
      </c>
      <c r="Y57" s="93">
        <v>10000</v>
      </c>
      <c r="Z57" s="93">
        <v>6000</v>
      </c>
      <c r="AA57" s="93">
        <v>10000</v>
      </c>
      <c r="AB57" s="93">
        <v>1858.13</v>
      </c>
      <c r="AC57" s="93">
        <v>10000</v>
      </c>
      <c r="AD57" s="93">
        <v>15000</v>
      </c>
      <c r="AE57" s="93"/>
      <c r="AF57" s="93"/>
      <c r="AG57" s="96">
        <f>SUM(AD57+AE57-AF57)</f>
        <v>15000</v>
      </c>
      <c r="AH57" s="93">
        <v>10410.75</v>
      </c>
      <c r="AI57" s="93">
        <v>15000</v>
      </c>
      <c r="AJ57" s="15">
        <v>2804.81</v>
      </c>
      <c r="AK57" s="93">
        <v>10000</v>
      </c>
      <c r="AL57" s="93"/>
      <c r="AM57" s="93"/>
      <c r="AN57" s="15">
        <f t="shared" si="42"/>
        <v>10000</v>
      </c>
      <c r="AO57" s="83">
        <f t="shared" si="12"/>
        <v>1327.2280841462605</v>
      </c>
      <c r="AP57" s="15">
        <v>10000</v>
      </c>
      <c r="AQ57" s="15"/>
      <c r="AR57" s="83">
        <f t="shared" si="13"/>
        <v>1327.2280841462605</v>
      </c>
      <c r="AS57" s="83">
        <v>950.92</v>
      </c>
      <c r="AT57" s="83">
        <v>950.92</v>
      </c>
      <c r="AU57" s="83"/>
      <c r="AV57" s="83"/>
      <c r="AW57" s="83">
        <f t="shared" si="78"/>
        <v>1327.2280841462605</v>
      </c>
      <c r="AX57" s="15">
        <v>1327.23</v>
      </c>
      <c r="AY57" s="15"/>
      <c r="AZ57" s="15"/>
      <c r="BA57" s="15"/>
      <c r="BB57" s="15"/>
      <c r="BC57" s="15"/>
      <c r="BD57" s="15">
        <f t="shared" si="43"/>
        <v>1327.23</v>
      </c>
      <c r="BE57" s="15">
        <f t="shared" si="44"/>
        <v>-1.9158537395469466E-3</v>
      </c>
      <c r="BF57" s="15">
        <f t="shared" si="45"/>
        <v>-1327.23</v>
      </c>
      <c r="BG57" s="15">
        <v>1107.97</v>
      </c>
      <c r="BH57" s="15">
        <v>1400</v>
      </c>
      <c r="BI57" s="15">
        <v>759.93</v>
      </c>
      <c r="BJ57" s="15"/>
      <c r="BK57" s="15"/>
      <c r="BL57" s="15">
        <v>300</v>
      </c>
      <c r="BM57" s="15"/>
      <c r="BN57" s="133">
        <f t="shared" si="40"/>
        <v>1700</v>
      </c>
      <c r="BO57" s="5">
        <v>1477.59</v>
      </c>
    </row>
    <row r="58" spans="1:67" x14ac:dyDescent="0.2">
      <c r="A58" s="161"/>
      <c r="B58" s="168"/>
      <c r="C58" s="81"/>
      <c r="D58" s="81"/>
      <c r="E58" s="81"/>
      <c r="F58" s="81"/>
      <c r="G58" s="81"/>
      <c r="H58" s="81"/>
      <c r="I58" s="91">
        <v>32211</v>
      </c>
      <c r="J58" s="92" t="s">
        <v>62</v>
      </c>
      <c r="K58" s="93">
        <v>5842.59</v>
      </c>
      <c r="L58" s="93">
        <v>3000</v>
      </c>
      <c r="M58" s="93">
        <v>3000</v>
      </c>
      <c r="N58" s="93">
        <v>4000</v>
      </c>
      <c r="O58" s="93">
        <v>4000</v>
      </c>
      <c r="P58" s="93">
        <v>3000</v>
      </c>
      <c r="Q58" s="93">
        <v>3000</v>
      </c>
      <c r="R58" s="93">
        <v>3187.5</v>
      </c>
      <c r="S58" s="93">
        <v>5000</v>
      </c>
      <c r="T58" s="93">
        <v>2296.29</v>
      </c>
      <c r="U58" s="93"/>
      <c r="V58" s="83">
        <f t="shared" si="39"/>
        <v>166.66666666666669</v>
      </c>
      <c r="W58" s="93">
        <v>5000</v>
      </c>
      <c r="X58" s="93">
        <v>5000</v>
      </c>
      <c r="Y58" s="93">
        <v>5000</v>
      </c>
      <c r="Z58" s="93">
        <v>5000</v>
      </c>
      <c r="AA58" s="93">
        <v>5000</v>
      </c>
      <c r="AB58" s="93">
        <v>998.3</v>
      </c>
      <c r="AC58" s="93">
        <v>5000</v>
      </c>
      <c r="AD58" s="93">
        <v>15000</v>
      </c>
      <c r="AE58" s="93"/>
      <c r="AF58" s="93"/>
      <c r="AG58" s="96">
        <f t="shared" ref="AG58:AG66" si="117">SUM(AD58+AE58-AF58)</f>
        <v>15000</v>
      </c>
      <c r="AH58" s="93">
        <v>2116.92</v>
      </c>
      <c r="AI58" s="93">
        <v>10000</v>
      </c>
      <c r="AJ58" s="15">
        <v>215.4</v>
      </c>
      <c r="AK58" s="93">
        <v>5000</v>
      </c>
      <c r="AL58" s="93"/>
      <c r="AM58" s="93"/>
      <c r="AN58" s="15">
        <f t="shared" si="42"/>
        <v>5000</v>
      </c>
      <c r="AO58" s="83">
        <f t="shared" si="12"/>
        <v>663.61404207313024</v>
      </c>
      <c r="AP58" s="15">
        <v>15000</v>
      </c>
      <c r="AQ58" s="15"/>
      <c r="AR58" s="83">
        <f t="shared" si="13"/>
        <v>1990.8421262193906</v>
      </c>
      <c r="AS58" s="83">
        <v>965.88</v>
      </c>
      <c r="AT58" s="83">
        <v>965.88</v>
      </c>
      <c r="AU58" s="83"/>
      <c r="AV58" s="83"/>
      <c r="AW58" s="83">
        <f t="shared" si="78"/>
        <v>1990.8421262193906</v>
      </c>
      <c r="AX58" s="15"/>
      <c r="AY58" s="15"/>
      <c r="AZ58" s="15">
        <v>1990.84</v>
      </c>
      <c r="BA58" s="15"/>
      <c r="BB58" s="15"/>
      <c r="BC58" s="15"/>
      <c r="BD58" s="15">
        <f t="shared" si="43"/>
        <v>1990.84</v>
      </c>
      <c r="BE58" s="15">
        <f t="shared" si="44"/>
        <v>2.1262193906750326E-3</v>
      </c>
      <c r="BF58" s="15">
        <f t="shared" si="45"/>
        <v>-1990.84</v>
      </c>
      <c r="BG58" s="15">
        <v>2034.19</v>
      </c>
      <c r="BH58" s="15">
        <v>2200</v>
      </c>
      <c r="BI58" s="15">
        <v>249.45</v>
      </c>
      <c r="BJ58" s="15"/>
      <c r="BK58" s="15"/>
      <c r="BL58" s="15">
        <v>1000</v>
      </c>
      <c r="BM58" s="15">
        <v>1500</v>
      </c>
      <c r="BN58" s="133">
        <f t="shared" si="40"/>
        <v>1700</v>
      </c>
      <c r="BO58" s="5">
        <v>545.72</v>
      </c>
    </row>
    <row r="59" spans="1:67" x14ac:dyDescent="0.2">
      <c r="A59" s="161"/>
      <c r="B59" s="168"/>
      <c r="C59" s="81"/>
      <c r="D59" s="81"/>
      <c r="E59" s="81"/>
      <c r="F59" s="81"/>
      <c r="G59" s="81"/>
      <c r="H59" s="81"/>
      <c r="I59" s="91">
        <v>32212</v>
      </c>
      <c r="J59" s="92" t="s">
        <v>78</v>
      </c>
      <c r="K59" s="93">
        <v>4710.17</v>
      </c>
      <c r="L59" s="93">
        <v>1000</v>
      </c>
      <c r="M59" s="93">
        <v>1000</v>
      </c>
      <c r="N59" s="93">
        <v>8000</v>
      </c>
      <c r="O59" s="93">
        <v>8000</v>
      </c>
      <c r="P59" s="93">
        <v>8000</v>
      </c>
      <c r="Q59" s="93">
        <v>8000</v>
      </c>
      <c r="R59" s="93">
        <v>7900</v>
      </c>
      <c r="S59" s="93">
        <v>8000</v>
      </c>
      <c r="T59" s="93">
        <v>6972.5</v>
      </c>
      <c r="U59" s="93"/>
      <c r="V59" s="83">
        <f t="shared" si="39"/>
        <v>100</v>
      </c>
      <c r="W59" s="93">
        <v>8000</v>
      </c>
      <c r="X59" s="93">
        <v>13000</v>
      </c>
      <c r="Y59" s="93">
        <v>13000</v>
      </c>
      <c r="Z59" s="93">
        <v>13000</v>
      </c>
      <c r="AA59" s="93">
        <v>15000</v>
      </c>
      <c r="AB59" s="93">
        <v>7278</v>
      </c>
      <c r="AC59" s="93">
        <v>15000</v>
      </c>
      <c r="AD59" s="93">
        <v>8000</v>
      </c>
      <c r="AE59" s="93"/>
      <c r="AF59" s="93"/>
      <c r="AG59" s="96">
        <f t="shared" si="117"/>
        <v>8000</v>
      </c>
      <c r="AH59" s="93">
        <v>5200</v>
      </c>
      <c r="AI59" s="93">
        <v>8000</v>
      </c>
      <c r="AJ59" s="15">
        <v>0</v>
      </c>
      <c r="AK59" s="93">
        <v>5000</v>
      </c>
      <c r="AL59" s="93"/>
      <c r="AM59" s="93"/>
      <c r="AN59" s="15">
        <f t="shared" si="42"/>
        <v>5000</v>
      </c>
      <c r="AO59" s="83">
        <f t="shared" si="12"/>
        <v>663.61404207313024</v>
      </c>
      <c r="AP59" s="15">
        <v>3000</v>
      </c>
      <c r="AQ59" s="15"/>
      <c r="AR59" s="83">
        <f t="shared" si="13"/>
        <v>398.16842524387812</v>
      </c>
      <c r="AS59" s="83"/>
      <c r="AT59" s="83"/>
      <c r="AU59" s="83"/>
      <c r="AV59" s="83"/>
      <c r="AW59" s="83">
        <f t="shared" si="78"/>
        <v>398.16842524387812</v>
      </c>
      <c r="AX59" s="15">
        <v>398.17</v>
      </c>
      <c r="AY59" s="15"/>
      <c r="AZ59" s="15"/>
      <c r="BA59" s="15"/>
      <c r="BB59" s="15"/>
      <c r="BC59" s="15"/>
      <c r="BD59" s="15">
        <f t="shared" si="43"/>
        <v>398.17</v>
      </c>
      <c r="BE59" s="15">
        <f t="shared" si="44"/>
        <v>-1.5747561218972805E-3</v>
      </c>
      <c r="BF59" s="15">
        <f t="shared" si="45"/>
        <v>-398.17</v>
      </c>
      <c r="BG59" s="15"/>
      <c r="BH59" s="15">
        <v>200</v>
      </c>
      <c r="BI59" s="15"/>
      <c r="BJ59" s="15"/>
      <c r="BK59" s="15"/>
      <c r="BL59" s="15">
        <v>200</v>
      </c>
      <c r="BM59" s="15">
        <v>200</v>
      </c>
      <c r="BN59" s="133">
        <f t="shared" si="40"/>
        <v>200</v>
      </c>
      <c r="BO59" s="5">
        <v>0</v>
      </c>
    </row>
    <row r="60" spans="1:67" x14ac:dyDescent="0.2">
      <c r="A60" s="161"/>
      <c r="B60" s="168"/>
      <c r="C60" s="81"/>
      <c r="D60" s="81"/>
      <c r="E60" s="81"/>
      <c r="F60" s="81"/>
      <c r="G60" s="81"/>
      <c r="H60" s="81"/>
      <c r="I60" s="91">
        <v>32231</v>
      </c>
      <c r="J60" s="92" t="s">
        <v>79</v>
      </c>
      <c r="K60" s="93">
        <v>61703.83</v>
      </c>
      <c r="L60" s="93">
        <v>100000</v>
      </c>
      <c r="M60" s="93">
        <v>100000</v>
      </c>
      <c r="N60" s="93">
        <v>80000</v>
      </c>
      <c r="O60" s="93">
        <v>80000</v>
      </c>
      <c r="P60" s="93">
        <v>50000</v>
      </c>
      <c r="Q60" s="93">
        <v>50000</v>
      </c>
      <c r="R60" s="93">
        <v>22715.360000000001</v>
      </c>
      <c r="S60" s="93">
        <v>50000</v>
      </c>
      <c r="T60" s="93">
        <v>26170.2</v>
      </c>
      <c r="U60" s="93"/>
      <c r="V60" s="83">
        <f t="shared" si="39"/>
        <v>100</v>
      </c>
      <c r="W60" s="93">
        <v>55000</v>
      </c>
      <c r="X60" s="93">
        <v>54000</v>
      </c>
      <c r="Y60" s="93">
        <v>76000</v>
      </c>
      <c r="Z60" s="93">
        <v>54000</v>
      </c>
      <c r="AA60" s="93">
        <v>80000</v>
      </c>
      <c r="AB60" s="93">
        <v>8087.73</v>
      </c>
      <c r="AC60" s="93">
        <v>80000</v>
      </c>
      <c r="AD60" s="93">
        <v>60000</v>
      </c>
      <c r="AE60" s="93"/>
      <c r="AF60" s="93"/>
      <c r="AG60" s="96">
        <f t="shared" si="117"/>
        <v>60000</v>
      </c>
      <c r="AH60" s="93">
        <v>29636.080000000002</v>
      </c>
      <c r="AI60" s="93">
        <v>60000</v>
      </c>
      <c r="AJ60" s="15">
        <v>18715.830000000002</v>
      </c>
      <c r="AK60" s="93">
        <v>60000</v>
      </c>
      <c r="AL60" s="93">
        <v>40000</v>
      </c>
      <c r="AM60" s="93"/>
      <c r="AN60" s="15">
        <f t="shared" si="42"/>
        <v>100000</v>
      </c>
      <c r="AO60" s="83">
        <f t="shared" si="12"/>
        <v>13272.280841462605</v>
      </c>
      <c r="AP60" s="15">
        <v>100000</v>
      </c>
      <c r="AQ60" s="15"/>
      <c r="AR60" s="83">
        <f t="shared" si="13"/>
        <v>13272.280841462605</v>
      </c>
      <c r="AS60" s="83">
        <v>9147.18</v>
      </c>
      <c r="AT60" s="83">
        <v>9147.18</v>
      </c>
      <c r="AU60" s="83">
        <v>2000</v>
      </c>
      <c r="AV60" s="83"/>
      <c r="AW60" s="83">
        <f t="shared" si="78"/>
        <v>15272.280841462605</v>
      </c>
      <c r="AX60" s="15"/>
      <c r="AY60" s="15"/>
      <c r="AZ60" s="15">
        <v>15272.28</v>
      </c>
      <c r="BA60" s="15"/>
      <c r="BB60" s="15"/>
      <c r="BC60" s="15"/>
      <c r="BD60" s="15">
        <f t="shared" si="43"/>
        <v>15272.28</v>
      </c>
      <c r="BE60" s="15">
        <f t="shared" si="44"/>
        <v>8.4146260451234411E-4</v>
      </c>
      <c r="BF60" s="15">
        <f t="shared" si="45"/>
        <v>-15272.28</v>
      </c>
      <c r="BG60" s="15">
        <v>11366.24</v>
      </c>
      <c r="BH60" s="15">
        <v>16000</v>
      </c>
      <c r="BI60" s="15">
        <v>4790.42</v>
      </c>
      <c r="BJ60" s="15"/>
      <c r="BK60" s="15"/>
      <c r="BL60" s="15">
        <v>16000</v>
      </c>
      <c r="BM60" s="15">
        <v>3000</v>
      </c>
      <c r="BN60" s="133">
        <f t="shared" si="40"/>
        <v>29000</v>
      </c>
      <c r="BO60" s="5">
        <v>6946.73</v>
      </c>
    </row>
    <row r="61" spans="1:67" x14ac:dyDescent="0.2">
      <c r="A61" s="161"/>
      <c r="B61" s="168"/>
      <c r="C61" s="81"/>
      <c r="D61" s="81"/>
      <c r="E61" s="81"/>
      <c r="F61" s="81"/>
      <c r="G61" s="81"/>
      <c r="H61" s="81"/>
      <c r="I61" s="91">
        <v>32231</v>
      </c>
      <c r="J61" s="92" t="s">
        <v>109</v>
      </c>
      <c r="K61" s="93">
        <v>48994.69</v>
      </c>
      <c r="L61" s="93">
        <v>50000</v>
      </c>
      <c r="M61" s="93">
        <v>50000</v>
      </c>
      <c r="N61" s="93">
        <v>20000</v>
      </c>
      <c r="O61" s="93">
        <v>20000</v>
      </c>
      <c r="P61" s="93">
        <v>28000</v>
      </c>
      <c r="Q61" s="93">
        <v>28000</v>
      </c>
      <c r="R61" s="93">
        <v>17223.27</v>
      </c>
      <c r="S61" s="93">
        <v>28000</v>
      </c>
      <c r="T61" s="93">
        <v>9032.83</v>
      </c>
      <c r="U61" s="93"/>
      <c r="V61" s="83">
        <f t="shared" si="39"/>
        <v>100</v>
      </c>
      <c r="W61" s="93">
        <v>28000</v>
      </c>
      <c r="X61" s="93">
        <v>20000</v>
      </c>
      <c r="Y61" s="93">
        <v>20000</v>
      </c>
      <c r="Z61" s="93">
        <v>20000</v>
      </c>
      <c r="AA61" s="93">
        <v>20000</v>
      </c>
      <c r="AB61" s="93">
        <v>13090.92</v>
      </c>
      <c r="AC61" s="93">
        <v>20000</v>
      </c>
      <c r="AD61" s="93">
        <v>40000</v>
      </c>
      <c r="AE61" s="93"/>
      <c r="AF61" s="93"/>
      <c r="AG61" s="96">
        <f t="shared" si="117"/>
        <v>40000</v>
      </c>
      <c r="AH61" s="93">
        <v>18059.09</v>
      </c>
      <c r="AI61" s="93">
        <v>40000</v>
      </c>
      <c r="AJ61" s="15">
        <v>26889.33</v>
      </c>
      <c r="AK61" s="93">
        <v>50000</v>
      </c>
      <c r="AL61" s="93"/>
      <c r="AM61" s="93"/>
      <c r="AN61" s="15">
        <f t="shared" si="42"/>
        <v>50000</v>
      </c>
      <c r="AO61" s="83">
        <f t="shared" si="12"/>
        <v>6636.1404207313026</v>
      </c>
      <c r="AP61" s="15">
        <v>50000</v>
      </c>
      <c r="AQ61" s="15"/>
      <c r="AR61" s="83">
        <f t="shared" si="13"/>
        <v>6636.1404207313026</v>
      </c>
      <c r="AS61" s="83">
        <v>169.66</v>
      </c>
      <c r="AT61" s="83">
        <v>169.66</v>
      </c>
      <c r="AU61" s="83"/>
      <c r="AV61" s="83"/>
      <c r="AW61" s="83">
        <f t="shared" si="78"/>
        <v>6636.1404207313026</v>
      </c>
      <c r="AX61" s="15"/>
      <c r="AY61" s="15"/>
      <c r="AZ61" s="15"/>
      <c r="BA61" s="15">
        <v>6636.14</v>
      </c>
      <c r="BB61" s="15"/>
      <c r="BC61" s="15"/>
      <c r="BD61" s="15">
        <f t="shared" si="43"/>
        <v>6636.14</v>
      </c>
      <c r="BE61" s="15">
        <f t="shared" si="44"/>
        <v>4.2073130225617206E-4</v>
      </c>
      <c r="BF61" s="15">
        <f t="shared" si="45"/>
        <v>-6636.14</v>
      </c>
      <c r="BG61" s="15">
        <v>204.59</v>
      </c>
      <c r="BH61" s="15">
        <v>6300</v>
      </c>
      <c r="BI61" s="15">
        <v>3078.45</v>
      </c>
      <c r="BJ61" s="15"/>
      <c r="BK61" s="15"/>
      <c r="BL61" s="15">
        <v>6300</v>
      </c>
      <c r="BM61" s="15"/>
      <c r="BN61" s="133">
        <f t="shared" si="40"/>
        <v>12600</v>
      </c>
      <c r="BO61" s="5">
        <v>3542.9</v>
      </c>
    </row>
    <row r="62" spans="1:67" x14ac:dyDescent="0.2">
      <c r="A62" s="161"/>
      <c r="B62" s="168"/>
      <c r="C62" s="81"/>
      <c r="D62" s="81"/>
      <c r="E62" s="81"/>
      <c r="F62" s="81"/>
      <c r="G62" s="81"/>
      <c r="H62" s="81"/>
      <c r="I62" s="91">
        <v>32231</v>
      </c>
      <c r="J62" s="92" t="s">
        <v>188</v>
      </c>
      <c r="K62" s="93"/>
      <c r="L62" s="93"/>
      <c r="M62" s="93"/>
      <c r="N62" s="93">
        <v>14000</v>
      </c>
      <c r="O62" s="93">
        <v>14000</v>
      </c>
      <c r="P62" s="93">
        <v>16000</v>
      </c>
      <c r="Q62" s="93">
        <v>16000</v>
      </c>
      <c r="R62" s="93">
        <v>6145.96</v>
      </c>
      <c r="S62" s="93">
        <v>16000</v>
      </c>
      <c r="T62" s="93">
        <v>5319.12</v>
      </c>
      <c r="U62" s="93"/>
      <c r="V62" s="83">
        <f t="shared" si="39"/>
        <v>100</v>
      </c>
      <c r="W62" s="93">
        <v>15000</v>
      </c>
      <c r="X62" s="93">
        <v>18000</v>
      </c>
      <c r="Y62" s="93">
        <v>18000</v>
      </c>
      <c r="Z62" s="93">
        <v>18000</v>
      </c>
      <c r="AA62" s="93">
        <v>20000</v>
      </c>
      <c r="AB62" s="93">
        <v>6721.38</v>
      </c>
      <c r="AC62" s="93">
        <v>20000</v>
      </c>
      <c r="AD62" s="93">
        <v>20000</v>
      </c>
      <c r="AE62" s="93"/>
      <c r="AF62" s="93"/>
      <c r="AG62" s="96">
        <f t="shared" si="117"/>
        <v>20000</v>
      </c>
      <c r="AH62" s="93">
        <v>7601.83</v>
      </c>
      <c r="AI62" s="93">
        <v>15000</v>
      </c>
      <c r="AJ62" s="15">
        <v>7096.47</v>
      </c>
      <c r="AK62" s="93">
        <v>15000</v>
      </c>
      <c r="AL62" s="93"/>
      <c r="AM62" s="93"/>
      <c r="AN62" s="15">
        <f t="shared" si="42"/>
        <v>15000</v>
      </c>
      <c r="AO62" s="83">
        <f t="shared" si="12"/>
        <v>1990.8421262193906</v>
      </c>
      <c r="AP62" s="15">
        <v>15000</v>
      </c>
      <c r="AQ62" s="15"/>
      <c r="AR62" s="83">
        <f t="shared" si="13"/>
        <v>1990.8421262193906</v>
      </c>
      <c r="AS62" s="83">
        <v>664.3</v>
      </c>
      <c r="AT62" s="83">
        <v>664.3</v>
      </c>
      <c r="AU62" s="83"/>
      <c r="AV62" s="83"/>
      <c r="AW62" s="83">
        <f t="shared" si="78"/>
        <v>1990.8421262193906</v>
      </c>
      <c r="AX62" s="15">
        <v>200</v>
      </c>
      <c r="AY62" s="15"/>
      <c r="AZ62" s="15"/>
      <c r="BA62" s="15">
        <v>1790.84</v>
      </c>
      <c r="BB62" s="15"/>
      <c r="BC62" s="15"/>
      <c r="BD62" s="15">
        <f t="shared" si="43"/>
        <v>1990.84</v>
      </c>
      <c r="BE62" s="15">
        <f t="shared" si="44"/>
        <v>2.1262193906750326E-3</v>
      </c>
      <c r="BF62" s="15">
        <f t="shared" si="45"/>
        <v>-1990.84</v>
      </c>
      <c r="BG62" s="15">
        <v>1347.52</v>
      </c>
      <c r="BH62" s="15">
        <v>2000</v>
      </c>
      <c r="BI62" s="15">
        <v>940.3</v>
      </c>
      <c r="BJ62" s="15"/>
      <c r="BK62" s="15"/>
      <c r="BL62" s="15">
        <v>2000</v>
      </c>
      <c r="BM62" s="15"/>
      <c r="BN62" s="133">
        <f t="shared" si="40"/>
        <v>4000</v>
      </c>
      <c r="BO62" s="5">
        <v>940.3</v>
      </c>
    </row>
    <row r="63" spans="1:67" x14ac:dyDescent="0.2">
      <c r="A63" s="161"/>
      <c r="B63" s="168"/>
      <c r="C63" s="81"/>
      <c r="D63" s="81"/>
      <c r="E63" s="81"/>
      <c r="F63" s="81"/>
      <c r="G63" s="81"/>
      <c r="H63" s="81"/>
      <c r="I63" s="91">
        <v>32231</v>
      </c>
      <c r="J63" s="92" t="s">
        <v>189</v>
      </c>
      <c r="K63" s="93">
        <v>60498.47</v>
      </c>
      <c r="L63" s="93"/>
      <c r="M63" s="93">
        <v>0</v>
      </c>
      <c r="N63" s="93">
        <v>10000</v>
      </c>
      <c r="O63" s="93">
        <v>10000</v>
      </c>
      <c r="P63" s="93">
        <v>9000</v>
      </c>
      <c r="Q63" s="93">
        <v>9000</v>
      </c>
      <c r="R63" s="93">
        <v>2180.4299999999998</v>
      </c>
      <c r="S63" s="93">
        <v>8000</v>
      </c>
      <c r="T63" s="93">
        <v>3901.43</v>
      </c>
      <c r="U63" s="93"/>
      <c r="V63" s="83">
        <f t="shared" si="39"/>
        <v>88.888888888888886</v>
      </c>
      <c r="W63" s="93">
        <v>8000</v>
      </c>
      <c r="X63" s="93">
        <v>10000</v>
      </c>
      <c r="Y63" s="93">
        <v>10000</v>
      </c>
      <c r="Z63" s="93">
        <v>10000</v>
      </c>
      <c r="AA63" s="93">
        <v>12000</v>
      </c>
      <c r="AB63" s="93">
        <v>3380.65</v>
      </c>
      <c r="AC63" s="93">
        <v>6000</v>
      </c>
      <c r="AD63" s="93">
        <v>6000</v>
      </c>
      <c r="AE63" s="93"/>
      <c r="AF63" s="93"/>
      <c r="AG63" s="96">
        <f t="shared" si="117"/>
        <v>6000</v>
      </c>
      <c r="AH63" s="93">
        <v>5860.37</v>
      </c>
      <c r="AI63" s="93">
        <v>8000</v>
      </c>
      <c r="AJ63" s="15">
        <v>4295.7700000000004</v>
      </c>
      <c r="AK63" s="93">
        <v>8000</v>
      </c>
      <c r="AL63" s="93"/>
      <c r="AM63" s="93"/>
      <c r="AN63" s="15">
        <f t="shared" si="42"/>
        <v>8000</v>
      </c>
      <c r="AO63" s="83">
        <f t="shared" si="12"/>
        <v>1061.7824673170085</v>
      </c>
      <c r="AP63" s="15">
        <v>8000</v>
      </c>
      <c r="AQ63" s="15"/>
      <c r="AR63" s="83">
        <f t="shared" si="13"/>
        <v>1061.7824673170085</v>
      </c>
      <c r="AS63" s="83">
        <v>229.14</v>
      </c>
      <c r="AT63" s="83">
        <v>229.14</v>
      </c>
      <c r="AU63" s="83"/>
      <c r="AV63" s="83"/>
      <c r="AW63" s="83">
        <f t="shared" si="78"/>
        <v>1061.7824673170085</v>
      </c>
      <c r="AX63" s="15">
        <v>1061.78</v>
      </c>
      <c r="AY63" s="15"/>
      <c r="AZ63" s="15"/>
      <c r="BA63" s="15"/>
      <c r="BB63" s="15"/>
      <c r="BC63" s="15"/>
      <c r="BD63" s="15">
        <f t="shared" si="43"/>
        <v>1061.78</v>
      </c>
      <c r="BE63" s="15">
        <f t="shared" si="44"/>
        <v>2.4673170084952289E-3</v>
      </c>
      <c r="BF63" s="15">
        <f t="shared" si="45"/>
        <v>-1061.78</v>
      </c>
      <c r="BG63" s="15">
        <v>691.8</v>
      </c>
      <c r="BH63" s="15">
        <v>1100</v>
      </c>
      <c r="BI63" s="15">
        <v>792.83</v>
      </c>
      <c r="BJ63" s="15"/>
      <c r="BK63" s="15"/>
      <c r="BL63" s="15">
        <v>1100</v>
      </c>
      <c r="BM63" s="15"/>
      <c r="BN63" s="133">
        <f t="shared" si="40"/>
        <v>2200</v>
      </c>
      <c r="BO63" s="5">
        <v>792.83</v>
      </c>
    </row>
    <row r="64" spans="1:67" x14ac:dyDescent="0.2">
      <c r="A64" s="161"/>
      <c r="B64" s="168"/>
      <c r="C64" s="81"/>
      <c r="D64" s="81"/>
      <c r="E64" s="81"/>
      <c r="F64" s="81"/>
      <c r="G64" s="81"/>
      <c r="H64" s="81"/>
      <c r="I64" s="91">
        <v>32231</v>
      </c>
      <c r="J64" s="92" t="s">
        <v>316</v>
      </c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83"/>
      <c r="W64" s="93"/>
      <c r="X64" s="93"/>
      <c r="Y64" s="93"/>
      <c r="Z64" s="93"/>
      <c r="AA64" s="93"/>
      <c r="AB64" s="93"/>
      <c r="AC64" s="93">
        <v>6000</v>
      </c>
      <c r="AD64" s="93">
        <v>6000</v>
      </c>
      <c r="AE64" s="93"/>
      <c r="AF64" s="93"/>
      <c r="AG64" s="96">
        <f t="shared" si="117"/>
        <v>6000</v>
      </c>
      <c r="AH64" s="93">
        <v>4530.8</v>
      </c>
      <c r="AI64" s="93">
        <v>6000</v>
      </c>
      <c r="AJ64" s="15">
        <v>5050.7700000000004</v>
      </c>
      <c r="AK64" s="93">
        <v>10000</v>
      </c>
      <c r="AL64" s="93"/>
      <c r="AM64" s="93"/>
      <c r="AN64" s="15">
        <f t="shared" si="42"/>
        <v>10000</v>
      </c>
      <c r="AO64" s="83">
        <f t="shared" si="12"/>
        <v>1327.2280841462605</v>
      </c>
      <c r="AP64" s="15">
        <v>20000</v>
      </c>
      <c r="AQ64" s="15"/>
      <c r="AR64" s="83">
        <f t="shared" si="13"/>
        <v>2654.4561682925209</v>
      </c>
      <c r="AS64" s="83">
        <v>1074.08</v>
      </c>
      <c r="AT64" s="83">
        <v>1074.08</v>
      </c>
      <c r="AU64" s="83"/>
      <c r="AV64" s="83"/>
      <c r="AW64" s="83">
        <f t="shared" si="78"/>
        <v>2654.4561682925209</v>
      </c>
      <c r="AX64" s="15">
        <v>2654.46</v>
      </c>
      <c r="AY64" s="15"/>
      <c r="AZ64" s="15"/>
      <c r="BA64" s="15"/>
      <c r="BB64" s="15"/>
      <c r="BC64" s="15"/>
      <c r="BD64" s="15">
        <f t="shared" si="43"/>
        <v>2654.46</v>
      </c>
      <c r="BE64" s="15">
        <f t="shared" si="44"/>
        <v>-3.8317074790938932E-3</v>
      </c>
      <c r="BF64" s="15">
        <f t="shared" si="45"/>
        <v>-2654.46</v>
      </c>
      <c r="BG64" s="15">
        <v>1723.46</v>
      </c>
      <c r="BH64" s="15">
        <v>2500</v>
      </c>
      <c r="BI64" s="15">
        <v>801.36</v>
      </c>
      <c r="BJ64" s="15"/>
      <c r="BK64" s="15"/>
      <c r="BL64" s="15">
        <v>2500</v>
      </c>
      <c r="BM64" s="15"/>
      <c r="BN64" s="133">
        <f t="shared" si="40"/>
        <v>5000</v>
      </c>
      <c r="BO64" s="5">
        <v>801.36</v>
      </c>
    </row>
    <row r="65" spans="1:67" x14ac:dyDescent="0.2">
      <c r="A65" s="161"/>
      <c r="B65" s="168"/>
      <c r="C65" s="81"/>
      <c r="D65" s="81"/>
      <c r="E65" s="81"/>
      <c r="F65" s="81"/>
      <c r="G65" s="81"/>
      <c r="H65" s="81"/>
      <c r="I65" s="91">
        <v>32251</v>
      </c>
      <c r="J65" s="92" t="s">
        <v>30</v>
      </c>
      <c r="K65" s="93">
        <v>12435.52</v>
      </c>
      <c r="L65" s="93">
        <v>20000</v>
      </c>
      <c r="M65" s="93">
        <v>20000</v>
      </c>
      <c r="N65" s="93">
        <v>2000</v>
      </c>
      <c r="O65" s="93">
        <v>2000</v>
      </c>
      <c r="P65" s="93">
        <v>3000</v>
      </c>
      <c r="Q65" s="93">
        <v>3000</v>
      </c>
      <c r="R65" s="93">
        <v>2027.6</v>
      </c>
      <c r="S65" s="93">
        <v>4000</v>
      </c>
      <c r="T65" s="93">
        <v>656.25</v>
      </c>
      <c r="U65" s="93"/>
      <c r="V65" s="83">
        <f t="shared" si="39"/>
        <v>133.33333333333331</v>
      </c>
      <c r="W65" s="93">
        <v>3000</v>
      </c>
      <c r="X65" s="93">
        <v>18000</v>
      </c>
      <c r="Y65" s="93">
        <v>15000</v>
      </c>
      <c r="Z65" s="93">
        <v>30000</v>
      </c>
      <c r="AA65" s="93">
        <v>15000</v>
      </c>
      <c r="AB65" s="93">
        <v>3287.74</v>
      </c>
      <c r="AC65" s="93">
        <v>15000</v>
      </c>
      <c r="AD65" s="93">
        <v>15000</v>
      </c>
      <c r="AE65" s="93"/>
      <c r="AF65" s="93"/>
      <c r="AG65" s="96">
        <f t="shared" si="117"/>
        <v>15000</v>
      </c>
      <c r="AH65" s="93">
        <v>526.11</v>
      </c>
      <c r="AI65" s="93">
        <v>10000</v>
      </c>
      <c r="AJ65" s="15">
        <v>3009.37</v>
      </c>
      <c r="AK65" s="93">
        <v>10000</v>
      </c>
      <c r="AL65" s="93"/>
      <c r="AM65" s="93"/>
      <c r="AN65" s="15">
        <f t="shared" si="42"/>
        <v>10000</v>
      </c>
      <c r="AO65" s="83">
        <f t="shared" si="12"/>
        <v>1327.2280841462605</v>
      </c>
      <c r="AP65" s="15">
        <v>5000</v>
      </c>
      <c r="AQ65" s="15"/>
      <c r="AR65" s="83">
        <f t="shared" si="13"/>
        <v>663.61404207313024</v>
      </c>
      <c r="AS65" s="83">
        <v>289.81</v>
      </c>
      <c r="AT65" s="83">
        <v>289.81</v>
      </c>
      <c r="AU65" s="83"/>
      <c r="AV65" s="83"/>
      <c r="AW65" s="83">
        <f t="shared" si="78"/>
        <v>663.61404207313024</v>
      </c>
      <c r="AX65" s="15">
        <v>663.61</v>
      </c>
      <c r="AY65" s="15"/>
      <c r="AZ65" s="15"/>
      <c r="BA65" s="15"/>
      <c r="BB65" s="15"/>
      <c r="BC65" s="15"/>
      <c r="BD65" s="15">
        <f t="shared" si="43"/>
        <v>663.61</v>
      </c>
      <c r="BE65" s="15">
        <f t="shared" si="44"/>
        <v>4.0420731302219792E-3</v>
      </c>
      <c r="BF65" s="15">
        <f t="shared" si="45"/>
        <v>-663.61</v>
      </c>
      <c r="BG65" s="15">
        <v>384.15</v>
      </c>
      <c r="BH65" s="15">
        <v>2000</v>
      </c>
      <c r="BI65" s="15">
        <v>1427.66</v>
      </c>
      <c r="BJ65" s="15"/>
      <c r="BK65" s="15"/>
      <c r="BL65" s="15">
        <v>2000</v>
      </c>
      <c r="BM65" s="15"/>
      <c r="BN65" s="133">
        <f t="shared" si="40"/>
        <v>4000</v>
      </c>
      <c r="BO65" s="5">
        <v>1679.24</v>
      </c>
    </row>
    <row r="66" spans="1:67" x14ac:dyDescent="0.2">
      <c r="A66" s="161"/>
      <c r="B66" s="168"/>
      <c r="C66" s="81"/>
      <c r="D66" s="81"/>
      <c r="E66" s="81"/>
      <c r="F66" s="81"/>
      <c r="G66" s="81"/>
      <c r="H66" s="81"/>
      <c r="I66" s="91">
        <v>32271</v>
      </c>
      <c r="J66" s="92" t="s">
        <v>362</v>
      </c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83"/>
      <c r="W66" s="93"/>
      <c r="X66" s="93"/>
      <c r="Y66" s="93"/>
      <c r="Z66" s="93"/>
      <c r="AA66" s="93"/>
      <c r="AB66" s="93"/>
      <c r="AC66" s="93"/>
      <c r="AD66" s="93">
        <v>35000</v>
      </c>
      <c r="AE66" s="93"/>
      <c r="AF66" s="93"/>
      <c r="AG66" s="96">
        <f t="shared" si="117"/>
        <v>35000</v>
      </c>
      <c r="AH66" s="93">
        <v>22525.75</v>
      </c>
      <c r="AI66" s="93">
        <v>35000</v>
      </c>
      <c r="AJ66" s="15">
        <v>982</v>
      </c>
      <c r="AK66" s="93">
        <v>30000</v>
      </c>
      <c r="AL66" s="93"/>
      <c r="AM66" s="93"/>
      <c r="AN66" s="15">
        <f t="shared" si="42"/>
        <v>30000</v>
      </c>
      <c r="AO66" s="83">
        <f t="shared" si="12"/>
        <v>3981.6842524387812</v>
      </c>
      <c r="AP66" s="15">
        <v>10000</v>
      </c>
      <c r="AQ66" s="15"/>
      <c r="AR66" s="83">
        <f t="shared" si="13"/>
        <v>1327.2280841462605</v>
      </c>
      <c r="AS66" s="83"/>
      <c r="AT66" s="83"/>
      <c r="AU66" s="83"/>
      <c r="AV66" s="83"/>
      <c r="AW66" s="83">
        <f t="shared" si="78"/>
        <v>1327.2280841462605</v>
      </c>
      <c r="AX66" s="15">
        <v>1327.23</v>
      </c>
      <c r="AY66" s="15"/>
      <c r="AZ66" s="15"/>
      <c r="BA66" s="15"/>
      <c r="BB66" s="15"/>
      <c r="BC66" s="15"/>
      <c r="BD66" s="15">
        <f t="shared" si="43"/>
        <v>1327.23</v>
      </c>
      <c r="BE66" s="15">
        <f t="shared" si="44"/>
        <v>-1.9158537395469466E-3</v>
      </c>
      <c r="BF66" s="15">
        <f t="shared" si="45"/>
        <v>-1327.23</v>
      </c>
      <c r="BG66" s="15"/>
      <c r="BH66" s="15"/>
      <c r="BI66" s="15"/>
      <c r="BJ66" s="15"/>
      <c r="BK66" s="15"/>
      <c r="BL66" s="15"/>
      <c r="BM66" s="15"/>
      <c r="BN66" s="133">
        <f t="shared" si="40"/>
        <v>0</v>
      </c>
    </row>
    <row r="67" spans="1:67" x14ac:dyDescent="0.2">
      <c r="A67" s="161"/>
      <c r="B67" s="168"/>
      <c r="C67" s="81"/>
      <c r="D67" s="81"/>
      <c r="E67" s="81"/>
      <c r="F67" s="81"/>
      <c r="G67" s="81"/>
      <c r="H67" s="81"/>
      <c r="I67" s="91">
        <v>32271</v>
      </c>
      <c r="J67" s="92" t="s">
        <v>317</v>
      </c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8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6"/>
      <c r="AH67" s="93"/>
      <c r="AI67" s="93"/>
      <c r="AJ67" s="15"/>
      <c r="AK67" s="93"/>
      <c r="AL67" s="93"/>
      <c r="AM67" s="93"/>
      <c r="AN67" s="15"/>
      <c r="AO67" s="83">
        <f t="shared" si="12"/>
        <v>0</v>
      </c>
      <c r="AP67" s="15">
        <v>2000</v>
      </c>
      <c r="AQ67" s="15"/>
      <c r="AR67" s="83">
        <f t="shared" si="13"/>
        <v>265.44561682925212</v>
      </c>
      <c r="AS67" s="83"/>
      <c r="AT67" s="83"/>
      <c r="AU67" s="83"/>
      <c r="AV67" s="83"/>
      <c r="AW67" s="83">
        <f t="shared" si="78"/>
        <v>265.44561682925212</v>
      </c>
      <c r="AX67" s="15">
        <v>265.45</v>
      </c>
      <c r="AY67" s="15"/>
      <c r="AZ67" s="15"/>
      <c r="BA67" s="15"/>
      <c r="BB67" s="15"/>
      <c r="BC67" s="15"/>
      <c r="BD67" s="15">
        <f t="shared" si="43"/>
        <v>265.45</v>
      </c>
      <c r="BE67" s="15">
        <f t="shared" si="44"/>
        <v>-4.3831707478716453E-3</v>
      </c>
      <c r="BF67" s="15">
        <f t="shared" si="45"/>
        <v>-265.45</v>
      </c>
      <c r="BG67" s="15"/>
      <c r="BH67" s="15">
        <v>300</v>
      </c>
      <c r="BI67" s="15">
        <v>265.60000000000002</v>
      </c>
      <c r="BJ67" s="15"/>
      <c r="BK67" s="15"/>
      <c r="BL67" s="15">
        <v>300</v>
      </c>
      <c r="BM67" s="15"/>
      <c r="BN67" s="133">
        <f t="shared" si="40"/>
        <v>600</v>
      </c>
      <c r="BO67" s="5">
        <v>265.60000000000002</v>
      </c>
    </row>
    <row r="68" spans="1:67" x14ac:dyDescent="0.2">
      <c r="A68" s="161"/>
      <c r="B68" s="168"/>
      <c r="C68" s="81"/>
      <c r="D68" s="81"/>
      <c r="E68" s="81"/>
      <c r="F68" s="81"/>
      <c r="G68" s="81"/>
      <c r="H68" s="81"/>
      <c r="I68" s="91">
        <v>323</v>
      </c>
      <c r="J68" s="92" t="s">
        <v>102</v>
      </c>
      <c r="K68" s="93">
        <f>SUM(K69:K106)</f>
        <v>511849.45000000007</v>
      </c>
      <c r="L68" s="93">
        <f>SUM(L69:L106)</f>
        <v>173000</v>
      </c>
      <c r="M68" s="93">
        <f>SUM(M69:M106)</f>
        <v>173000</v>
      </c>
      <c r="N68" s="93">
        <f t="shared" ref="N68:AN68" si="118">SUM(N69:N108)</f>
        <v>251000</v>
      </c>
      <c r="O68" s="93">
        <f t="shared" si="118"/>
        <v>251000</v>
      </c>
      <c r="P68" s="93">
        <f t="shared" si="118"/>
        <v>237000</v>
      </c>
      <c r="Q68" s="93">
        <f t="shared" si="118"/>
        <v>237000</v>
      </c>
      <c r="R68" s="93">
        <f t="shared" si="118"/>
        <v>51233.7</v>
      </c>
      <c r="S68" s="93">
        <f t="shared" si="118"/>
        <v>346000</v>
      </c>
      <c r="T68" s="93">
        <f t="shared" si="118"/>
        <v>83002.679999999993</v>
      </c>
      <c r="U68" s="93">
        <f t="shared" si="118"/>
        <v>0</v>
      </c>
      <c r="V68" s="93" t="e">
        <f t="shared" si="118"/>
        <v>#DIV/0!</v>
      </c>
      <c r="W68" s="93">
        <f t="shared" si="118"/>
        <v>294000</v>
      </c>
      <c r="X68" s="93">
        <f t="shared" si="118"/>
        <v>574500</v>
      </c>
      <c r="Y68" s="93">
        <f t="shared" si="118"/>
        <v>596500</v>
      </c>
      <c r="Z68" s="93">
        <f t="shared" si="118"/>
        <v>716500</v>
      </c>
      <c r="AA68" s="93">
        <f t="shared" si="118"/>
        <v>773500</v>
      </c>
      <c r="AB68" s="93">
        <f t="shared" si="118"/>
        <v>149184.54</v>
      </c>
      <c r="AC68" s="93">
        <f t="shared" si="118"/>
        <v>728500</v>
      </c>
      <c r="AD68" s="93">
        <f t="shared" si="118"/>
        <v>648000</v>
      </c>
      <c r="AE68" s="93">
        <f t="shared" si="118"/>
        <v>0</v>
      </c>
      <c r="AF68" s="93">
        <f t="shared" si="118"/>
        <v>0</v>
      </c>
      <c r="AG68" s="93">
        <f t="shared" si="118"/>
        <v>653000</v>
      </c>
      <c r="AH68" s="93">
        <f t="shared" si="118"/>
        <v>472412.03000000009</v>
      </c>
      <c r="AI68" s="93">
        <f t="shared" si="118"/>
        <v>779000</v>
      </c>
      <c r="AJ68" s="93">
        <f t="shared" si="118"/>
        <v>201674.47</v>
      </c>
      <c r="AK68" s="93">
        <f t="shared" si="118"/>
        <v>847970</v>
      </c>
      <c r="AL68" s="93">
        <f t="shared" si="118"/>
        <v>123000</v>
      </c>
      <c r="AM68" s="93">
        <f t="shared" si="118"/>
        <v>0</v>
      </c>
      <c r="AN68" s="93">
        <f t="shared" si="118"/>
        <v>970970</v>
      </c>
      <c r="AO68" s="83">
        <f t="shared" si="12"/>
        <v>128869.86528634945</v>
      </c>
      <c r="AP68" s="93">
        <f>SUM(AP69:AP108)</f>
        <v>823500</v>
      </c>
      <c r="AQ68" s="93"/>
      <c r="AR68" s="83">
        <f t="shared" si="13"/>
        <v>109297.23272944454</v>
      </c>
      <c r="AS68" s="83"/>
      <c r="AT68" s="83">
        <f>SUM(AT69:AT108)</f>
        <v>54287.74</v>
      </c>
      <c r="AU68" s="83">
        <f>SUM(AU69:AU108)</f>
        <v>29800</v>
      </c>
      <c r="AV68" s="83">
        <f>SUM(AV69:AV108)</f>
        <v>1000</v>
      </c>
      <c r="AW68" s="83">
        <f t="shared" si="78"/>
        <v>138097.23272944454</v>
      </c>
      <c r="AX68" s="15"/>
      <c r="AY68" s="15"/>
      <c r="AZ68" s="15"/>
      <c r="BA68" s="15"/>
      <c r="BB68" s="15"/>
      <c r="BC68" s="15"/>
      <c r="BD68" s="15">
        <f t="shared" si="43"/>
        <v>0</v>
      </c>
      <c r="BE68" s="15">
        <f t="shared" si="44"/>
        <v>138097.23272944454</v>
      </c>
      <c r="BF68" s="15">
        <f t="shared" si="45"/>
        <v>0</v>
      </c>
      <c r="BG68" s="15">
        <f>SUM(BG69:BG108)</f>
        <v>77050.180000000008</v>
      </c>
      <c r="BH68" s="15">
        <f>SUM(BH69:BH108)</f>
        <v>169000</v>
      </c>
      <c r="BI68" s="15">
        <f t="shared" ref="BI68:BN68" si="119">SUM(BI69:BI108)</f>
        <v>50766.250000000007</v>
      </c>
      <c r="BJ68" s="15">
        <f t="shared" si="119"/>
        <v>0</v>
      </c>
      <c r="BK68" s="15">
        <f t="shared" si="119"/>
        <v>0</v>
      </c>
      <c r="BL68" s="15">
        <f t="shared" si="119"/>
        <v>171600</v>
      </c>
      <c r="BM68" s="15">
        <f t="shared" si="119"/>
        <v>10400</v>
      </c>
      <c r="BN68" s="15">
        <f t="shared" si="119"/>
        <v>330200</v>
      </c>
    </row>
    <row r="69" spans="1:67" x14ac:dyDescent="0.2">
      <c r="A69" s="161"/>
      <c r="B69" s="168"/>
      <c r="C69" s="81"/>
      <c r="D69" s="81"/>
      <c r="E69" s="81"/>
      <c r="F69" s="81"/>
      <c r="G69" s="81"/>
      <c r="H69" s="81"/>
      <c r="I69" s="91">
        <v>32311</v>
      </c>
      <c r="J69" s="92" t="s">
        <v>70</v>
      </c>
      <c r="K69" s="93">
        <v>58381.98</v>
      </c>
      <c r="L69" s="93">
        <v>35000</v>
      </c>
      <c r="M69" s="93">
        <v>35000</v>
      </c>
      <c r="N69" s="93">
        <v>20000</v>
      </c>
      <c r="O69" s="93">
        <v>20000</v>
      </c>
      <c r="P69" s="93">
        <v>20000</v>
      </c>
      <c r="Q69" s="93">
        <v>20000</v>
      </c>
      <c r="R69" s="93">
        <v>7226.15</v>
      </c>
      <c r="S69" s="93">
        <v>20000</v>
      </c>
      <c r="T69" s="93">
        <v>6906.77</v>
      </c>
      <c r="U69" s="93"/>
      <c r="V69" s="83">
        <f t="shared" si="39"/>
        <v>100</v>
      </c>
      <c r="W69" s="93">
        <v>20000</v>
      </c>
      <c r="X69" s="93">
        <v>20000</v>
      </c>
      <c r="Y69" s="93">
        <v>20000</v>
      </c>
      <c r="Z69" s="93">
        <v>14000</v>
      </c>
      <c r="AA69" s="93">
        <v>20000</v>
      </c>
      <c r="AB69" s="93">
        <v>5307.29</v>
      </c>
      <c r="AC69" s="93">
        <v>20000</v>
      </c>
      <c r="AD69" s="93">
        <v>20000</v>
      </c>
      <c r="AE69" s="93"/>
      <c r="AF69" s="93"/>
      <c r="AG69" s="96">
        <f>SUM(AD69+AE69-AF69)</f>
        <v>20000</v>
      </c>
      <c r="AH69" s="93">
        <v>14892.56</v>
      </c>
      <c r="AI69" s="93">
        <v>20000</v>
      </c>
      <c r="AJ69" s="15">
        <v>7834.29</v>
      </c>
      <c r="AK69" s="93">
        <v>25000</v>
      </c>
      <c r="AL69" s="93"/>
      <c r="AM69" s="93"/>
      <c r="AN69" s="15">
        <f t="shared" si="42"/>
        <v>25000</v>
      </c>
      <c r="AO69" s="83">
        <f t="shared" si="12"/>
        <v>3318.0702103656513</v>
      </c>
      <c r="AP69" s="15">
        <v>25000</v>
      </c>
      <c r="AQ69" s="15"/>
      <c r="AR69" s="83">
        <f t="shared" si="13"/>
        <v>3318.0702103656513</v>
      </c>
      <c r="AS69" s="83">
        <v>2212.2399999999998</v>
      </c>
      <c r="AT69" s="83">
        <v>2212.2399999999998</v>
      </c>
      <c r="AU69" s="83">
        <v>600</v>
      </c>
      <c r="AV69" s="83"/>
      <c r="AW69" s="83">
        <f t="shared" ref="AW69:AW101" si="120">SUM(AR69+AU69-AV69)</f>
        <v>3918.0702103656513</v>
      </c>
      <c r="AX69" s="15"/>
      <c r="AY69" s="15"/>
      <c r="AZ69" s="15">
        <v>3918.07</v>
      </c>
      <c r="BA69" s="15"/>
      <c r="BB69" s="15"/>
      <c r="BC69" s="15"/>
      <c r="BD69" s="15">
        <f t="shared" si="43"/>
        <v>3918.07</v>
      </c>
      <c r="BE69" s="15">
        <f t="shared" si="44"/>
        <v>2.1036565112808603E-4</v>
      </c>
      <c r="BF69" s="15">
        <f t="shared" si="45"/>
        <v>-3918.07</v>
      </c>
      <c r="BG69" s="15">
        <v>2980.94</v>
      </c>
      <c r="BH69" s="15">
        <v>4000</v>
      </c>
      <c r="BI69" s="15">
        <v>1598.98</v>
      </c>
      <c r="BJ69" s="15"/>
      <c r="BK69" s="15"/>
      <c r="BL69" s="15">
        <v>4000</v>
      </c>
      <c r="BM69" s="15"/>
      <c r="BN69" s="133">
        <f t="shared" si="40"/>
        <v>8000</v>
      </c>
      <c r="BO69" s="5">
        <v>2759.62</v>
      </c>
    </row>
    <row r="70" spans="1:67" x14ac:dyDescent="0.2">
      <c r="A70" s="161"/>
      <c r="B70" s="168"/>
      <c r="C70" s="81"/>
      <c r="D70" s="81"/>
      <c r="E70" s="81"/>
      <c r="F70" s="81"/>
      <c r="G70" s="81"/>
      <c r="H70" s="81"/>
      <c r="I70" s="91">
        <v>32313</v>
      </c>
      <c r="J70" s="92" t="s">
        <v>71</v>
      </c>
      <c r="K70" s="93">
        <v>7833.32</v>
      </c>
      <c r="L70" s="93">
        <v>2000</v>
      </c>
      <c r="M70" s="93">
        <v>2000</v>
      </c>
      <c r="N70" s="93">
        <v>2000</v>
      </c>
      <c r="O70" s="93">
        <v>2000</v>
      </c>
      <c r="P70" s="93">
        <v>2000</v>
      </c>
      <c r="Q70" s="93">
        <v>2000</v>
      </c>
      <c r="R70" s="93">
        <v>526.5</v>
      </c>
      <c r="S70" s="93">
        <v>2000</v>
      </c>
      <c r="T70" s="93">
        <v>552</v>
      </c>
      <c r="U70" s="93"/>
      <c r="V70" s="83">
        <f t="shared" si="39"/>
        <v>100</v>
      </c>
      <c r="W70" s="93">
        <v>2000</v>
      </c>
      <c r="X70" s="93">
        <v>2000</v>
      </c>
      <c r="Y70" s="93">
        <v>2000</v>
      </c>
      <c r="Z70" s="93">
        <v>4000</v>
      </c>
      <c r="AA70" s="93">
        <v>2000</v>
      </c>
      <c r="AB70" s="93">
        <v>1750.64</v>
      </c>
      <c r="AC70" s="93">
        <v>2000</v>
      </c>
      <c r="AD70" s="93">
        <v>2000</v>
      </c>
      <c r="AE70" s="93"/>
      <c r="AF70" s="93"/>
      <c r="AG70" s="96">
        <f t="shared" ref="AG70:AG108" si="121">SUM(AD70+AE70-AF70)</f>
        <v>2000</v>
      </c>
      <c r="AH70" s="93">
        <v>794.7</v>
      </c>
      <c r="AI70" s="93">
        <v>2000</v>
      </c>
      <c r="AJ70" s="15">
        <v>446.7</v>
      </c>
      <c r="AK70" s="93">
        <v>2000</v>
      </c>
      <c r="AL70" s="93"/>
      <c r="AM70" s="93"/>
      <c r="AN70" s="15">
        <f t="shared" si="42"/>
        <v>2000</v>
      </c>
      <c r="AO70" s="83">
        <f t="shared" si="12"/>
        <v>265.44561682925212</v>
      </c>
      <c r="AP70" s="15">
        <v>4000</v>
      </c>
      <c r="AQ70" s="15"/>
      <c r="AR70" s="83">
        <f t="shared" si="13"/>
        <v>530.89123365850423</v>
      </c>
      <c r="AS70" s="83">
        <v>206.88</v>
      </c>
      <c r="AT70" s="83">
        <v>206.88</v>
      </c>
      <c r="AU70" s="83"/>
      <c r="AV70" s="83"/>
      <c r="AW70" s="83">
        <f t="shared" si="120"/>
        <v>530.89123365850423</v>
      </c>
      <c r="AX70" s="15"/>
      <c r="AY70" s="15"/>
      <c r="AZ70" s="15">
        <v>530.89</v>
      </c>
      <c r="BA70" s="15"/>
      <c r="BB70" s="15"/>
      <c r="BC70" s="15"/>
      <c r="BD70" s="15">
        <f t="shared" si="43"/>
        <v>530.89</v>
      </c>
      <c r="BE70" s="15">
        <f t="shared" si="44"/>
        <v>1.2336585042476145E-3</v>
      </c>
      <c r="BF70" s="15">
        <f t="shared" si="45"/>
        <v>-530.89</v>
      </c>
      <c r="BG70" s="15">
        <v>372.03</v>
      </c>
      <c r="BH70" s="15">
        <v>1600</v>
      </c>
      <c r="BI70" s="15">
        <v>899.13</v>
      </c>
      <c r="BJ70" s="15"/>
      <c r="BK70" s="15"/>
      <c r="BL70" s="15">
        <v>1600</v>
      </c>
      <c r="BM70" s="15"/>
      <c r="BN70" s="133">
        <f t="shared" ref="BN70:BN132" si="122">SUM(BH70+BL70-BM70)</f>
        <v>3200</v>
      </c>
      <c r="BO70" s="5">
        <v>990.44</v>
      </c>
    </row>
    <row r="71" spans="1:67" x14ac:dyDescent="0.2">
      <c r="A71" s="161"/>
      <c r="B71" s="168"/>
      <c r="C71" s="81"/>
      <c r="D71" s="81"/>
      <c r="E71" s="81"/>
      <c r="F71" s="81"/>
      <c r="G71" s="81"/>
      <c r="H71" s="81"/>
      <c r="I71" s="91">
        <v>32321</v>
      </c>
      <c r="J71" s="92" t="s">
        <v>87</v>
      </c>
      <c r="K71" s="93">
        <v>58032.22</v>
      </c>
      <c r="L71" s="93">
        <v>10000</v>
      </c>
      <c r="M71" s="93">
        <v>10000</v>
      </c>
      <c r="N71" s="93">
        <v>45000</v>
      </c>
      <c r="O71" s="93">
        <v>45000</v>
      </c>
      <c r="P71" s="93">
        <v>45000</v>
      </c>
      <c r="Q71" s="93">
        <v>45000</v>
      </c>
      <c r="R71" s="93">
        <v>695</v>
      </c>
      <c r="S71" s="93">
        <v>30000</v>
      </c>
      <c r="T71" s="93">
        <v>1541.41</v>
      </c>
      <c r="U71" s="93"/>
      <c r="V71" s="83">
        <f t="shared" si="39"/>
        <v>66.666666666666657</v>
      </c>
      <c r="W71" s="93">
        <v>30000</v>
      </c>
      <c r="X71" s="93">
        <v>100000</v>
      </c>
      <c r="Y71" s="93">
        <v>100000</v>
      </c>
      <c r="Z71" s="93">
        <v>100000</v>
      </c>
      <c r="AA71" s="93">
        <v>100000</v>
      </c>
      <c r="AB71" s="93">
        <v>10612.4</v>
      </c>
      <c r="AC71" s="93">
        <v>100000</v>
      </c>
      <c r="AD71" s="93">
        <v>50000</v>
      </c>
      <c r="AE71" s="93"/>
      <c r="AF71" s="93"/>
      <c r="AG71" s="96">
        <f t="shared" si="121"/>
        <v>50000</v>
      </c>
      <c r="AH71" s="93">
        <v>18891.54</v>
      </c>
      <c r="AI71" s="93">
        <v>50000</v>
      </c>
      <c r="AJ71" s="15">
        <v>20904.5</v>
      </c>
      <c r="AK71" s="93">
        <v>50000</v>
      </c>
      <c r="AL71" s="93"/>
      <c r="AM71" s="93"/>
      <c r="AN71" s="15">
        <f t="shared" si="42"/>
        <v>50000</v>
      </c>
      <c r="AO71" s="83">
        <f t="shared" si="12"/>
        <v>6636.1404207313026</v>
      </c>
      <c r="AP71" s="15">
        <v>50000</v>
      </c>
      <c r="AQ71" s="15"/>
      <c r="AR71" s="83">
        <f t="shared" si="13"/>
        <v>6636.1404207313026</v>
      </c>
      <c r="AS71" s="83">
        <v>2923.81</v>
      </c>
      <c r="AT71" s="83">
        <v>2923.81</v>
      </c>
      <c r="AU71" s="83"/>
      <c r="AV71" s="83"/>
      <c r="AW71" s="83">
        <f t="shared" si="120"/>
        <v>6636.1404207313026</v>
      </c>
      <c r="AX71" s="15"/>
      <c r="AY71" s="15"/>
      <c r="AZ71" s="15">
        <v>6636.14</v>
      </c>
      <c r="BA71" s="15"/>
      <c r="BB71" s="15"/>
      <c r="BC71" s="15"/>
      <c r="BD71" s="15">
        <f t="shared" si="43"/>
        <v>6636.14</v>
      </c>
      <c r="BE71" s="15">
        <f t="shared" si="44"/>
        <v>4.2073130225617206E-4</v>
      </c>
      <c r="BF71" s="15">
        <f t="shared" si="45"/>
        <v>-6636.14</v>
      </c>
      <c r="BG71" s="15">
        <v>3169.91</v>
      </c>
      <c r="BH71" s="15">
        <v>6600</v>
      </c>
      <c r="BI71" s="15">
        <v>3597.48</v>
      </c>
      <c r="BJ71" s="15"/>
      <c r="BK71" s="15"/>
      <c r="BL71" s="15">
        <v>8000</v>
      </c>
      <c r="BM71" s="15"/>
      <c r="BN71" s="133">
        <f t="shared" si="122"/>
        <v>14600</v>
      </c>
      <c r="BO71" s="5">
        <v>6609.98</v>
      </c>
    </row>
    <row r="72" spans="1:67" x14ac:dyDescent="0.2">
      <c r="A72" s="161"/>
      <c r="B72" s="168"/>
      <c r="C72" s="81"/>
      <c r="D72" s="81"/>
      <c r="E72" s="81"/>
      <c r="F72" s="81"/>
      <c r="G72" s="81"/>
      <c r="H72" s="81"/>
      <c r="I72" s="91">
        <v>32321</v>
      </c>
      <c r="J72" s="92" t="s">
        <v>242</v>
      </c>
      <c r="K72" s="93"/>
      <c r="L72" s="93"/>
      <c r="M72" s="93"/>
      <c r="N72" s="93"/>
      <c r="O72" s="93"/>
      <c r="P72" s="93"/>
      <c r="Q72" s="93"/>
      <c r="R72" s="93"/>
      <c r="S72" s="93"/>
      <c r="T72" s="93">
        <v>2250</v>
      </c>
      <c r="U72" s="93"/>
      <c r="V72" s="83"/>
      <c r="W72" s="93">
        <v>8000</v>
      </c>
      <c r="X72" s="93">
        <v>8000</v>
      </c>
      <c r="Y72" s="93">
        <v>8000</v>
      </c>
      <c r="Z72" s="93">
        <v>8000</v>
      </c>
      <c r="AA72" s="93">
        <v>8000</v>
      </c>
      <c r="AB72" s="93">
        <v>4987.5</v>
      </c>
      <c r="AC72" s="93">
        <v>8000</v>
      </c>
      <c r="AD72" s="93">
        <v>8000</v>
      </c>
      <c r="AE72" s="93"/>
      <c r="AF72" s="93"/>
      <c r="AG72" s="96">
        <f t="shared" si="121"/>
        <v>8000</v>
      </c>
      <c r="AH72" s="93"/>
      <c r="AI72" s="93">
        <v>8000</v>
      </c>
      <c r="AJ72" s="15">
        <v>0</v>
      </c>
      <c r="AK72" s="93">
        <v>8000</v>
      </c>
      <c r="AL72" s="93"/>
      <c r="AM72" s="93"/>
      <c r="AN72" s="15">
        <f t="shared" si="42"/>
        <v>8000</v>
      </c>
      <c r="AO72" s="83">
        <f t="shared" ref="AO72:AO139" si="123">SUM(AN72/$AN$2)</f>
        <v>1061.7824673170085</v>
      </c>
      <c r="AP72" s="15">
        <v>8000</v>
      </c>
      <c r="AQ72" s="15"/>
      <c r="AR72" s="83">
        <f t="shared" ref="AR72:AR139" si="124">SUM(AP72/$AN$2)</f>
        <v>1061.7824673170085</v>
      </c>
      <c r="AS72" s="83"/>
      <c r="AT72" s="83"/>
      <c r="AU72" s="83"/>
      <c r="AV72" s="83"/>
      <c r="AW72" s="83">
        <f t="shared" si="120"/>
        <v>1061.7824673170085</v>
      </c>
      <c r="AX72" s="15"/>
      <c r="AY72" s="15"/>
      <c r="AZ72" s="15">
        <v>1061.78</v>
      </c>
      <c r="BA72" s="15"/>
      <c r="BB72" s="15"/>
      <c r="BC72" s="15"/>
      <c r="BD72" s="15">
        <f t="shared" si="43"/>
        <v>1061.78</v>
      </c>
      <c r="BE72" s="15">
        <f t="shared" si="44"/>
        <v>2.4673170084952289E-3</v>
      </c>
      <c r="BF72" s="15">
        <f t="shared" si="45"/>
        <v>-1061.78</v>
      </c>
      <c r="BG72" s="15"/>
      <c r="BH72" s="15">
        <v>1100</v>
      </c>
      <c r="BI72" s="15"/>
      <c r="BJ72" s="15"/>
      <c r="BK72" s="15"/>
      <c r="BL72" s="15">
        <v>1100</v>
      </c>
      <c r="BM72" s="15"/>
      <c r="BN72" s="133">
        <f t="shared" si="122"/>
        <v>2200</v>
      </c>
    </row>
    <row r="73" spans="1:67" x14ac:dyDescent="0.2">
      <c r="A73" s="161"/>
      <c r="B73" s="168"/>
      <c r="C73" s="81"/>
      <c r="D73" s="81"/>
      <c r="E73" s="81"/>
      <c r="F73" s="81"/>
      <c r="G73" s="81"/>
      <c r="H73" s="81"/>
      <c r="I73" s="91">
        <v>32321</v>
      </c>
      <c r="J73" s="92" t="s">
        <v>379</v>
      </c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8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6"/>
      <c r="AH73" s="93">
        <v>5000</v>
      </c>
      <c r="AI73" s="93">
        <v>5000</v>
      </c>
      <c r="AJ73" s="15">
        <v>0</v>
      </c>
      <c r="AK73" s="93">
        <v>5000</v>
      </c>
      <c r="AL73" s="93">
        <v>50000</v>
      </c>
      <c r="AM73" s="93"/>
      <c r="AN73" s="15">
        <f t="shared" si="42"/>
        <v>55000</v>
      </c>
      <c r="AO73" s="83">
        <f t="shared" si="123"/>
        <v>7299.7544628044325</v>
      </c>
      <c r="AP73" s="15">
        <v>55000</v>
      </c>
      <c r="AQ73" s="15"/>
      <c r="AR73" s="83">
        <f t="shared" si="124"/>
        <v>7299.7544628044325</v>
      </c>
      <c r="AS73" s="83">
        <v>0</v>
      </c>
      <c r="AT73" s="83"/>
      <c r="AU73" s="83"/>
      <c r="AV73" s="83"/>
      <c r="AW73" s="83">
        <f t="shared" si="120"/>
        <v>7299.7544628044325</v>
      </c>
      <c r="AX73" s="15"/>
      <c r="AY73" s="15"/>
      <c r="AZ73" s="15">
        <v>7299.75</v>
      </c>
      <c r="BA73" s="15"/>
      <c r="BB73" s="15"/>
      <c r="BC73" s="15"/>
      <c r="BD73" s="15">
        <f t="shared" si="43"/>
        <v>7299.75</v>
      </c>
      <c r="BE73" s="15">
        <f t="shared" si="44"/>
        <v>4.4628044324781513E-3</v>
      </c>
      <c r="BF73" s="15">
        <f t="shared" si="45"/>
        <v>-7299.75</v>
      </c>
      <c r="BG73" s="15"/>
      <c r="BH73" s="15">
        <v>7300</v>
      </c>
      <c r="BI73" s="15">
        <v>4713.07</v>
      </c>
      <c r="BJ73" s="15"/>
      <c r="BK73" s="15"/>
      <c r="BL73" s="15">
        <v>7300</v>
      </c>
      <c r="BM73" s="15">
        <v>5000</v>
      </c>
      <c r="BN73" s="133">
        <f t="shared" si="122"/>
        <v>9600</v>
      </c>
    </row>
    <row r="74" spans="1:67" x14ac:dyDescent="0.2">
      <c r="A74" s="161"/>
      <c r="B74" s="168"/>
      <c r="C74" s="81"/>
      <c r="D74" s="81"/>
      <c r="E74" s="81"/>
      <c r="F74" s="81"/>
      <c r="G74" s="81"/>
      <c r="H74" s="81"/>
      <c r="I74" s="91">
        <v>32322</v>
      </c>
      <c r="J74" s="92" t="s">
        <v>88</v>
      </c>
      <c r="K74" s="93">
        <v>40297.040000000001</v>
      </c>
      <c r="L74" s="93">
        <v>18000</v>
      </c>
      <c r="M74" s="93">
        <v>18000</v>
      </c>
      <c r="N74" s="93">
        <v>5000</v>
      </c>
      <c r="O74" s="93">
        <v>5000</v>
      </c>
      <c r="P74" s="93">
        <v>7000</v>
      </c>
      <c r="Q74" s="93">
        <v>7000</v>
      </c>
      <c r="R74" s="93">
        <v>2102.2800000000002</v>
      </c>
      <c r="S74" s="93">
        <v>7000</v>
      </c>
      <c r="T74" s="93">
        <v>9759.23</v>
      </c>
      <c r="U74" s="93"/>
      <c r="V74" s="83">
        <f t="shared" si="39"/>
        <v>100</v>
      </c>
      <c r="W74" s="93">
        <v>20000</v>
      </c>
      <c r="X74" s="93">
        <v>25000</v>
      </c>
      <c r="Y74" s="93">
        <v>25000</v>
      </c>
      <c r="Z74" s="93">
        <v>15000</v>
      </c>
      <c r="AA74" s="93">
        <v>25000</v>
      </c>
      <c r="AB74" s="93">
        <v>3566.75</v>
      </c>
      <c r="AC74" s="93">
        <v>25000</v>
      </c>
      <c r="AD74" s="93">
        <v>25000</v>
      </c>
      <c r="AE74" s="93"/>
      <c r="AF74" s="93"/>
      <c r="AG74" s="96">
        <f t="shared" si="121"/>
        <v>25000</v>
      </c>
      <c r="AH74" s="93">
        <v>24657.39</v>
      </c>
      <c r="AI74" s="93">
        <v>30000</v>
      </c>
      <c r="AJ74" s="15">
        <v>8254.9599999999991</v>
      </c>
      <c r="AK74" s="93">
        <v>33000</v>
      </c>
      <c r="AL74" s="93"/>
      <c r="AM74" s="93"/>
      <c r="AN74" s="15">
        <f t="shared" si="42"/>
        <v>33000</v>
      </c>
      <c r="AO74" s="83">
        <f t="shared" si="123"/>
        <v>4379.8526776826593</v>
      </c>
      <c r="AP74" s="15">
        <v>30000</v>
      </c>
      <c r="AQ74" s="15"/>
      <c r="AR74" s="83">
        <f t="shared" si="124"/>
        <v>3981.6842524387812</v>
      </c>
      <c r="AS74" s="83">
        <v>2057.84</v>
      </c>
      <c r="AT74" s="83">
        <v>2057.84</v>
      </c>
      <c r="AU74" s="83"/>
      <c r="AV74" s="83"/>
      <c r="AW74" s="83">
        <f t="shared" si="120"/>
        <v>3981.6842524387812</v>
      </c>
      <c r="AX74" s="15"/>
      <c r="AY74" s="15"/>
      <c r="AZ74" s="15">
        <v>3981.68</v>
      </c>
      <c r="BA74" s="15"/>
      <c r="BB74" s="15"/>
      <c r="BC74" s="15"/>
      <c r="BD74" s="15">
        <f t="shared" si="43"/>
        <v>3981.68</v>
      </c>
      <c r="BE74" s="15">
        <f t="shared" si="44"/>
        <v>4.2524387813500653E-3</v>
      </c>
      <c r="BF74" s="15">
        <f t="shared" si="45"/>
        <v>-3981.68</v>
      </c>
      <c r="BG74" s="15">
        <v>3066.68</v>
      </c>
      <c r="BH74" s="15">
        <v>2000</v>
      </c>
      <c r="BI74" s="15"/>
      <c r="BJ74" s="15"/>
      <c r="BK74" s="15"/>
      <c r="BL74" s="15">
        <v>6000</v>
      </c>
      <c r="BM74" s="15"/>
      <c r="BN74" s="133">
        <f t="shared" si="122"/>
        <v>8000</v>
      </c>
      <c r="BO74" s="5">
        <v>5364.71</v>
      </c>
    </row>
    <row r="75" spans="1:67" x14ac:dyDescent="0.2">
      <c r="A75" s="161"/>
      <c r="B75" s="168"/>
      <c r="C75" s="81"/>
      <c r="D75" s="81"/>
      <c r="E75" s="81"/>
      <c r="F75" s="81"/>
      <c r="G75" s="81"/>
      <c r="H75" s="81"/>
      <c r="I75" s="91">
        <v>32323</v>
      </c>
      <c r="J75" s="92" t="s">
        <v>89</v>
      </c>
      <c r="K75" s="93">
        <v>81354.02</v>
      </c>
      <c r="L75" s="93">
        <v>35000</v>
      </c>
      <c r="M75" s="93">
        <v>35000</v>
      </c>
      <c r="N75" s="93">
        <v>5000</v>
      </c>
      <c r="O75" s="93">
        <v>5000</v>
      </c>
      <c r="P75" s="93">
        <v>5000</v>
      </c>
      <c r="Q75" s="93">
        <v>5000</v>
      </c>
      <c r="R75" s="93">
        <v>151</v>
      </c>
      <c r="S75" s="93">
        <v>5000</v>
      </c>
      <c r="T75" s="93">
        <v>1059.54</v>
      </c>
      <c r="U75" s="93"/>
      <c r="V75" s="83">
        <f t="shared" si="39"/>
        <v>100</v>
      </c>
      <c r="W75" s="93">
        <v>5000</v>
      </c>
      <c r="X75" s="93">
        <v>7000</v>
      </c>
      <c r="Y75" s="93">
        <v>7000</v>
      </c>
      <c r="Z75" s="93">
        <v>10000</v>
      </c>
      <c r="AA75" s="93">
        <v>10000</v>
      </c>
      <c r="AB75" s="93">
        <v>5196.3500000000004</v>
      </c>
      <c r="AC75" s="93">
        <v>5000</v>
      </c>
      <c r="AD75" s="93">
        <v>5000</v>
      </c>
      <c r="AE75" s="93"/>
      <c r="AF75" s="93"/>
      <c r="AG75" s="96">
        <f t="shared" si="121"/>
        <v>5000</v>
      </c>
      <c r="AH75" s="93">
        <v>2565.64</v>
      </c>
      <c r="AI75" s="93">
        <v>5000</v>
      </c>
      <c r="AJ75" s="15">
        <v>8170.71</v>
      </c>
      <c r="AK75" s="93">
        <v>10000</v>
      </c>
      <c r="AL75" s="93"/>
      <c r="AM75" s="93"/>
      <c r="AN75" s="15">
        <f t="shared" si="42"/>
        <v>10000</v>
      </c>
      <c r="AO75" s="83">
        <f t="shared" si="123"/>
        <v>1327.2280841462605</v>
      </c>
      <c r="AP75" s="15">
        <v>10000</v>
      </c>
      <c r="AQ75" s="15"/>
      <c r="AR75" s="83">
        <f t="shared" si="124"/>
        <v>1327.2280841462605</v>
      </c>
      <c r="AS75" s="83">
        <v>1723.89</v>
      </c>
      <c r="AT75" s="83">
        <v>1723.89</v>
      </c>
      <c r="AU75" s="83">
        <v>800</v>
      </c>
      <c r="AV75" s="83"/>
      <c r="AW75" s="83">
        <f t="shared" si="120"/>
        <v>2127.2280841462607</v>
      </c>
      <c r="AX75" s="15"/>
      <c r="AY75" s="15"/>
      <c r="AZ75" s="15">
        <v>2127.23</v>
      </c>
      <c r="BA75" s="15"/>
      <c r="BB75" s="15"/>
      <c r="BC75" s="15"/>
      <c r="BD75" s="15">
        <f t="shared" si="43"/>
        <v>2127.23</v>
      </c>
      <c r="BE75" s="15">
        <f t="shared" si="44"/>
        <v>-1.9158537393195729E-3</v>
      </c>
      <c r="BF75" s="15">
        <f t="shared" si="45"/>
        <v>-2127.23</v>
      </c>
      <c r="BG75" s="15">
        <v>2807.07</v>
      </c>
      <c r="BH75" s="15">
        <v>16500</v>
      </c>
      <c r="BI75" s="15">
        <v>14006.81</v>
      </c>
      <c r="BJ75" s="15"/>
      <c r="BK75" s="15"/>
      <c r="BL75" s="15">
        <v>16500</v>
      </c>
      <c r="BM75" s="15"/>
      <c r="BN75" s="133">
        <f t="shared" si="122"/>
        <v>33000</v>
      </c>
      <c r="BO75" s="5">
        <v>14883.31</v>
      </c>
    </row>
    <row r="76" spans="1:67" x14ac:dyDescent="0.2">
      <c r="A76" s="161"/>
      <c r="B76" s="168"/>
      <c r="C76" s="81"/>
      <c r="D76" s="81"/>
      <c r="E76" s="81"/>
      <c r="F76" s="81"/>
      <c r="G76" s="81"/>
      <c r="H76" s="81"/>
      <c r="I76" s="91">
        <v>32329</v>
      </c>
      <c r="J76" s="92" t="s">
        <v>511</v>
      </c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83"/>
      <c r="W76" s="93"/>
      <c r="X76" s="93">
        <v>15000</v>
      </c>
      <c r="Y76" s="93">
        <v>15000</v>
      </c>
      <c r="Z76" s="93">
        <v>15000</v>
      </c>
      <c r="AA76" s="93">
        <v>20000</v>
      </c>
      <c r="AB76" s="93">
        <v>539.1</v>
      </c>
      <c r="AC76" s="93">
        <v>20000</v>
      </c>
      <c r="AD76" s="93">
        <v>20000</v>
      </c>
      <c r="AE76" s="93"/>
      <c r="AF76" s="93"/>
      <c r="AG76" s="96">
        <f t="shared" si="121"/>
        <v>20000</v>
      </c>
      <c r="AH76" s="93">
        <v>15000</v>
      </c>
      <c r="AI76" s="93">
        <v>15000</v>
      </c>
      <c r="AJ76" s="15">
        <v>0</v>
      </c>
      <c r="AK76" s="93">
        <v>15000</v>
      </c>
      <c r="AL76" s="93"/>
      <c r="AM76" s="93"/>
      <c r="AN76" s="15">
        <f t="shared" si="42"/>
        <v>15000</v>
      </c>
      <c r="AO76" s="83">
        <f t="shared" si="123"/>
        <v>1990.8421262193906</v>
      </c>
      <c r="AP76" s="15">
        <v>15000</v>
      </c>
      <c r="AQ76" s="15"/>
      <c r="AR76" s="83">
        <f t="shared" si="124"/>
        <v>1990.8421262193906</v>
      </c>
      <c r="AS76" s="83">
        <v>12231.4</v>
      </c>
      <c r="AT76" s="83">
        <v>12231.4</v>
      </c>
      <c r="AU76" s="83">
        <v>12000</v>
      </c>
      <c r="AV76" s="83"/>
      <c r="AW76" s="83">
        <f t="shared" si="120"/>
        <v>13990.842126219392</v>
      </c>
      <c r="AX76" s="15"/>
      <c r="AY76" s="15"/>
      <c r="AZ76" s="15">
        <v>13990.84</v>
      </c>
      <c r="BA76" s="15"/>
      <c r="BB76" s="15"/>
      <c r="BC76" s="15"/>
      <c r="BD76" s="15">
        <f t="shared" si="43"/>
        <v>13990.84</v>
      </c>
      <c r="BE76" s="15">
        <f t="shared" si="44"/>
        <v>2.1262193913571537E-3</v>
      </c>
      <c r="BF76" s="15">
        <f t="shared" si="45"/>
        <v>-13990.84</v>
      </c>
      <c r="BG76" s="15">
        <v>13161.33</v>
      </c>
      <c r="BH76" s="15">
        <v>10000</v>
      </c>
      <c r="BI76" s="15"/>
      <c r="BJ76" s="15"/>
      <c r="BK76" s="15"/>
      <c r="BL76" s="15">
        <v>10000</v>
      </c>
      <c r="BM76" s="15"/>
      <c r="BN76" s="133">
        <f t="shared" si="122"/>
        <v>20000</v>
      </c>
    </row>
    <row r="77" spans="1:67" x14ac:dyDescent="0.2">
      <c r="A77" s="161"/>
      <c r="B77" s="168"/>
      <c r="C77" s="81"/>
      <c r="D77" s="81"/>
      <c r="E77" s="81"/>
      <c r="F77" s="81"/>
      <c r="G77" s="81"/>
      <c r="H77" s="81"/>
      <c r="I77" s="91">
        <v>32329</v>
      </c>
      <c r="J77" s="92" t="s">
        <v>258</v>
      </c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83"/>
      <c r="W77" s="93"/>
      <c r="X77" s="93">
        <v>150000</v>
      </c>
      <c r="Y77" s="93">
        <v>100000</v>
      </c>
      <c r="Z77" s="93">
        <v>100000</v>
      </c>
      <c r="AA77" s="93">
        <v>100000</v>
      </c>
      <c r="AB77" s="93">
        <v>21125</v>
      </c>
      <c r="AC77" s="93">
        <v>60000</v>
      </c>
      <c r="AD77" s="93">
        <v>30000</v>
      </c>
      <c r="AE77" s="93"/>
      <c r="AF77" s="93"/>
      <c r="AG77" s="96">
        <f t="shared" si="121"/>
        <v>30000</v>
      </c>
      <c r="AH77" s="93">
        <v>50217.5</v>
      </c>
      <c r="AI77" s="93">
        <v>50000</v>
      </c>
      <c r="AJ77" s="15">
        <v>3500</v>
      </c>
      <c r="AK77" s="93">
        <v>50000</v>
      </c>
      <c r="AL77" s="93">
        <v>18000</v>
      </c>
      <c r="AM77" s="93"/>
      <c r="AN77" s="15">
        <f t="shared" si="42"/>
        <v>68000</v>
      </c>
      <c r="AO77" s="83">
        <f t="shared" si="123"/>
        <v>9025.1509721945713</v>
      </c>
      <c r="AP77" s="15">
        <v>68000</v>
      </c>
      <c r="AQ77" s="15"/>
      <c r="AR77" s="83">
        <f t="shared" si="124"/>
        <v>9025.1509721945713</v>
      </c>
      <c r="AS77" s="83"/>
      <c r="AT77" s="83"/>
      <c r="AU77" s="83"/>
      <c r="AV77" s="83"/>
      <c r="AW77" s="83">
        <f t="shared" si="120"/>
        <v>9025.1509721945713</v>
      </c>
      <c r="AX77" s="15"/>
      <c r="AY77" s="15"/>
      <c r="AZ77" s="15">
        <v>9025.15</v>
      </c>
      <c r="BA77" s="15"/>
      <c r="BB77" s="15"/>
      <c r="BC77" s="15"/>
      <c r="BD77" s="15">
        <f t="shared" si="43"/>
        <v>9025.15</v>
      </c>
      <c r="BE77" s="15">
        <f t="shared" si="44"/>
        <v>9.7219457165920176E-4</v>
      </c>
      <c r="BF77" s="15">
        <f t="shared" si="45"/>
        <v>-9025.15</v>
      </c>
      <c r="BG77" s="15"/>
      <c r="BH77" s="15">
        <v>10000</v>
      </c>
      <c r="BI77" s="143"/>
      <c r="BJ77" s="15"/>
      <c r="BK77" s="15"/>
      <c r="BL77" s="15">
        <v>10000</v>
      </c>
      <c r="BM77" s="15"/>
      <c r="BN77" s="133">
        <f t="shared" si="122"/>
        <v>20000</v>
      </c>
    </row>
    <row r="78" spans="1:67" x14ac:dyDescent="0.2">
      <c r="A78" s="161"/>
      <c r="B78" s="168"/>
      <c r="C78" s="81"/>
      <c r="D78" s="81"/>
      <c r="E78" s="81"/>
      <c r="F78" s="81"/>
      <c r="G78" s="81"/>
      <c r="H78" s="81"/>
      <c r="I78" s="91">
        <v>32329</v>
      </c>
      <c r="J78" s="92" t="s">
        <v>458</v>
      </c>
      <c r="K78" s="93"/>
      <c r="L78" s="93"/>
      <c r="M78" s="93"/>
      <c r="N78" s="93">
        <v>50000</v>
      </c>
      <c r="O78" s="93">
        <v>50000</v>
      </c>
      <c r="P78" s="93">
        <v>40000</v>
      </c>
      <c r="Q78" s="93">
        <v>40000</v>
      </c>
      <c r="R78" s="93"/>
      <c r="S78" s="93">
        <v>40000</v>
      </c>
      <c r="T78" s="93">
        <v>22500</v>
      </c>
      <c r="U78" s="93"/>
      <c r="V78" s="83">
        <f t="shared" ref="V78" si="125">S78/P78*100</f>
        <v>100</v>
      </c>
      <c r="W78" s="93">
        <v>42000</v>
      </c>
      <c r="X78" s="93">
        <v>10000</v>
      </c>
      <c r="Y78" s="93">
        <v>10000</v>
      </c>
      <c r="Z78" s="93">
        <v>10000</v>
      </c>
      <c r="AA78" s="93">
        <v>10000</v>
      </c>
      <c r="AB78" s="93"/>
      <c r="AC78" s="93">
        <v>10000</v>
      </c>
      <c r="AD78" s="93">
        <v>10000</v>
      </c>
      <c r="AE78" s="93"/>
      <c r="AF78" s="93"/>
      <c r="AG78" s="96">
        <f t="shared" si="121"/>
        <v>10000</v>
      </c>
      <c r="AH78" s="93"/>
      <c r="AI78" s="93">
        <v>10000</v>
      </c>
      <c r="AJ78" s="15">
        <v>0</v>
      </c>
      <c r="AK78" s="93">
        <v>10000</v>
      </c>
      <c r="AL78" s="93"/>
      <c r="AM78" s="93"/>
      <c r="AN78" s="15">
        <f t="shared" si="42"/>
        <v>10000</v>
      </c>
      <c r="AO78" s="83">
        <f t="shared" si="123"/>
        <v>1327.2280841462605</v>
      </c>
      <c r="AP78" s="15">
        <v>10000</v>
      </c>
      <c r="AQ78" s="15"/>
      <c r="AR78" s="83">
        <f t="shared" si="124"/>
        <v>1327.2280841462605</v>
      </c>
      <c r="AS78" s="83">
        <v>400.15</v>
      </c>
      <c r="AT78" s="83">
        <v>400.15</v>
      </c>
      <c r="AU78" s="83">
        <v>4500</v>
      </c>
      <c r="AV78" s="83"/>
      <c r="AW78" s="83">
        <f t="shared" si="120"/>
        <v>5827.2280841462607</v>
      </c>
      <c r="AX78" s="15">
        <v>5827.23</v>
      </c>
      <c r="AY78" s="15"/>
      <c r="AZ78" s="15"/>
      <c r="BA78" s="15"/>
      <c r="BB78" s="15"/>
      <c r="BC78" s="15"/>
      <c r="BD78" s="15">
        <f t="shared" si="43"/>
        <v>5827.23</v>
      </c>
      <c r="BE78" s="15">
        <f t="shared" si="44"/>
        <v>-1.9158537388648256E-3</v>
      </c>
      <c r="BF78" s="15">
        <f t="shared" si="45"/>
        <v>-5827.23</v>
      </c>
      <c r="BG78" s="15">
        <v>2432.19</v>
      </c>
      <c r="BH78" s="15">
        <v>3000</v>
      </c>
      <c r="BI78" s="15">
        <v>1705.84</v>
      </c>
      <c r="BJ78" s="15"/>
      <c r="BK78" s="15"/>
      <c r="BL78" s="15">
        <v>4000</v>
      </c>
      <c r="BM78" s="15"/>
      <c r="BN78" s="133">
        <f t="shared" si="122"/>
        <v>7000</v>
      </c>
      <c r="BO78" s="5">
        <v>3646.07</v>
      </c>
    </row>
    <row r="79" spans="1:67" x14ac:dyDescent="0.2">
      <c r="A79" s="161"/>
      <c r="B79" s="168"/>
      <c r="C79" s="81"/>
      <c r="D79" s="81"/>
      <c r="E79" s="81"/>
      <c r="F79" s="81"/>
      <c r="G79" s="81"/>
      <c r="H79" s="81"/>
      <c r="I79" s="91">
        <v>32329</v>
      </c>
      <c r="J79" s="92" t="s">
        <v>407</v>
      </c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8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6"/>
      <c r="AH79" s="93"/>
      <c r="AI79" s="93"/>
      <c r="AJ79" s="15"/>
      <c r="AK79" s="93">
        <v>50000</v>
      </c>
      <c r="AL79" s="93"/>
      <c r="AM79" s="93"/>
      <c r="AN79" s="15">
        <f t="shared" si="42"/>
        <v>50000</v>
      </c>
      <c r="AO79" s="83">
        <f t="shared" si="123"/>
        <v>6636.1404207313026</v>
      </c>
      <c r="AP79" s="15">
        <v>30000</v>
      </c>
      <c r="AQ79" s="15"/>
      <c r="AR79" s="83">
        <f t="shared" si="124"/>
        <v>3981.6842524387812</v>
      </c>
      <c r="AS79" s="83"/>
      <c r="AT79" s="83"/>
      <c r="AU79" s="83"/>
      <c r="AV79" s="83"/>
      <c r="AW79" s="83">
        <f t="shared" si="120"/>
        <v>3981.6842524387812</v>
      </c>
      <c r="AX79" s="15"/>
      <c r="AY79" s="15"/>
      <c r="AZ79" s="15">
        <v>3981.68</v>
      </c>
      <c r="BA79" s="15"/>
      <c r="BB79" s="15"/>
      <c r="BC79" s="15"/>
      <c r="BD79" s="15">
        <f t="shared" si="43"/>
        <v>3981.68</v>
      </c>
      <c r="BE79" s="15">
        <f t="shared" si="44"/>
        <v>4.2524387813500653E-3</v>
      </c>
      <c r="BF79" s="15">
        <f t="shared" si="45"/>
        <v>-3981.68</v>
      </c>
      <c r="BG79" s="15"/>
      <c r="BH79" s="15">
        <v>27000</v>
      </c>
      <c r="BI79" s="15"/>
      <c r="BJ79" s="15"/>
      <c r="BK79" s="15"/>
      <c r="BL79" s="26">
        <v>24000</v>
      </c>
      <c r="BM79" s="15"/>
      <c r="BN79" s="133">
        <f t="shared" si="122"/>
        <v>51000</v>
      </c>
    </row>
    <row r="80" spans="1:67" ht="13.5" customHeight="1" x14ac:dyDescent="0.2">
      <c r="A80" s="161"/>
      <c r="B80" s="168"/>
      <c r="C80" s="81"/>
      <c r="D80" s="81"/>
      <c r="E80" s="81"/>
      <c r="F80" s="81"/>
      <c r="G80" s="81"/>
      <c r="H80" s="81"/>
      <c r="I80" s="91">
        <v>32329</v>
      </c>
      <c r="J80" s="92" t="s">
        <v>508</v>
      </c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8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6"/>
      <c r="AH80" s="93"/>
      <c r="AI80" s="93"/>
      <c r="AJ80" s="15"/>
      <c r="AK80" s="93"/>
      <c r="AL80" s="93"/>
      <c r="AM80" s="93"/>
      <c r="AN80" s="15"/>
      <c r="AO80" s="83"/>
      <c r="AP80" s="15"/>
      <c r="AQ80" s="15"/>
      <c r="AR80" s="83"/>
      <c r="AS80" s="83"/>
      <c r="AT80" s="83"/>
      <c r="AU80" s="83"/>
      <c r="AV80" s="83"/>
      <c r="AW80" s="83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>
        <v>1000</v>
      </c>
      <c r="BI80" s="15">
        <v>610</v>
      </c>
      <c r="BJ80" s="15"/>
      <c r="BK80" s="15"/>
      <c r="BL80" s="15">
        <v>1000</v>
      </c>
      <c r="BM80" s="15"/>
      <c r="BN80" s="133">
        <f t="shared" si="122"/>
        <v>2000</v>
      </c>
      <c r="BO80" s="5">
        <v>3685</v>
      </c>
    </row>
    <row r="81" spans="1:67" x14ac:dyDescent="0.2">
      <c r="A81" s="161"/>
      <c r="B81" s="168"/>
      <c r="C81" s="81"/>
      <c r="D81" s="81"/>
      <c r="E81" s="81"/>
      <c r="F81" s="81"/>
      <c r="G81" s="81"/>
      <c r="H81" s="81"/>
      <c r="I81" s="91">
        <v>32329</v>
      </c>
      <c r="J81" s="92" t="s">
        <v>419</v>
      </c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8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6"/>
      <c r="AH81" s="93"/>
      <c r="AI81" s="93"/>
      <c r="AJ81" s="15"/>
      <c r="AK81" s="93">
        <v>32970</v>
      </c>
      <c r="AL81" s="93"/>
      <c r="AM81" s="93"/>
      <c r="AN81" s="15">
        <f t="shared" si="42"/>
        <v>32970</v>
      </c>
      <c r="AO81" s="83">
        <f t="shared" si="123"/>
        <v>4375.8709934302206</v>
      </c>
      <c r="AP81" s="15">
        <v>0</v>
      </c>
      <c r="AQ81" s="15"/>
      <c r="AR81" s="83">
        <f t="shared" si="124"/>
        <v>0</v>
      </c>
      <c r="AS81" s="83"/>
      <c r="AT81" s="83"/>
      <c r="AU81" s="83"/>
      <c r="AV81" s="83"/>
      <c r="AW81" s="83">
        <f t="shared" si="120"/>
        <v>0</v>
      </c>
      <c r="AX81" s="15"/>
      <c r="AY81" s="15"/>
      <c r="AZ81" s="15"/>
      <c r="BA81" s="15"/>
      <c r="BB81" s="15"/>
      <c r="BC81" s="15"/>
      <c r="BD81" s="15">
        <f t="shared" si="43"/>
        <v>0</v>
      </c>
      <c r="BE81" s="15">
        <f t="shared" si="44"/>
        <v>0</v>
      </c>
      <c r="BF81" s="15">
        <f t="shared" si="45"/>
        <v>0</v>
      </c>
      <c r="BG81" s="15"/>
      <c r="BH81" s="15"/>
      <c r="BI81" s="15"/>
      <c r="BJ81" s="15"/>
      <c r="BK81" s="15"/>
      <c r="BL81" s="15"/>
      <c r="BM81" s="15"/>
      <c r="BN81" s="133">
        <f t="shared" si="122"/>
        <v>0</v>
      </c>
    </row>
    <row r="82" spans="1:67" x14ac:dyDescent="0.2">
      <c r="A82" s="161"/>
      <c r="B82" s="168"/>
      <c r="C82" s="81"/>
      <c r="D82" s="81"/>
      <c r="E82" s="81"/>
      <c r="F82" s="81"/>
      <c r="G82" s="81"/>
      <c r="H82" s="81"/>
      <c r="I82" s="91">
        <v>32351</v>
      </c>
      <c r="J82" s="92" t="s">
        <v>318</v>
      </c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83"/>
      <c r="W82" s="93"/>
      <c r="X82" s="93"/>
      <c r="Y82" s="93"/>
      <c r="Z82" s="93"/>
      <c r="AA82" s="93"/>
      <c r="AB82" s="93"/>
      <c r="AC82" s="93"/>
      <c r="AD82" s="93">
        <v>30000</v>
      </c>
      <c r="AE82" s="93"/>
      <c r="AF82" s="93"/>
      <c r="AG82" s="96">
        <f t="shared" si="121"/>
        <v>30000</v>
      </c>
      <c r="AH82" s="93">
        <v>19823.310000000001</v>
      </c>
      <c r="AI82" s="93">
        <v>30000</v>
      </c>
      <c r="AJ82" s="15">
        <v>11346.33</v>
      </c>
      <c r="AK82" s="93">
        <v>30000</v>
      </c>
      <c r="AL82" s="93"/>
      <c r="AM82" s="93"/>
      <c r="AN82" s="15">
        <f t="shared" si="42"/>
        <v>30000</v>
      </c>
      <c r="AO82" s="83">
        <f t="shared" si="123"/>
        <v>3981.6842524387812</v>
      </c>
      <c r="AP82" s="15">
        <v>30000</v>
      </c>
      <c r="AQ82" s="15"/>
      <c r="AR82" s="83">
        <f t="shared" si="124"/>
        <v>3981.6842524387812</v>
      </c>
      <c r="AS82" s="83"/>
      <c r="AT82" s="83"/>
      <c r="AU82" s="83"/>
      <c r="AV82" s="83"/>
      <c r="AW82" s="83">
        <f t="shared" si="120"/>
        <v>3981.6842524387812</v>
      </c>
      <c r="AX82" s="15"/>
      <c r="AY82" s="15"/>
      <c r="AZ82" s="15">
        <v>3981.68</v>
      </c>
      <c r="BA82" s="15"/>
      <c r="BB82" s="15"/>
      <c r="BC82" s="15"/>
      <c r="BD82" s="15">
        <f t="shared" ref="BD82:BD149" si="126">SUM(AX82+AY82+AZ82+BA82+BB82+BC82)</f>
        <v>3981.68</v>
      </c>
      <c r="BE82" s="15">
        <f t="shared" ref="BE82:BE149" si="127">SUM(AW82-BD82)</f>
        <v>4.2524387813500653E-3</v>
      </c>
      <c r="BF82" s="15">
        <f t="shared" si="45"/>
        <v>-3981.68</v>
      </c>
      <c r="BG82" s="15"/>
      <c r="BH82" s="15">
        <v>0</v>
      </c>
      <c r="BI82" s="15"/>
      <c r="BJ82" s="15"/>
      <c r="BK82" s="15"/>
      <c r="BL82" s="15"/>
      <c r="BM82" s="15"/>
      <c r="BN82" s="133">
        <f t="shared" si="122"/>
        <v>0</v>
      </c>
    </row>
    <row r="83" spans="1:67" x14ac:dyDescent="0.2">
      <c r="A83" s="161"/>
      <c r="B83" s="168"/>
      <c r="C83" s="81"/>
      <c r="D83" s="81"/>
      <c r="E83" s="81"/>
      <c r="F83" s="81"/>
      <c r="G83" s="81"/>
      <c r="H83" s="81"/>
      <c r="I83" s="91">
        <v>32353</v>
      </c>
      <c r="J83" s="92" t="s">
        <v>246</v>
      </c>
      <c r="K83" s="93"/>
      <c r="L83" s="93"/>
      <c r="M83" s="93"/>
      <c r="N83" s="93"/>
      <c r="O83" s="93"/>
      <c r="P83" s="93"/>
      <c r="Q83" s="93"/>
      <c r="R83" s="93"/>
      <c r="S83" s="93"/>
      <c r="T83" s="93">
        <v>412.35</v>
      </c>
      <c r="U83" s="93"/>
      <c r="V83" s="83"/>
      <c r="W83" s="93">
        <v>1000</v>
      </c>
      <c r="X83" s="93">
        <v>1500</v>
      </c>
      <c r="Y83" s="93">
        <v>1500</v>
      </c>
      <c r="Z83" s="93">
        <v>1500</v>
      </c>
      <c r="AA83" s="93">
        <v>1500</v>
      </c>
      <c r="AB83" s="93">
        <v>695.96</v>
      </c>
      <c r="AC83" s="93">
        <v>1500</v>
      </c>
      <c r="AD83" s="93">
        <v>5000</v>
      </c>
      <c r="AE83" s="93"/>
      <c r="AF83" s="93"/>
      <c r="AG83" s="96">
        <f t="shared" si="121"/>
        <v>5000</v>
      </c>
      <c r="AH83" s="93">
        <v>2940.5</v>
      </c>
      <c r="AI83" s="93">
        <v>5000</v>
      </c>
      <c r="AJ83" s="15">
        <v>2109.85</v>
      </c>
      <c r="AK83" s="93">
        <v>5000</v>
      </c>
      <c r="AL83" s="93"/>
      <c r="AM83" s="93"/>
      <c r="AN83" s="15">
        <f t="shared" si="42"/>
        <v>5000</v>
      </c>
      <c r="AO83" s="83">
        <f t="shared" si="123"/>
        <v>663.61404207313024</v>
      </c>
      <c r="AP83" s="15">
        <v>5000</v>
      </c>
      <c r="AQ83" s="15"/>
      <c r="AR83" s="83">
        <f t="shared" si="124"/>
        <v>663.61404207313024</v>
      </c>
      <c r="AS83" s="83">
        <v>533.51</v>
      </c>
      <c r="AT83" s="83">
        <v>533.51</v>
      </c>
      <c r="AU83" s="83">
        <v>200</v>
      </c>
      <c r="AV83" s="83"/>
      <c r="AW83" s="83">
        <f t="shared" si="120"/>
        <v>863.61404207313024</v>
      </c>
      <c r="AX83" s="15">
        <v>863.61</v>
      </c>
      <c r="AY83" s="15"/>
      <c r="AZ83" s="15"/>
      <c r="BA83" s="15"/>
      <c r="BB83" s="15"/>
      <c r="BC83" s="15"/>
      <c r="BD83" s="15">
        <f t="shared" si="126"/>
        <v>863.61</v>
      </c>
      <c r="BE83" s="15">
        <f t="shared" si="127"/>
        <v>4.0420731302219792E-3</v>
      </c>
      <c r="BF83" s="15">
        <f t="shared" ref="BF83:BF150" si="128">SUM(BE83-AW83)</f>
        <v>-863.61</v>
      </c>
      <c r="BG83" s="15">
        <v>940.24</v>
      </c>
      <c r="BH83" s="15">
        <v>1200</v>
      </c>
      <c r="BI83" s="15">
        <v>480.84</v>
      </c>
      <c r="BJ83" s="15"/>
      <c r="BK83" s="15"/>
      <c r="BL83" s="15">
        <v>1400</v>
      </c>
      <c r="BM83" s="15"/>
      <c r="BN83" s="133">
        <f t="shared" si="122"/>
        <v>2600</v>
      </c>
      <c r="BO83" s="5">
        <v>1156.1600000000001</v>
      </c>
    </row>
    <row r="84" spans="1:67" x14ac:dyDescent="0.2">
      <c r="A84" s="161"/>
      <c r="B84" s="168"/>
      <c r="C84" s="81"/>
      <c r="D84" s="81"/>
      <c r="E84" s="81"/>
      <c r="F84" s="81"/>
      <c r="G84" s="81"/>
      <c r="H84" s="81"/>
      <c r="I84" s="91">
        <v>32331</v>
      </c>
      <c r="J84" s="92" t="s">
        <v>26</v>
      </c>
      <c r="K84" s="93"/>
      <c r="L84" s="93"/>
      <c r="M84" s="93"/>
      <c r="N84" s="93">
        <v>6000</v>
      </c>
      <c r="O84" s="93">
        <v>6000</v>
      </c>
      <c r="P84" s="93">
        <v>6000</v>
      </c>
      <c r="Q84" s="93">
        <v>6000</v>
      </c>
      <c r="R84" s="93">
        <v>5243.75</v>
      </c>
      <c r="S84" s="93">
        <v>8000</v>
      </c>
      <c r="T84" s="93">
        <v>8230.1</v>
      </c>
      <c r="U84" s="93"/>
      <c r="V84" s="83">
        <f t="shared" si="39"/>
        <v>133.33333333333331</v>
      </c>
      <c r="W84" s="93">
        <v>15000</v>
      </c>
      <c r="X84" s="93">
        <v>20000</v>
      </c>
      <c r="Y84" s="93">
        <v>20000</v>
      </c>
      <c r="Z84" s="93">
        <v>25000</v>
      </c>
      <c r="AA84" s="93">
        <v>25000</v>
      </c>
      <c r="AB84" s="93">
        <v>10240</v>
      </c>
      <c r="AC84" s="93">
        <v>25000</v>
      </c>
      <c r="AD84" s="93">
        <v>25000</v>
      </c>
      <c r="AE84" s="93"/>
      <c r="AF84" s="93"/>
      <c r="AG84" s="96">
        <f t="shared" si="121"/>
        <v>25000</v>
      </c>
      <c r="AH84" s="93">
        <v>11666.75</v>
      </c>
      <c r="AI84" s="93">
        <v>25000</v>
      </c>
      <c r="AJ84" s="15">
        <v>5157.8</v>
      </c>
      <c r="AK84" s="93">
        <v>25000</v>
      </c>
      <c r="AL84" s="93"/>
      <c r="AM84" s="93"/>
      <c r="AN84" s="15">
        <f t="shared" si="42"/>
        <v>25000</v>
      </c>
      <c r="AO84" s="83">
        <f t="shared" si="123"/>
        <v>3318.0702103656513</v>
      </c>
      <c r="AP84" s="15">
        <v>30000</v>
      </c>
      <c r="AQ84" s="15"/>
      <c r="AR84" s="83">
        <f t="shared" si="124"/>
        <v>3981.6842524387812</v>
      </c>
      <c r="AS84" s="83">
        <v>969.04</v>
      </c>
      <c r="AT84" s="83">
        <v>969.04</v>
      </c>
      <c r="AU84" s="83"/>
      <c r="AV84" s="83"/>
      <c r="AW84" s="83">
        <f t="shared" si="120"/>
        <v>3981.6842524387812</v>
      </c>
      <c r="AX84" s="15">
        <v>3981.68</v>
      </c>
      <c r="AY84" s="15"/>
      <c r="AZ84" s="15"/>
      <c r="BA84" s="15"/>
      <c r="BB84" s="15"/>
      <c r="BC84" s="15"/>
      <c r="BD84" s="15">
        <f t="shared" si="126"/>
        <v>3981.68</v>
      </c>
      <c r="BE84" s="15">
        <f t="shared" si="127"/>
        <v>4.2524387813500653E-3</v>
      </c>
      <c r="BF84" s="15">
        <f t="shared" si="128"/>
        <v>-3981.68</v>
      </c>
      <c r="BG84" s="15">
        <v>1000</v>
      </c>
      <c r="BH84" s="15">
        <v>3000</v>
      </c>
      <c r="BI84" s="15">
        <v>890.48</v>
      </c>
      <c r="BJ84" s="15"/>
      <c r="BK84" s="15"/>
      <c r="BL84" s="15">
        <v>3000</v>
      </c>
      <c r="BM84" s="15"/>
      <c r="BN84" s="133">
        <f t="shared" si="122"/>
        <v>6000</v>
      </c>
      <c r="BO84" s="5">
        <v>2250.71</v>
      </c>
    </row>
    <row r="85" spans="1:67" x14ac:dyDescent="0.2">
      <c r="A85" s="161"/>
      <c r="B85" s="168"/>
      <c r="C85" s="81"/>
      <c r="D85" s="81"/>
      <c r="E85" s="81"/>
      <c r="F85" s="81"/>
      <c r="G85" s="81"/>
      <c r="H85" s="81"/>
      <c r="I85" s="91">
        <v>32334</v>
      </c>
      <c r="J85" s="92" t="s">
        <v>290</v>
      </c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83"/>
      <c r="W85" s="93"/>
      <c r="X85" s="93"/>
      <c r="Y85" s="93"/>
      <c r="Z85" s="93">
        <v>8000</v>
      </c>
      <c r="AA85" s="93">
        <v>5000</v>
      </c>
      <c r="AB85" s="93">
        <v>3750</v>
      </c>
      <c r="AC85" s="93">
        <v>5000</v>
      </c>
      <c r="AD85" s="93">
        <v>10000</v>
      </c>
      <c r="AE85" s="93"/>
      <c r="AF85" s="93"/>
      <c r="AG85" s="96">
        <f t="shared" si="121"/>
        <v>10000</v>
      </c>
      <c r="AH85" s="93">
        <v>4830.3599999999997</v>
      </c>
      <c r="AI85" s="93">
        <v>10000</v>
      </c>
      <c r="AJ85" s="15">
        <v>0</v>
      </c>
      <c r="AK85" s="93">
        <v>10000</v>
      </c>
      <c r="AL85" s="93"/>
      <c r="AM85" s="93"/>
      <c r="AN85" s="15">
        <f t="shared" si="42"/>
        <v>10000</v>
      </c>
      <c r="AO85" s="83">
        <f t="shared" si="123"/>
        <v>1327.2280841462605</v>
      </c>
      <c r="AP85" s="15">
        <v>5000</v>
      </c>
      <c r="AQ85" s="15"/>
      <c r="AR85" s="83">
        <f t="shared" si="124"/>
        <v>663.61404207313024</v>
      </c>
      <c r="AS85" s="83"/>
      <c r="AT85" s="83"/>
      <c r="AU85" s="83"/>
      <c r="AV85" s="83"/>
      <c r="AW85" s="83">
        <f t="shared" si="120"/>
        <v>663.61404207313024</v>
      </c>
      <c r="AX85" s="15">
        <v>663.61</v>
      </c>
      <c r="AY85" s="15"/>
      <c r="AZ85" s="15"/>
      <c r="BA85" s="15"/>
      <c r="BB85" s="15"/>
      <c r="BC85" s="15"/>
      <c r="BD85" s="15">
        <f t="shared" si="126"/>
        <v>663.61</v>
      </c>
      <c r="BE85" s="15">
        <f t="shared" si="127"/>
        <v>4.0420731302219792E-3</v>
      </c>
      <c r="BF85" s="15">
        <f t="shared" si="128"/>
        <v>-663.61</v>
      </c>
      <c r="BG85" s="15"/>
      <c r="BH85" s="15">
        <v>500</v>
      </c>
      <c r="BI85" s="15"/>
      <c r="BJ85" s="15"/>
      <c r="BK85" s="15"/>
      <c r="BL85" s="15">
        <v>500</v>
      </c>
      <c r="BM85" s="15"/>
      <c r="BN85" s="133">
        <f t="shared" si="122"/>
        <v>1000</v>
      </c>
    </row>
    <row r="86" spans="1:67" x14ac:dyDescent="0.2">
      <c r="A86" s="161"/>
      <c r="B86" s="168"/>
      <c r="C86" s="81"/>
      <c r="D86" s="81"/>
      <c r="E86" s="81"/>
      <c r="F86" s="81"/>
      <c r="G86" s="81"/>
      <c r="H86" s="81"/>
      <c r="I86" s="91">
        <v>32331</v>
      </c>
      <c r="J86" s="92" t="s">
        <v>255</v>
      </c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83"/>
      <c r="W86" s="93"/>
      <c r="X86" s="93">
        <v>8000</v>
      </c>
      <c r="Y86" s="93">
        <v>8000</v>
      </c>
      <c r="Z86" s="93">
        <v>8000</v>
      </c>
      <c r="AA86" s="93">
        <v>8000</v>
      </c>
      <c r="AB86" s="93"/>
      <c r="AC86" s="93">
        <v>8000</v>
      </c>
      <c r="AD86" s="93">
        <v>8000</v>
      </c>
      <c r="AE86" s="93"/>
      <c r="AF86" s="93"/>
      <c r="AG86" s="96">
        <f t="shared" si="121"/>
        <v>8000</v>
      </c>
      <c r="AH86" s="93">
        <v>3200</v>
      </c>
      <c r="AI86" s="93">
        <v>6000</v>
      </c>
      <c r="AJ86" s="15">
        <v>0</v>
      </c>
      <c r="AK86" s="93">
        <v>6000</v>
      </c>
      <c r="AL86" s="93"/>
      <c r="AM86" s="93"/>
      <c r="AN86" s="15">
        <f t="shared" si="42"/>
        <v>6000</v>
      </c>
      <c r="AO86" s="83">
        <f t="shared" si="123"/>
        <v>796.33685048775624</v>
      </c>
      <c r="AP86" s="15">
        <v>0</v>
      </c>
      <c r="AQ86" s="15"/>
      <c r="AR86" s="83">
        <f t="shared" si="124"/>
        <v>0</v>
      </c>
      <c r="AS86" s="83"/>
      <c r="AT86" s="83"/>
      <c r="AU86" s="83"/>
      <c r="AV86" s="83"/>
      <c r="AW86" s="83">
        <f t="shared" si="120"/>
        <v>0</v>
      </c>
      <c r="AX86" s="15"/>
      <c r="AY86" s="15"/>
      <c r="AZ86" s="15"/>
      <c r="BA86" s="15"/>
      <c r="BB86" s="15"/>
      <c r="BC86" s="15"/>
      <c r="BD86" s="15">
        <f t="shared" si="126"/>
        <v>0</v>
      </c>
      <c r="BE86" s="15">
        <f t="shared" si="127"/>
        <v>0</v>
      </c>
      <c r="BF86" s="15">
        <f t="shared" si="128"/>
        <v>0</v>
      </c>
      <c r="BG86" s="15"/>
      <c r="BH86" s="15"/>
      <c r="BI86" s="15"/>
      <c r="BJ86" s="15"/>
      <c r="BK86" s="15"/>
      <c r="BL86" s="15"/>
      <c r="BM86" s="15"/>
      <c r="BN86" s="133">
        <f t="shared" si="122"/>
        <v>0</v>
      </c>
    </row>
    <row r="87" spans="1:67" x14ac:dyDescent="0.2">
      <c r="A87" s="161"/>
      <c r="B87" s="168"/>
      <c r="C87" s="81"/>
      <c r="D87" s="81"/>
      <c r="E87" s="81"/>
      <c r="F87" s="81"/>
      <c r="G87" s="81"/>
      <c r="H87" s="81"/>
      <c r="I87" s="91">
        <v>32342</v>
      </c>
      <c r="J87" s="92" t="s">
        <v>97</v>
      </c>
      <c r="K87" s="93">
        <v>151628.39000000001</v>
      </c>
      <c r="L87" s="93">
        <v>5000</v>
      </c>
      <c r="M87" s="93">
        <v>5000</v>
      </c>
      <c r="N87" s="93">
        <v>5000</v>
      </c>
      <c r="O87" s="93">
        <v>5000</v>
      </c>
      <c r="P87" s="93">
        <v>5000</v>
      </c>
      <c r="Q87" s="93">
        <v>5000</v>
      </c>
      <c r="R87" s="93">
        <v>6000</v>
      </c>
      <c r="S87" s="93">
        <v>8000</v>
      </c>
      <c r="T87" s="93">
        <v>11250</v>
      </c>
      <c r="U87" s="93"/>
      <c r="V87" s="83">
        <f t="shared" si="39"/>
        <v>160</v>
      </c>
      <c r="W87" s="93">
        <v>15000</v>
      </c>
      <c r="X87" s="93">
        <v>15000</v>
      </c>
      <c r="Y87" s="93">
        <v>15000</v>
      </c>
      <c r="Z87" s="93">
        <v>65000</v>
      </c>
      <c r="AA87" s="93">
        <v>70000</v>
      </c>
      <c r="AB87" s="93">
        <v>15820</v>
      </c>
      <c r="AC87" s="93">
        <v>70000</v>
      </c>
      <c r="AD87" s="93">
        <v>50000</v>
      </c>
      <c r="AE87" s="93"/>
      <c r="AF87" s="93"/>
      <c r="AG87" s="96">
        <f t="shared" si="121"/>
        <v>50000</v>
      </c>
      <c r="AH87" s="93">
        <v>40521.47</v>
      </c>
      <c r="AI87" s="93">
        <v>55000</v>
      </c>
      <c r="AJ87" s="15">
        <v>26754.62</v>
      </c>
      <c r="AK87" s="93">
        <v>55000</v>
      </c>
      <c r="AL87" s="93"/>
      <c r="AM87" s="93"/>
      <c r="AN87" s="15">
        <f t="shared" si="42"/>
        <v>55000</v>
      </c>
      <c r="AO87" s="83">
        <f t="shared" si="123"/>
        <v>7299.7544628044325</v>
      </c>
      <c r="AP87" s="15">
        <v>40000</v>
      </c>
      <c r="AQ87" s="15"/>
      <c r="AR87" s="83">
        <f t="shared" si="124"/>
        <v>5308.9123365850419</v>
      </c>
      <c r="AS87" s="83">
        <v>1379.07</v>
      </c>
      <c r="AT87" s="83">
        <v>1379.07</v>
      </c>
      <c r="AU87" s="83"/>
      <c r="AV87" s="83">
        <v>1000</v>
      </c>
      <c r="AW87" s="83">
        <f t="shared" si="120"/>
        <v>4308.9123365850419</v>
      </c>
      <c r="AX87" s="15">
        <v>4308.91</v>
      </c>
      <c r="AY87" s="15"/>
      <c r="AZ87" s="15"/>
      <c r="BA87" s="15"/>
      <c r="BB87" s="15"/>
      <c r="BC87" s="15"/>
      <c r="BD87" s="15">
        <f t="shared" si="126"/>
        <v>4308.91</v>
      </c>
      <c r="BE87" s="15">
        <f t="shared" si="127"/>
        <v>2.3365850420304923E-3</v>
      </c>
      <c r="BF87" s="15">
        <f t="shared" si="128"/>
        <v>-4308.91</v>
      </c>
      <c r="BG87" s="15">
        <v>3034.92</v>
      </c>
      <c r="BH87" s="15">
        <v>4500</v>
      </c>
      <c r="BI87" s="15">
        <v>2287.48</v>
      </c>
      <c r="BJ87" s="15"/>
      <c r="BK87" s="15"/>
      <c r="BL87" s="15">
        <v>4500</v>
      </c>
      <c r="BM87" s="15"/>
      <c r="BN87" s="133">
        <f t="shared" si="122"/>
        <v>9000</v>
      </c>
      <c r="BO87" s="5">
        <v>5832.58</v>
      </c>
    </row>
    <row r="88" spans="1:67" x14ac:dyDescent="0.2">
      <c r="A88" s="161"/>
      <c r="B88" s="168"/>
      <c r="C88" s="81"/>
      <c r="D88" s="81"/>
      <c r="E88" s="81"/>
      <c r="F88" s="81"/>
      <c r="G88" s="81"/>
      <c r="H88" s="81"/>
      <c r="I88" s="91">
        <v>32341</v>
      </c>
      <c r="J88" s="92" t="s">
        <v>74</v>
      </c>
      <c r="K88" s="93">
        <v>5288.02</v>
      </c>
      <c r="L88" s="93">
        <v>8000</v>
      </c>
      <c r="M88" s="93">
        <v>8000</v>
      </c>
      <c r="N88" s="93">
        <v>4000</v>
      </c>
      <c r="O88" s="93">
        <v>4000</v>
      </c>
      <c r="P88" s="93">
        <v>4000</v>
      </c>
      <c r="Q88" s="93">
        <v>4000</v>
      </c>
      <c r="R88" s="93">
        <v>850.82</v>
      </c>
      <c r="S88" s="93">
        <v>4000</v>
      </c>
      <c r="T88" s="93">
        <v>1386.78</v>
      </c>
      <c r="U88" s="93"/>
      <c r="V88" s="83">
        <f t="shared" si="39"/>
        <v>100</v>
      </c>
      <c r="W88" s="93">
        <v>4000</v>
      </c>
      <c r="X88" s="93">
        <v>3000</v>
      </c>
      <c r="Y88" s="93">
        <v>3000</v>
      </c>
      <c r="Z88" s="93">
        <v>3000</v>
      </c>
      <c r="AA88" s="93">
        <v>3000</v>
      </c>
      <c r="AB88" s="93">
        <v>660.49</v>
      </c>
      <c r="AC88" s="93">
        <v>3000</v>
      </c>
      <c r="AD88" s="93">
        <v>3000</v>
      </c>
      <c r="AE88" s="93"/>
      <c r="AF88" s="93"/>
      <c r="AG88" s="96">
        <f t="shared" si="121"/>
        <v>3000</v>
      </c>
      <c r="AH88" s="93">
        <v>1699.95</v>
      </c>
      <c r="AI88" s="93">
        <v>3000</v>
      </c>
      <c r="AJ88" s="15">
        <v>672.4</v>
      </c>
      <c r="AK88" s="93">
        <v>3000</v>
      </c>
      <c r="AL88" s="93"/>
      <c r="AM88" s="93"/>
      <c r="AN88" s="15">
        <f t="shared" si="42"/>
        <v>3000</v>
      </c>
      <c r="AO88" s="83">
        <f t="shared" si="123"/>
        <v>398.16842524387812</v>
      </c>
      <c r="AP88" s="15">
        <v>3500</v>
      </c>
      <c r="AQ88" s="15"/>
      <c r="AR88" s="83">
        <f t="shared" si="124"/>
        <v>464.52982945119118</v>
      </c>
      <c r="AS88" s="83">
        <v>124.08</v>
      </c>
      <c r="AT88" s="83">
        <v>124.08</v>
      </c>
      <c r="AU88" s="83"/>
      <c r="AV88" s="83"/>
      <c r="AW88" s="83">
        <f t="shared" si="120"/>
        <v>464.52982945119118</v>
      </c>
      <c r="AX88" s="15">
        <v>464.53</v>
      </c>
      <c r="AY88" s="15"/>
      <c r="AZ88" s="15"/>
      <c r="BA88" s="15"/>
      <c r="BB88" s="15"/>
      <c r="BC88" s="15"/>
      <c r="BD88" s="15">
        <f t="shared" si="126"/>
        <v>464.53</v>
      </c>
      <c r="BE88" s="15">
        <f t="shared" si="127"/>
        <v>-1.7054880879641132E-4</v>
      </c>
      <c r="BF88" s="15">
        <f t="shared" si="128"/>
        <v>-464.53</v>
      </c>
      <c r="BG88" s="15">
        <v>187.45</v>
      </c>
      <c r="BH88" s="15">
        <v>400</v>
      </c>
      <c r="BI88" s="15">
        <v>113.54</v>
      </c>
      <c r="BJ88" s="15"/>
      <c r="BK88" s="15"/>
      <c r="BL88" s="15">
        <v>400</v>
      </c>
      <c r="BM88" s="15"/>
      <c r="BN88" s="133">
        <f t="shared" si="122"/>
        <v>800</v>
      </c>
      <c r="BO88" s="5">
        <v>525.66</v>
      </c>
    </row>
    <row r="89" spans="1:67" x14ac:dyDescent="0.2">
      <c r="A89" s="161"/>
      <c r="B89" s="168"/>
      <c r="C89" s="81"/>
      <c r="D89" s="81"/>
      <c r="E89" s="81"/>
      <c r="F89" s="81"/>
      <c r="G89" s="81"/>
      <c r="H89" s="81"/>
      <c r="I89" s="91">
        <v>32343</v>
      </c>
      <c r="J89" s="92" t="s">
        <v>295</v>
      </c>
      <c r="K89" s="93">
        <v>44650</v>
      </c>
      <c r="L89" s="93"/>
      <c r="M89" s="93">
        <v>0</v>
      </c>
      <c r="N89" s="93">
        <v>15000</v>
      </c>
      <c r="O89" s="93">
        <v>15000</v>
      </c>
      <c r="P89" s="93">
        <v>15000</v>
      </c>
      <c r="Q89" s="93">
        <v>15000</v>
      </c>
      <c r="R89" s="93">
        <v>218.75</v>
      </c>
      <c r="S89" s="93">
        <v>15000</v>
      </c>
      <c r="T89" s="93"/>
      <c r="U89" s="93"/>
      <c r="V89" s="83">
        <f t="shared" si="39"/>
        <v>100</v>
      </c>
      <c r="W89" s="93">
        <v>15000</v>
      </c>
      <c r="X89" s="93">
        <v>30000</v>
      </c>
      <c r="Y89" s="93">
        <v>30000</v>
      </c>
      <c r="Z89" s="93">
        <v>30000</v>
      </c>
      <c r="AA89" s="93">
        <v>35000</v>
      </c>
      <c r="AB89" s="93">
        <v>12993.75</v>
      </c>
      <c r="AC89" s="93">
        <v>35000</v>
      </c>
      <c r="AD89" s="93">
        <v>30000</v>
      </c>
      <c r="AE89" s="93"/>
      <c r="AF89" s="93"/>
      <c r="AG89" s="96">
        <f t="shared" si="121"/>
        <v>30000</v>
      </c>
      <c r="AH89" s="93">
        <v>26433.75</v>
      </c>
      <c r="AI89" s="93">
        <v>30000</v>
      </c>
      <c r="AJ89" s="43">
        <v>36273.75</v>
      </c>
      <c r="AK89" s="93">
        <v>30000</v>
      </c>
      <c r="AL89" s="93"/>
      <c r="AM89" s="93"/>
      <c r="AN89" s="15">
        <f t="shared" ref="AN89:AN160" si="129">SUM(AK89+AL89-AM89)</f>
        <v>30000</v>
      </c>
      <c r="AO89" s="83">
        <f t="shared" si="123"/>
        <v>3981.6842524387812</v>
      </c>
      <c r="AP89" s="15">
        <v>30000</v>
      </c>
      <c r="AQ89" s="15"/>
      <c r="AR89" s="83">
        <f t="shared" si="124"/>
        <v>3981.6842524387812</v>
      </c>
      <c r="AS89" s="83"/>
      <c r="AT89" s="83"/>
      <c r="AU89" s="83"/>
      <c r="AV89" s="83"/>
      <c r="AW89" s="83">
        <f t="shared" si="120"/>
        <v>3981.6842524387812</v>
      </c>
      <c r="AX89" s="15">
        <v>3981.68</v>
      </c>
      <c r="AY89" s="15"/>
      <c r="AZ89" s="15"/>
      <c r="BA89" s="15"/>
      <c r="BB89" s="15"/>
      <c r="BC89" s="15"/>
      <c r="BD89" s="15">
        <f t="shared" si="126"/>
        <v>3981.68</v>
      </c>
      <c r="BE89" s="15">
        <f t="shared" si="127"/>
        <v>4.2524387813500653E-3</v>
      </c>
      <c r="BF89" s="15">
        <f t="shared" si="128"/>
        <v>-3981.68</v>
      </c>
      <c r="BG89" s="15"/>
      <c r="BH89" s="15">
        <v>4000</v>
      </c>
      <c r="BI89" s="15">
        <v>2040</v>
      </c>
      <c r="BJ89" s="15"/>
      <c r="BK89" s="15"/>
      <c r="BL89" s="15">
        <v>5000</v>
      </c>
      <c r="BM89" s="15"/>
      <c r="BN89" s="133">
        <f t="shared" si="122"/>
        <v>9000</v>
      </c>
      <c r="BO89" s="5">
        <v>4076</v>
      </c>
    </row>
    <row r="90" spans="1:67" x14ac:dyDescent="0.2">
      <c r="A90" s="161"/>
      <c r="B90" s="168"/>
      <c r="C90" s="81"/>
      <c r="D90" s="81"/>
      <c r="E90" s="81"/>
      <c r="F90" s="81"/>
      <c r="G90" s="81"/>
      <c r="H90" s="81"/>
      <c r="I90" s="91">
        <v>32343</v>
      </c>
      <c r="J90" s="92" t="s">
        <v>425</v>
      </c>
      <c r="K90" s="93"/>
      <c r="L90" s="93"/>
      <c r="M90" s="93"/>
      <c r="N90" s="93">
        <v>2000</v>
      </c>
      <c r="O90" s="93">
        <v>2000</v>
      </c>
      <c r="P90" s="93">
        <v>2000</v>
      </c>
      <c r="Q90" s="93">
        <v>2000</v>
      </c>
      <c r="R90" s="93"/>
      <c r="S90" s="93">
        <v>2000</v>
      </c>
      <c r="T90" s="93"/>
      <c r="U90" s="93"/>
      <c r="V90" s="83">
        <f t="shared" si="39"/>
        <v>100</v>
      </c>
      <c r="W90" s="93">
        <v>2000</v>
      </c>
      <c r="X90" s="93">
        <v>2000</v>
      </c>
      <c r="Y90" s="93">
        <v>0</v>
      </c>
      <c r="Z90" s="93">
        <v>30000</v>
      </c>
      <c r="AA90" s="93">
        <v>30000</v>
      </c>
      <c r="AB90" s="93"/>
      <c r="AC90" s="93">
        <v>30000</v>
      </c>
      <c r="AD90" s="93">
        <v>35000</v>
      </c>
      <c r="AE90" s="93"/>
      <c r="AF90" s="93"/>
      <c r="AG90" s="96">
        <f t="shared" si="121"/>
        <v>35000</v>
      </c>
      <c r="AH90" s="93">
        <v>33925</v>
      </c>
      <c r="AI90" s="93">
        <v>35000</v>
      </c>
      <c r="AJ90" s="15">
        <v>0</v>
      </c>
      <c r="AK90" s="93">
        <v>45000</v>
      </c>
      <c r="AL90" s="93"/>
      <c r="AM90" s="93"/>
      <c r="AN90" s="15">
        <f t="shared" si="129"/>
        <v>45000</v>
      </c>
      <c r="AO90" s="83">
        <f t="shared" si="123"/>
        <v>5972.5263786581718</v>
      </c>
      <c r="AP90" s="15">
        <v>45000</v>
      </c>
      <c r="AQ90" s="15"/>
      <c r="AR90" s="83">
        <f t="shared" si="124"/>
        <v>5972.5263786581718</v>
      </c>
      <c r="AS90" s="83">
        <v>5540</v>
      </c>
      <c r="AT90" s="83">
        <v>5540</v>
      </c>
      <c r="AU90" s="83"/>
      <c r="AV90" s="83"/>
      <c r="AW90" s="83">
        <f t="shared" si="120"/>
        <v>5972.5263786581718</v>
      </c>
      <c r="AX90" s="15">
        <v>5972.53</v>
      </c>
      <c r="AY90" s="15"/>
      <c r="AZ90" s="15"/>
      <c r="BA90" s="15"/>
      <c r="BB90" s="15"/>
      <c r="BC90" s="15"/>
      <c r="BD90" s="15">
        <f t="shared" si="126"/>
        <v>5972.53</v>
      </c>
      <c r="BE90" s="15">
        <f t="shared" si="127"/>
        <v>-3.6213418279658072E-3</v>
      </c>
      <c r="BF90" s="15">
        <f t="shared" si="128"/>
        <v>-5972.53</v>
      </c>
      <c r="BG90" s="15">
        <v>7664</v>
      </c>
      <c r="BH90" s="15">
        <v>8000</v>
      </c>
      <c r="BI90" s="15">
        <v>3396.3</v>
      </c>
      <c r="BJ90" s="15"/>
      <c r="BK90" s="15"/>
      <c r="BL90" s="15">
        <v>8000</v>
      </c>
      <c r="BM90" s="15">
        <v>1000</v>
      </c>
      <c r="BN90" s="133">
        <f t="shared" si="122"/>
        <v>15000</v>
      </c>
      <c r="BO90" s="5">
        <v>6936.3</v>
      </c>
    </row>
    <row r="91" spans="1:67" x14ac:dyDescent="0.2">
      <c r="A91" s="161"/>
      <c r="B91" s="168"/>
      <c r="C91" s="81"/>
      <c r="D91" s="81"/>
      <c r="E91" s="81"/>
      <c r="F91" s="81"/>
      <c r="G91" s="81"/>
      <c r="H91" s="81"/>
      <c r="I91" s="91">
        <v>32343</v>
      </c>
      <c r="J91" s="92" t="s">
        <v>396</v>
      </c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8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6"/>
      <c r="AH91" s="93"/>
      <c r="AI91" s="93"/>
      <c r="AJ91" s="43">
        <v>1841.51</v>
      </c>
      <c r="AK91" s="93">
        <v>5000</v>
      </c>
      <c r="AL91" s="93">
        <v>5000</v>
      </c>
      <c r="AM91" s="93"/>
      <c r="AN91" s="15">
        <f t="shared" si="129"/>
        <v>10000</v>
      </c>
      <c r="AO91" s="83">
        <f t="shared" si="123"/>
        <v>1327.2280841462605</v>
      </c>
      <c r="AP91" s="15">
        <v>10000</v>
      </c>
      <c r="AQ91" s="15"/>
      <c r="AR91" s="83">
        <f t="shared" si="124"/>
        <v>1327.2280841462605</v>
      </c>
      <c r="AS91" s="83">
        <v>794.38</v>
      </c>
      <c r="AT91" s="83">
        <v>794.38</v>
      </c>
      <c r="AU91" s="83"/>
      <c r="AV91" s="83"/>
      <c r="AW91" s="83">
        <f t="shared" si="120"/>
        <v>1327.2280841462605</v>
      </c>
      <c r="AX91" s="15">
        <v>1327.23</v>
      </c>
      <c r="AY91" s="15"/>
      <c r="AZ91" s="15"/>
      <c r="BA91" s="15"/>
      <c r="BB91" s="15"/>
      <c r="BC91" s="15"/>
      <c r="BD91" s="15">
        <f t="shared" si="126"/>
        <v>1327.23</v>
      </c>
      <c r="BE91" s="15">
        <f t="shared" si="127"/>
        <v>-1.9158537395469466E-3</v>
      </c>
      <c r="BF91" s="15">
        <f t="shared" si="128"/>
        <v>-1327.23</v>
      </c>
      <c r="BG91" s="15">
        <v>794.38</v>
      </c>
      <c r="BH91" s="15">
        <v>2300</v>
      </c>
      <c r="BI91" s="15">
        <v>1197.0999999999999</v>
      </c>
      <c r="BJ91" s="15"/>
      <c r="BK91" s="15"/>
      <c r="BL91" s="15">
        <v>2300</v>
      </c>
      <c r="BM91" s="15"/>
      <c r="BN91" s="133">
        <f t="shared" si="122"/>
        <v>4600</v>
      </c>
      <c r="BO91" s="5">
        <v>1309.5999999999999</v>
      </c>
    </row>
    <row r="92" spans="1:67" x14ac:dyDescent="0.2">
      <c r="A92" s="161"/>
      <c r="B92" s="168"/>
      <c r="C92" s="81"/>
      <c r="D92" s="81"/>
      <c r="E92" s="81"/>
      <c r="F92" s="81"/>
      <c r="G92" s="81"/>
      <c r="H92" s="81"/>
      <c r="I92" s="91">
        <v>32353</v>
      </c>
      <c r="J92" s="92" t="s">
        <v>512</v>
      </c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8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/>
      <c r="AH92" s="93"/>
      <c r="AI92" s="93"/>
      <c r="AJ92" s="15">
        <v>1320.79</v>
      </c>
      <c r="AK92" s="93">
        <v>3000</v>
      </c>
      <c r="AL92" s="93"/>
      <c r="AM92" s="93"/>
      <c r="AN92" s="15">
        <f t="shared" si="129"/>
        <v>3000</v>
      </c>
      <c r="AO92" s="83">
        <f t="shared" si="123"/>
        <v>398.16842524387812</v>
      </c>
      <c r="AP92" s="15">
        <v>3000</v>
      </c>
      <c r="AQ92" s="15"/>
      <c r="AR92" s="83">
        <f t="shared" si="124"/>
        <v>398.16842524387812</v>
      </c>
      <c r="AS92" s="83"/>
      <c r="AT92" s="83"/>
      <c r="AU92" s="83"/>
      <c r="AV92" s="83"/>
      <c r="AW92" s="83">
        <f t="shared" si="120"/>
        <v>398.16842524387812</v>
      </c>
      <c r="AX92" s="15">
        <v>398.17</v>
      </c>
      <c r="AY92" s="15"/>
      <c r="AZ92" s="15"/>
      <c r="BA92" s="15"/>
      <c r="BB92" s="15"/>
      <c r="BC92" s="15"/>
      <c r="BD92" s="15">
        <f t="shared" si="126"/>
        <v>398.17</v>
      </c>
      <c r="BE92" s="15">
        <f t="shared" si="127"/>
        <v>-1.5747561218972805E-3</v>
      </c>
      <c r="BF92" s="15">
        <f t="shared" si="128"/>
        <v>-398.17</v>
      </c>
      <c r="BG92" s="15"/>
      <c r="BH92" s="15"/>
      <c r="BI92" s="15"/>
      <c r="BJ92" s="15"/>
      <c r="BK92" s="15"/>
      <c r="BL92" s="15"/>
      <c r="BM92" s="15"/>
      <c r="BN92" s="133">
        <f t="shared" si="122"/>
        <v>0</v>
      </c>
    </row>
    <row r="93" spans="1:67" x14ac:dyDescent="0.2">
      <c r="A93" s="161"/>
      <c r="B93" s="168"/>
      <c r="C93" s="81"/>
      <c r="D93" s="81"/>
      <c r="E93" s="81"/>
      <c r="F93" s="81"/>
      <c r="G93" s="81"/>
      <c r="H93" s="81"/>
      <c r="I93" s="91">
        <v>32361</v>
      </c>
      <c r="J93" s="92" t="s">
        <v>275</v>
      </c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83"/>
      <c r="W93" s="93"/>
      <c r="X93" s="93">
        <v>4000</v>
      </c>
      <c r="Y93" s="93">
        <v>1000</v>
      </c>
      <c r="Z93" s="93">
        <v>0</v>
      </c>
      <c r="AA93" s="93">
        <v>5000</v>
      </c>
      <c r="AB93" s="93"/>
      <c r="AC93" s="93">
        <v>5000</v>
      </c>
      <c r="AD93" s="93">
        <v>5000</v>
      </c>
      <c r="AE93" s="93"/>
      <c r="AF93" s="93"/>
      <c r="AG93" s="96">
        <f t="shared" si="121"/>
        <v>5000</v>
      </c>
      <c r="AH93" s="93">
        <v>110</v>
      </c>
      <c r="AI93" s="93">
        <v>5000</v>
      </c>
      <c r="AJ93" s="15">
        <v>310</v>
      </c>
      <c r="AK93" s="93">
        <v>5000</v>
      </c>
      <c r="AL93" s="93"/>
      <c r="AM93" s="93"/>
      <c r="AN93" s="15">
        <f t="shared" si="129"/>
        <v>5000</v>
      </c>
      <c r="AO93" s="83">
        <f t="shared" si="123"/>
        <v>663.61404207313024</v>
      </c>
      <c r="AP93" s="15">
        <v>5000</v>
      </c>
      <c r="AQ93" s="15"/>
      <c r="AR93" s="83">
        <f t="shared" si="124"/>
        <v>663.61404207313024</v>
      </c>
      <c r="AS93" s="83"/>
      <c r="AT93" s="83"/>
      <c r="AU93" s="83"/>
      <c r="AV93" s="83"/>
      <c r="AW93" s="83">
        <f t="shared" si="120"/>
        <v>663.61404207313024</v>
      </c>
      <c r="AX93" s="15">
        <v>663.61</v>
      </c>
      <c r="AY93" s="15"/>
      <c r="AZ93" s="15"/>
      <c r="BA93" s="15"/>
      <c r="BB93" s="15"/>
      <c r="BC93" s="15"/>
      <c r="BD93" s="15">
        <f t="shared" si="126"/>
        <v>663.61</v>
      </c>
      <c r="BE93" s="15">
        <f t="shared" si="127"/>
        <v>4.0420731302219792E-3</v>
      </c>
      <c r="BF93" s="15">
        <f t="shared" si="128"/>
        <v>-663.61</v>
      </c>
      <c r="BG93" s="15"/>
      <c r="BH93" s="15">
        <v>800</v>
      </c>
      <c r="BI93" s="15"/>
      <c r="BJ93" s="15"/>
      <c r="BK93" s="15"/>
      <c r="BL93" s="15">
        <v>800</v>
      </c>
      <c r="BM93" s="15">
        <v>800</v>
      </c>
      <c r="BN93" s="133">
        <f t="shared" si="122"/>
        <v>800</v>
      </c>
    </row>
    <row r="94" spans="1:67" x14ac:dyDescent="0.2">
      <c r="A94" s="161"/>
      <c r="B94" s="168"/>
      <c r="C94" s="81"/>
      <c r="D94" s="81"/>
      <c r="E94" s="81"/>
      <c r="F94" s="81"/>
      <c r="G94" s="81"/>
      <c r="H94" s="81"/>
      <c r="I94" s="91">
        <v>32369</v>
      </c>
      <c r="J94" s="92" t="s">
        <v>257</v>
      </c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83"/>
      <c r="W94" s="93"/>
      <c r="X94" s="93"/>
      <c r="Y94" s="93">
        <v>10000</v>
      </c>
      <c r="Z94" s="93">
        <v>20000</v>
      </c>
      <c r="AA94" s="93">
        <v>20000</v>
      </c>
      <c r="AB94" s="93">
        <v>1518.13</v>
      </c>
      <c r="AC94" s="93">
        <v>20000</v>
      </c>
      <c r="AD94" s="93">
        <v>20000</v>
      </c>
      <c r="AE94" s="93"/>
      <c r="AF94" s="93"/>
      <c r="AG94" s="96">
        <f t="shared" si="121"/>
        <v>20000</v>
      </c>
      <c r="AH94" s="93">
        <v>800</v>
      </c>
      <c r="AI94" s="93">
        <v>15000</v>
      </c>
      <c r="AJ94" s="15">
        <v>0</v>
      </c>
      <c r="AK94" s="93">
        <v>15000</v>
      </c>
      <c r="AL94" s="93"/>
      <c r="AM94" s="93"/>
      <c r="AN94" s="15">
        <f t="shared" si="129"/>
        <v>15000</v>
      </c>
      <c r="AO94" s="83">
        <f t="shared" si="123"/>
        <v>1990.8421262193906</v>
      </c>
      <c r="AP94" s="15">
        <v>15000</v>
      </c>
      <c r="AQ94" s="15"/>
      <c r="AR94" s="83">
        <f t="shared" si="124"/>
        <v>1990.8421262193906</v>
      </c>
      <c r="AS94" s="83">
        <v>1805.65</v>
      </c>
      <c r="AT94" s="83">
        <v>1805.65</v>
      </c>
      <c r="AU94" s="83">
        <v>1200</v>
      </c>
      <c r="AV94" s="83"/>
      <c r="AW94" s="83">
        <f t="shared" si="120"/>
        <v>3190.8421262193906</v>
      </c>
      <c r="AX94" s="15">
        <v>3190.84</v>
      </c>
      <c r="AY94" s="15"/>
      <c r="AZ94" s="15"/>
      <c r="BA94" s="15"/>
      <c r="BB94" s="15"/>
      <c r="BC94" s="15"/>
      <c r="BD94" s="15">
        <f t="shared" si="126"/>
        <v>3190.84</v>
      </c>
      <c r="BE94" s="15">
        <f t="shared" si="127"/>
        <v>2.126219390447659E-3</v>
      </c>
      <c r="BF94" s="15">
        <f t="shared" si="128"/>
        <v>-3190.84</v>
      </c>
      <c r="BG94" s="15">
        <v>1968.61</v>
      </c>
      <c r="BH94" s="15">
        <v>3200</v>
      </c>
      <c r="BI94" s="15">
        <v>663.61</v>
      </c>
      <c r="BJ94" s="15"/>
      <c r="BK94" s="15"/>
      <c r="BL94" s="15">
        <v>3200</v>
      </c>
      <c r="BM94" s="15">
        <v>1000</v>
      </c>
      <c r="BN94" s="133">
        <f t="shared" si="122"/>
        <v>5400</v>
      </c>
      <c r="BO94" s="5">
        <v>1440.52</v>
      </c>
    </row>
    <row r="95" spans="1:67" x14ac:dyDescent="0.2">
      <c r="A95" s="161"/>
      <c r="B95" s="168"/>
      <c r="C95" s="81"/>
      <c r="D95" s="81"/>
      <c r="E95" s="81"/>
      <c r="F95" s="81"/>
      <c r="G95" s="81"/>
      <c r="H95" s="81"/>
      <c r="I95" s="91">
        <v>32371</v>
      </c>
      <c r="J95" s="92" t="s">
        <v>190</v>
      </c>
      <c r="K95" s="93">
        <v>0</v>
      </c>
      <c r="L95" s="93">
        <v>5000</v>
      </c>
      <c r="M95" s="93">
        <v>5000</v>
      </c>
      <c r="N95" s="93">
        <v>33000</v>
      </c>
      <c r="O95" s="93">
        <v>33000</v>
      </c>
      <c r="P95" s="93">
        <v>30000</v>
      </c>
      <c r="Q95" s="93">
        <v>30000</v>
      </c>
      <c r="R95" s="93">
        <v>9974.4500000000007</v>
      </c>
      <c r="S95" s="93">
        <v>30000</v>
      </c>
      <c r="T95" s="93">
        <v>5279.5</v>
      </c>
      <c r="U95" s="93"/>
      <c r="V95" s="83">
        <f t="shared" ref="V95:V183" si="130">S95/P95*100</f>
        <v>100</v>
      </c>
      <c r="W95" s="93">
        <v>20000</v>
      </c>
      <c r="X95" s="93">
        <v>20000</v>
      </c>
      <c r="Y95" s="93">
        <v>20000</v>
      </c>
      <c r="Z95" s="93">
        <v>30000</v>
      </c>
      <c r="AA95" s="93">
        <v>20000</v>
      </c>
      <c r="AB95" s="93">
        <v>11679.55</v>
      </c>
      <c r="AC95" s="93">
        <v>25000</v>
      </c>
      <c r="AD95" s="93">
        <v>40000</v>
      </c>
      <c r="AE95" s="93"/>
      <c r="AF95" s="93"/>
      <c r="AG95" s="96">
        <f t="shared" si="121"/>
        <v>40000</v>
      </c>
      <c r="AH95" s="93">
        <v>49477.21</v>
      </c>
      <c r="AI95" s="93">
        <v>50000</v>
      </c>
      <c r="AJ95" s="15">
        <v>4479.17</v>
      </c>
      <c r="AK95" s="93">
        <v>50000</v>
      </c>
      <c r="AL95" s="93">
        <v>40000</v>
      </c>
      <c r="AM95" s="93"/>
      <c r="AN95" s="15">
        <f t="shared" si="129"/>
        <v>90000</v>
      </c>
      <c r="AO95" s="83">
        <f t="shared" si="123"/>
        <v>11945.052757316344</v>
      </c>
      <c r="AP95" s="15">
        <v>100000</v>
      </c>
      <c r="AQ95" s="15"/>
      <c r="AR95" s="83">
        <f t="shared" si="124"/>
        <v>13272.280841462605</v>
      </c>
      <c r="AS95" s="83">
        <v>7368.8</v>
      </c>
      <c r="AT95" s="83">
        <v>7368.8</v>
      </c>
      <c r="AU95" s="83"/>
      <c r="AV95" s="83"/>
      <c r="AW95" s="83">
        <f t="shared" si="120"/>
        <v>13272.280841462605</v>
      </c>
      <c r="AX95" s="15"/>
      <c r="AY95" s="15"/>
      <c r="AZ95" s="15">
        <v>13272.28</v>
      </c>
      <c r="BA95" s="15"/>
      <c r="BB95" s="15"/>
      <c r="BC95" s="15"/>
      <c r="BD95" s="15">
        <f t="shared" si="126"/>
        <v>13272.28</v>
      </c>
      <c r="BE95" s="15">
        <f t="shared" si="127"/>
        <v>8.4146260451234411E-4</v>
      </c>
      <c r="BF95" s="15">
        <f t="shared" si="128"/>
        <v>-13272.28</v>
      </c>
      <c r="BG95" s="15">
        <v>12837.74</v>
      </c>
      <c r="BH95" s="15">
        <v>15000</v>
      </c>
      <c r="BI95" s="15">
        <v>4919.6499999999996</v>
      </c>
      <c r="BJ95" s="15"/>
      <c r="BK95" s="15"/>
      <c r="BL95" s="15">
        <v>20000</v>
      </c>
      <c r="BM95" s="15"/>
      <c r="BN95" s="133">
        <f t="shared" si="122"/>
        <v>35000</v>
      </c>
      <c r="BO95" s="5">
        <v>18877.05</v>
      </c>
    </row>
    <row r="96" spans="1:67" x14ac:dyDescent="0.2">
      <c r="A96" s="161"/>
      <c r="B96" s="168"/>
      <c r="C96" s="81"/>
      <c r="D96" s="81"/>
      <c r="E96" s="81"/>
      <c r="F96" s="81"/>
      <c r="G96" s="81"/>
      <c r="H96" s="81"/>
      <c r="I96" s="91">
        <v>32371</v>
      </c>
      <c r="J96" s="92" t="s">
        <v>236</v>
      </c>
      <c r="K96" s="93"/>
      <c r="L96" s="93"/>
      <c r="M96" s="93"/>
      <c r="N96" s="93"/>
      <c r="O96" s="93"/>
      <c r="P96" s="93"/>
      <c r="Q96" s="93"/>
      <c r="R96" s="93"/>
      <c r="S96" s="93">
        <v>20000</v>
      </c>
      <c r="T96" s="93"/>
      <c r="U96" s="93"/>
      <c r="V96" s="83" t="e">
        <f t="shared" si="130"/>
        <v>#DIV/0!</v>
      </c>
      <c r="W96" s="93">
        <v>50000</v>
      </c>
      <c r="X96" s="93">
        <v>54000</v>
      </c>
      <c r="Y96" s="93">
        <v>110000</v>
      </c>
      <c r="Z96" s="93">
        <v>110000</v>
      </c>
      <c r="AA96" s="93">
        <v>150000</v>
      </c>
      <c r="AB96" s="93"/>
      <c r="AC96" s="93">
        <v>150000</v>
      </c>
      <c r="AD96" s="93">
        <v>50000</v>
      </c>
      <c r="AE96" s="93"/>
      <c r="AF96" s="93"/>
      <c r="AG96" s="96">
        <f t="shared" si="121"/>
        <v>50000</v>
      </c>
      <c r="AH96" s="93">
        <v>21750</v>
      </c>
      <c r="AI96" s="93">
        <v>100000</v>
      </c>
      <c r="AJ96" s="15">
        <v>2750</v>
      </c>
      <c r="AK96" s="93">
        <v>100000</v>
      </c>
      <c r="AL96" s="93"/>
      <c r="AM96" s="93"/>
      <c r="AN96" s="15">
        <f t="shared" si="129"/>
        <v>100000</v>
      </c>
      <c r="AO96" s="83">
        <f t="shared" si="123"/>
        <v>13272.280841462605</v>
      </c>
      <c r="AP96" s="15">
        <v>100000</v>
      </c>
      <c r="AQ96" s="15"/>
      <c r="AR96" s="83">
        <f t="shared" si="124"/>
        <v>13272.280841462605</v>
      </c>
      <c r="AS96" s="83">
        <v>5149.13</v>
      </c>
      <c r="AT96" s="83">
        <v>5149.13</v>
      </c>
      <c r="AU96" s="83"/>
      <c r="AV96" s="83"/>
      <c r="AW96" s="83">
        <f t="shared" si="120"/>
        <v>13272.280841462605</v>
      </c>
      <c r="AX96" s="15"/>
      <c r="AY96" s="15"/>
      <c r="AZ96" s="15"/>
      <c r="BA96" s="15"/>
      <c r="BB96" s="15"/>
      <c r="BC96" s="15">
        <v>13272.28</v>
      </c>
      <c r="BD96" s="15">
        <f t="shared" si="126"/>
        <v>13272.28</v>
      </c>
      <c r="BE96" s="15">
        <f t="shared" si="127"/>
        <v>8.4146260451234411E-4</v>
      </c>
      <c r="BF96" s="15">
        <f t="shared" si="128"/>
        <v>-13272.28</v>
      </c>
      <c r="BG96" s="15">
        <v>6824.13</v>
      </c>
      <c r="BH96" s="15">
        <v>6000</v>
      </c>
      <c r="BI96" s="15">
        <v>1200</v>
      </c>
      <c r="BJ96" s="15"/>
      <c r="BK96" s="15"/>
      <c r="BL96" s="15">
        <v>6000</v>
      </c>
      <c r="BM96" s="15"/>
      <c r="BN96" s="133">
        <f t="shared" si="122"/>
        <v>12000</v>
      </c>
      <c r="BO96" s="5">
        <v>0</v>
      </c>
    </row>
    <row r="97" spans="1:67" x14ac:dyDescent="0.2">
      <c r="A97" s="161"/>
      <c r="B97" s="168"/>
      <c r="C97" s="81"/>
      <c r="D97" s="81"/>
      <c r="E97" s="81"/>
      <c r="F97" s="81"/>
      <c r="G97" s="81"/>
      <c r="H97" s="81"/>
      <c r="I97" s="91">
        <v>32371</v>
      </c>
      <c r="J97" s="92" t="s">
        <v>277</v>
      </c>
      <c r="K97" s="93"/>
      <c r="L97" s="93"/>
      <c r="M97" s="93"/>
      <c r="N97" s="93"/>
      <c r="O97" s="93"/>
      <c r="P97" s="93"/>
      <c r="Q97" s="93"/>
      <c r="R97" s="93"/>
      <c r="S97" s="93">
        <v>100000</v>
      </c>
      <c r="T97" s="93"/>
      <c r="U97" s="93"/>
      <c r="V97" s="83" t="e">
        <f t="shared" si="130"/>
        <v>#DIV/0!</v>
      </c>
      <c r="W97" s="93">
        <v>0</v>
      </c>
      <c r="X97" s="93">
        <v>11000</v>
      </c>
      <c r="Y97" s="93">
        <v>10000</v>
      </c>
      <c r="Z97" s="93">
        <v>12000</v>
      </c>
      <c r="AA97" s="93"/>
      <c r="AB97" s="93"/>
      <c r="AC97" s="93"/>
      <c r="AD97" s="93">
        <v>0</v>
      </c>
      <c r="AE97" s="93"/>
      <c r="AF97" s="93"/>
      <c r="AG97" s="96">
        <f t="shared" si="121"/>
        <v>0</v>
      </c>
      <c r="AH97" s="93"/>
      <c r="AI97" s="93">
        <v>15000</v>
      </c>
      <c r="AJ97" s="15">
        <v>0</v>
      </c>
      <c r="AK97" s="93">
        <v>0</v>
      </c>
      <c r="AL97" s="93"/>
      <c r="AM97" s="93"/>
      <c r="AN97" s="15">
        <f t="shared" si="129"/>
        <v>0</v>
      </c>
      <c r="AO97" s="83">
        <f t="shared" si="123"/>
        <v>0</v>
      </c>
      <c r="AP97" s="15"/>
      <c r="AQ97" s="15"/>
      <c r="AR97" s="83">
        <f t="shared" si="124"/>
        <v>0</v>
      </c>
      <c r="AS97" s="83"/>
      <c r="AT97" s="83"/>
      <c r="AU97" s="83"/>
      <c r="AV97" s="83"/>
      <c r="AW97" s="83">
        <f t="shared" si="120"/>
        <v>0</v>
      </c>
      <c r="AX97" s="15"/>
      <c r="AY97" s="15"/>
      <c r="AZ97" s="15"/>
      <c r="BA97" s="15"/>
      <c r="BB97" s="15"/>
      <c r="BC97" s="15"/>
      <c r="BD97" s="15">
        <f t="shared" si="126"/>
        <v>0</v>
      </c>
      <c r="BE97" s="15">
        <f t="shared" si="127"/>
        <v>0</v>
      </c>
      <c r="BF97" s="15">
        <f t="shared" si="128"/>
        <v>0</v>
      </c>
      <c r="BG97" s="15"/>
      <c r="BH97" s="15"/>
      <c r="BI97" s="15"/>
      <c r="BJ97" s="15"/>
      <c r="BK97" s="15"/>
      <c r="BL97" s="15"/>
      <c r="BM97" s="15"/>
      <c r="BN97" s="133">
        <f t="shared" si="122"/>
        <v>0</v>
      </c>
    </row>
    <row r="98" spans="1:67" x14ac:dyDescent="0.2">
      <c r="A98" s="161"/>
      <c r="B98" s="168"/>
      <c r="C98" s="81"/>
      <c r="D98" s="81"/>
      <c r="E98" s="81"/>
      <c r="F98" s="81"/>
      <c r="G98" s="81"/>
      <c r="H98" s="81"/>
      <c r="I98" s="91">
        <v>32371</v>
      </c>
      <c r="J98" s="92" t="s">
        <v>509</v>
      </c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83"/>
      <c r="W98" s="93"/>
      <c r="X98" s="93"/>
      <c r="Y98" s="93"/>
      <c r="Z98" s="93">
        <v>16000</v>
      </c>
      <c r="AA98" s="93"/>
      <c r="AB98" s="93">
        <v>15625</v>
      </c>
      <c r="AC98" s="93"/>
      <c r="AD98" s="93">
        <v>0</v>
      </c>
      <c r="AE98" s="93"/>
      <c r="AF98" s="93"/>
      <c r="AG98" s="96">
        <f t="shared" si="121"/>
        <v>0</v>
      </c>
      <c r="AH98" s="93"/>
      <c r="AI98" s="93">
        <v>0</v>
      </c>
      <c r="AJ98" s="15">
        <v>0</v>
      </c>
      <c r="AK98" s="93">
        <v>0</v>
      </c>
      <c r="AL98" s="93"/>
      <c r="AM98" s="93"/>
      <c r="AN98" s="15">
        <f t="shared" si="129"/>
        <v>0</v>
      </c>
      <c r="AO98" s="83">
        <f t="shared" si="123"/>
        <v>0</v>
      </c>
      <c r="AP98" s="15"/>
      <c r="AQ98" s="15"/>
      <c r="AR98" s="83">
        <f t="shared" si="124"/>
        <v>0</v>
      </c>
      <c r="AS98" s="83"/>
      <c r="AT98" s="83"/>
      <c r="AU98" s="83"/>
      <c r="AV98" s="83"/>
      <c r="AW98" s="83">
        <f t="shared" si="120"/>
        <v>0</v>
      </c>
      <c r="AX98" s="15"/>
      <c r="AY98" s="15"/>
      <c r="AZ98" s="15"/>
      <c r="BA98" s="15"/>
      <c r="BB98" s="15"/>
      <c r="BC98" s="15"/>
      <c r="BD98" s="15">
        <f t="shared" si="126"/>
        <v>0</v>
      </c>
      <c r="BE98" s="15">
        <f t="shared" si="127"/>
        <v>0</v>
      </c>
      <c r="BF98" s="15">
        <f t="shared" si="128"/>
        <v>0</v>
      </c>
      <c r="BG98" s="15"/>
      <c r="BH98" s="15">
        <v>12000</v>
      </c>
      <c r="BI98" s="15"/>
      <c r="BJ98" s="15"/>
      <c r="BK98" s="15"/>
      <c r="BL98" s="15">
        <v>5000</v>
      </c>
      <c r="BM98" s="15"/>
      <c r="BN98" s="133">
        <f t="shared" si="122"/>
        <v>17000</v>
      </c>
    </row>
    <row r="99" spans="1:67" x14ac:dyDescent="0.2">
      <c r="A99" s="161"/>
      <c r="B99" s="168"/>
      <c r="C99" s="81"/>
      <c r="D99" s="81"/>
      <c r="E99" s="81"/>
      <c r="F99" s="81"/>
      <c r="G99" s="81"/>
      <c r="H99" s="81"/>
      <c r="I99" s="91">
        <v>32371</v>
      </c>
      <c r="J99" s="92" t="s">
        <v>384</v>
      </c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8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6"/>
      <c r="AH99" s="93"/>
      <c r="AI99" s="93">
        <v>20000</v>
      </c>
      <c r="AJ99" s="15">
        <v>16675</v>
      </c>
      <c r="AK99" s="93">
        <v>0</v>
      </c>
      <c r="AL99" s="93"/>
      <c r="AM99" s="93"/>
      <c r="AN99" s="15">
        <f t="shared" si="129"/>
        <v>0</v>
      </c>
      <c r="AO99" s="83">
        <f t="shared" si="123"/>
        <v>0</v>
      </c>
      <c r="AP99" s="15"/>
      <c r="AQ99" s="15"/>
      <c r="AR99" s="83">
        <f t="shared" si="124"/>
        <v>0</v>
      </c>
      <c r="AS99" s="83"/>
      <c r="AT99" s="83"/>
      <c r="AU99" s="83"/>
      <c r="AV99" s="83"/>
      <c r="AW99" s="83">
        <f t="shared" si="120"/>
        <v>0</v>
      </c>
      <c r="AX99" s="15"/>
      <c r="AY99" s="15"/>
      <c r="AZ99" s="15"/>
      <c r="BA99" s="15"/>
      <c r="BB99" s="15"/>
      <c r="BC99" s="15"/>
      <c r="BD99" s="15">
        <f t="shared" si="126"/>
        <v>0</v>
      </c>
      <c r="BE99" s="15">
        <f t="shared" si="127"/>
        <v>0</v>
      </c>
      <c r="BF99" s="15">
        <f t="shared" si="128"/>
        <v>0</v>
      </c>
      <c r="BG99" s="15"/>
      <c r="BH99" s="15"/>
      <c r="BI99" s="15"/>
      <c r="BJ99" s="15"/>
      <c r="BK99" s="15"/>
      <c r="BL99" s="15"/>
      <c r="BM99" s="15"/>
      <c r="BN99" s="133">
        <f t="shared" si="122"/>
        <v>0</v>
      </c>
    </row>
    <row r="100" spans="1:67" x14ac:dyDescent="0.2">
      <c r="A100" s="161"/>
      <c r="B100" s="168"/>
      <c r="C100" s="81"/>
      <c r="D100" s="81"/>
      <c r="E100" s="81"/>
      <c r="F100" s="81"/>
      <c r="G100" s="81"/>
      <c r="H100" s="81"/>
      <c r="I100" s="91">
        <v>32371</v>
      </c>
      <c r="J100" s="92" t="s">
        <v>321</v>
      </c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83"/>
      <c r="W100" s="93"/>
      <c r="X100" s="93"/>
      <c r="Y100" s="93"/>
      <c r="Z100" s="93"/>
      <c r="AA100" s="93"/>
      <c r="AB100" s="93"/>
      <c r="AC100" s="93"/>
      <c r="AD100" s="93">
        <v>16000</v>
      </c>
      <c r="AE100" s="93"/>
      <c r="AF100" s="93"/>
      <c r="AG100" s="96">
        <f t="shared" si="121"/>
        <v>16000</v>
      </c>
      <c r="AH100" s="93">
        <v>7875</v>
      </c>
      <c r="AI100" s="93">
        <v>16000</v>
      </c>
      <c r="AJ100" s="15">
        <v>0</v>
      </c>
      <c r="AK100" s="93">
        <v>0</v>
      </c>
      <c r="AL100" s="93"/>
      <c r="AM100" s="93"/>
      <c r="AN100" s="15">
        <f t="shared" si="129"/>
        <v>0</v>
      </c>
      <c r="AO100" s="83">
        <f t="shared" si="123"/>
        <v>0</v>
      </c>
      <c r="AP100" s="15"/>
      <c r="AQ100" s="15"/>
      <c r="AR100" s="83">
        <f t="shared" si="124"/>
        <v>0</v>
      </c>
      <c r="AS100" s="83"/>
      <c r="AT100" s="83"/>
      <c r="AU100" s="83"/>
      <c r="AV100" s="83"/>
      <c r="AW100" s="83">
        <f t="shared" si="120"/>
        <v>0</v>
      </c>
      <c r="AX100" s="15"/>
      <c r="AY100" s="15"/>
      <c r="AZ100" s="15"/>
      <c r="BA100" s="15"/>
      <c r="BB100" s="15"/>
      <c r="BC100" s="15"/>
      <c r="BD100" s="15">
        <f t="shared" si="126"/>
        <v>0</v>
      </c>
      <c r="BE100" s="15">
        <f t="shared" si="127"/>
        <v>0</v>
      </c>
      <c r="BF100" s="15">
        <f t="shared" si="128"/>
        <v>0</v>
      </c>
      <c r="BG100" s="15"/>
      <c r="BH100" s="15"/>
      <c r="BI100" s="15"/>
      <c r="BJ100" s="15"/>
      <c r="BK100" s="15"/>
      <c r="BL100" s="15"/>
      <c r="BM100" s="15"/>
      <c r="BN100" s="133">
        <f t="shared" si="122"/>
        <v>0</v>
      </c>
    </row>
    <row r="101" spans="1:67" x14ac:dyDescent="0.2">
      <c r="A101" s="161"/>
      <c r="B101" s="168"/>
      <c r="C101" s="81"/>
      <c r="D101" s="81"/>
      <c r="E101" s="81"/>
      <c r="F101" s="81"/>
      <c r="G101" s="81"/>
      <c r="H101" s="81"/>
      <c r="I101" s="91">
        <v>32371</v>
      </c>
      <c r="J101" s="92" t="s">
        <v>513</v>
      </c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8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6"/>
      <c r="AH101" s="93"/>
      <c r="AI101" s="93"/>
      <c r="AJ101" s="15">
        <v>12500</v>
      </c>
      <c r="AK101" s="93">
        <v>0</v>
      </c>
      <c r="AL101" s="93"/>
      <c r="AM101" s="93"/>
      <c r="AN101" s="15">
        <f t="shared" si="129"/>
        <v>0</v>
      </c>
      <c r="AO101" s="83">
        <f t="shared" si="123"/>
        <v>0</v>
      </c>
      <c r="AP101" s="15"/>
      <c r="AQ101" s="15"/>
      <c r="AR101" s="83">
        <f t="shared" si="124"/>
        <v>0</v>
      </c>
      <c r="AS101" s="83"/>
      <c r="AT101" s="83"/>
      <c r="AU101" s="83"/>
      <c r="AV101" s="83"/>
      <c r="AW101" s="83">
        <f t="shared" si="120"/>
        <v>0</v>
      </c>
      <c r="AX101" s="15"/>
      <c r="AY101" s="15"/>
      <c r="AZ101" s="15"/>
      <c r="BA101" s="15"/>
      <c r="BB101" s="15"/>
      <c r="BC101" s="15"/>
      <c r="BD101" s="15">
        <f t="shared" si="126"/>
        <v>0</v>
      </c>
      <c r="BE101" s="15">
        <f t="shared" si="127"/>
        <v>0</v>
      </c>
      <c r="BF101" s="15">
        <f t="shared" si="128"/>
        <v>0</v>
      </c>
      <c r="BG101" s="15"/>
      <c r="BH101" s="15"/>
      <c r="BI101" s="15"/>
      <c r="BJ101" s="15"/>
      <c r="BK101" s="15"/>
      <c r="BL101" s="15"/>
      <c r="BM101" s="15"/>
      <c r="BN101" s="133">
        <f t="shared" si="122"/>
        <v>0</v>
      </c>
      <c r="BO101" s="5">
        <v>1448.85</v>
      </c>
    </row>
    <row r="102" spans="1:67" x14ac:dyDescent="0.2">
      <c r="A102" s="161"/>
      <c r="B102" s="168"/>
      <c r="C102" s="81"/>
      <c r="D102" s="81"/>
      <c r="E102" s="81"/>
      <c r="F102" s="81"/>
      <c r="G102" s="81"/>
      <c r="H102" s="81"/>
      <c r="I102" s="91">
        <v>32371</v>
      </c>
      <c r="J102" s="92" t="s">
        <v>64</v>
      </c>
      <c r="K102" s="93">
        <v>64384.46</v>
      </c>
      <c r="L102" s="93">
        <v>55000</v>
      </c>
      <c r="M102" s="93">
        <v>55000</v>
      </c>
      <c r="N102" s="93">
        <v>45000</v>
      </c>
      <c r="O102" s="93">
        <v>45000</v>
      </c>
      <c r="P102" s="93">
        <v>40000</v>
      </c>
      <c r="Q102" s="93">
        <v>40000</v>
      </c>
      <c r="R102" s="93">
        <v>10370</v>
      </c>
      <c r="S102" s="93">
        <v>40000</v>
      </c>
      <c r="T102" s="93">
        <v>10000</v>
      </c>
      <c r="U102" s="93"/>
      <c r="V102" s="83">
        <f t="shared" si="130"/>
        <v>100</v>
      </c>
      <c r="W102" s="93">
        <v>30000</v>
      </c>
      <c r="X102" s="93">
        <v>30000</v>
      </c>
      <c r="Y102" s="93">
        <v>30000</v>
      </c>
      <c r="Z102" s="93">
        <v>30000</v>
      </c>
      <c r="AA102" s="93">
        <v>50000</v>
      </c>
      <c r="AB102" s="93">
        <v>8250</v>
      </c>
      <c r="AC102" s="93">
        <v>45000</v>
      </c>
      <c r="AD102" s="93">
        <v>80000</v>
      </c>
      <c r="AE102" s="93"/>
      <c r="AF102" s="93"/>
      <c r="AG102" s="96">
        <v>85000</v>
      </c>
      <c r="AH102" s="93">
        <v>81442.44</v>
      </c>
      <c r="AI102" s="93">
        <v>90000</v>
      </c>
      <c r="AJ102" s="15">
        <v>15000</v>
      </c>
      <c r="AK102" s="93">
        <v>88000</v>
      </c>
      <c r="AL102" s="93"/>
      <c r="AM102" s="93"/>
      <c r="AN102" s="15">
        <f t="shared" si="129"/>
        <v>88000</v>
      </c>
      <c r="AO102" s="83">
        <f t="shared" si="123"/>
        <v>11679.607140487093</v>
      </c>
      <c r="AP102" s="15">
        <v>50000</v>
      </c>
      <c r="AQ102" s="15"/>
      <c r="AR102" s="83">
        <f t="shared" si="124"/>
        <v>6636.1404207313026</v>
      </c>
      <c r="AS102" s="83">
        <v>3019.45</v>
      </c>
      <c r="AT102" s="83">
        <v>3019.45</v>
      </c>
      <c r="AU102" s="83">
        <v>4000</v>
      </c>
      <c r="AV102" s="83"/>
      <c r="AW102" s="83">
        <f t="shared" ref="AW102:AW117" si="131">SUM(AR102+AU102-AV102)</f>
        <v>10636.140420731303</v>
      </c>
      <c r="AX102" s="15"/>
      <c r="AY102" s="15"/>
      <c r="AZ102" s="15">
        <v>10636.14</v>
      </c>
      <c r="BA102" s="15"/>
      <c r="BB102" s="15"/>
      <c r="BC102" s="15"/>
      <c r="BD102" s="15">
        <f t="shared" si="126"/>
        <v>10636.14</v>
      </c>
      <c r="BE102" s="15">
        <f t="shared" si="127"/>
        <v>4.2073130316566676E-4</v>
      </c>
      <c r="BF102" s="15">
        <f t="shared" si="128"/>
        <v>-10636.14</v>
      </c>
      <c r="BG102" s="15">
        <v>4313.5</v>
      </c>
      <c r="BH102" s="15">
        <v>7600</v>
      </c>
      <c r="BI102" s="15">
        <v>2588.1</v>
      </c>
      <c r="BJ102" s="15"/>
      <c r="BK102" s="15"/>
      <c r="BL102" s="15">
        <v>7600</v>
      </c>
      <c r="BM102" s="15"/>
      <c r="BN102" s="133">
        <f t="shared" si="122"/>
        <v>15200</v>
      </c>
      <c r="BO102" s="5">
        <v>4744.8500000000004</v>
      </c>
    </row>
    <row r="103" spans="1:67" x14ac:dyDescent="0.2">
      <c r="A103" s="161"/>
      <c r="B103" s="168"/>
      <c r="C103" s="81"/>
      <c r="D103" s="81"/>
      <c r="E103" s="81"/>
      <c r="F103" s="81"/>
      <c r="G103" s="81"/>
      <c r="H103" s="81"/>
      <c r="I103" s="91">
        <v>32399</v>
      </c>
      <c r="J103" s="92" t="s">
        <v>231</v>
      </c>
      <c r="K103" s="93"/>
      <c r="L103" s="93"/>
      <c r="M103" s="93"/>
      <c r="N103" s="93">
        <v>2000</v>
      </c>
      <c r="O103" s="93">
        <v>2000</v>
      </c>
      <c r="P103" s="93">
        <v>4000</v>
      </c>
      <c r="Q103" s="93">
        <v>4000</v>
      </c>
      <c r="R103" s="93">
        <v>1875</v>
      </c>
      <c r="S103" s="93">
        <v>4000</v>
      </c>
      <c r="T103" s="93">
        <v>1875</v>
      </c>
      <c r="U103" s="93"/>
      <c r="V103" s="83">
        <f t="shared" si="130"/>
        <v>100</v>
      </c>
      <c r="W103" s="93">
        <v>4000</v>
      </c>
      <c r="X103" s="93">
        <v>4000</v>
      </c>
      <c r="Y103" s="93">
        <v>4000</v>
      </c>
      <c r="Z103" s="93">
        <v>4000</v>
      </c>
      <c r="AA103" s="93">
        <v>4000</v>
      </c>
      <c r="AB103" s="93">
        <v>1875</v>
      </c>
      <c r="AC103" s="93">
        <v>4000</v>
      </c>
      <c r="AD103" s="93">
        <v>4000</v>
      </c>
      <c r="AE103" s="93"/>
      <c r="AF103" s="93"/>
      <c r="AG103" s="96">
        <f t="shared" si="121"/>
        <v>4000</v>
      </c>
      <c r="AH103" s="93">
        <v>3125</v>
      </c>
      <c r="AI103" s="93">
        <v>4000</v>
      </c>
      <c r="AJ103" s="15">
        <v>1875</v>
      </c>
      <c r="AK103" s="93">
        <v>4000</v>
      </c>
      <c r="AL103" s="93"/>
      <c r="AM103" s="93"/>
      <c r="AN103" s="15">
        <f t="shared" si="129"/>
        <v>4000</v>
      </c>
      <c r="AO103" s="83">
        <f t="shared" si="123"/>
        <v>530.89123365850423</v>
      </c>
      <c r="AP103" s="15">
        <v>4000</v>
      </c>
      <c r="AQ103" s="15"/>
      <c r="AR103" s="83">
        <f t="shared" si="124"/>
        <v>530.89123365850423</v>
      </c>
      <c r="AS103" s="83">
        <v>359.1</v>
      </c>
      <c r="AT103" s="83">
        <v>359.1</v>
      </c>
      <c r="AU103" s="83"/>
      <c r="AV103" s="83"/>
      <c r="AW103" s="83">
        <f t="shared" si="131"/>
        <v>530.89123365850423</v>
      </c>
      <c r="AX103" s="15">
        <v>530.89</v>
      </c>
      <c r="AY103" s="15"/>
      <c r="AZ103" s="15"/>
      <c r="BA103" s="15"/>
      <c r="BB103" s="15"/>
      <c r="BC103" s="15"/>
      <c r="BD103" s="15">
        <f t="shared" si="126"/>
        <v>530.89</v>
      </c>
      <c r="BE103" s="15">
        <f t="shared" si="127"/>
        <v>1.2336585042476145E-3</v>
      </c>
      <c r="BF103" s="15">
        <f t="shared" si="128"/>
        <v>-530.89</v>
      </c>
      <c r="BG103" s="15">
        <v>564.29999999999995</v>
      </c>
      <c r="BH103" s="15">
        <v>800</v>
      </c>
      <c r="BI103" s="15">
        <v>370.44</v>
      </c>
      <c r="BJ103" s="15"/>
      <c r="BK103" s="15"/>
      <c r="BL103" s="15">
        <v>800</v>
      </c>
      <c r="BM103" s="15"/>
      <c r="BN103" s="133">
        <f t="shared" si="122"/>
        <v>1600</v>
      </c>
      <c r="BO103" s="5">
        <v>709.19</v>
      </c>
    </row>
    <row r="104" spans="1:67" x14ac:dyDescent="0.2">
      <c r="A104" s="161"/>
      <c r="B104" s="168"/>
      <c r="C104" s="81"/>
      <c r="D104" s="81"/>
      <c r="E104" s="81"/>
      <c r="F104" s="81"/>
      <c r="G104" s="81"/>
      <c r="H104" s="81"/>
      <c r="I104" s="91">
        <v>32382</v>
      </c>
      <c r="J104" s="92" t="s">
        <v>320</v>
      </c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83"/>
      <c r="W104" s="93"/>
      <c r="X104" s="93"/>
      <c r="Y104" s="93"/>
      <c r="Z104" s="93"/>
      <c r="AA104" s="93"/>
      <c r="AB104" s="93"/>
      <c r="AC104" s="93"/>
      <c r="AD104" s="93">
        <v>15000</v>
      </c>
      <c r="AE104" s="93"/>
      <c r="AF104" s="93"/>
      <c r="AG104" s="96">
        <f t="shared" si="121"/>
        <v>15000</v>
      </c>
      <c r="AH104" s="93">
        <v>9275</v>
      </c>
      <c r="AI104" s="93">
        <v>18000</v>
      </c>
      <c r="AJ104" s="15">
        <v>8512.5</v>
      </c>
      <c r="AK104" s="93">
        <v>30000</v>
      </c>
      <c r="AL104" s="93"/>
      <c r="AM104" s="93"/>
      <c r="AN104" s="15">
        <f t="shared" si="129"/>
        <v>30000</v>
      </c>
      <c r="AO104" s="83">
        <f t="shared" si="123"/>
        <v>3981.6842524387812</v>
      </c>
      <c r="AP104" s="15">
        <v>10000</v>
      </c>
      <c r="AQ104" s="15"/>
      <c r="AR104" s="83">
        <f t="shared" si="124"/>
        <v>1327.2280841462605</v>
      </c>
      <c r="AS104" s="83">
        <v>4108.22</v>
      </c>
      <c r="AT104" s="83">
        <v>4108.22</v>
      </c>
      <c r="AU104" s="83">
        <v>6000</v>
      </c>
      <c r="AV104" s="83"/>
      <c r="AW104" s="83">
        <f t="shared" si="131"/>
        <v>7327.2280841462607</v>
      </c>
      <c r="AX104" s="15">
        <v>7327.23</v>
      </c>
      <c r="AY104" s="15"/>
      <c r="AZ104" s="15"/>
      <c r="BA104" s="15"/>
      <c r="BB104" s="15"/>
      <c r="BC104" s="15"/>
      <c r="BD104" s="15">
        <f t="shared" si="126"/>
        <v>7327.23</v>
      </c>
      <c r="BE104" s="15">
        <f t="shared" si="127"/>
        <v>-1.9158537388648256E-3</v>
      </c>
      <c r="BF104" s="15">
        <f t="shared" si="128"/>
        <v>-7327.23</v>
      </c>
      <c r="BG104" s="15">
        <v>7482.58</v>
      </c>
      <c r="BH104" s="15">
        <v>5000</v>
      </c>
      <c r="BI104" s="15">
        <v>2737.48</v>
      </c>
      <c r="BJ104" s="15"/>
      <c r="BK104" s="15"/>
      <c r="BL104" s="15">
        <v>5000</v>
      </c>
      <c r="BM104" s="15"/>
      <c r="BN104" s="133">
        <f t="shared" si="122"/>
        <v>10000</v>
      </c>
      <c r="BO104" s="5">
        <v>4868.9799999999996</v>
      </c>
    </row>
    <row r="105" spans="1:67" x14ac:dyDescent="0.2">
      <c r="A105" s="161"/>
      <c r="B105" s="168"/>
      <c r="C105" s="81"/>
      <c r="D105" s="81"/>
      <c r="E105" s="81"/>
      <c r="F105" s="81"/>
      <c r="G105" s="81"/>
      <c r="H105" s="81"/>
      <c r="I105" s="91">
        <v>32391</v>
      </c>
      <c r="J105" s="92" t="s">
        <v>273</v>
      </c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83"/>
      <c r="W105" s="93"/>
      <c r="X105" s="93">
        <v>30000</v>
      </c>
      <c r="Y105" s="93">
        <v>30000</v>
      </c>
      <c r="Z105" s="93">
        <v>30000</v>
      </c>
      <c r="AA105" s="93">
        <v>35000</v>
      </c>
      <c r="AB105" s="93">
        <v>12991.63</v>
      </c>
      <c r="AC105" s="93">
        <v>35000</v>
      </c>
      <c r="AD105" s="93">
        <v>35000</v>
      </c>
      <c r="AE105" s="93"/>
      <c r="AF105" s="93"/>
      <c r="AG105" s="96">
        <f t="shared" si="121"/>
        <v>35000</v>
      </c>
      <c r="AH105" s="93">
        <v>21496.959999999999</v>
      </c>
      <c r="AI105" s="93">
        <v>35000</v>
      </c>
      <c r="AJ105" s="15">
        <v>4984.59</v>
      </c>
      <c r="AK105" s="93">
        <v>30000</v>
      </c>
      <c r="AL105" s="93"/>
      <c r="AM105" s="93"/>
      <c r="AN105" s="15">
        <f t="shared" si="129"/>
        <v>30000</v>
      </c>
      <c r="AO105" s="83">
        <f t="shared" si="123"/>
        <v>3981.6842524387812</v>
      </c>
      <c r="AP105" s="15">
        <v>10000</v>
      </c>
      <c r="AQ105" s="15"/>
      <c r="AR105" s="83">
        <f t="shared" si="124"/>
        <v>1327.2280841462605</v>
      </c>
      <c r="AS105" s="83">
        <v>1031.5899999999999</v>
      </c>
      <c r="AT105" s="83">
        <v>1031.5899999999999</v>
      </c>
      <c r="AU105" s="83">
        <v>500</v>
      </c>
      <c r="AV105" s="83"/>
      <c r="AW105" s="83">
        <f t="shared" si="131"/>
        <v>1827.2280841462605</v>
      </c>
      <c r="AX105" s="15">
        <v>1827.23</v>
      </c>
      <c r="AY105" s="15"/>
      <c r="AZ105" s="15"/>
      <c r="BA105" s="15"/>
      <c r="BB105" s="15"/>
      <c r="BC105" s="15"/>
      <c r="BD105" s="15">
        <f t="shared" si="126"/>
        <v>1827.23</v>
      </c>
      <c r="BE105" s="15">
        <f t="shared" si="127"/>
        <v>-1.9158537395469466E-3</v>
      </c>
      <c r="BF105" s="15">
        <f t="shared" si="128"/>
        <v>-1827.23</v>
      </c>
      <c r="BG105" s="15">
        <v>1219.3599999999999</v>
      </c>
      <c r="BH105" s="15">
        <v>1500</v>
      </c>
      <c r="BI105" s="15">
        <v>749.92</v>
      </c>
      <c r="BJ105" s="15"/>
      <c r="BK105" s="15"/>
      <c r="BL105" s="15">
        <v>1500</v>
      </c>
      <c r="BM105" s="15"/>
      <c r="BN105" s="133">
        <f t="shared" si="122"/>
        <v>3000</v>
      </c>
      <c r="BO105" s="5">
        <v>1298.3</v>
      </c>
    </row>
    <row r="106" spans="1:67" x14ac:dyDescent="0.2">
      <c r="A106" s="161"/>
      <c r="B106" s="168"/>
      <c r="C106" s="81"/>
      <c r="D106" s="81"/>
      <c r="E106" s="81"/>
      <c r="F106" s="81"/>
      <c r="G106" s="81"/>
      <c r="H106" s="81"/>
      <c r="I106" s="91">
        <v>32391</v>
      </c>
      <c r="J106" s="92" t="s">
        <v>65</v>
      </c>
      <c r="K106" s="93">
        <v>0</v>
      </c>
      <c r="L106" s="93">
        <v>0</v>
      </c>
      <c r="M106" s="93">
        <v>0</v>
      </c>
      <c r="N106" s="93">
        <v>5000</v>
      </c>
      <c r="O106" s="93">
        <v>5000</v>
      </c>
      <c r="P106" s="93">
        <v>5000</v>
      </c>
      <c r="Q106" s="93">
        <v>5000</v>
      </c>
      <c r="R106" s="93"/>
      <c r="S106" s="93">
        <v>3000</v>
      </c>
      <c r="T106" s="93"/>
      <c r="U106" s="93"/>
      <c r="V106" s="83">
        <f t="shared" si="130"/>
        <v>60</v>
      </c>
      <c r="W106" s="93">
        <v>3000</v>
      </c>
      <c r="X106" s="93">
        <v>3000</v>
      </c>
      <c r="Y106" s="93">
        <v>5000</v>
      </c>
      <c r="Z106" s="93">
        <v>5000</v>
      </c>
      <c r="AA106" s="93">
        <v>5000</v>
      </c>
      <c r="AB106" s="93"/>
      <c r="AC106" s="93">
        <v>5000</v>
      </c>
      <c r="AD106" s="93">
        <v>5000</v>
      </c>
      <c r="AE106" s="93"/>
      <c r="AF106" s="93"/>
      <c r="AG106" s="96">
        <f t="shared" si="121"/>
        <v>5000</v>
      </c>
      <c r="AH106" s="93"/>
      <c r="AI106" s="93">
        <v>5000</v>
      </c>
      <c r="AJ106" s="15">
        <v>0</v>
      </c>
      <c r="AK106" s="93">
        <v>5000</v>
      </c>
      <c r="AL106" s="93"/>
      <c r="AM106" s="93"/>
      <c r="AN106" s="15">
        <f t="shared" si="129"/>
        <v>5000</v>
      </c>
      <c r="AO106" s="83">
        <f t="shared" si="123"/>
        <v>663.61404207313024</v>
      </c>
      <c r="AP106" s="15">
        <v>5000</v>
      </c>
      <c r="AQ106" s="15"/>
      <c r="AR106" s="83">
        <f t="shared" si="124"/>
        <v>663.61404207313024</v>
      </c>
      <c r="AS106" s="83"/>
      <c r="AT106" s="83"/>
      <c r="AU106" s="83"/>
      <c r="AV106" s="83"/>
      <c r="AW106" s="83">
        <f t="shared" si="131"/>
        <v>663.61404207313024</v>
      </c>
      <c r="AX106" s="15">
        <v>663.61</v>
      </c>
      <c r="AY106" s="15"/>
      <c r="AZ106" s="15"/>
      <c r="BA106" s="15"/>
      <c r="BB106" s="15"/>
      <c r="BC106" s="15"/>
      <c r="BD106" s="15">
        <f t="shared" si="126"/>
        <v>663.61</v>
      </c>
      <c r="BE106" s="15">
        <f t="shared" si="127"/>
        <v>4.0420731302219792E-3</v>
      </c>
      <c r="BF106" s="15">
        <f t="shared" si="128"/>
        <v>-663.61</v>
      </c>
      <c r="BG106" s="15"/>
      <c r="BH106" s="15">
        <v>600</v>
      </c>
      <c r="BI106" s="15"/>
      <c r="BJ106" s="15"/>
      <c r="BK106" s="15"/>
      <c r="BL106" s="15">
        <v>600</v>
      </c>
      <c r="BM106" s="15">
        <v>600</v>
      </c>
      <c r="BN106" s="133">
        <f t="shared" si="122"/>
        <v>600</v>
      </c>
      <c r="BO106" s="5">
        <v>0</v>
      </c>
    </row>
    <row r="107" spans="1:67" x14ac:dyDescent="0.2">
      <c r="A107" s="161"/>
      <c r="B107" s="168"/>
      <c r="C107" s="81"/>
      <c r="D107" s="81"/>
      <c r="E107" s="81"/>
      <c r="F107" s="81"/>
      <c r="G107" s="81"/>
      <c r="H107" s="81"/>
      <c r="I107" s="91">
        <v>32394</v>
      </c>
      <c r="J107" s="92" t="s">
        <v>191</v>
      </c>
      <c r="K107" s="93"/>
      <c r="L107" s="93"/>
      <c r="M107" s="93"/>
      <c r="N107" s="93">
        <v>2000</v>
      </c>
      <c r="O107" s="93">
        <v>2000</v>
      </c>
      <c r="P107" s="93">
        <v>2000</v>
      </c>
      <c r="Q107" s="93">
        <v>2000</v>
      </c>
      <c r="R107" s="93"/>
      <c r="S107" s="93">
        <v>2000</v>
      </c>
      <c r="T107" s="93"/>
      <c r="U107" s="93"/>
      <c r="V107" s="83">
        <f t="shared" si="130"/>
        <v>100</v>
      </c>
      <c r="W107" s="93">
        <v>2000</v>
      </c>
      <c r="X107" s="93">
        <v>2000</v>
      </c>
      <c r="Y107" s="93">
        <v>2000</v>
      </c>
      <c r="Z107" s="93">
        <v>3000</v>
      </c>
      <c r="AA107" s="93">
        <v>2000</v>
      </c>
      <c r="AB107" s="93"/>
      <c r="AC107" s="93">
        <v>2000</v>
      </c>
      <c r="AD107" s="93">
        <v>2000</v>
      </c>
      <c r="AE107" s="93"/>
      <c r="AF107" s="93"/>
      <c r="AG107" s="96">
        <f t="shared" si="121"/>
        <v>2000</v>
      </c>
      <c r="AH107" s="93"/>
      <c r="AI107" s="93">
        <v>2000</v>
      </c>
      <c r="AJ107" s="15">
        <v>0</v>
      </c>
      <c r="AK107" s="93">
        <v>3000</v>
      </c>
      <c r="AL107" s="93"/>
      <c r="AM107" s="93"/>
      <c r="AN107" s="15">
        <f t="shared" si="129"/>
        <v>3000</v>
      </c>
      <c r="AO107" s="83">
        <f t="shared" si="123"/>
        <v>398.16842524387812</v>
      </c>
      <c r="AP107" s="15">
        <v>3000</v>
      </c>
      <c r="AQ107" s="15"/>
      <c r="AR107" s="83">
        <f t="shared" si="124"/>
        <v>398.16842524387812</v>
      </c>
      <c r="AS107" s="83">
        <v>120.69</v>
      </c>
      <c r="AT107" s="83">
        <v>120.69</v>
      </c>
      <c r="AU107" s="83"/>
      <c r="AV107" s="83"/>
      <c r="AW107" s="83">
        <f t="shared" si="131"/>
        <v>398.16842524387812</v>
      </c>
      <c r="AX107" s="15">
        <v>146.88</v>
      </c>
      <c r="AY107" s="15"/>
      <c r="AZ107" s="15">
        <v>251.29</v>
      </c>
      <c r="BA107" s="15"/>
      <c r="BB107" s="15"/>
      <c r="BC107" s="15"/>
      <c r="BD107" s="15">
        <f t="shared" si="126"/>
        <v>398.16999999999996</v>
      </c>
      <c r="BE107" s="15">
        <f t="shared" si="127"/>
        <v>-1.5747561218404371E-3</v>
      </c>
      <c r="BF107" s="15">
        <f t="shared" si="128"/>
        <v>-398.16999999999996</v>
      </c>
      <c r="BG107" s="15"/>
      <c r="BH107" s="15">
        <v>500</v>
      </c>
      <c r="BI107" s="15"/>
      <c r="BJ107" s="15"/>
      <c r="BK107" s="15"/>
      <c r="BL107" s="15">
        <v>500</v>
      </c>
      <c r="BM107" s="15"/>
      <c r="BN107" s="133">
        <f t="shared" si="122"/>
        <v>1000</v>
      </c>
      <c r="BO107" s="5">
        <v>937.62</v>
      </c>
    </row>
    <row r="108" spans="1:67" x14ac:dyDescent="0.2">
      <c r="A108" s="161"/>
      <c r="B108" s="168"/>
      <c r="C108" s="81"/>
      <c r="D108" s="81"/>
      <c r="E108" s="81"/>
      <c r="F108" s="81"/>
      <c r="G108" s="81"/>
      <c r="H108" s="81"/>
      <c r="I108" s="91">
        <v>32399</v>
      </c>
      <c r="J108" s="92" t="s">
        <v>268</v>
      </c>
      <c r="K108" s="93"/>
      <c r="L108" s="93"/>
      <c r="M108" s="93"/>
      <c r="N108" s="93">
        <v>5000</v>
      </c>
      <c r="O108" s="93">
        <v>5000</v>
      </c>
      <c r="P108" s="93">
        <v>5000</v>
      </c>
      <c r="Q108" s="93">
        <v>5000</v>
      </c>
      <c r="R108" s="93">
        <v>6000</v>
      </c>
      <c r="S108" s="93">
        <v>6000</v>
      </c>
      <c r="T108" s="93"/>
      <c r="U108" s="93"/>
      <c r="V108" s="83">
        <f t="shared" si="130"/>
        <v>120</v>
      </c>
      <c r="W108" s="93">
        <v>6000</v>
      </c>
      <c r="X108" s="93">
        <v>0</v>
      </c>
      <c r="Y108" s="93">
        <v>10000</v>
      </c>
      <c r="Z108" s="93">
        <v>10000</v>
      </c>
      <c r="AA108" s="93">
        <v>10000</v>
      </c>
      <c r="AB108" s="93"/>
      <c r="AC108" s="93">
        <v>10000</v>
      </c>
      <c r="AD108" s="93">
        <v>10000</v>
      </c>
      <c r="AE108" s="93"/>
      <c r="AF108" s="93"/>
      <c r="AG108" s="96">
        <f t="shared" si="121"/>
        <v>10000</v>
      </c>
      <c r="AH108" s="93"/>
      <c r="AI108" s="93">
        <v>10000</v>
      </c>
      <c r="AJ108" s="15">
        <v>0</v>
      </c>
      <c r="AK108" s="93">
        <v>10000</v>
      </c>
      <c r="AL108" s="93">
        <v>10000</v>
      </c>
      <c r="AM108" s="93"/>
      <c r="AN108" s="15">
        <f t="shared" si="129"/>
        <v>20000</v>
      </c>
      <c r="AO108" s="83">
        <f t="shared" si="123"/>
        <v>2654.4561682925209</v>
      </c>
      <c r="AP108" s="15">
        <v>15000</v>
      </c>
      <c r="AQ108" s="15"/>
      <c r="AR108" s="83">
        <f t="shared" si="124"/>
        <v>1990.8421262193906</v>
      </c>
      <c r="AS108" s="83">
        <v>228.82</v>
      </c>
      <c r="AT108" s="83">
        <v>228.82</v>
      </c>
      <c r="AU108" s="83"/>
      <c r="AV108" s="83"/>
      <c r="AW108" s="83">
        <f t="shared" si="131"/>
        <v>1990.8421262193906</v>
      </c>
      <c r="AX108" s="15"/>
      <c r="AY108" s="15"/>
      <c r="AZ108" s="15">
        <v>1990.84</v>
      </c>
      <c r="BA108" s="15"/>
      <c r="BB108" s="15"/>
      <c r="BC108" s="15"/>
      <c r="BD108" s="15">
        <f t="shared" si="126"/>
        <v>1990.84</v>
      </c>
      <c r="BE108" s="15">
        <f t="shared" si="127"/>
        <v>2.1262193906750326E-3</v>
      </c>
      <c r="BF108" s="15">
        <f t="shared" si="128"/>
        <v>-1990.84</v>
      </c>
      <c r="BG108" s="15">
        <v>228.82</v>
      </c>
      <c r="BH108" s="15">
        <v>2000</v>
      </c>
      <c r="BI108" s="15"/>
      <c r="BJ108" s="15"/>
      <c r="BK108" s="15"/>
      <c r="BL108" s="15">
        <v>2000</v>
      </c>
      <c r="BM108" s="15">
        <v>2000</v>
      </c>
      <c r="BN108" s="133">
        <f t="shared" si="122"/>
        <v>2000</v>
      </c>
    </row>
    <row r="109" spans="1:67" x14ac:dyDescent="0.2">
      <c r="A109" s="161"/>
      <c r="B109" s="168"/>
      <c r="C109" s="81"/>
      <c r="D109" s="81"/>
      <c r="E109" s="81"/>
      <c r="F109" s="81"/>
      <c r="G109" s="81"/>
      <c r="H109" s="81"/>
      <c r="I109" s="91">
        <v>329</v>
      </c>
      <c r="J109" s="92" t="s">
        <v>15</v>
      </c>
      <c r="K109" s="93">
        <f>SUM(K113:K113)</f>
        <v>247013.43</v>
      </c>
      <c r="L109" s="93">
        <f>SUM(L113:L113)</f>
        <v>44500</v>
      </c>
      <c r="M109" s="93">
        <f>SUM(M113:M113)</f>
        <v>44500</v>
      </c>
      <c r="N109" s="93">
        <f t="shared" ref="N109:X109" si="132">SUM(N110:N114)</f>
        <v>21000</v>
      </c>
      <c r="O109" s="93">
        <f t="shared" si="132"/>
        <v>21000</v>
      </c>
      <c r="P109" s="93">
        <f t="shared" si="132"/>
        <v>21362</v>
      </c>
      <c r="Q109" s="93">
        <f t="shared" si="132"/>
        <v>21362</v>
      </c>
      <c r="R109" s="93">
        <f t="shared" si="132"/>
        <v>15900.84</v>
      </c>
      <c r="S109" s="93">
        <f t="shared" si="132"/>
        <v>25000</v>
      </c>
      <c r="T109" s="93">
        <f t="shared" si="132"/>
        <v>8027.64</v>
      </c>
      <c r="U109" s="93">
        <f t="shared" si="132"/>
        <v>0</v>
      </c>
      <c r="V109" s="93">
        <f t="shared" si="132"/>
        <v>257.18327569946558</v>
      </c>
      <c r="W109" s="93">
        <f t="shared" si="132"/>
        <v>44000</v>
      </c>
      <c r="X109" s="93">
        <f t="shared" si="132"/>
        <v>95700</v>
      </c>
      <c r="Y109" s="93">
        <f>SUM(Y110:Y115)</f>
        <v>142296</v>
      </c>
      <c r="Z109" s="93">
        <f>SUM(Z110:Z115)</f>
        <v>1174004</v>
      </c>
      <c r="AA109" s="93">
        <f t="shared" ref="AA109:AP109" si="133">SUM(AA110:AA115)</f>
        <v>163000</v>
      </c>
      <c r="AB109" s="93">
        <f t="shared" si="133"/>
        <v>29492.019999999997</v>
      </c>
      <c r="AC109" s="93">
        <f t="shared" si="133"/>
        <v>233000</v>
      </c>
      <c r="AD109" s="93">
        <f t="shared" si="133"/>
        <v>85500</v>
      </c>
      <c r="AE109" s="93">
        <f t="shared" si="133"/>
        <v>0</v>
      </c>
      <c r="AF109" s="93">
        <f t="shared" si="133"/>
        <v>0</v>
      </c>
      <c r="AG109" s="93">
        <f t="shared" si="133"/>
        <v>85500</v>
      </c>
      <c r="AH109" s="93">
        <f t="shared" si="133"/>
        <v>41781.32</v>
      </c>
      <c r="AI109" s="93">
        <f t="shared" si="133"/>
        <v>229200</v>
      </c>
      <c r="AJ109" s="93">
        <f t="shared" si="133"/>
        <v>19146.150000000001</v>
      </c>
      <c r="AK109" s="93">
        <v>269691.59999999998</v>
      </c>
      <c r="AL109" s="93">
        <f t="shared" si="133"/>
        <v>15000</v>
      </c>
      <c r="AM109" s="93">
        <f t="shared" si="133"/>
        <v>125500</v>
      </c>
      <c r="AN109" s="93">
        <f>SUM(AN110:AN115)</f>
        <v>164191.6</v>
      </c>
      <c r="AO109" s="83">
        <f t="shared" si="123"/>
        <v>21791.970270090915</v>
      </c>
      <c r="AP109" s="93">
        <f t="shared" si="133"/>
        <v>125000</v>
      </c>
      <c r="AQ109" s="93"/>
      <c r="AR109" s="83">
        <f t="shared" si="124"/>
        <v>16590.351051828256</v>
      </c>
      <c r="AS109" s="83"/>
      <c r="AT109" s="83">
        <f t="shared" ref="AT109" si="134">SUM(AT110:AT115)</f>
        <v>3342.81</v>
      </c>
      <c r="AU109" s="83">
        <f t="shared" ref="AU109:AV109" si="135">SUM(AU110:AU115)</f>
        <v>71646.210000000006</v>
      </c>
      <c r="AV109" s="83">
        <f t="shared" si="135"/>
        <v>0</v>
      </c>
      <c r="AW109" s="83">
        <f t="shared" si="131"/>
        <v>88236.561051828263</v>
      </c>
      <c r="AX109" s="15"/>
      <c r="AY109" s="15"/>
      <c r="AZ109" s="15"/>
      <c r="BA109" s="15"/>
      <c r="BB109" s="15"/>
      <c r="BC109" s="15"/>
      <c r="BD109" s="15">
        <f t="shared" si="126"/>
        <v>0</v>
      </c>
      <c r="BE109" s="15">
        <f t="shared" si="127"/>
        <v>88236.561051828263</v>
      </c>
      <c r="BF109" s="15">
        <f t="shared" si="128"/>
        <v>0</v>
      </c>
      <c r="BG109" s="15">
        <f>SUM(BG110:BG115)</f>
        <v>7704.7699999999995</v>
      </c>
      <c r="BH109" s="15">
        <f>SUM(BH110:BH115)</f>
        <v>211245.77</v>
      </c>
      <c r="BI109" s="15">
        <f t="shared" ref="BI109:BN109" si="136">SUM(BI110:BI115)</f>
        <v>5214.6200000000008</v>
      </c>
      <c r="BJ109" s="15">
        <f t="shared" si="136"/>
        <v>0</v>
      </c>
      <c r="BK109" s="15">
        <f t="shared" si="136"/>
        <v>0</v>
      </c>
      <c r="BL109" s="15">
        <f t="shared" si="136"/>
        <v>30600</v>
      </c>
      <c r="BM109" s="15">
        <f t="shared" si="136"/>
        <v>2000</v>
      </c>
      <c r="BN109" s="15">
        <f t="shared" si="136"/>
        <v>239845.77</v>
      </c>
    </row>
    <row r="110" spans="1:67" x14ac:dyDescent="0.2">
      <c r="A110" s="161"/>
      <c r="B110" s="168"/>
      <c r="C110" s="81"/>
      <c r="D110" s="81"/>
      <c r="E110" s="81"/>
      <c r="F110" s="81"/>
      <c r="G110" s="81"/>
      <c r="H110" s="81"/>
      <c r="I110" s="91">
        <v>32931</v>
      </c>
      <c r="J110" s="92" t="s">
        <v>16</v>
      </c>
      <c r="K110" s="93"/>
      <c r="L110" s="93"/>
      <c r="M110" s="93"/>
      <c r="N110" s="93">
        <v>15000</v>
      </c>
      <c r="O110" s="93">
        <v>15000</v>
      </c>
      <c r="P110" s="93">
        <v>15000</v>
      </c>
      <c r="Q110" s="93">
        <v>15000</v>
      </c>
      <c r="R110" s="93">
        <v>6124.59</v>
      </c>
      <c r="S110" s="93">
        <v>15000</v>
      </c>
      <c r="T110" s="93">
        <v>4490.1400000000003</v>
      </c>
      <c r="U110" s="93"/>
      <c r="V110" s="83">
        <f t="shared" si="130"/>
        <v>100</v>
      </c>
      <c r="W110" s="93">
        <v>15000</v>
      </c>
      <c r="X110" s="93">
        <v>35000</v>
      </c>
      <c r="Y110" s="93">
        <v>35000</v>
      </c>
      <c r="Z110" s="93">
        <v>40000</v>
      </c>
      <c r="AA110" s="93">
        <v>35000</v>
      </c>
      <c r="AB110" s="93">
        <v>8714.75</v>
      </c>
      <c r="AC110" s="93">
        <v>35000</v>
      </c>
      <c r="AD110" s="93">
        <v>35000</v>
      </c>
      <c r="AE110" s="93"/>
      <c r="AF110" s="93"/>
      <c r="AG110" s="96">
        <f>SUM(AD110+AE110-AF110)</f>
        <v>35000</v>
      </c>
      <c r="AH110" s="93">
        <v>17082.95</v>
      </c>
      <c r="AI110" s="93">
        <v>40000</v>
      </c>
      <c r="AJ110" s="15">
        <v>5090.41</v>
      </c>
      <c r="AK110" s="93">
        <v>40000</v>
      </c>
      <c r="AL110" s="93"/>
      <c r="AM110" s="93"/>
      <c r="AN110" s="15">
        <f t="shared" si="129"/>
        <v>40000</v>
      </c>
      <c r="AO110" s="83">
        <f t="shared" si="123"/>
        <v>5308.9123365850419</v>
      </c>
      <c r="AP110" s="15">
        <v>40000</v>
      </c>
      <c r="AQ110" s="15"/>
      <c r="AR110" s="83">
        <f t="shared" si="124"/>
        <v>5308.9123365850419</v>
      </c>
      <c r="AS110" s="83">
        <v>1550.47</v>
      </c>
      <c r="AT110" s="83">
        <v>1550.47</v>
      </c>
      <c r="AU110" s="83"/>
      <c r="AV110" s="83"/>
      <c r="AW110" s="83">
        <f t="shared" si="131"/>
        <v>5308.9123365850419</v>
      </c>
      <c r="AX110" s="15"/>
      <c r="AY110" s="15"/>
      <c r="AZ110" s="15">
        <v>5308.91</v>
      </c>
      <c r="BA110" s="15"/>
      <c r="BB110" s="15"/>
      <c r="BC110" s="15"/>
      <c r="BD110" s="15">
        <f t="shared" si="126"/>
        <v>5308.91</v>
      </c>
      <c r="BE110" s="15">
        <f t="shared" si="127"/>
        <v>2.3365850420304923E-3</v>
      </c>
      <c r="BF110" s="15">
        <f t="shared" si="128"/>
        <v>-5308.91</v>
      </c>
      <c r="BG110" s="15">
        <v>4370.21</v>
      </c>
      <c r="BH110" s="15">
        <v>6500</v>
      </c>
      <c r="BI110" s="15">
        <v>3399.84</v>
      </c>
      <c r="BJ110" s="15"/>
      <c r="BK110" s="15"/>
      <c r="BL110" s="15">
        <v>8000</v>
      </c>
      <c r="BM110" s="15"/>
      <c r="BN110" s="133">
        <f t="shared" si="122"/>
        <v>14500</v>
      </c>
      <c r="BO110" s="5">
        <v>7708.65</v>
      </c>
    </row>
    <row r="111" spans="1:67" x14ac:dyDescent="0.2">
      <c r="A111" s="161"/>
      <c r="B111" s="168"/>
      <c r="C111" s="81"/>
      <c r="D111" s="81"/>
      <c r="E111" s="81"/>
      <c r="F111" s="81"/>
      <c r="G111" s="81"/>
      <c r="H111" s="81"/>
      <c r="I111" s="91">
        <v>32955</v>
      </c>
      <c r="J111" s="92" t="s">
        <v>254</v>
      </c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83"/>
      <c r="W111" s="93"/>
      <c r="X111" s="93">
        <v>15000</v>
      </c>
      <c r="Y111" s="93">
        <v>15000</v>
      </c>
      <c r="Z111" s="93">
        <v>15100</v>
      </c>
      <c r="AA111" s="93">
        <v>15000</v>
      </c>
      <c r="AB111" s="93">
        <v>6673.33</v>
      </c>
      <c r="AC111" s="93">
        <v>15000</v>
      </c>
      <c r="AD111" s="93">
        <v>15000</v>
      </c>
      <c r="AE111" s="93"/>
      <c r="AF111" s="93"/>
      <c r="AG111" s="96">
        <f t="shared" ref="AG111:AG115" si="137">SUM(AD111+AE111-AF111)</f>
        <v>15000</v>
      </c>
      <c r="AH111" s="93">
        <v>4781.25</v>
      </c>
      <c r="AI111" s="93">
        <v>10000</v>
      </c>
      <c r="AJ111" s="15">
        <v>4250</v>
      </c>
      <c r="AK111" s="93">
        <v>10000</v>
      </c>
      <c r="AL111" s="93"/>
      <c r="AM111" s="93"/>
      <c r="AN111" s="15">
        <f t="shared" si="129"/>
        <v>10000</v>
      </c>
      <c r="AO111" s="83">
        <f t="shared" si="123"/>
        <v>1327.2280841462605</v>
      </c>
      <c r="AP111" s="15">
        <v>10000</v>
      </c>
      <c r="AQ111" s="15"/>
      <c r="AR111" s="83">
        <f t="shared" si="124"/>
        <v>1327.2280841462605</v>
      </c>
      <c r="AS111" s="83">
        <v>676.86</v>
      </c>
      <c r="AT111" s="83">
        <v>676.86</v>
      </c>
      <c r="AU111" s="83"/>
      <c r="AV111" s="83"/>
      <c r="AW111" s="83">
        <f t="shared" si="131"/>
        <v>1327.2280841462605</v>
      </c>
      <c r="AX111" s="15"/>
      <c r="AY111" s="15"/>
      <c r="AZ111" s="15">
        <v>1327.23</v>
      </c>
      <c r="BA111" s="15"/>
      <c r="BB111" s="15"/>
      <c r="BC111" s="15"/>
      <c r="BD111" s="15">
        <f t="shared" si="126"/>
        <v>1327.23</v>
      </c>
      <c r="BE111" s="15">
        <f t="shared" si="127"/>
        <v>-1.9158537395469466E-3</v>
      </c>
      <c r="BF111" s="15">
        <f t="shared" si="128"/>
        <v>-1327.23</v>
      </c>
      <c r="BG111" s="15">
        <v>1015.29</v>
      </c>
      <c r="BH111" s="15">
        <v>1400</v>
      </c>
      <c r="BI111" s="15">
        <v>564.04999999999995</v>
      </c>
      <c r="BJ111" s="15"/>
      <c r="BK111" s="15"/>
      <c r="BL111" s="15">
        <v>1400</v>
      </c>
      <c r="BM111" s="15"/>
      <c r="BN111" s="133">
        <f t="shared" si="122"/>
        <v>2800</v>
      </c>
      <c r="BO111" s="5">
        <v>902.48</v>
      </c>
    </row>
    <row r="112" spans="1:67" x14ac:dyDescent="0.2">
      <c r="A112" s="161"/>
      <c r="B112" s="168"/>
      <c r="C112" s="81"/>
      <c r="D112" s="81"/>
      <c r="E112" s="81"/>
      <c r="F112" s="81"/>
      <c r="G112" s="81"/>
      <c r="H112" s="81"/>
      <c r="I112" s="91">
        <v>32959</v>
      </c>
      <c r="J112" s="92" t="s">
        <v>291</v>
      </c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83"/>
      <c r="W112" s="93"/>
      <c r="X112" s="93"/>
      <c r="Y112" s="93"/>
      <c r="Z112" s="93">
        <v>5000</v>
      </c>
      <c r="AA112" s="93">
        <v>5000</v>
      </c>
      <c r="AB112" s="93">
        <v>3261.38</v>
      </c>
      <c r="AC112" s="93">
        <v>5000</v>
      </c>
      <c r="AD112" s="93">
        <v>5000</v>
      </c>
      <c r="AE112" s="93"/>
      <c r="AF112" s="93"/>
      <c r="AG112" s="96">
        <f t="shared" si="137"/>
        <v>5000</v>
      </c>
      <c r="AH112" s="93">
        <v>5112.93</v>
      </c>
      <c r="AI112" s="93">
        <v>5000</v>
      </c>
      <c r="AJ112" s="15">
        <v>0</v>
      </c>
      <c r="AK112" s="93">
        <v>5000</v>
      </c>
      <c r="AL112" s="93">
        <v>15000</v>
      </c>
      <c r="AM112" s="93"/>
      <c r="AN112" s="15">
        <f t="shared" ref="AN112" si="138">SUM(AK112+AL112-AM112)</f>
        <v>20000</v>
      </c>
      <c r="AO112" s="83">
        <f t="shared" si="123"/>
        <v>2654.4561682925209</v>
      </c>
      <c r="AP112" s="15">
        <v>20000</v>
      </c>
      <c r="AQ112" s="15"/>
      <c r="AR112" s="83">
        <f t="shared" si="124"/>
        <v>2654.4561682925209</v>
      </c>
      <c r="AS112" s="83">
        <v>0</v>
      </c>
      <c r="AT112" s="83">
        <v>0</v>
      </c>
      <c r="AU112" s="83"/>
      <c r="AV112" s="83"/>
      <c r="AW112" s="83">
        <f t="shared" si="131"/>
        <v>2654.4561682925209</v>
      </c>
      <c r="AX112" s="15"/>
      <c r="AY112" s="15"/>
      <c r="AZ112" s="15"/>
      <c r="BA112" s="15">
        <v>2654.46</v>
      </c>
      <c r="BB112" s="15"/>
      <c r="BC112" s="15"/>
      <c r="BD112" s="15">
        <f t="shared" si="126"/>
        <v>2654.46</v>
      </c>
      <c r="BE112" s="15">
        <f t="shared" si="127"/>
        <v>-3.8317074790938932E-3</v>
      </c>
      <c r="BF112" s="15">
        <f t="shared" si="128"/>
        <v>-2654.46</v>
      </c>
      <c r="BG112" s="15"/>
      <c r="BH112" s="15">
        <v>2700</v>
      </c>
      <c r="BI112" s="15"/>
      <c r="BJ112" s="15"/>
      <c r="BK112" s="15"/>
      <c r="BL112" s="15">
        <v>2700</v>
      </c>
      <c r="BM112" s="15"/>
      <c r="BN112" s="133">
        <f t="shared" si="122"/>
        <v>5400</v>
      </c>
    </row>
    <row r="113" spans="1:67" x14ac:dyDescent="0.2">
      <c r="A113" s="161"/>
      <c r="B113" s="168"/>
      <c r="C113" s="81"/>
      <c r="D113" s="81"/>
      <c r="E113" s="81"/>
      <c r="F113" s="81"/>
      <c r="G113" s="81"/>
      <c r="H113" s="81"/>
      <c r="I113" s="91">
        <v>32991</v>
      </c>
      <c r="J113" s="92" t="s">
        <v>15</v>
      </c>
      <c r="K113" s="93">
        <v>247013.43</v>
      </c>
      <c r="L113" s="93">
        <v>44500</v>
      </c>
      <c r="M113" s="93">
        <v>44500</v>
      </c>
      <c r="N113" s="93">
        <v>6000</v>
      </c>
      <c r="O113" s="93">
        <v>6000</v>
      </c>
      <c r="P113" s="93">
        <v>6362</v>
      </c>
      <c r="Q113" s="93">
        <v>6362</v>
      </c>
      <c r="R113" s="93">
        <v>9776.25</v>
      </c>
      <c r="S113" s="93">
        <v>10000</v>
      </c>
      <c r="T113" s="93">
        <v>3537.5</v>
      </c>
      <c r="U113" s="93"/>
      <c r="V113" s="83">
        <f t="shared" si="130"/>
        <v>157.18327569946558</v>
      </c>
      <c r="W113" s="93">
        <v>29000</v>
      </c>
      <c r="X113" s="93">
        <v>45700</v>
      </c>
      <c r="Y113" s="93">
        <v>85296</v>
      </c>
      <c r="Z113" s="93">
        <v>85296</v>
      </c>
      <c r="AA113" s="93">
        <v>100000</v>
      </c>
      <c r="AB113" s="93">
        <v>8834.98</v>
      </c>
      <c r="AC113" s="93">
        <v>100000</v>
      </c>
      <c r="AD113" s="93">
        <v>22500</v>
      </c>
      <c r="AE113" s="93"/>
      <c r="AF113" s="93"/>
      <c r="AG113" s="96">
        <f t="shared" si="137"/>
        <v>22500</v>
      </c>
      <c r="AH113" s="93">
        <v>11584.19</v>
      </c>
      <c r="AI113" s="93">
        <v>100000</v>
      </c>
      <c r="AJ113" s="15">
        <v>8569.4500000000007</v>
      </c>
      <c r="AK113" s="93">
        <v>50000</v>
      </c>
      <c r="AL113" s="93"/>
      <c r="AM113" s="93"/>
      <c r="AN113" s="15">
        <f t="shared" si="129"/>
        <v>50000</v>
      </c>
      <c r="AO113" s="83">
        <f t="shared" si="123"/>
        <v>6636.1404207313026</v>
      </c>
      <c r="AP113" s="15">
        <v>50000</v>
      </c>
      <c r="AQ113" s="15"/>
      <c r="AR113" s="83">
        <f t="shared" si="124"/>
        <v>6636.1404207313026</v>
      </c>
      <c r="AS113" s="83">
        <v>946.48</v>
      </c>
      <c r="AT113" s="83">
        <v>946.48</v>
      </c>
      <c r="AU113" s="83"/>
      <c r="AV113" s="83"/>
      <c r="AW113" s="83">
        <f t="shared" si="131"/>
        <v>6636.1404207313026</v>
      </c>
      <c r="AX113" s="15"/>
      <c r="AY113" s="15"/>
      <c r="AZ113" s="15">
        <v>6636.14</v>
      </c>
      <c r="BA113" s="15"/>
      <c r="BB113" s="15"/>
      <c r="BC113" s="15"/>
      <c r="BD113" s="15">
        <f t="shared" si="126"/>
        <v>6636.14</v>
      </c>
      <c r="BE113" s="15">
        <f t="shared" si="127"/>
        <v>4.2073130225617206E-4</v>
      </c>
      <c r="BF113" s="15">
        <f t="shared" si="128"/>
        <v>-6636.14</v>
      </c>
      <c r="BG113" s="15">
        <v>2061.98</v>
      </c>
      <c r="BH113" s="15">
        <v>7162</v>
      </c>
      <c r="BI113" s="15">
        <v>429.73</v>
      </c>
      <c r="BJ113" s="15"/>
      <c r="BK113" s="15"/>
      <c r="BL113" s="15">
        <v>5000</v>
      </c>
      <c r="BM113" s="15">
        <v>2000</v>
      </c>
      <c r="BN113" s="133">
        <f t="shared" si="122"/>
        <v>10162</v>
      </c>
      <c r="BO113" s="5">
        <v>1948.37</v>
      </c>
    </row>
    <row r="114" spans="1:67" x14ac:dyDescent="0.2">
      <c r="A114" s="161"/>
      <c r="B114" s="168"/>
      <c r="C114" s="81"/>
      <c r="D114" s="81"/>
      <c r="E114" s="81"/>
      <c r="F114" s="81"/>
      <c r="G114" s="81"/>
      <c r="H114" s="81"/>
      <c r="I114" s="91">
        <v>32991</v>
      </c>
      <c r="J114" s="92" t="s">
        <v>292</v>
      </c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83"/>
      <c r="W114" s="93"/>
      <c r="X114" s="93"/>
      <c r="Y114" s="93">
        <v>7000</v>
      </c>
      <c r="Z114" s="93">
        <v>7000</v>
      </c>
      <c r="AA114" s="93">
        <v>8000</v>
      </c>
      <c r="AB114" s="93">
        <v>2007.58</v>
      </c>
      <c r="AC114" s="93">
        <v>8000</v>
      </c>
      <c r="AD114" s="93">
        <v>8000</v>
      </c>
      <c r="AE114" s="93"/>
      <c r="AF114" s="93"/>
      <c r="AG114" s="96">
        <f t="shared" si="137"/>
        <v>8000</v>
      </c>
      <c r="AH114" s="93">
        <v>3220</v>
      </c>
      <c r="AI114" s="93">
        <v>8000</v>
      </c>
      <c r="AJ114" s="15">
        <v>1236.29</v>
      </c>
      <c r="AK114" s="93">
        <v>8000</v>
      </c>
      <c r="AL114" s="93"/>
      <c r="AM114" s="93"/>
      <c r="AN114" s="15">
        <f t="shared" si="129"/>
        <v>8000</v>
      </c>
      <c r="AO114" s="83">
        <f t="shared" si="123"/>
        <v>1061.7824673170085</v>
      </c>
      <c r="AP114" s="15">
        <v>5000</v>
      </c>
      <c r="AQ114" s="15"/>
      <c r="AR114" s="83">
        <f t="shared" si="124"/>
        <v>663.61404207313024</v>
      </c>
      <c r="AS114" s="83">
        <v>169</v>
      </c>
      <c r="AT114" s="83">
        <v>169</v>
      </c>
      <c r="AU114" s="83"/>
      <c r="AV114" s="83"/>
      <c r="AW114" s="83">
        <f t="shared" si="131"/>
        <v>663.61404207313024</v>
      </c>
      <c r="AX114" s="15"/>
      <c r="AY114" s="15"/>
      <c r="AZ114" s="15">
        <v>663.61</v>
      </c>
      <c r="BA114" s="15"/>
      <c r="BB114" s="15"/>
      <c r="BC114" s="15"/>
      <c r="BD114" s="15">
        <f t="shared" si="126"/>
        <v>663.61</v>
      </c>
      <c r="BE114" s="15">
        <f t="shared" si="127"/>
        <v>4.0420731302219792E-3</v>
      </c>
      <c r="BF114" s="15">
        <f t="shared" si="128"/>
        <v>-663.61</v>
      </c>
      <c r="BG114" s="15">
        <v>257.29000000000002</v>
      </c>
      <c r="BH114" s="15">
        <v>1500</v>
      </c>
      <c r="BI114" s="15">
        <v>821</v>
      </c>
      <c r="BJ114" s="15"/>
      <c r="BK114" s="15"/>
      <c r="BL114" s="15">
        <v>1500</v>
      </c>
      <c r="BM114" s="15"/>
      <c r="BN114" s="133">
        <f t="shared" si="122"/>
        <v>3000</v>
      </c>
      <c r="BO114" s="5">
        <v>1041</v>
      </c>
    </row>
    <row r="115" spans="1:67" x14ac:dyDescent="0.2">
      <c r="A115" s="161"/>
      <c r="B115" s="168"/>
      <c r="C115" s="81"/>
      <c r="D115" s="81"/>
      <c r="E115" s="81"/>
      <c r="F115" s="81"/>
      <c r="G115" s="81"/>
      <c r="H115" s="81"/>
      <c r="I115" s="91">
        <v>32999</v>
      </c>
      <c r="J115" s="92" t="s">
        <v>298</v>
      </c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83"/>
      <c r="W115" s="93"/>
      <c r="X115" s="93"/>
      <c r="Y115" s="93"/>
      <c r="Z115" s="93">
        <v>1021608</v>
      </c>
      <c r="AA115" s="93">
        <v>0</v>
      </c>
      <c r="AB115" s="93"/>
      <c r="AC115" s="93">
        <v>70000</v>
      </c>
      <c r="AD115" s="93">
        <v>0</v>
      </c>
      <c r="AE115" s="93"/>
      <c r="AF115" s="93"/>
      <c r="AG115" s="96">
        <f t="shared" si="137"/>
        <v>0</v>
      </c>
      <c r="AH115" s="93"/>
      <c r="AI115" s="93">
        <v>66200</v>
      </c>
      <c r="AJ115" s="15">
        <v>0</v>
      </c>
      <c r="AK115" s="93">
        <v>161691.6</v>
      </c>
      <c r="AL115" s="15"/>
      <c r="AM115" s="93">
        <v>125500</v>
      </c>
      <c r="AN115" s="15">
        <f t="shared" si="129"/>
        <v>36191.600000000006</v>
      </c>
      <c r="AO115" s="83">
        <f t="shared" si="123"/>
        <v>4803.450793018781</v>
      </c>
      <c r="AP115" s="15"/>
      <c r="AQ115" s="15"/>
      <c r="AR115" s="83">
        <f t="shared" si="124"/>
        <v>0</v>
      </c>
      <c r="AS115" s="83"/>
      <c r="AT115" s="83"/>
      <c r="AU115" s="83">
        <v>71646.210000000006</v>
      </c>
      <c r="AV115" s="83"/>
      <c r="AW115" s="83">
        <f t="shared" si="131"/>
        <v>71646.210000000006</v>
      </c>
      <c r="AX115" s="15"/>
      <c r="AY115" s="15"/>
      <c r="AZ115" s="15"/>
      <c r="BA115" s="15">
        <v>71646.210000000006</v>
      </c>
      <c r="BB115" s="15"/>
      <c r="BC115" s="15"/>
      <c r="BD115" s="15">
        <f t="shared" si="126"/>
        <v>71646.210000000006</v>
      </c>
      <c r="BE115" s="15">
        <f t="shared" si="127"/>
        <v>0</v>
      </c>
      <c r="BF115" s="15">
        <f t="shared" si="128"/>
        <v>-71646.210000000006</v>
      </c>
      <c r="BG115" s="15"/>
      <c r="BH115" s="26">
        <v>191983.77</v>
      </c>
      <c r="BI115" s="26"/>
      <c r="BJ115" s="15"/>
      <c r="BK115" s="15"/>
      <c r="BL115" s="143">
        <v>12000</v>
      </c>
      <c r="BM115" s="15"/>
      <c r="BN115" s="133">
        <f t="shared" si="122"/>
        <v>203983.77</v>
      </c>
    </row>
    <row r="116" spans="1:67" x14ac:dyDescent="0.2">
      <c r="A116" s="161" t="s">
        <v>217</v>
      </c>
      <c r="B116" s="168"/>
      <c r="C116" s="81"/>
      <c r="D116" s="81"/>
      <c r="E116" s="81"/>
      <c r="F116" s="81"/>
      <c r="G116" s="81"/>
      <c r="H116" s="81"/>
      <c r="I116" s="91" t="s">
        <v>25</v>
      </c>
      <c r="J116" s="92" t="s">
        <v>31</v>
      </c>
      <c r="K116" s="93">
        <f t="shared" ref="K116:AE122" si="139">SUM(K117)</f>
        <v>13210.38</v>
      </c>
      <c r="L116" s="93">
        <f t="shared" si="139"/>
        <v>11000</v>
      </c>
      <c r="M116" s="93">
        <f t="shared" si="139"/>
        <v>11000</v>
      </c>
      <c r="N116" s="93">
        <f t="shared" si="139"/>
        <v>13000</v>
      </c>
      <c r="O116" s="93">
        <f t="shared" si="139"/>
        <v>13000</v>
      </c>
      <c r="P116" s="93">
        <f t="shared" si="139"/>
        <v>10000</v>
      </c>
      <c r="Q116" s="93">
        <f t="shared" si="139"/>
        <v>10000</v>
      </c>
      <c r="R116" s="93">
        <f t="shared" si="139"/>
        <v>4750.33</v>
      </c>
      <c r="S116" s="93">
        <f t="shared" si="139"/>
        <v>10000</v>
      </c>
      <c r="T116" s="93">
        <f t="shared" si="139"/>
        <v>4705.82</v>
      </c>
      <c r="U116" s="93">
        <f t="shared" si="139"/>
        <v>0</v>
      </c>
      <c r="V116" s="93">
        <f t="shared" si="139"/>
        <v>100</v>
      </c>
      <c r="W116" s="93">
        <f t="shared" si="139"/>
        <v>10000</v>
      </c>
      <c r="X116" s="93">
        <f t="shared" si="139"/>
        <v>20000</v>
      </c>
      <c r="Y116" s="93">
        <f>SUM(Y117)</f>
        <v>8000</v>
      </c>
      <c r="Z116" s="93">
        <f>SUM(Z117)</f>
        <v>11000</v>
      </c>
      <c r="AA116" s="93">
        <f t="shared" si="139"/>
        <v>10000</v>
      </c>
      <c r="AB116" s="93">
        <f t="shared" si="139"/>
        <v>6404.21</v>
      </c>
      <c r="AC116" s="93">
        <f t="shared" si="139"/>
        <v>13000</v>
      </c>
      <c r="AD116" s="93">
        <f t="shared" si="139"/>
        <v>20000</v>
      </c>
      <c r="AE116" s="93">
        <f t="shared" si="139"/>
        <v>0</v>
      </c>
      <c r="AF116" s="93">
        <f t="shared" ref="AF116:AQ121" si="140">SUM(AF117)</f>
        <v>0</v>
      </c>
      <c r="AG116" s="93">
        <f t="shared" si="140"/>
        <v>20000</v>
      </c>
      <c r="AH116" s="93">
        <f t="shared" si="140"/>
        <v>15827.68</v>
      </c>
      <c r="AI116" s="93">
        <f t="shared" si="140"/>
        <v>20000</v>
      </c>
      <c r="AJ116" s="93">
        <f t="shared" si="140"/>
        <v>8448.85</v>
      </c>
      <c r="AK116" s="93">
        <f t="shared" si="140"/>
        <v>20000</v>
      </c>
      <c r="AL116" s="93">
        <f t="shared" si="140"/>
        <v>0</v>
      </c>
      <c r="AM116" s="93">
        <f t="shared" si="140"/>
        <v>0</v>
      </c>
      <c r="AN116" s="93">
        <f t="shared" si="140"/>
        <v>20000</v>
      </c>
      <c r="AO116" s="83">
        <f t="shared" si="123"/>
        <v>2654.4561682925209</v>
      </c>
      <c r="AP116" s="93">
        <f t="shared" si="140"/>
        <v>34000</v>
      </c>
      <c r="AQ116" s="93">
        <f t="shared" si="140"/>
        <v>0</v>
      </c>
      <c r="AR116" s="83">
        <f t="shared" si="124"/>
        <v>4512.5754860972856</v>
      </c>
      <c r="AS116" s="83"/>
      <c r="AT116" s="83">
        <f t="shared" ref="AT116:AV116" si="141">SUM(AT117)</f>
        <v>2107.5500000000002</v>
      </c>
      <c r="AU116" s="83">
        <f t="shared" si="141"/>
        <v>1000</v>
      </c>
      <c r="AV116" s="83">
        <f t="shared" si="141"/>
        <v>0</v>
      </c>
      <c r="AW116" s="83">
        <f t="shared" si="131"/>
        <v>5512.5754860972856</v>
      </c>
      <c r="AX116" s="15"/>
      <c r="AY116" s="15"/>
      <c r="AZ116" s="15"/>
      <c r="BA116" s="15"/>
      <c r="BB116" s="15"/>
      <c r="BC116" s="15"/>
      <c r="BD116" s="15">
        <f t="shared" si="126"/>
        <v>0</v>
      </c>
      <c r="BE116" s="15">
        <f t="shared" si="127"/>
        <v>5512.5754860972856</v>
      </c>
      <c r="BF116" s="15">
        <f t="shared" si="128"/>
        <v>0</v>
      </c>
      <c r="BG116" s="15">
        <f>SUM(BG120)</f>
        <v>2543.98</v>
      </c>
      <c r="BH116" s="15">
        <f>SUM(BH120)</f>
        <v>5630</v>
      </c>
      <c r="BI116" s="15">
        <f t="shared" ref="BI116:BN116" si="142">SUM(BI120)</f>
        <v>2208.62</v>
      </c>
      <c r="BJ116" s="15">
        <f t="shared" si="142"/>
        <v>0</v>
      </c>
      <c r="BK116" s="15">
        <f t="shared" si="142"/>
        <v>0</v>
      </c>
      <c r="BL116" s="15">
        <f t="shared" si="142"/>
        <v>4930</v>
      </c>
      <c r="BM116" s="15">
        <f t="shared" si="142"/>
        <v>0</v>
      </c>
      <c r="BN116" s="15">
        <f t="shared" si="142"/>
        <v>10560</v>
      </c>
    </row>
    <row r="117" spans="1:67" x14ac:dyDescent="0.2">
      <c r="A117" s="161"/>
      <c r="B117" s="168"/>
      <c r="C117" s="81"/>
      <c r="D117" s="81"/>
      <c r="E117" s="81"/>
      <c r="F117" s="81"/>
      <c r="G117" s="81"/>
      <c r="H117" s="81"/>
      <c r="I117" s="91" t="s">
        <v>114</v>
      </c>
      <c r="J117" s="92"/>
      <c r="K117" s="93">
        <f t="shared" ref="K117:AQ117" si="143">SUM(K120)</f>
        <v>13210.38</v>
      </c>
      <c r="L117" s="93">
        <f t="shared" si="143"/>
        <v>11000</v>
      </c>
      <c r="M117" s="93">
        <f t="shared" si="143"/>
        <v>11000</v>
      </c>
      <c r="N117" s="93">
        <f t="shared" si="143"/>
        <v>13000</v>
      </c>
      <c r="O117" s="93">
        <f t="shared" si="143"/>
        <v>13000</v>
      </c>
      <c r="P117" s="93">
        <f t="shared" si="143"/>
        <v>10000</v>
      </c>
      <c r="Q117" s="93">
        <f t="shared" si="143"/>
        <v>10000</v>
      </c>
      <c r="R117" s="93">
        <f t="shared" si="143"/>
        <v>4750.33</v>
      </c>
      <c r="S117" s="93">
        <f t="shared" si="143"/>
        <v>10000</v>
      </c>
      <c r="T117" s="93">
        <f t="shared" si="143"/>
        <v>4705.82</v>
      </c>
      <c r="U117" s="93">
        <f t="shared" si="143"/>
        <v>0</v>
      </c>
      <c r="V117" s="93">
        <f t="shared" si="143"/>
        <v>100</v>
      </c>
      <c r="W117" s="93">
        <f t="shared" si="143"/>
        <v>10000</v>
      </c>
      <c r="X117" s="93">
        <f t="shared" si="143"/>
        <v>20000</v>
      </c>
      <c r="Y117" s="93">
        <f t="shared" si="143"/>
        <v>8000</v>
      </c>
      <c r="Z117" s="93">
        <f t="shared" si="143"/>
        <v>11000</v>
      </c>
      <c r="AA117" s="93">
        <f t="shared" si="143"/>
        <v>10000</v>
      </c>
      <c r="AB117" s="93">
        <f t="shared" si="143"/>
        <v>6404.21</v>
      </c>
      <c r="AC117" s="93">
        <f t="shared" si="143"/>
        <v>13000</v>
      </c>
      <c r="AD117" s="93">
        <f t="shared" si="143"/>
        <v>20000</v>
      </c>
      <c r="AE117" s="93">
        <f t="shared" si="143"/>
        <v>0</v>
      </c>
      <c r="AF117" s="93">
        <f t="shared" si="143"/>
        <v>0</v>
      </c>
      <c r="AG117" s="93">
        <f t="shared" si="143"/>
        <v>20000</v>
      </c>
      <c r="AH117" s="93">
        <f t="shared" si="143"/>
        <v>15827.68</v>
      </c>
      <c r="AI117" s="93">
        <f t="shared" si="143"/>
        <v>20000</v>
      </c>
      <c r="AJ117" s="93">
        <f t="shared" si="143"/>
        <v>8448.85</v>
      </c>
      <c r="AK117" s="93">
        <f t="shared" si="143"/>
        <v>20000</v>
      </c>
      <c r="AL117" s="93">
        <f t="shared" si="143"/>
        <v>0</v>
      </c>
      <c r="AM117" s="93">
        <f t="shared" si="143"/>
        <v>0</v>
      </c>
      <c r="AN117" s="93">
        <f t="shared" si="143"/>
        <v>20000</v>
      </c>
      <c r="AO117" s="83">
        <f t="shared" si="123"/>
        <v>2654.4561682925209</v>
      </c>
      <c r="AP117" s="93">
        <f t="shared" si="143"/>
        <v>34000</v>
      </c>
      <c r="AQ117" s="93">
        <f t="shared" si="143"/>
        <v>0</v>
      </c>
      <c r="AR117" s="83">
        <f t="shared" si="124"/>
        <v>4512.5754860972856</v>
      </c>
      <c r="AS117" s="83"/>
      <c r="AT117" s="83">
        <f t="shared" ref="AT117" si="144">SUM(AT120)</f>
        <v>2107.5500000000002</v>
      </c>
      <c r="AU117" s="83">
        <f t="shared" ref="AU117:AV117" si="145">SUM(AU120)</f>
        <v>1000</v>
      </c>
      <c r="AV117" s="83">
        <f t="shared" si="145"/>
        <v>0</v>
      </c>
      <c r="AW117" s="83">
        <f t="shared" si="131"/>
        <v>5512.5754860972856</v>
      </c>
      <c r="AX117" s="15"/>
      <c r="AY117" s="15"/>
      <c r="AZ117" s="15"/>
      <c r="BA117" s="15"/>
      <c r="BB117" s="15"/>
      <c r="BC117" s="15"/>
      <c r="BD117" s="15">
        <f t="shared" si="126"/>
        <v>0</v>
      </c>
      <c r="BE117" s="15">
        <f t="shared" si="127"/>
        <v>5512.5754860972856</v>
      </c>
      <c r="BF117" s="15">
        <f t="shared" si="128"/>
        <v>0</v>
      </c>
      <c r="BG117" s="15"/>
      <c r="BH117" s="15">
        <f>SUM(BH119)</f>
        <v>5630</v>
      </c>
      <c r="BI117" s="15">
        <f t="shared" ref="BI117:BN117" si="146">SUM(BI119)</f>
        <v>2208.62</v>
      </c>
      <c r="BJ117" s="15">
        <f t="shared" si="146"/>
        <v>5800</v>
      </c>
      <c r="BK117" s="15">
        <f t="shared" si="146"/>
        <v>5800</v>
      </c>
      <c r="BL117" s="15">
        <f t="shared" si="146"/>
        <v>0</v>
      </c>
      <c r="BM117" s="15">
        <f t="shared" si="146"/>
        <v>0</v>
      </c>
      <c r="BN117" s="15">
        <f t="shared" si="146"/>
        <v>5630</v>
      </c>
    </row>
    <row r="118" spans="1:67" x14ac:dyDescent="0.2">
      <c r="A118" s="161"/>
      <c r="B118" s="168" t="s">
        <v>434</v>
      </c>
      <c r="C118" s="81"/>
      <c r="D118" s="81"/>
      <c r="E118" s="81"/>
      <c r="F118" s="81"/>
      <c r="G118" s="81"/>
      <c r="H118" s="81"/>
      <c r="I118" s="91" t="s">
        <v>437</v>
      </c>
      <c r="J118" s="92" t="s">
        <v>3</v>
      </c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83"/>
      <c r="AP118" s="93"/>
      <c r="AQ118" s="93"/>
      <c r="AR118" s="83"/>
      <c r="AS118" s="83"/>
      <c r="AT118" s="83"/>
      <c r="AU118" s="83"/>
      <c r="AV118" s="83"/>
      <c r="AW118" s="83">
        <v>5512.58</v>
      </c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>
        <v>0</v>
      </c>
      <c r="BI118" s="15">
        <v>0</v>
      </c>
      <c r="BJ118" s="15"/>
      <c r="BK118" s="15"/>
      <c r="BL118" s="15"/>
      <c r="BM118" s="15"/>
      <c r="BN118" s="133">
        <f t="shared" si="122"/>
        <v>0</v>
      </c>
    </row>
    <row r="119" spans="1:67" x14ac:dyDescent="0.2">
      <c r="A119" s="161"/>
      <c r="B119" s="168" t="s">
        <v>434</v>
      </c>
      <c r="C119" s="81"/>
      <c r="D119" s="81"/>
      <c r="E119" s="81"/>
      <c r="F119" s="81"/>
      <c r="G119" s="81"/>
      <c r="H119" s="81"/>
      <c r="I119" s="91" t="s">
        <v>435</v>
      </c>
      <c r="J119" s="92" t="s">
        <v>38</v>
      </c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83">
        <f t="shared" si="123"/>
        <v>0</v>
      </c>
      <c r="AP119" s="93">
        <v>34000</v>
      </c>
      <c r="AQ119" s="93"/>
      <c r="AR119" s="83">
        <f t="shared" si="124"/>
        <v>4512.5754860972856</v>
      </c>
      <c r="AS119" s="83"/>
      <c r="AT119" s="83">
        <v>34000</v>
      </c>
      <c r="AU119" s="83"/>
      <c r="AV119" s="83"/>
      <c r="AW119" s="83">
        <v>0</v>
      </c>
      <c r="AX119" s="15"/>
      <c r="AY119" s="15"/>
      <c r="AZ119" s="15"/>
      <c r="BA119" s="15"/>
      <c r="BB119" s="15"/>
      <c r="BC119" s="15"/>
      <c r="BD119" s="15">
        <f t="shared" si="126"/>
        <v>0</v>
      </c>
      <c r="BE119" s="15">
        <f t="shared" si="127"/>
        <v>0</v>
      </c>
      <c r="BF119" s="15">
        <f t="shared" si="128"/>
        <v>0</v>
      </c>
      <c r="BG119" s="15"/>
      <c r="BH119" s="15">
        <v>5630</v>
      </c>
      <c r="BI119" s="15">
        <f>SUM(BI120)</f>
        <v>2208.62</v>
      </c>
      <c r="BJ119" s="15">
        <v>5800</v>
      </c>
      <c r="BK119" s="15">
        <v>5800</v>
      </c>
      <c r="BL119" s="15"/>
      <c r="BM119" s="15"/>
      <c r="BN119" s="133">
        <f t="shared" si="122"/>
        <v>5630</v>
      </c>
    </row>
    <row r="120" spans="1:67" x14ac:dyDescent="0.2">
      <c r="A120" s="162"/>
      <c r="B120" s="170"/>
      <c r="C120" s="94"/>
      <c r="D120" s="94"/>
      <c r="E120" s="94"/>
      <c r="F120" s="94"/>
      <c r="G120" s="94"/>
      <c r="H120" s="94"/>
      <c r="I120" s="82">
        <v>3</v>
      </c>
      <c r="J120" s="38" t="s">
        <v>8</v>
      </c>
      <c r="K120" s="83">
        <f t="shared" si="139"/>
        <v>13210.38</v>
      </c>
      <c r="L120" s="83">
        <f t="shared" si="139"/>
        <v>11000</v>
      </c>
      <c r="M120" s="83">
        <f t="shared" si="139"/>
        <v>11000</v>
      </c>
      <c r="N120" s="83">
        <f t="shared" si="139"/>
        <v>13000</v>
      </c>
      <c r="O120" s="83">
        <f t="shared" si="139"/>
        <v>13000</v>
      </c>
      <c r="P120" s="83">
        <f t="shared" si="139"/>
        <v>10000</v>
      </c>
      <c r="Q120" s="83">
        <f t="shared" si="139"/>
        <v>10000</v>
      </c>
      <c r="R120" s="83">
        <f t="shared" si="139"/>
        <v>4750.33</v>
      </c>
      <c r="S120" s="83">
        <f t="shared" si="139"/>
        <v>10000</v>
      </c>
      <c r="T120" s="83">
        <f t="shared" si="139"/>
        <v>4705.82</v>
      </c>
      <c r="U120" s="83">
        <f t="shared" si="139"/>
        <v>0</v>
      </c>
      <c r="V120" s="83">
        <f t="shared" si="139"/>
        <v>100</v>
      </c>
      <c r="W120" s="83">
        <f t="shared" si="139"/>
        <v>10000</v>
      </c>
      <c r="X120" s="83">
        <f t="shared" si="139"/>
        <v>20000</v>
      </c>
      <c r="Y120" s="83">
        <f t="shared" si="139"/>
        <v>8000</v>
      </c>
      <c r="Z120" s="83">
        <f t="shared" si="139"/>
        <v>11000</v>
      </c>
      <c r="AA120" s="83">
        <f t="shared" si="139"/>
        <v>10000</v>
      </c>
      <c r="AB120" s="83">
        <f t="shared" si="139"/>
        <v>6404.21</v>
      </c>
      <c r="AC120" s="83">
        <f t="shared" si="139"/>
        <v>13000</v>
      </c>
      <c r="AD120" s="83">
        <f t="shared" si="139"/>
        <v>20000</v>
      </c>
      <c r="AE120" s="83">
        <f t="shared" si="139"/>
        <v>0</v>
      </c>
      <c r="AF120" s="83">
        <f t="shared" si="140"/>
        <v>0</v>
      </c>
      <c r="AG120" s="83">
        <f t="shared" si="140"/>
        <v>20000</v>
      </c>
      <c r="AH120" s="83">
        <f t="shared" si="140"/>
        <v>15827.68</v>
      </c>
      <c r="AI120" s="83">
        <f t="shared" si="140"/>
        <v>20000</v>
      </c>
      <c r="AJ120" s="83">
        <f t="shared" si="140"/>
        <v>8448.85</v>
      </c>
      <c r="AK120" s="83">
        <f t="shared" si="140"/>
        <v>20000</v>
      </c>
      <c r="AL120" s="83">
        <f t="shared" si="140"/>
        <v>0</v>
      </c>
      <c r="AM120" s="83">
        <f t="shared" si="140"/>
        <v>0</v>
      </c>
      <c r="AN120" s="83">
        <f t="shared" si="140"/>
        <v>20000</v>
      </c>
      <c r="AO120" s="83">
        <f t="shared" si="123"/>
        <v>2654.4561682925209</v>
      </c>
      <c r="AP120" s="83">
        <f t="shared" si="140"/>
        <v>34000</v>
      </c>
      <c r="AQ120" s="83">
        <f t="shared" si="140"/>
        <v>0</v>
      </c>
      <c r="AR120" s="83">
        <f t="shared" si="124"/>
        <v>4512.5754860972856</v>
      </c>
      <c r="AS120" s="83"/>
      <c r="AT120" s="83">
        <f t="shared" ref="AT120:AV121" si="147">SUM(AT121)</f>
        <v>2107.5500000000002</v>
      </c>
      <c r="AU120" s="83">
        <f t="shared" si="147"/>
        <v>1000</v>
      </c>
      <c r="AV120" s="83">
        <f t="shared" si="147"/>
        <v>0</v>
      </c>
      <c r="AW120" s="83">
        <f t="shared" ref="AW120:AW127" si="148">SUM(AR120+AU120-AV120)</f>
        <v>5512.5754860972856</v>
      </c>
      <c r="AX120" s="15"/>
      <c r="AY120" s="15"/>
      <c r="AZ120" s="15"/>
      <c r="BA120" s="15"/>
      <c r="BB120" s="15"/>
      <c r="BC120" s="15"/>
      <c r="BD120" s="15">
        <f t="shared" si="126"/>
        <v>0</v>
      </c>
      <c r="BE120" s="15">
        <f t="shared" si="127"/>
        <v>5512.5754860972856</v>
      </c>
      <c r="BF120" s="15">
        <f t="shared" si="128"/>
        <v>0</v>
      </c>
      <c r="BG120" s="15">
        <f t="shared" ref="BG120:BN121" si="149">SUM(BG121)</f>
        <v>2543.98</v>
      </c>
      <c r="BH120" s="15">
        <f t="shared" si="149"/>
        <v>5630</v>
      </c>
      <c r="BI120" s="15">
        <f t="shared" si="149"/>
        <v>2208.62</v>
      </c>
      <c r="BJ120" s="15">
        <f t="shared" si="149"/>
        <v>0</v>
      </c>
      <c r="BK120" s="15">
        <f t="shared" si="149"/>
        <v>0</v>
      </c>
      <c r="BL120" s="15">
        <f t="shared" si="149"/>
        <v>4930</v>
      </c>
      <c r="BM120" s="15">
        <f t="shared" si="149"/>
        <v>0</v>
      </c>
      <c r="BN120" s="15">
        <f t="shared" si="149"/>
        <v>10560</v>
      </c>
    </row>
    <row r="121" spans="1:67" x14ac:dyDescent="0.2">
      <c r="A121" s="162"/>
      <c r="B121" s="172" t="s">
        <v>437</v>
      </c>
      <c r="C121" s="94"/>
      <c r="D121" s="94"/>
      <c r="E121" s="94"/>
      <c r="F121" s="94"/>
      <c r="G121" s="94"/>
      <c r="H121" s="94"/>
      <c r="I121" s="82">
        <v>34</v>
      </c>
      <c r="J121" s="38" t="s">
        <v>17</v>
      </c>
      <c r="K121" s="83">
        <f t="shared" si="139"/>
        <v>13210.38</v>
      </c>
      <c r="L121" s="83">
        <f t="shared" si="139"/>
        <v>11000</v>
      </c>
      <c r="M121" s="83">
        <f t="shared" si="139"/>
        <v>11000</v>
      </c>
      <c r="N121" s="83">
        <f t="shared" si="139"/>
        <v>13000</v>
      </c>
      <c r="O121" s="83">
        <f t="shared" si="139"/>
        <v>13000</v>
      </c>
      <c r="P121" s="83">
        <f t="shared" si="139"/>
        <v>10000</v>
      </c>
      <c r="Q121" s="83">
        <f t="shared" si="139"/>
        <v>10000</v>
      </c>
      <c r="R121" s="83">
        <f t="shared" si="139"/>
        <v>4750.33</v>
      </c>
      <c r="S121" s="83">
        <f t="shared" si="139"/>
        <v>10000</v>
      </c>
      <c r="T121" s="83">
        <f t="shared" si="139"/>
        <v>4705.82</v>
      </c>
      <c r="U121" s="83">
        <f t="shared" si="139"/>
        <v>0</v>
      </c>
      <c r="V121" s="83">
        <f t="shared" si="139"/>
        <v>100</v>
      </c>
      <c r="W121" s="83">
        <f t="shared" si="139"/>
        <v>10000</v>
      </c>
      <c r="X121" s="83">
        <f t="shared" si="139"/>
        <v>20000</v>
      </c>
      <c r="Y121" s="83">
        <f t="shared" si="139"/>
        <v>8000</v>
      </c>
      <c r="Z121" s="83">
        <f t="shared" si="139"/>
        <v>11000</v>
      </c>
      <c r="AA121" s="83">
        <f t="shared" si="139"/>
        <v>10000</v>
      </c>
      <c r="AB121" s="83">
        <f t="shared" si="139"/>
        <v>6404.21</v>
      </c>
      <c r="AC121" s="83">
        <f>SUM(AC122)</f>
        <v>13000</v>
      </c>
      <c r="AD121" s="83">
        <f t="shared" si="139"/>
        <v>20000</v>
      </c>
      <c r="AE121" s="83">
        <f t="shared" si="139"/>
        <v>0</v>
      </c>
      <c r="AF121" s="83">
        <f t="shared" si="140"/>
        <v>0</v>
      </c>
      <c r="AG121" s="83">
        <f t="shared" si="140"/>
        <v>20000</v>
      </c>
      <c r="AH121" s="83">
        <f t="shared" si="140"/>
        <v>15827.68</v>
      </c>
      <c r="AI121" s="83">
        <f t="shared" si="140"/>
        <v>20000</v>
      </c>
      <c r="AJ121" s="83">
        <f t="shared" si="140"/>
        <v>8448.85</v>
      </c>
      <c r="AK121" s="83">
        <f t="shared" si="140"/>
        <v>20000</v>
      </c>
      <c r="AL121" s="83">
        <f t="shared" si="140"/>
        <v>0</v>
      </c>
      <c r="AM121" s="83">
        <f t="shared" si="140"/>
        <v>0</v>
      </c>
      <c r="AN121" s="83">
        <f t="shared" si="140"/>
        <v>20000</v>
      </c>
      <c r="AO121" s="83">
        <f t="shared" si="123"/>
        <v>2654.4561682925209</v>
      </c>
      <c r="AP121" s="83">
        <f t="shared" si="140"/>
        <v>34000</v>
      </c>
      <c r="AQ121" s="83"/>
      <c r="AR121" s="83">
        <f t="shared" si="124"/>
        <v>4512.5754860972856</v>
      </c>
      <c r="AS121" s="83"/>
      <c r="AT121" s="83">
        <f t="shared" si="147"/>
        <v>2107.5500000000002</v>
      </c>
      <c r="AU121" s="83">
        <f t="shared" si="147"/>
        <v>1000</v>
      </c>
      <c r="AV121" s="83">
        <f t="shared" si="147"/>
        <v>0</v>
      </c>
      <c r="AW121" s="83">
        <f t="shared" si="148"/>
        <v>5512.5754860972856</v>
      </c>
      <c r="AX121" s="15"/>
      <c r="AY121" s="15"/>
      <c r="AZ121" s="15"/>
      <c r="BA121" s="15"/>
      <c r="BB121" s="15"/>
      <c r="BC121" s="15"/>
      <c r="BD121" s="15">
        <f t="shared" si="126"/>
        <v>0</v>
      </c>
      <c r="BE121" s="15">
        <f t="shared" si="127"/>
        <v>5512.5754860972856</v>
      </c>
      <c r="BF121" s="15">
        <f t="shared" si="128"/>
        <v>0</v>
      </c>
      <c r="BG121" s="15">
        <f t="shared" si="149"/>
        <v>2543.98</v>
      </c>
      <c r="BH121" s="15">
        <f t="shared" si="149"/>
        <v>5630</v>
      </c>
      <c r="BI121" s="15">
        <f t="shared" si="149"/>
        <v>2208.62</v>
      </c>
      <c r="BJ121" s="15">
        <f t="shared" si="149"/>
        <v>0</v>
      </c>
      <c r="BK121" s="15">
        <f t="shared" si="149"/>
        <v>0</v>
      </c>
      <c r="BL121" s="15">
        <f t="shared" si="149"/>
        <v>4930</v>
      </c>
      <c r="BM121" s="15">
        <f t="shared" si="149"/>
        <v>0</v>
      </c>
      <c r="BN121" s="15">
        <f t="shared" si="149"/>
        <v>10560</v>
      </c>
    </row>
    <row r="122" spans="1:67" x14ac:dyDescent="0.2">
      <c r="A122" s="161"/>
      <c r="B122" s="168"/>
      <c r="C122" s="81"/>
      <c r="D122" s="81"/>
      <c r="E122" s="81"/>
      <c r="F122" s="81"/>
      <c r="G122" s="81"/>
      <c r="H122" s="81"/>
      <c r="I122" s="91">
        <v>343</v>
      </c>
      <c r="J122" s="92" t="s">
        <v>103</v>
      </c>
      <c r="K122" s="93">
        <f t="shared" si="139"/>
        <v>13210.38</v>
      </c>
      <c r="L122" s="93">
        <f t="shared" si="139"/>
        <v>11000</v>
      </c>
      <c r="M122" s="93">
        <f t="shared" si="139"/>
        <v>11000</v>
      </c>
      <c r="N122" s="93">
        <f t="shared" ref="N122:AJ122" si="150">SUM(N123:N123)</f>
        <v>13000</v>
      </c>
      <c r="O122" s="93">
        <f t="shared" si="150"/>
        <v>13000</v>
      </c>
      <c r="P122" s="93">
        <f t="shared" si="150"/>
        <v>10000</v>
      </c>
      <c r="Q122" s="93">
        <f t="shared" si="150"/>
        <v>10000</v>
      </c>
      <c r="R122" s="93">
        <f t="shared" si="150"/>
        <v>4750.33</v>
      </c>
      <c r="S122" s="93">
        <f t="shared" si="150"/>
        <v>10000</v>
      </c>
      <c r="T122" s="93">
        <f t="shared" si="150"/>
        <v>4705.82</v>
      </c>
      <c r="U122" s="93">
        <f t="shared" si="150"/>
        <v>0</v>
      </c>
      <c r="V122" s="93">
        <f t="shared" si="150"/>
        <v>100</v>
      </c>
      <c r="W122" s="93">
        <f t="shared" si="150"/>
        <v>10000</v>
      </c>
      <c r="X122" s="93">
        <f t="shared" si="150"/>
        <v>20000</v>
      </c>
      <c r="Y122" s="93">
        <f t="shared" si="150"/>
        <v>8000</v>
      </c>
      <c r="Z122" s="93">
        <f t="shared" si="150"/>
        <v>11000</v>
      </c>
      <c r="AA122" s="93">
        <f t="shared" si="150"/>
        <v>10000</v>
      </c>
      <c r="AB122" s="93">
        <f t="shared" si="150"/>
        <v>6404.21</v>
      </c>
      <c r="AC122" s="93">
        <f>SUM(AC123:AC123)</f>
        <v>13000</v>
      </c>
      <c r="AD122" s="93">
        <f>SUM(AD123:AD123)</f>
        <v>20000</v>
      </c>
      <c r="AE122" s="93">
        <f t="shared" si="150"/>
        <v>0</v>
      </c>
      <c r="AF122" s="93">
        <f t="shared" si="150"/>
        <v>0</v>
      </c>
      <c r="AG122" s="93">
        <f t="shared" si="150"/>
        <v>20000</v>
      </c>
      <c r="AH122" s="93">
        <f t="shared" si="150"/>
        <v>15827.68</v>
      </c>
      <c r="AI122" s="93">
        <f t="shared" si="150"/>
        <v>20000</v>
      </c>
      <c r="AJ122" s="93">
        <f t="shared" si="150"/>
        <v>8448.85</v>
      </c>
      <c r="AK122" s="93">
        <f>SUM(AK123:AK125)</f>
        <v>20000</v>
      </c>
      <c r="AL122" s="93">
        <f t="shared" ref="AL122:AP122" si="151">SUM(AL123:AL125)</f>
        <v>0</v>
      </c>
      <c r="AM122" s="93">
        <f t="shared" si="151"/>
        <v>0</v>
      </c>
      <c r="AN122" s="93">
        <f t="shared" si="151"/>
        <v>20000</v>
      </c>
      <c r="AO122" s="83">
        <f t="shared" si="123"/>
        <v>2654.4561682925209</v>
      </c>
      <c r="AP122" s="93">
        <f t="shared" si="151"/>
        <v>34000</v>
      </c>
      <c r="AQ122" s="93"/>
      <c r="AR122" s="83">
        <f t="shared" si="124"/>
        <v>4512.5754860972856</v>
      </c>
      <c r="AS122" s="83"/>
      <c r="AT122" s="83">
        <f t="shared" ref="AT122" si="152">SUM(AT123:AT125)</f>
        <v>2107.5500000000002</v>
      </c>
      <c r="AU122" s="83">
        <f t="shared" ref="AU122:AV122" si="153">SUM(AU123:AU125)</f>
        <v>1000</v>
      </c>
      <c r="AV122" s="83">
        <f t="shared" si="153"/>
        <v>0</v>
      </c>
      <c r="AW122" s="83">
        <f t="shared" si="148"/>
        <v>5512.5754860972856</v>
      </c>
      <c r="AX122" s="15"/>
      <c r="AY122" s="15"/>
      <c r="AZ122" s="15"/>
      <c r="BA122" s="15"/>
      <c r="BB122" s="15"/>
      <c r="BC122" s="15"/>
      <c r="BD122" s="15">
        <f t="shared" si="126"/>
        <v>0</v>
      </c>
      <c r="BE122" s="15">
        <f t="shared" si="127"/>
        <v>5512.5754860972856</v>
      </c>
      <c r="BF122" s="15">
        <f t="shared" si="128"/>
        <v>0</v>
      </c>
      <c r="BG122" s="15">
        <f>SUM(BG123:BG125)</f>
        <v>2543.98</v>
      </c>
      <c r="BH122" s="15">
        <f>SUM(BH123:BH125)</f>
        <v>5630</v>
      </c>
      <c r="BI122" s="15">
        <f t="shared" ref="BI122:BN122" si="154">SUM(BI123:BI125)</f>
        <v>2208.62</v>
      </c>
      <c r="BJ122" s="15">
        <f t="shared" si="154"/>
        <v>0</v>
      </c>
      <c r="BK122" s="15">
        <f t="shared" si="154"/>
        <v>0</v>
      </c>
      <c r="BL122" s="15">
        <f t="shared" si="154"/>
        <v>4930</v>
      </c>
      <c r="BM122" s="15">
        <f t="shared" si="154"/>
        <v>0</v>
      </c>
      <c r="BN122" s="15">
        <f t="shared" si="154"/>
        <v>10560</v>
      </c>
    </row>
    <row r="123" spans="1:67" x14ac:dyDescent="0.2">
      <c r="A123" s="161"/>
      <c r="B123" s="168"/>
      <c r="C123" s="81"/>
      <c r="D123" s="81"/>
      <c r="E123" s="81"/>
      <c r="F123" s="81"/>
      <c r="G123" s="81"/>
      <c r="H123" s="81"/>
      <c r="I123" s="91">
        <v>34311</v>
      </c>
      <c r="J123" s="92" t="s">
        <v>357</v>
      </c>
      <c r="K123" s="93">
        <v>13210.38</v>
      </c>
      <c r="L123" s="93">
        <v>11000</v>
      </c>
      <c r="M123" s="93">
        <v>11000</v>
      </c>
      <c r="N123" s="93">
        <v>13000</v>
      </c>
      <c r="O123" s="93">
        <v>13000</v>
      </c>
      <c r="P123" s="93">
        <v>10000</v>
      </c>
      <c r="Q123" s="93">
        <v>10000</v>
      </c>
      <c r="R123" s="93">
        <v>4750.33</v>
      </c>
      <c r="S123" s="93">
        <v>10000</v>
      </c>
      <c r="T123" s="93">
        <v>4705.82</v>
      </c>
      <c r="U123" s="93"/>
      <c r="V123" s="83">
        <f t="shared" si="130"/>
        <v>100</v>
      </c>
      <c r="W123" s="93">
        <v>10000</v>
      </c>
      <c r="X123" s="93">
        <v>20000</v>
      </c>
      <c r="Y123" s="93">
        <v>8000</v>
      </c>
      <c r="Z123" s="93">
        <v>11000</v>
      </c>
      <c r="AA123" s="93">
        <v>10000</v>
      </c>
      <c r="AB123" s="93">
        <v>6404.21</v>
      </c>
      <c r="AC123" s="93">
        <v>13000</v>
      </c>
      <c r="AD123" s="93">
        <v>20000</v>
      </c>
      <c r="AE123" s="93"/>
      <c r="AF123" s="93"/>
      <c r="AG123" s="96">
        <f>SUM(AD123+AE123-AF123)</f>
        <v>20000</v>
      </c>
      <c r="AH123" s="93">
        <v>15827.68</v>
      </c>
      <c r="AI123" s="93">
        <v>20000</v>
      </c>
      <c r="AJ123" s="15">
        <v>8448.85</v>
      </c>
      <c r="AK123" s="93">
        <v>20000</v>
      </c>
      <c r="AL123" s="93"/>
      <c r="AM123" s="93"/>
      <c r="AN123" s="15">
        <f t="shared" si="129"/>
        <v>20000</v>
      </c>
      <c r="AO123" s="83">
        <f t="shared" si="123"/>
        <v>2654.4561682925209</v>
      </c>
      <c r="AP123" s="15">
        <v>15000</v>
      </c>
      <c r="AQ123" s="15"/>
      <c r="AR123" s="83">
        <f t="shared" si="124"/>
        <v>1990.8421262193906</v>
      </c>
      <c r="AS123" s="83">
        <v>1936.27</v>
      </c>
      <c r="AT123" s="83">
        <v>1936.27</v>
      </c>
      <c r="AU123" s="83">
        <v>1000</v>
      </c>
      <c r="AV123" s="83"/>
      <c r="AW123" s="83">
        <f t="shared" si="148"/>
        <v>2990.8421262193906</v>
      </c>
      <c r="AX123" s="15"/>
      <c r="AY123" s="15"/>
      <c r="AZ123" s="15">
        <v>2990.84</v>
      </c>
      <c r="BA123" s="15"/>
      <c r="BB123" s="15"/>
      <c r="BC123" s="15"/>
      <c r="BD123" s="15">
        <f t="shared" si="126"/>
        <v>2990.84</v>
      </c>
      <c r="BE123" s="15">
        <f t="shared" si="127"/>
        <v>2.126219390447659E-3</v>
      </c>
      <c r="BF123" s="15">
        <f t="shared" si="128"/>
        <v>-2990.84</v>
      </c>
      <c r="BG123" s="15">
        <v>2309.71</v>
      </c>
      <c r="BH123" s="15">
        <v>3000</v>
      </c>
      <c r="BI123" s="15">
        <v>1446.34</v>
      </c>
      <c r="BJ123" s="15"/>
      <c r="BK123" s="15"/>
      <c r="BL123" s="15">
        <v>2300</v>
      </c>
      <c r="BM123" s="15"/>
      <c r="BN123" s="133">
        <f t="shared" si="122"/>
        <v>5300</v>
      </c>
      <c r="BO123" s="5">
        <v>2298.2399999999998</v>
      </c>
    </row>
    <row r="124" spans="1:67" x14ac:dyDescent="0.2">
      <c r="A124" s="161"/>
      <c r="B124" s="168"/>
      <c r="C124" s="81"/>
      <c r="D124" s="81"/>
      <c r="E124" s="81"/>
      <c r="F124" s="81"/>
      <c r="G124" s="81"/>
      <c r="H124" s="81"/>
      <c r="I124" s="91">
        <v>34312</v>
      </c>
      <c r="J124" s="92" t="s">
        <v>415</v>
      </c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8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6"/>
      <c r="AH124" s="93"/>
      <c r="AI124" s="93"/>
      <c r="AJ124" s="15"/>
      <c r="AK124" s="93"/>
      <c r="AL124" s="93"/>
      <c r="AM124" s="93"/>
      <c r="AN124" s="15"/>
      <c r="AO124" s="83">
        <f t="shared" si="123"/>
        <v>0</v>
      </c>
      <c r="AP124" s="15">
        <v>18000</v>
      </c>
      <c r="AQ124" s="15"/>
      <c r="AR124" s="83">
        <f t="shared" si="124"/>
        <v>2389.0105514632687</v>
      </c>
      <c r="AS124" s="83">
        <v>146.74</v>
      </c>
      <c r="AT124" s="83">
        <v>146.74</v>
      </c>
      <c r="AU124" s="83"/>
      <c r="AV124" s="83"/>
      <c r="AW124" s="83">
        <f t="shared" si="148"/>
        <v>2389.0105514632687</v>
      </c>
      <c r="AX124" s="15"/>
      <c r="AY124" s="15"/>
      <c r="AZ124" s="15">
        <v>2389.0100000000002</v>
      </c>
      <c r="BA124" s="15"/>
      <c r="BB124" s="15"/>
      <c r="BC124" s="15"/>
      <c r="BD124" s="15">
        <f t="shared" si="126"/>
        <v>2389.0100000000002</v>
      </c>
      <c r="BE124" s="15">
        <f t="shared" si="127"/>
        <v>5.51463268493535E-4</v>
      </c>
      <c r="BF124" s="15">
        <f t="shared" si="128"/>
        <v>-2389.0100000000002</v>
      </c>
      <c r="BG124" s="15">
        <v>195.86</v>
      </c>
      <c r="BH124" s="15">
        <v>2500</v>
      </c>
      <c r="BI124" s="15">
        <v>716.86</v>
      </c>
      <c r="BJ124" s="15"/>
      <c r="BK124" s="15"/>
      <c r="BL124" s="15">
        <v>2500</v>
      </c>
      <c r="BM124" s="15"/>
      <c r="BN124" s="133">
        <f t="shared" si="122"/>
        <v>5000</v>
      </c>
      <c r="BO124" s="5">
        <v>808.31</v>
      </c>
    </row>
    <row r="125" spans="1:67" x14ac:dyDescent="0.2">
      <c r="A125" s="161"/>
      <c r="B125" s="168"/>
      <c r="C125" s="81"/>
      <c r="D125" s="81"/>
      <c r="E125" s="81"/>
      <c r="F125" s="81"/>
      <c r="G125" s="81"/>
      <c r="H125" s="81"/>
      <c r="I125" s="91">
        <v>34315</v>
      </c>
      <c r="J125" s="92" t="s">
        <v>416</v>
      </c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8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6"/>
      <c r="AH125" s="93"/>
      <c r="AI125" s="93"/>
      <c r="AJ125" s="15"/>
      <c r="AK125" s="93"/>
      <c r="AL125" s="93"/>
      <c r="AM125" s="93"/>
      <c r="AN125" s="15"/>
      <c r="AO125" s="83">
        <f t="shared" si="123"/>
        <v>0</v>
      </c>
      <c r="AP125" s="15">
        <v>1000</v>
      </c>
      <c r="AQ125" s="15"/>
      <c r="AR125" s="83">
        <f t="shared" si="124"/>
        <v>132.72280841462606</v>
      </c>
      <c r="AS125" s="83">
        <v>24.54</v>
      </c>
      <c r="AT125" s="83">
        <v>24.54</v>
      </c>
      <c r="AU125" s="83"/>
      <c r="AV125" s="83"/>
      <c r="AW125" s="83">
        <f t="shared" si="148"/>
        <v>132.72280841462606</v>
      </c>
      <c r="AX125" s="15"/>
      <c r="AY125" s="15"/>
      <c r="AZ125" s="15">
        <v>132.72</v>
      </c>
      <c r="BA125" s="15"/>
      <c r="BB125" s="15"/>
      <c r="BC125" s="15"/>
      <c r="BD125" s="15">
        <f t="shared" si="126"/>
        <v>132.72</v>
      </c>
      <c r="BE125" s="15">
        <f t="shared" si="127"/>
        <v>2.8084146260596299E-3</v>
      </c>
      <c r="BF125" s="15">
        <f t="shared" si="128"/>
        <v>-132.72</v>
      </c>
      <c r="BG125" s="15">
        <v>38.409999999999997</v>
      </c>
      <c r="BH125" s="15">
        <v>130</v>
      </c>
      <c r="BI125" s="15">
        <v>45.42</v>
      </c>
      <c r="BJ125" s="15"/>
      <c r="BK125" s="15"/>
      <c r="BL125" s="15">
        <v>130</v>
      </c>
      <c r="BM125" s="15"/>
      <c r="BN125" s="133">
        <f t="shared" si="122"/>
        <v>260</v>
      </c>
      <c r="BO125" s="5">
        <v>80.86</v>
      </c>
    </row>
    <row r="126" spans="1:67" x14ac:dyDescent="0.2">
      <c r="A126" s="161" t="s">
        <v>126</v>
      </c>
      <c r="B126" s="165"/>
      <c r="C126" s="81"/>
      <c r="D126" s="81"/>
      <c r="E126" s="81"/>
      <c r="F126" s="81"/>
      <c r="G126" s="81"/>
      <c r="H126" s="81"/>
      <c r="I126" s="91" t="s">
        <v>33</v>
      </c>
      <c r="J126" s="92" t="s">
        <v>32</v>
      </c>
      <c r="K126" s="93">
        <f t="shared" ref="K126:AL126" si="155">SUM(K127)</f>
        <v>17615</v>
      </c>
      <c r="L126" s="93">
        <f t="shared" si="155"/>
        <v>0</v>
      </c>
      <c r="M126" s="93">
        <f t="shared" si="155"/>
        <v>0</v>
      </c>
      <c r="N126" s="93">
        <f t="shared" si="155"/>
        <v>36000</v>
      </c>
      <c r="O126" s="93">
        <f t="shared" si="155"/>
        <v>36000</v>
      </c>
      <c r="P126" s="93">
        <f t="shared" si="155"/>
        <v>55000</v>
      </c>
      <c r="Q126" s="93">
        <f t="shared" si="155"/>
        <v>55000</v>
      </c>
      <c r="R126" s="93">
        <f t="shared" si="155"/>
        <v>15657</v>
      </c>
      <c r="S126" s="93" t="e">
        <f t="shared" si="155"/>
        <v>#REF!</v>
      </c>
      <c r="T126" s="93" t="e">
        <f t="shared" si="155"/>
        <v>#REF!</v>
      </c>
      <c r="U126" s="93" t="e">
        <f t="shared" si="155"/>
        <v>#REF!</v>
      </c>
      <c r="V126" s="93" t="e">
        <f t="shared" si="155"/>
        <v>#DIV/0!</v>
      </c>
      <c r="W126" s="93">
        <f t="shared" si="155"/>
        <v>110020</v>
      </c>
      <c r="X126" s="93">
        <f t="shared" si="155"/>
        <v>230000</v>
      </c>
      <c r="Y126" s="93">
        <f t="shared" si="155"/>
        <v>375000</v>
      </c>
      <c r="Z126" s="93">
        <f t="shared" si="155"/>
        <v>415000</v>
      </c>
      <c r="AA126" s="93">
        <f t="shared" si="155"/>
        <v>282000</v>
      </c>
      <c r="AB126" s="93">
        <f t="shared" si="155"/>
        <v>82653.649999999994</v>
      </c>
      <c r="AC126" s="93">
        <f t="shared" si="155"/>
        <v>590000</v>
      </c>
      <c r="AD126" s="93">
        <f t="shared" si="155"/>
        <v>390000</v>
      </c>
      <c r="AE126" s="93">
        <f t="shared" si="155"/>
        <v>0</v>
      </c>
      <c r="AF126" s="93">
        <f t="shared" si="155"/>
        <v>0</v>
      </c>
      <c r="AG126" s="93">
        <f t="shared" si="155"/>
        <v>390000</v>
      </c>
      <c r="AH126" s="93">
        <f t="shared" si="155"/>
        <v>154491.43</v>
      </c>
      <c r="AI126" s="93">
        <f t="shared" si="155"/>
        <v>207000</v>
      </c>
      <c r="AJ126" s="93">
        <f t="shared" si="155"/>
        <v>14429.98</v>
      </c>
      <c r="AK126" s="93">
        <f t="shared" si="155"/>
        <v>315000</v>
      </c>
      <c r="AL126" s="93">
        <f t="shared" si="155"/>
        <v>75000</v>
      </c>
      <c r="AM126" s="93">
        <f t="shared" ref="AM126:AQ126" si="156">SUM(AM127)</f>
        <v>200000</v>
      </c>
      <c r="AN126" s="93">
        <f t="shared" si="156"/>
        <v>190000</v>
      </c>
      <c r="AO126" s="83">
        <f t="shared" si="123"/>
        <v>25217.333598778951</v>
      </c>
      <c r="AP126" s="93">
        <f t="shared" si="156"/>
        <v>315000</v>
      </c>
      <c r="AQ126" s="93">
        <f t="shared" si="156"/>
        <v>0</v>
      </c>
      <c r="AR126" s="83">
        <f t="shared" si="124"/>
        <v>41807.684650607203</v>
      </c>
      <c r="AS126" s="83"/>
      <c r="AT126" s="83">
        <f t="shared" ref="AT126:AV126" si="157">SUM(AT127)</f>
        <v>24750.010000000002</v>
      </c>
      <c r="AU126" s="83">
        <f t="shared" si="157"/>
        <v>17200</v>
      </c>
      <c r="AV126" s="83">
        <f t="shared" si="157"/>
        <v>0</v>
      </c>
      <c r="AW126" s="83">
        <f t="shared" si="148"/>
        <v>59007.684650607203</v>
      </c>
      <c r="AX126" s="15"/>
      <c r="AY126" s="15"/>
      <c r="AZ126" s="15"/>
      <c r="BA126" s="15"/>
      <c r="BB126" s="15"/>
      <c r="BC126" s="15"/>
      <c r="BD126" s="15">
        <f t="shared" si="126"/>
        <v>0</v>
      </c>
      <c r="BE126" s="15">
        <f t="shared" si="127"/>
        <v>59007.684650607203</v>
      </c>
      <c r="BF126" s="15">
        <f t="shared" si="128"/>
        <v>0</v>
      </c>
      <c r="BG126" s="15">
        <f>SUM(BG133)</f>
        <v>76776.03</v>
      </c>
      <c r="BH126" s="15">
        <f>SUM(BH133)</f>
        <v>52000</v>
      </c>
      <c r="BI126" s="15">
        <f t="shared" ref="BI126:BN126" si="158">SUM(BI133)</f>
        <v>1800</v>
      </c>
      <c r="BJ126" s="15">
        <f t="shared" si="158"/>
        <v>2000</v>
      </c>
      <c r="BK126" s="15">
        <f t="shared" si="158"/>
        <v>2000</v>
      </c>
      <c r="BL126" s="15">
        <f t="shared" si="158"/>
        <v>42000</v>
      </c>
      <c r="BM126" s="15">
        <f t="shared" si="158"/>
        <v>2000</v>
      </c>
      <c r="BN126" s="15">
        <f t="shared" si="158"/>
        <v>92000</v>
      </c>
    </row>
    <row r="127" spans="1:67" x14ac:dyDescent="0.2">
      <c r="A127" s="161"/>
      <c r="B127" s="165"/>
      <c r="C127" s="81"/>
      <c r="D127" s="81"/>
      <c r="E127" s="81"/>
      <c r="F127" s="81"/>
      <c r="G127" s="81"/>
      <c r="H127" s="81"/>
      <c r="I127" s="91" t="s">
        <v>114</v>
      </c>
      <c r="J127" s="92"/>
      <c r="K127" s="93">
        <f t="shared" ref="K127:AQ127" si="159">SUM(K133)</f>
        <v>17615</v>
      </c>
      <c r="L127" s="93">
        <f t="shared" si="159"/>
        <v>0</v>
      </c>
      <c r="M127" s="93">
        <f t="shared" si="159"/>
        <v>0</v>
      </c>
      <c r="N127" s="93">
        <f t="shared" si="159"/>
        <v>36000</v>
      </c>
      <c r="O127" s="93">
        <f t="shared" si="159"/>
        <v>36000</v>
      </c>
      <c r="P127" s="93">
        <f t="shared" si="159"/>
        <v>55000</v>
      </c>
      <c r="Q127" s="93">
        <f t="shared" si="159"/>
        <v>55000</v>
      </c>
      <c r="R127" s="93">
        <f t="shared" si="159"/>
        <v>15657</v>
      </c>
      <c r="S127" s="93" t="e">
        <f t="shared" si="159"/>
        <v>#REF!</v>
      </c>
      <c r="T127" s="93" t="e">
        <f t="shared" si="159"/>
        <v>#REF!</v>
      </c>
      <c r="U127" s="93" t="e">
        <f t="shared" si="159"/>
        <v>#REF!</v>
      </c>
      <c r="V127" s="93" t="e">
        <f t="shared" si="159"/>
        <v>#DIV/0!</v>
      </c>
      <c r="W127" s="93">
        <f t="shared" si="159"/>
        <v>110020</v>
      </c>
      <c r="X127" s="93">
        <f t="shared" si="159"/>
        <v>230000</v>
      </c>
      <c r="Y127" s="93">
        <f t="shared" si="159"/>
        <v>375000</v>
      </c>
      <c r="Z127" s="93">
        <f t="shared" si="159"/>
        <v>415000</v>
      </c>
      <c r="AA127" s="93">
        <f t="shared" si="159"/>
        <v>282000</v>
      </c>
      <c r="AB127" s="93">
        <f t="shared" si="159"/>
        <v>82653.649999999994</v>
      </c>
      <c r="AC127" s="93">
        <f t="shared" si="159"/>
        <v>590000</v>
      </c>
      <c r="AD127" s="93">
        <f t="shared" si="159"/>
        <v>390000</v>
      </c>
      <c r="AE127" s="93">
        <f t="shared" si="159"/>
        <v>0</v>
      </c>
      <c r="AF127" s="93">
        <f t="shared" si="159"/>
        <v>0</v>
      </c>
      <c r="AG127" s="93">
        <f t="shared" si="159"/>
        <v>390000</v>
      </c>
      <c r="AH127" s="93">
        <f t="shared" si="159"/>
        <v>154491.43</v>
      </c>
      <c r="AI127" s="93">
        <f t="shared" si="159"/>
        <v>207000</v>
      </c>
      <c r="AJ127" s="93">
        <f t="shared" si="159"/>
        <v>14429.98</v>
      </c>
      <c r="AK127" s="93">
        <f t="shared" si="159"/>
        <v>315000</v>
      </c>
      <c r="AL127" s="93">
        <f t="shared" si="159"/>
        <v>75000</v>
      </c>
      <c r="AM127" s="93">
        <f t="shared" si="159"/>
        <v>200000</v>
      </c>
      <c r="AN127" s="93">
        <f t="shared" si="159"/>
        <v>190000</v>
      </c>
      <c r="AO127" s="83">
        <f t="shared" si="123"/>
        <v>25217.333598778951</v>
      </c>
      <c r="AP127" s="93">
        <f t="shared" si="159"/>
        <v>315000</v>
      </c>
      <c r="AQ127" s="93">
        <f t="shared" si="159"/>
        <v>0</v>
      </c>
      <c r="AR127" s="83">
        <f t="shared" si="124"/>
        <v>41807.684650607203</v>
      </c>
      <c r="AS127" s="83"/>
      <c r="AT127" s="83">
        <f t="shared" ref="AT127" si="160">SUM(AT133)</f>
        <v>24750.010000000002</v>
      </c>
      <c r="AU127" s="83">
        <f t="shared" ref="AU127:AV127" si="161">SUM(AU133)</f>
        <v>17200</v>
      </c>
      <c r="AV127" s="83">
        <f t="shared" si="161"/>
        <v>0</v>
      </c>
      <c r="AW127" s="83">
        <f t="shared" si="148"/>
        <v>59007.684650607203</v>
      </c>
      <c r="AX127" s="15"/>
      <c r="AY127" s="15"/>
      <c r="AZ127" s="15"/>
      <c r="BA127" s="15"/>
      <c r="BB127" s="15"/>
      <c r="BC127" s="15"/>
      <c r="BD127" s="15">
        <f t="shared" si="126"/>
        <v>0</v>
      </c>
      <c r="BE127" s="15">
        <f t="shared" si="127"/>
        <v>59007.684650607203</v>
      </c>
      <c r="BF127" s="15">
        <f t="shared" si="128"/>
        <v>0</v>
      </c>
      <c r="BG127" s="15"/>
      <c r="BH127" s="15">
        <f>SUM(BH128:BH130)</f>
        <v>38000</v>
      </c>
      <c r="BI127" s="15">
        <f t="shared" ref="BI127:BN127" si="162">SUM(BI128:BI130)</f>
        <v>1800</v>
      </c>
      <c r="BJ127" s="15">
        <f t="shared" si="162"/>
        <v>40000</v>
      </c>
      <c r="BK127" s="15">
        <f t="shared" si="162"/>
        <v>40000</v>
      </c>
      <c r="BL127" s="15">
        <f t="shared" si="162"/>
        <v>0</v>
      </c>
      <c r="BM127" s="15">
        <f t="shared" si="162"/>
        <v>0</v>
      </c>
      <c r="BN127" s="15">
        <f t="shared" si="162"/>
        <v>38000</v>
      </c>
    </row>
    <row r="128" spans="1:67" x14ac:dyDescent="0.2">
      <c r="A128" s="161"/>
      <c r="B128" s="168" t="s">
        <v>436</v>
      </c>
      <c r="C128" s="81"/>
      <c r="D128" s="90"/>
      <c r="E128" s="81"/>
      <c r="F128" s="81"/>
      <c r="G128" s="81"/>
      <c r="H128" s="81"/>
      <c r="I128" s="98" t="s">
        <v>437</v>
      </c>
      <c r="J128" s="92" t="s">
        <v>3</v>
      </c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83">
        <f t="shared" si="123"/>
        <v>0</v>
      </c>
      <c r="AP128" s="93">
        <f>SUM(AY138:AY152)</f>
        <v>0</v>
      </c>
      <c r="AQ128" s="93"/>
      <c r="AR128" s="83">
        <f t="shared" si="124"/>
        <v>0</v>
      </c>
      <c r="AS128" s="83"/>
      <c r="AT128" s="83">
        <f>SUM(BE138:BE152)</f>
        <v>59007.679301214404</v>
      </c>
      <c r="AU128" s="83"/>
      <c r="AV128" s="83">
        <f>SUM(BG138:BG152)</f>
        <v>153552.06000000003</v>
      </c>
      <c r="AW128" s="83">
        <v>40369.74</v>
      </c>
      <c r="AX128" s="15"/>
      <c r="AY128" s="15"/>
      <c r="AZ128" s="15"/>
      <c r="BA128" s="15"/>
      <c r="BB128" s="15"/>
      <c r="BC128" s="15"/>
      <c r="BD128" s="15">
        <f t="shared" si="126"/>
        <v>0</v>
      </c>
      <c r="BE128" s="15">
        <f t="shared" si="127"/>
        <v>40369.74</v>
      </c>
      <c r="BF128" s="15">
        <f t="shared" si="128"/>
        <v>0</v>
      </c>
      <c r="BG128" s="15"/>
      <c r="BH128" s="15">
        <v>3000</v>
      </c>
      <c r="BI128" s="15">
        <v>0</v>
      </c>
      <c r="BJ128" s="15">
        <v>5000</v>
      </c>
      <c r="BK128" s="15">
        <v>5000</v>
      </c>
      <c r="BL128" s="15"/>
      <c r="BM128" s="15"/>
      <c r="BN128" s="133">
        <f t="shared" si="122"/>
        <v>3000</v>
      </c>
    </row>
    <row r="129" spans="1:67" x14ac:dyDescent="0.2">
      <c r="A129" s="161"/>
      <c r="B129" s="168" t="s">
        <v>436</v>
      </c>
      <c r="C129" s="81"/>
      <c r="D129" s="90"/>
      <c r="E129" s="81"/>
      <c r="F129" s="81"/>
      <c r="G129" s="81"/>
      <c r="H129" s="81"/>
      <c r="I129" s="98" t="s">
        <v>438</v>
      </c>
      <c r="J129" s="92" t="s">
        <v>439</v>
      </c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83">
        <f t="shared" si="123"/>
        <v>0</v>
      </c>
      <c r="AP129" s="93">
        <f>SUM(BA139:BA144)</f>
        <v>6636.15</v>
      </c>
      <c r="AQ129" s="93"/>
      <c r="AR129" s="83">
        <f t="shared" si="124"/>
        <v>880.76846506072059</v>
      </c>
      <c r="AS129" s="83"/>
      <c r="AT129" s="83">
        <f t="shared" ref="AT129:AU129" si="163">SUM(BG139:BG144)</f>
        <v>35288.29</v>
      </c>
      <c r="AU129" s="83">
        <f t="shared" si="163"/>
        <v>6000</v>
      </c>
      <c r="AV129" s="83">
        <f>SUM(BJ139:BJ144)</f>
        <v>2000</v>
      </c>
      <c r="AW129" s="83">
        <v>0</v>
      </c>
      <c r="AX129" s="15"/>
      <c r="AY129" s="15"/>
      <c r="AZ129" s="15"/>
      <c r="BA129" s="15"/>
      <c r="BB129" s="15"/>
      <c r="BC129" s="15"/>
      <c r="BD129" s="15">
        <f t="shared" si="126"/>
        <v>0</v>
      </c>
      <c r="BE129" s="15">
        <f t="shared" si="127"/>
        <v>0</v>
      </c>
      <c r="BF129" s="15">
        <f t="shared" si="128"/>
        <v>0</v>
      </c>
      <c r="BG129" s="15"/>
      <c r="BH129" s="15">
        <v>5000</v>
      </c>
      <c r="BI129" s="15">
        <v>1800</v>
      </c>
      <c r="BJ129" s="15">
        <v>5000</v>
      </c>
      <c r="BK129" s="15">
        <v>5000</v>
      </c>
      <c r="BL129" s="15"/>
      <c r="BM129" s="15"/>
      <c r="BN129" s="133">
        <f t="shared" si="122"/>
        <v>5000</v>
      </c>
    </row>
    <row r="130" spans="1:67" x14ac:dyDescent="0.2">
      <c r="A130" s="161"/>
      <c r="B130" s="168" t="s">
        <v>436</v>
      </c>
      <c r="C130" s="81"/>
      <c r="D130" s="90"/>
      <c r="E130" s="81"/>
      <c r="F130" s="81"/>
      <c r="G130" s="81"/>
      <c r="H130" s="81"/>
      <c r="I130" s="98" t="s">
        <v>442</v>
      </c>
      <c r="J130" s="92" t="s">
        <v>443</v>
      </c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83"/>
      <c r="AP130" s="93"/>
      <c r="AQ130" s="93"/>
      <c r="AR130" s="83"/>
      <c r="AS130" s="83"/>
      <c r="AT130" s="83"/>
      <c r="AU130" s="83"/>
      <c r="AV130" s="83"/>
      <c r="AW130" s="83">
        <v>6636.15</v>
      </c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>
        <v>30000</v>
      </c>
      <c r="BI130" s="15"/>
      <c r="BJ130" s="15">
        <v>30000</v>
      </c>
      <c r="BK130" s="15">
        <v>30000</v>
      </c>
      <c r="BL130" s="15"/>
      <c r="BM130" s="15"/>
      <c r="BN130" s="133">
        <f t="shared" si="122"/>
        <v>30000</v>
      </c>
    </row>
    <row r="131" spans="1:67" x14ac:dyDescent="0.2">
      <c r="A131" s="161"/>
      <c r="B131" s="168" t="s">
        <v>436</v>
      </c>
      <c r="C131" s="81"/>
      <c r="D131" s="90"/>
      <c r="E131" s="81"/>
      <c r="F131" s="81"/>
      <c r="G131" s="81"/>
      <c r="H131" s="81"/>
      <c r="I131" s="98" t="s">
        <v>440</v>
      </c>
      <c r="J131" s="92" t="s">
        <v>470</v>
      </c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83"/>
      <c r="AP131" s="93"/>
      <c r="AQ131" s="93"/>
      <c r="AR131" s="83"/>
      <c r="AS131" s="83"/>
      <c r="AT131" s="83"/>
      <c r="AU131" s="83"/>
      <c r="AV131" s="83"/>
      <c r="AW131" s="83">
        <v>201.35</v>
      </c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33">
        <f t="shared" si="122"/>
        <v>0</v>
      </c>
    </row>
    <row r="132" spans="1:67" x14ac:dyDescent="0.2">
      <c r="A132" s="161"/>
      <c r="B132" s="168" t="s">
        <v>436</v>
      </c>
      <c r="C132" s="81"/>
      <c r="D132" s="90"/>
      <c r="E132" s="81"/>
      <c r="F132" s="81"/>
      <c r="G132" s="81"/>
      <c r="H132" s="81"/>
      <c r="I132" s="98" t="s">
        <v>471</v>
      </c>
      <c r="J132" s="92" t="s">
        <v>444</v>
      </c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83"/>
      <c r="AP132" s="93"/>
      <c r="AQ132" s="93"/>
      <c r="AR132" s="83"/>
      <c r="AS132" s="83"/>
      <c r="AT132" s="83"/>
      <c r="AU132" s="83"/>
      <c r="AV132" s="83"/>
      <c r="AW132" s="83">
        <v>11800.45</v>
      </c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33">
        <f t="shared" si="122"/>
        <v>0</v>
      </c>
    </row>
    <row r="133" spans="1:67" x14ac:dyDescent="0.2">
      <c r="A133" s="162"/>
      <c r="B133" s="169"/>
      <c r="C133" s="94"/>
      <c r="D133" s="94"/>
      <c r="E133" s="94"/>
      <c r="F133" s="94"/>
      <c r="G133" s="94"/>
      <c r="H133" s="94"/>
      <c r="I133" s="82">
        <v>4</v>
      </c>
      <c r="J133" s="38" t="s">
        <v>19</v>
      </c>
      <c r="K133" s="83">
        <f t="shared" ref="K133:V133" si="164">SUM(K137)</f>
        <v>17615</v>
      </c>
      <c r="L133" s="83">
        <f t="shared" si="164"/>
        <v>0</v>
      </c>
      <c r="M133" s="83">
        <f t="shared" si="164"/>
        <v>0</v>
      </c>
      <c r="N133" s="83">
        <f t="shared" si="164"/>
        <v>36000</v>
      </c>
      <c r="O133" s="83">
        <f t="shared" si="164"/>
        <v>36000</v>
      </c>
      <c r="P133" s="83">
        <f t="shared" si="164"/>
        <v>55000</v>
      </c>
      <c r="Q133" s="83">
        <f t="shared" si="164"/>
        <v>55000</v>
      </c>
      <c r="R133" s="83">
        <f t="shared" si="164"/>
        <v>15657</v>
      </c>
      <c r="S133" s="83" t="e">
        <f t="shared" si="164"/>
        <v>#REF!</v>
      </c>
      <c r="T133" s="83" t="e">
        <f t="shared" si="164"/>
        <v>#REF!</v>
      </c>
      <c r="U133" s="83" t="e">
        <f t="shared" si="164"/>
        <v>#REF!</v>
      </c>
      <c r="V133" s="83" t="e">
        <f t="shared" si="164"/>
        <v>#DIV/0!</v>
      </c>
      <c r="W133" s="83">
        <f>SUM(W137+W134)</f>
        <v>110020</v>
      </c>
      <c r="X133" s="83">
        <f>SUM(X137+X134)</f>
        <v>230000</v>
      </c>
      <c r="Y133" s="83">
        <f>SUM(Y137+Y134)</f>
        <v>375000</v>
      </c>
      <c r="Z133" s="83">
        <f>SUM(Z137+Z134)</f>
        <v>415000</v>
      </c>
      <c r="AA133" s="83">
        <f>SUM(AA137+AA134)</f>
        <v>282000</v>
      </c>
      <c r="AB133" s="83">
        <f t="shared" ref="AB133" si="165">SUM(AB137+AB134)</f>
        <v>82653.649999999994</v>
      </c>
      <c r="AC133" s="83">
        <f>SUM(AC137+AC134)</f>
        <v>590000</v>
      </c>
      <c r="AD133" s="83">
        <f>SUM(AD137+AD134)</f>
        <v>390000</v>
      </c>
      <c r="AE133" s="83">
        <f t="shared" ref="AE133:AQ133" si="166">SUM(AE137+AE134)</f>
        <v>0</v>
      </c>
      <c r="AF133" s="83">
        <f t="shared" si="166"/>
        <v>0</v>
      </c>
      <c r="AG133" s="83">
        <f t="shared" si="166"/>
        <v>390000</v>
      </c>
      <c r="AH133" s="83">
        <f t="shared" si="166"/>
        <v>154491.43</v>
      </c>
      <c r="AI133" s="83">
        <f t="shared" si="166"/>
        <v>207000</v>
      </c>
      <c r="AJ133" s="83">
        <f t="shared" si="166"/>
        <v>14429.98</v>
      </c>
      <c r="AK133" s="83">
        <f t="shared" si="166"/>
        <v>315000</v>
      </c>
      <c r="AL133" s="83">
        <f t="shared" si="166"/>
        <v>75000</v>
      </c>
      <c r="AM133" s="83">
        <f t="shared" si="166"/>
        <v>200000</v>
      </c>
      <c r="AN133" s="83">
        <f t="shared" si="166"/>
        <v>190000</v>
      </c>
      <c r="AO133" s="83">
        <f t="shared" si="123"/>
        <v>25217.333598778951</v>
      </c>
      <c r="AP133" s="83">
        <f t="shared" si="166"/>
        <v>315000</v>
      </c>
      <c r="AQ133" s="83">
        <f t="shared" si="166"/>
        <v>0</v>
      </c>
      <c r="AR133" s="83">
        <f t="shared" si="124"/>
        <v>41807.684650607203</v>
      </c>
      <c r="AS133" s="83"/>
      <c r="AT133" s="83">
        <f t="shared" ref="AT133" si="167">SUM(AT137+AT134)</f>
        <v>24750.010000000002</v>
      </c>
      <c r="AU133" s="83">
        <f t="shared" ref="AU133:AV133" si="168">SUM(AU137+AU134)</f>
        <v>17200</v>
      </c>
      <c r="AV133" s="83">
        <f t="shared" si="168"/>
        <v>0</v>
      </c>
      <c r="AW133" s="83">
        <f t="shared" ref="AW133:AW162" si="169">SUM(AR133+AU133-AV133)</f>
        <v>59007.684650607203</v>
      </c>
      <c r="AX133" s="15"/>
      <c r="AY133" s="15"/>
      <c r="AZ133" s="15"/>
      <c r="BA133" s="15"/>
      <c r="BB133" s="15"/>
      <c r="BC133" s="15"/>
      <c r="BD133" s="15">
        <f t="shared" si="126"/>
        <v>0</v>
      </c>
      <c r="BE133" s="15">
        <f t="shared" si="127"/>
        <v>59007.684650607203</v>
      </c>
      <c r="BF133" s="15">
        <f t="shared" si="128"/>
        <v>0</v>
      </c>
      <c r="BG133" s="15">
        <f>SUM(BG137)</f>
        <v>76776.03</v>
      </c>
      <c r="BH133" s="15">
        <f>SUM(BH134+BH137)</f>
        <v>52000</v>
      </c>
      <c r="BI133" s="15">
        <f t="shared" ref="BI133:BN133" si="170">SUM(BI134+BI137)</f>
        <v>1800</v>
      </c>
      <c r="BJ133" s="15">
        <f t="shared" si="170"/>
        <v>2000</v>
      </c>
      <c r="BK133" s="15">
        <f t="shared" si="170"/>
        <v>2000</v>
      </c>
      <c r="BL133" s="15">
        <f t="shared" si="170"/>
        <v>42000</v>
      </c>
      <c r="BM133" s="15">
        <f t="shared" si="170"/>
        <v>2000</v>
      </c>
      <c r="BN133" s="15">
        <f t="shared" si="170"/>
        <v>92000</v>
      </c>
    </row>
    <row r="134" spans="1:67" ht="12" hidden="1" customHeight="1" x14ac:dyDescent="0.2">
      <c r="A134" s="162"/>
      <c r="B134" s="169"/>
      <c r="C134" s="94"/>
      <c r="D134" s="94"/>
      <c r="E134" s="94"/>
      <c r="F134" s="94"/>
      <c r="G134" s="94"/>
      <c r="H134" s="94"/>
      <c r="I134" s="82">
        <v>41</v>
      </c>
      <c r="J134" s="38" t="s">
        <v>252</v>
      </c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>
        <f>SUM(W135)</f>
        <v>60020</v>
      </c>
      <c r="X134" s="83">
        <f t="shared" ref="X134:AH134" si="171">SUM(X135)</f>
        <v>100000</v>
      </c>
      <c r="Y134" s="83">
        <f t="shared" si="171"/>
        <v>200000</v>
      </c>
      <c r="Z134" s="83">
        <f t="shared" si="171"/>
        <v>200000</v>
      </c>
      <c r="AA134" s="83">
        <f t="shared" si="171"/>
        <v>200000</v>
      </c>
      <c r="AB134" s="83">
        <f t="shared" si="171"/>
        <v>0</v>
      </c>
      <c r="AC134" s="83">
        <f t="shared" si="171"/>
        <v>200000</v>
      </c>
      <c r="AD134" s="83">
        <f t="shared" si="171"/>
        <v>0</v>
      </c>
      <c r="AE134" s="83">
        <f t="shared" si="171"/>
        <v>0</v>
      </c>
      <c r="AF134" s="83">
        <f t="shared" si="171"/>
        <v>0</v>
      </c>
      <c r="AG134" s="83">
        <f t="shared" si="171"/>
        <v>0</v>
      </c>
      <c r="AH134" s="83">
        <f t="shared" si="171"/>
        <v>0</v>
      </c>
      <c r="AI134" s="83">
        <f>SUM(AI135)</f>
        <v>100000</v>
      </c>
      <c r="AJ134" s="83">
        <f>SUM(AJ135)</f>
        <v>0</v>
      </c>
      <c r="AK134" s="83">
        <f>SUM(AK135)</f>
        <v>0</v>
      </c>
      <c r="AL134" s="83">
        <f t="shared" ref="AL134:AN134" si="172">SUM(AL135)</f>
        <v>0</v>
      </c>
      <c r="AM134" s="83">
        <f t="shared" si="172"/>
        <v>0</v>
      </c>
      <c r="AN134" s="83">
        <f t="shared" si="172"/>
        <v>0</v>
      </c>
      <c r="AO134" s="83">
        <f t="shared" si="123"/>
        <v>0</v>
      </c>
      <c r="AP134" s="15"/>
      <c r="AQ134" s="15"/>
      <c r="AR134" s="83">
        <f t="shared" si="124"/>
        <v>0</v>
      </c>
      <c r="AS134" s="83"/>
      <c r="AT134" s="83"/>
      <c r="AU134" s="83"/>
      <c r="AV134" s="83"/>
      <c r="AW134" s="83">
        <f t="shared" si="169"/>
        <v>0</v>
      </c>
      <c r="AX134" s="15"/>
      <c r="AY134" s="15"/>
      <c r="AZ134" s="15"/>
      <c r="BA134" s="15"/>
      <c r="BB134" s="15"/>
      <c r="BC134" s="15"/>
      <c r="BD134" s="15">
        <f t="shared" si="126"/>
        <v>0</v>
      </c>
      <c r="BE134" s="15">
        <f t="shared" si="127"/>
        <v>0</v>
      </c>
      <c r="BF134" s="15">
        <f t="shared" si="128"/>
        <v>0</v>
      </c>
      <c r="BG134" s="15"/>
      <c r="BH134" s="15">
        <f>SUM(BH135)</f>
        <v>0</v>
      </c>
      <c r="BI134" s="15">
        <f>SUM(BI135)</f>
        <v>0</v>
      </c>
      <c r="BJ134" s="15"/>
      <c r="BK134" s="15"/>
      <c r="BL134" s="15"/>
      <c r="BM134" s="15"/>
      <c r="BN134" s="133">
        <f t="shared" ref="BN134:BN198" si="173">SUM(BH134+BL134-BM134)</f>
        <v>0</v>
      </c>
    </row>
    <row r="135" spans="1:67" hidden="1" x14ac:dyDescent="0.2">
      <c r="A135" s="161"/>
      <c r="B135" s="168" t="s">
        <v>82</v>
      </c>
      <c r="C135" s="81"/>
      <c r="D135" s="81"/>
      <c r="E135" s="81"/>
      <c r="F135" s="81"/>
      <c r="G135" s="81"/>
      <c r="H135" s="81"/>
      <c r="I135" s="91">
        <v>411</v>
      </c>
      <c r="J135" s="92" t="s">
        <v>253</v>
      </c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>
        <f>SUM(W136:W136)</f>
        <v>60020</v>
      </c>
      <c r="X135" s="93">
        <f>SUM(X136:X136)</f>
        <v>100000</v>
      </c>
      <c r="Y135" s="93">
        <f>SUM(Y136:Y136)</f>
        <v>200000</v>
      </c>
      <c r="Z135" s="93">
        <f>SUM(Z136:Z136)</f>
        <v>200000</v>
      </c>
      <c r="AA135" s="93">
        <f t="shared" ref="AA135:AH135" si="174">SUM(AA136:AA136)</f>
        <v>200000</v>
      </c>
      <c r="AB135" s="93">
        <f t="shared" si="174"/>
        <v>0</v>
      </c>
      <c r="AC135" s="93">
        <f t="shared" si="174"/>
        <v>200000</v>
      </c>
      <c r="AD135" s="93">
        <f t="shared" si="174"/>
        <v>0</v>
      </c>
      <c r="AE135" s="93">
        <f t="shared" si="174"/>
        <v>0</v>
      </c>
      <c r="AF135" s="93">
        <f t="shared" si="174"/>
        <v>0</v>
      </c>
      <c r="AG135" s="93">
        <f t="shared" si="174"/>
        <v>0</v>
      </c>
      <c r="AH135" s="93">
        <f t="shared" si="174"/>
        <v>0</v>
      </c>
      <c r="AI135" s="93">
        <f>SUM(AI136:AI136)</f>
        <v>100000</v>
      </c>
      <c r="AJ135" s="93">
        <f>SUM(AJ136:AJ136)</f>
        <v>0</v>
      </c>
      <c r="AK135" s="93">
        <f>SUM(AK136:AK136)</f>
        <v>0</v>
      </c>
      <c r="AL135" s="93">
        <f t="shared" ref="AL135:AN135" si="175">SUM(AL136:AL136)</f>
        <v>0</v>
      </c>
      <c r="AM135" s="93">
        <f t="shared" si="175"/>
        <v>0</v>
      </c>
      <c r="AN135" s="93">
        <f t="shared" si="175"/>
        <v>0</v>
      </c>
      <c r="AO135" s="83">
        <f t="shared" si="123"/>
        <v>0</v>
      </c>
      <c r="AP135" s="15"/>
      <c r="AQ135" s="15"/>
      <c r="AR135" s="83">
        <f t="shared" si="124"/>
        <v>0</v>
      </c>
      <c r="AS135" s="83"/>
      <c r="AT135" s="83"/>
      <c r="AU135" s="83"/>
      <c r="AV135" s="83"/>
      <c r="AW135" s="83">
        <f t="shared" si="169"/>
        <v>0</v>
      </c>
      <c r="AX135" s="15"/>
      <c r="AY135" s="15"/>
      <c r="AZ135" s="15"/>
      <c r="BA135" s="15"/>
      <c r="BB135" s="15"/>
      <c r="BC135" s="15"/>
      <c r="BD135" s="15">
        <f t="shared" si="126"/>
        <v>0</v>
      </c>
      <c r="BE135" s="15">
        <f t="shared" si="127"/>
        <v>0</v>
      </c>
      <c r="BF135" s="15">
        <f t="shared" si="128"/>
        <v>0</v>
      </c>
      <c r="BG135" s="15"/>
      <c r="BH135" s="15">
        <f>SUM(BH136)</f>
        <v>0</v>
      </c>
      <c r="BI135" s="15">
        <f>SUM(BI136)</f>
        <v>0</v>
      </c>
      <c r="BJ135" s="15"/>
      <c r="BK135" s="15"/>
      <c r="BL135" s="15"/>
      <c r="BM135" s="15"/>
      <c r="BN135" s="133">
        <f t="shared" si="173"/>
        <v>0</v>
      </c>
    </row>
    <row r="136" spans="1:67" hidden="1" x14ac:dyDescent="0.2">
      <c r="A136" s="161"/>
      <c r="B136" s="168"/>
      <c r="C136" s="81"/>
      <c r="D136" s="81"/>
      <c r="E136" s="81"/>
      <c r="F136" s="81"/>
      <c r="G136" s="81"/>
      <c r="H136" s="81"/>
      <c r="I136" s="91">
        <v>41111</v>
      </c>
      <c r="J136" s="92" t="s">
        <v>251</v>
      </c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>
        <v>60020</v>
      </c>
      <c r="X136" s="93">
        <v>100000</v>
      </c>
      <c r="Y136" s="93">
        <v>200000</v>
      </c>
      <c r="Z136" s="93">
        <v>200000</v>
      </c>
      <c r="AA136" s="93">
        <v>200000</v>
      </c>
      <c r="AB136" s="93"/>
      <c r="AC136" s="93">
        <v>200000</v>
      </c>
      <c r="AD136" s="93">
        <v>0</v>
      </c>
      <c r="AE136" s="93"/>
      <c r="AF136" s="93"/>
      <c r="AG136" s="96">
        <f>SUM(AD136+AE136-AF136)</f>
        <v>0</v>
      </c>
      <c r="AH136" s="93"/>
      <c r="AI136" s="93">
        <v>100000</v>
      </c>
      <c r="AJ136" s="15">
        <v>0</v>
      </c>
      <c r="AK136" s="93">
        <v>0</v>
      </c>
      <c r="AL136" s="93"/>
      <c r="AM136" s="93"/>
      <c r="AN136" s="15">
        <f t="shared" si="129"/>
        <v>0</v>
      </c>
      <c r="AO136" s="83">
        <f t="shared" si="123"/>
        <v>0</v>
      </c>
      <c r="AP136" s="15"/>
      <c r="AQ136" s="15"/>
      <c r="AR136" s="83">
        <f t="shared" si="124"/>
        <v>0</v>
      </c>
      <c r="AS136" s="83"/>
      <c r="AT136" s="83"/>
      <c r="AU136" s="83"/>
      <c r="AV136" s="83"/>
      <c r="AW136" s="83">
        <f t="shared" si="169"/>
        <v>0</v>
      </c>
      <c r="AX136" s="15"/>
      <c r="AY136" s="15"/>
      <c r="AZ136" s="15"/>
      <c r="BA136" s="15"/>
      <c r="BB136" s="15"/>
      <c r="BC136" s="15"/>
      <c r="BD136" s="15">
        <f t="shared" si="126"/>
        <v>0</v>
      </c>
      <c r="BE136" s="15">
        <f t="shared" si="127"/>
        <v>0</v>
      </c>
      <c r="BF136" s="15">
        <f t="shared" si="128"/>
        <v>0</v>
      </c>
      <c r="BG136" s="15"/>
      <c r="BH136" s="15">
        <v>0</v>
      </c>
      <c r="BI136" s="15"/>
      <c r="BJ136" s="15"/>
      <c r="BK136" s="15"/>
      <c r="BL136" s="15"/>
      <c r="BM136" s="15"/>
      <c r="BN136" s="133">
        <f t="shared" si="173"/>
        <v>0</v>
      </c>
    </row>
    <row r="137" spans="1:67" x14ac:dyDescent="0.2">
      <c r="A137" s="162"/>
      <c r="B137" s="169" t="s">
        <v>474</v>
      </c>
      <c r="C137" s="94"/>
      <c r="D137" s="94"/>
      <c r="E137" s="94"/>
      <c r="F137" s="94"/>
      <c r="G137" s="94"/>
      <c r="H137" s="94"/>
      <c r="I137" s="82">
        <v>42</v>
      </c>
      <c r="J137" s="38" t="s">
        <v>20</v>
      </c>
      <c r="K137" s="83">
        <f t="shared" ref="K137:R137" si="176">SUM(K138)</f>
        <v>17615</v>
      </c>
      <c r="L137" s="83">
        <f t="shared" si="176"/>
        <v>0</v>
      </c>
      <c r="M137" s="83">
        <f t="shared" si="176"/>
        <v>0</v>
      </c>
      <c r="N137" s="83">
        <f t="shared" si="176"/>
        <v>36000</v>
      </c>
      <c r="O137" s="83">
        <f t="shared" si="176"/>
        <v>36000</v>
      </c>
      <c r="P137" s="83">
        <f t="shared" si="176"/>
        <v>55000</v>
      </c>
      <c r="Q137" s="83">
        <f t="shared" si="176"/>
        <v>55000</v>
      </c>
      <c r="R137" s="83">
        <f t="shared" si="176"/>
        <v>15657</v>
      </c>
      <c r="S137" s="83" t="e">
        <f>SUM(S138+#REF!)</f>
        <v>#REF!</v>
      </c>
      <c r="T137" s="83" t="e">
        <f>SUM(T138+#REF!)</f>
        <v>#REF!</v>
      </c>
      <c r="U137" s="83" t="e">
        <f>SUM(U138+#REF!)</f>
        <v>#REF!</v>
      </c>
      <c r="V137" s="83" t="e">
        <f>SUM(V138+#REF!)</f>
        <v>#DIV/0!</v>
      </c>
      <c r="W137" s="83">
        <f>SUM(W138)</f>
        <v>50000</v>
      </c>
      <c r="X137" s="83">
        <f t="shared" ref="X137:AQ137" si="177">SUM(X138+X149)</f>
        <v>130000</v>
      </c>
      <c r="Y137" s="83">
        <f t="shared" si="177"/>
        <v>175000</v>
      </c>
      <c r="Z137" s="83">
        <f t="shared" si="177"/>
        <v>215000</v>
      </c>
      <c r="AA137" s="83">
        <f t="shared" si="177"/>
        <v>82000</v>
      </c>
      <c r="AB137" s="83">
        <f t="shared" si="177"/>
        <v>82653.649999999994</v>
      </c>
      <c r="AC137" s="83">
        <f t="shared" si="177"/>
        <v>390000</v>
      </c>
      <c r="AD137" s="83">
        <f t="shared" si="177"/>
        <v>390000</v>
      </c>
      <c r="AE137" s="83">
        <f t="shared" si="177"/>
        <v>0</v>
      </c>
      <c r="AF137" s="83">
        <f t="shared" si="177"/>
        <v>0</v>
      </c>
      <c r="AG137" s="83">
        <f t="shared" si="177"/>
        <v>390000</v>
      </c>
      <c r="AH137" s="83">
        <f t="shared" si="177"/>
        <v>154491.43</v>
      </c>
      <c r="AI137" s="83">
        <f t="shared" si="177"/>
        <v>107000</v>
      </c>
      <c r="AJ137" s="83">
        <f t="shared" si="177"/>
        <v>14429.98</v>
      </c>
      <c r="AK137" s="83">
        <f t="shared" si="177"/>
        <v>315000</v>
      </c>
      <c r="AL137" s="83">
        <f t="shared" si="177"/>
        <v>75000</v>
      </c>
      <c r="AM137" s="83">
        <f t="shared" si="177"/>
        <v>200000</v>
      </c>
      <c r="AN137" s="83">
        <f t="shared" si="177"/>
        <v>190000</v>
      </c>
      <c r="AO137" s="83">
        <f t="shared" si="123"/>
        <v>25217.333598778951</v>
      </c>
      <c r="AP137" s="83">
        <f t="shared" si="177"/>
        <v>315000</v>
      </c>
      <c r="AQ137" s="83">
        <f t="shared" si="177"/>
        <v>0</v>
      </c>
      <c r="AR137" s="83">
        <f t="shared" si="124"/>
        <v>41807.684650607203</v>
      </c>
      <c r="AS137" s="83"/>
      <c r="AT137" s="83">
        <f t="shared" ref="AT137" si="178">SUM(AT138+AT149)</f>
        <v>24750.010000000002</v>
      </c>
      <c r="AU137" s="83">
        <f t="shared" ref="AU137:AV137" si="179">SUM(AU138+AU149)</f>
        <v>17200</v>
      </c>
      <c r="AV137" s="83">
        <f t="shared" si="179"/>
        <v>0</v>
      </c>
      <c r="AW137" s="83">
        <f t="shared" si="169"/>
        <v>59007.684650607203</v>
      </c>
      <c r="AX137" s="15"/>
      <c r="AY137" s="15"/>
      <c r="AZ137" s="15"/>
      <c r="BA137" s="15"/>
      <c r="BB137" s="15"/>
      <c r="BC137" s="15"/>
      <c r="BD137" s="15">
        <f t="shared" si="126"/>
        <v>0</v>
      </c>
      <c r="BE137" s="15">
        <f t="shared" si="127"/>
        <v>59007.684650607203</v>
      </c>
      <c r="BF137" s="15">
        <f t="shared" si="128"/>
        <v>0</v>
      </c>
      <c r="BG137" s="15">
        <f>SUM(BG138)</f>
        <v>76776.03</v>
      </c>
      <c r="BH137" s="15">
        <f>SUM(BH138)</f>
        <v>52000</v>
      </c>
      <c r="BI137" s="15">
        <f t="shared" ref="BI137:BN137" si="180">SUM(BI138)</f>
        <v>1800</v>
      </c>
      <c r="BJ137" s="15">
        <f t="shared" si="180"/>
        <v>2000</v>
      </c>
      <c r="BK137" s="15">
        <f t="shared" si="180"/>
        <v>2000</v>
      </c>
      <c r="BL137" s="15">
        <f t="shared" si="180"/>
        <v>42000</v>
      </c>
      <c r="BM137" s="15">
        <f t="shared" si="180"/>
        <v>2000</v>
      </c>
      <c r="BN137" s="15">
        <f t="shared" si="180"/>
        <v>92000</v>
      </c>
    </row>
    <row r="138" spans="1:67" x14ac:dyDescent="0.2">
      <c r="A138" s="161"/>
      <c r="B138" s="168"/>
      <c r="C138" s="81"/>
      <c r="D138" s="81"/>
      <c r="E138" s="81"/>
      <c r="F138" s="81"/>
      <c r="G138" s="81"/>
      <c r="H138" s="81"/>
      <c r="I138" s="91">
        <v>422</v>
      </c>
      <c r="J138" s="92" t="s">
        <v>106</v>
      </c>
      <c r="K138" s="93">
        <f t="shared" ref="K138:AB138" si="181">SUM(K139:K145)</f>
        <v>17615</v>
      </c>
      <c r="L138" s="93">
        <f t="shared" si="181"/>
        <v>0</v>
      </c>
      <c r="M138" s="93">
        <f t="shared" si="181"/>
        <v>0</v>
      </c>
      <c r="N138" s="93">
        <f t="shared" si="181"/>
        <v>36000</v>
      </c>
      <c r="O138" s="93">
        <f t="shared" si="181"/>
        <v>36000</v>
      </c>
      <c r="P138" s="93">
        <f t="shared" si="181"/>
        <v>55000</v>
      </c>
      <c r="Q138" s="93">
        <f t="shared" si="181"/>
        <v>55000</v>
      </c>
      <c r="R138" s="93">
        <f t="shared" si="181"/>
        <v>15657</v>
      </c>
      <c r="S138" s="93">
        <f t="shared" si="181"/>
        <v>50000</v>
      </c>
      <c r="T138" s="93">
        <f t="shared" si="181"/>
        <v>2654.1</v>
      </c>
      <c r="U138" s="93">
        <f t="shared" si="181"/>
        <v>0</v>
      </c>
      <c r="V138" s="93" t="e">
        <f t="shared" si="181"/>
        <v>#DIV/0!</v>
      </c>
      <c r="W138" s="93">
        <f t="shared" si="181"/>
        <v>50000</v>
      </c>
      <c r="X138" s="93">
        <f t="shared" si="181"/>
        <v>30000</v>
      </c>
      <c r="Y138" s="93">
        <f>SUM(Y139:Y145)</f>
        <v>60000</v>
      </c>
      <c r="Z138" s="93">
        <f>SUM(Z139:Z145)</f>
        <v>100000</v>
      </c>
      <c r="AA138" s="93">
        <f t="shared" si="181"/>
        <v>67000</v>
      </c>
      <c r="AB138" s="93">
        <f t="shared" si="181"/>
        <v>1653.65</v>
      </c>
      <c r="AC138" s="93">
        <f>SUM(AC139:AC148)</f>
        <v>375000</v>
      </c>
      <c r="AD138" s="93">
        <f>SUM(AD139:AD148)</f>
        <v>375000</v>
      </c>
      <c r="AE138" s="93">
        <f t="shared" ref="AE138:AH138" si="182">SUM(AE139:AE148)</f>
        <v>0</v>
      </c>
      <c r="AF138" s="93">
        <f t="shared" si="182"/>
        <v>0</v>
      </c>
      <c r="AG138" s="93">
        <f t="shared" si="182"/>
        <v>375000</v>
      </c>
      <c r="AH138" s="93">
        <f t="shared" si="182"/>
        <v>154491.43</v>
      </c>
      <c r="AI138" s="93">
        <f>SUM(AI139:AI148)</f>
        <v>107000</v>
      </c>
      <c r="AJ138" s="93">
        <f>SUM(AJ139:AJ148)</f>
        <v>14429.98</v>
      </c>
      <c r="AK138" s="93">
        <f t="shared" ref="AK138:AP138" si="183">SUM(AK139:AK148)</f>
        <v>315000</v>
      </c>
      <c r="AL138" s="93">
        <f t="shared" si="183"/>
        <v>75000</v>
      </c>
      <c r="AM138" s="93">
        <f t="shared" si="183"/>
        <v>200000</v>
      </c>
      <c r="AN138" s="93">
        <f t="shared" si="183"/>
        <v>190000</v>
      </c>
      <c r="AO138" s="83">
        <f t="shared" si="123"/>
        <v>25217.333598778951</v>
      </c>
      <c r="AP138" s="93">
        <f t="shared" si="183"/>
        <v>315000</v>
      </c>
      <c r="AQ138" s="93"/>
      <c r="AR138" s="83">
        <f t="shared" si="124"/>
        <v>41807.684650607203</v>
      </c>
      <c r="AS138" s="83"/>
      <c r="AT138" s="83">
        <f t="shared" ref="AT138" si="184">SUM(AT139:AT148)</f>
        <v>24750.010000000002</v>
      </c>
      <c r="AU138" s="83">
        <f t="shared" ref="AU138:AV138" si="185">SUM(AU139:AU148)</f>
        <v>17200</v>
      </c>
      <c r="AV138" s="83">
        <f t="shared" si="185"/>
        <v>0</v>
      </c>
      <c r="AW138" s="83">
        <f t="shared" si="169"/>
        <v>59007.684650607203</v>
      </c>
      <c r="AX138" s="15"/>
      <c r="AY138" s="15"/>
      <c r="AZ138" s="15"/>
      <c r="BA138" s="15"/>
      <c r="BB138" s="15"/>
      <c r="BC138" s="15"/>
      <c r="BD138" s="15">
        <f t="shared" si="126"/>
        <v>0</v>
      </c>
      <c r="BE138" s="15">
        <f t="shared" si="127"/>
        <v>59007.684650607203</v>
      </c>
      <c r="BF138" s="15">
        <f t="shared" si="128"/>
        <v>0</v>
      </c>
      <c r="BG138" s="15">
        <f>SUM(BG139:BG148)</f>
        <v>76776.03</v>
      </c>
      <c r="BH138" s="15">
        <f>SUM(BH139:BH148)</f>
        <v>52000</v>
      </c>
      <c r="BI138" s="15">
        <f t="shared" ref="BI138:BN138" si="186">SUM(BI139:BI148)</f>
        <v>1800</v>
      </c>
      <c r="BJ138" s="15">
        <f t="shared" si="186"/>
        <v>2000</v>
      </c>
      <c r="BK138" s="15">
        <f t="shared" si="186"/>
        <v>2000</v>
      </c>
      <c r="BL138" s="15">
        <f t="shared" si="186"/>
        <v>42000</v>
      </c>
      <c r="BM138" s="15">
        <f t="shared" si="186"/>
        <v>2000</v>
      </c>
      <c r="BN138" s="15">
        <f t="shared" si="186"/>
        <v>92000</v>
      </c>
    </row>
    <row r="139" spans="1:67" x14ac:dyDescent="0.2">
      <c r="A139" s="161"/>
      <c r="B139" s="165"/>
      <c r="C139" s="81"/>
      <c r="D139" s="81"/>
      <c r="E139" s="90"/>
      <c r="F139" s="90"/>
      <c r="G139" s="90"/>
      <c r="H139" s="81"/>
      <c r="I139" s="91">
        <v>42211</v>
      </c>
      <c r="J139" s="92" t="s">
        <v>80</v>
      </c>
      <c r="K139" s="93">
        <v>17615</v>
      </c>
      <c r="L139" s="93">
        <v>0</v>
      </c>
      <c r="M139" s="93">
        <v>0</v>
      </c>
      <c r="N139" s="93">
        <v>6000</v>
      </c>
      <c r="O139" s="93">
        <v>6000</v>
      </c>
      <c r="P139" s="93">
        <v>5000</v>
      </c>
      <c r="Q139" s="93">
        <v>5000</v>
      </c>
      <c r="R139" s="93">
        <v>1257</v>
      </c>
      <c r="S139" s="93">
        <v>5000</v>
      </c>
      <c r="T139" s="93"/>
      <c r="U139" s="93"/>
      <c r="V139" s="83">
        <f t="shared" si="130"/>
        <v>100</v>
      </c>
      <c r="W139" s="93">
        <v>5000</v>
      </c>
      <c r="X139" s="93">
        <v>10000</v>
      </c>
      <c r="Y139" s="93">
        <v>10000</v>
      </c>
      <c r="Z139" s="93">
        <v>10000</v>
      </c>
      <c r="AA139" s="93">
        <v>12000</v>
      </c>
      <c r="AB139" s="93"/>
      <c r="AC139" s="93">
        <v>150000</v>
      </c>
      <c r="AD139" s="93">
        <v>150000</v>
      </c>
      <c r="AE139" s="93"/>
      <c r="AF139" s="93"/>
      <c r="AG139" s="96">
        <f>SUM(AD139+AE139-AF139)</f>
        <v>150000</v>
      </c>
      <c r="AH139" s="93"/>
      <c r="AI139" s="93">
        <v>25000</v>
      </c>
      <c r="AJ139" s="15">
        <v>0</v>
      </c>
      <c r="AK139" s="93">
        <v>25000</v>
      </c>
      <c r="AL139" s="93"/>
      <c r="AM139" s="93"/>
      <c r="AN139" s="93">
        <v>25000</v>
      </c>
      <c r="AO139" s="83">
        <f t="shared" si="123"/>
        <v>3318.0702103656513</v>
      </c>
      <c r="AP139" s="15">
        <v>10000</v>
      </c>
      <c r="AQ139" s="15"/>
      <c r="AR139" s="83">
        <f t="shared" si="124"/>
        <v>1327.2280841462605</v>
      </c>
      <c r="AS139" s="83"/>
      <c r="AT139" s="83"/>
      <c r="AU139" s="83"/>
      <c r="AV139" s="83"/>
      <c r="AW139" s="83">
        <f t="shared" si="169"/>
        <v>1327.2280841462605</v>
      </c>
      <c r="AX139" s="15"/>
      <c r="AY139" s="15"/>
      <c r="AZ139" s="15"/>
      <c r="BA139" s="15">
        <v>1327.23</v>
      </c>
      <c r="BB139" s="15"/>
      <c r="BC139" s="15"/>
      <c r="BD139" s="15">
        <f t="shared" si="126"/>
        <v>1327.23</v>
      </c>
      <c r="BE139" s="15">
        <f t="shared" si="127"/>
        <v>-1.9158537395469466E-3</v>
      </c>
      <c r="BF139" s="15">
        <f t="shared" si="128"/>
        <v>-1327.23</v>
      </c>
      <c r="BG139" s="15"/>
      <c r="BH139" s="15">
        <v>1000</v>
      </c>
      <c r="BI139" s="15"/>
      <c r="BJ139" s="15"/>
      <c r="BK139" s="15"/>
      <c r="BL139" s="15">
        <v>1000</v>
      </c>
      <c r="BM139" s="15"/>
      <c r="BN139" s="133">
        <f t="shared" si="173"/>
        <v>2000</v>
      </c>
    </row>
    <row r="140" spans="1:67" x14ac:dyDescent="0.2">
      <c r="A140" s="161"/>
      <c r="B140" s="165"/>
      <c r="C140" s="81"/>
      <c r="D140" s="81"/>
      <c r="E140" s="90"/>
      <c r="F140" s="90"/>
      <c r="G140" s="90"/>
      <c r="H140" s="81"/>
      <c r="I140" s="91">
        <v>42212</v>
      </c>
      <c r="J140" s="92" t="s">
        <v>395</v>
      </c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8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6"/>
      <c r="AH140" s="93"/>
      <c r="AI140" s="93"/>
      <c r="AJ140" s="43">
        <v>4420.7700000000004</v>
      </c>
      <c r="AK140" s="93">
        <v>10000</v>
      </c>
      <c r="AL140" s="93"/>
      <c r="AM140" s="93"/>
      <c r="AN140" s="15">
        <f t="shared" si="129"/>
        <v>10000</v>
      </c>
      <c r="AO140" s="83">
        <f t="shared" ref="AO140:AO215" si="187">SUM(AN140/$AN$2)</f>
        <v>1327.2280841462605</v>
      </c>
      <c r="AP140" s="15">
        <v>10000</v>
      </c>
      <c r="AQ140" s="15"/>
      <c r="AR140" s="83">
        <f t="shared" ref="AR140:AR215" si="188">SUM(AP140/$AN$2)</f>
        <v>1327.2280841462605</v>
      </c>
      <c r="AS140" s="83">
        <v>693.56</v>
      </c>
      <c r="AT140" s="83">
        <v>693.56</v>
      </c>
      <c r="AU140" s="83"/>
      <c r="AV140" s="83"/>
      <c r="AW140" s="83">
        <f t="shared" si="169"/>
        <v>1327.2280841462605</v>
      </c>
      <c r="AX140" s="15"/>
      <c r="AY140" s="15"/>
      <c r="AZ140" s="15"/>
      <c r="BA140" s="15">
        <v>1327.23</v>
      </c>
      <c r="BB140" s="15"/>
      <c r="BC140" s="15"/>
      <c r="BD140" s="15">
        <f t="shared" si="126"/>
        <v>1327.23</v>
      </c>
      <c r="BE140" s="15">
        <f t="shared" si="127"/>
        <v>-1.9158537395469466E-3</v>
      </c>
      <c r="BF140" s="15">
        <f t="shared" si="128"/>
        <v>-1327.23</v>
      </c>
      <c r="BG140" s="15">
        <v>693.56</v>
      </c>
      <c r="BH140" s="15">
        <v>1000</v>
      </c>
      <c r="BI140" s="15"/>
      <c r="BJ140" s="15"/>
      <c r="BK140" s="15"/>
      <c r="BL140" s="15">
        <v>1000</v>
      </c>
      <c r="BM140" s="15"/>
      <c r="BN140" s="133">
        <f t="shared" si="173"/>
        <v>2000</v>
      </c>
      <c r="BO140" s="5">
        <v>1395</v>
      </c>
    </row>
    <row r="141" spans="1:67" x14ac:dyDescent="0.2">
      <c r="A141" s="161"/>
      <c r="B141" s="165"/>
      <c r="C141" s="81"/>
      <c r="D141" s="81"/>
      <c r="E141" s="90"/>
      <c r="F141" s="90"/>
      <c r="G141" s="90"/>
      <c r="H141" s="81"/>
      <c r="I141" s="91">
        <v>42219</v>
      </c>
      <c r="J141" s="92" t="s">
        <v>232</v>
      </c>
      <c r="K141" s="93"/>
      <c r="L141" s="93"/>
      <c r="M141" s="93"/>
      <c r="N141" s="93"/>
      <c r="O141" s="93"/>
      <c r="P141" s="93"/>
      <c r="Q141" s="93"/>
      <c r="R141" s="93">
        <v>14400</v>
      </c>
      <c r="S141" s="93">
        <v>15000</v>
      </c>
      <c r="T141" s="93">
        <v>2654.1</v>
      </c>
      <c r="U141" s="93"/>
      <c r="V141" s="83" t="e">
        <f t="shared" si="130"/>
        <v>#DIV/0!</v>
      </c>
      <c r="W141" s="93">
        <v>15000</v>
      </c>
      <c r="X141" s="93">
        <v>20000</v>
      </c>
      <c r="Y141" s="93">
        <v>20000</v>
      </c>
      <c r="Z141" s="93">
        <v>20000</v>
      </c>
      <c r="AA141" s="93">
        <v>20000</v>
      </c>
      <c r="AB141" s="93">
        <v>1653.65</v>
      </c>
      <c r="AC141" s="93">
        <v>20000</v>
      </c>
      <c r="AD141" s="93">
        <v>20000</v>
      </c>
      <c r="AE141" s="93"/>
      <c r="AF141" s="93"/>
      <c r="AG141" s="96">
        <f t="shared" ref="AG141:AG148" si="189">SUM(AD141+AE141-AF141)</f>
        <v>20000</v>
      </c>
      <c r="AH141" s="93"/>
      <c r="AI141" s="93">
        <v>20000</v>
      </c>
      <c r="AJ141" s="15">
        <v>0</v>
      </c>
      <c r="AK141" s="93">
        <v>20000</v>
      </c>
      <c r="AL141" s="93"/>
      <c r="AM141" s="93"/>
      <c r="AN141" s="15">
        <f t="shared" si="129"/>
        <v>20000</v>
      </c>
      <c r="AO141" s="83">
        <f t="shared" si="187"/>
        <v>2654.4561682925209</v>
      </c>
      <c r="AP141" s="15">
        <v>20000</v>
      </c>
      <c r="AQ141" s="15"/>
      <c r="AR141" s="83">
        <f t="shared" si="188"/>
        <v>2654.4561682925209</v>
      </c>
      <c r="AS141" s="83"/>
      <c r="AT141" s="83"/>
      <c r="AU141" s="83"/>
      <c r="AV141" s="83"/>
      <c r="AW141" s="83">
        <f t="shared" si="169"/>
        <v>2654.4561682925209</v>
      </c>
      <c r="AX141" s="15"/>
      <c r="AY141" s="15"/>
      <c r="AZ141" s="15"/>
      <c r="BA141" s="15">
        <v>2654.46</v>
      </c>
      <c r="BB141" s="15"/>
      <c r="BC141" s="15"/>
      <c r="BD141" s="15">
        <f t="shared" si="126"/>
        <v>2654.46</v>
      </c>
      <c r="BE141" s="15">
        <f t="shared" si="127"/>
        <v>-3.8317074790938932E-3</v>
      </c>
      <c r="BF141" s="15">
        <f t="shared" si="128"/>
        <v>-2654.46</v>
      </c>
      <c r="BG141" s="15">
        <v>1631.25</v>
      </c>
      <c r="BH141" s="15">
        <v>2000</v>
      </c>
      <c r="BI141" s="15"/>
      <c r="BJ141" s="15">
        <v>2000</v>
      </c>
      <c r="BK141" s="15">
        <v>2000</v>
      </c>
      <c r="BL141" s="15">
        <v>2000</v>
      </c>
      <c r="BM141" s="15">
        <v>2000</v>
      </c>
      <c r="BN141" s="133">
        <f t="shared" si="173"/>
        <v>2000</v>
      </c>
    </row>
    <row r="142" spans="1:67" x14ac:dyDescent="0.2">
      <c r="A142" s="161"/>
      <c r="B142" s="165"/>
      <c r="C142" s="81"/>
      <c r="D142" s="81"/>
      <c r="E142" s="90"/>
      <c r="F142" s="90"/>
      <c r="G142" s="90"/>
      <c r="H142" s="81"/>
      <c r="I142" s="91">
        <v>42221</v>
      </c>
      <c r="J142" s="92" t="s">
        <v>426</v>
      </c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8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6"/>
      <c r="AH142" s="93"/>
      <c r="AI142" s="93"/>
      <c r="AJ142" s="15"/>
      <c r="AK142" s="93"/>
      <c r="AL142" s="93"/>
      <c r="AM142" s="93"/>
      <c r="AN142" s="15"/>
      <c r="AO142" s="83">
        <f t="shared" si="187"/>
        <v>0</v>
      </c>
      <c r="AP142" s="15">
        <v>0</v>
      </c>
      <c r="AQ142" s="15"/>
      <c r="AR142" s="83">
        <f t="shared" si="188"/>
        <v>0</v>
      </c>
      <c r="AS142" s="83"/>
      <c r="AT142" s="83"/>
      <c r="AU142" s="83"/>
      <c r="AV142" s="83"/>
      <c r="AW142" s="83">
        <f t="shared" si="169"/>
        <v>0</v>
      </c>
      <c r="AX142" s="15"/>
      <c r="AY142" s="15"/>
      <c r="AZ142" s="15"/>
      <c r="BA142" s="15"/>
      <c r="BB142" s="15"/>
      <c r="BC142" s="15"/>
      <c r="BD142" s="15">
        <f t="shared" si="126"/>
        <v>0</v>
      </c>
      <c r="BE142" s="15">
        <f t="shared" si="127"/>
        <v>0</v>
      </c>
      <c r="BF142" s="15">
        <f t="shared" si="128"/>
        <v>0</v>
      </c>
      <c r="BG142" s="15"/>
      <c r="BH142" s="15"/>
      <c r="BI142" s="15"/>
      <c r="BJ142" s="15"/>
      <c r="BK142" s="15"/>
      <c r="BL142" s="15"/>
      <c r="BM142" s="15"/>
      <c r="BN142" s="133">
        <f t="shared" si="173"/>
        <v>0</v>
      </c>
    </row>
    <row r="143" spans="1:67" x14ac:dyDescent="0.2">
      <c r="A143" s="161"/>
      <c r="B143" s="165"/>
      <c r="C143" s="81"/>
      <c r="D143" s="81"/>
      <c r="E143" s="90"/>
      <c r="F143" s="90"/>
      <c r="G143" s="90"/>
      <c r="H143" s="81"/>
      <c r="I143" s="91">
        <v>42231</v>
      </c>
      <c r="J143" s="92" t="s">
        <v>353</v>
      </c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83"/>
      <c r="W143" s="93"/>
      <c r="X143" s="93"/>
      <c r="Y143" s="93"/>
      <c r="Z143" s="93"/>
      <c r="AA143" s="93"/>
      <c r="AB143" s="93"/>
      <c r="AC143" s="93">
        <v>150000</v>
      </c>
      <c r="AD143" s="93">
        <v>150000</v>
      </c>
      <c r="AE143" s="93"/>
      <c r="AF143" s="93"/>
      <c r="AG143" s="96">
        <f t="shared" si="189"/>
        <v>150000</v>
      </c>
      <c r="AH143" s="93">
        <v>133963.93</v>
      </c>
      <c r="AI143" s="93">
        <v>0</v>
      </c>
      <c r="AJ143" s="15">
        <v>0</v>
      </c>
      <c r="AK143" s="93">
        <v>20000</v>
      </c>
      <c r="AL143" s="93"/>
      <c r="AM143" s="93"/>
      <c r="AN143" s="15">
        <f t="shared" si="129"/>
        <v>20000</v>
      </c>
      <c r="AO143" s="83">
        <f t="shared" si="187"/>
        <v>2654.4561682925209</v>
      </c>
      <c r="AP143" s="15">
        <v>10000</v>
      </c>
      <c r="AQ143" s="15"/>
      <c r="AR143" s="83">
        <f t="shared" si="188"/>
        <v>1327.2280841462605</v>
      </c>
      <c r="AS143" s="83"/>
      <c r="AT143" s="83"/>
      <c r="AU143" s="83"/>
      <c r="AV143" s="83"/>
      <c r="AW143" s="83">
        <f t="shared" si="169"/>
        <v>1327.2280841462605</v>
      </c>
      <c r="AX143" s="15"/>
      <c r="AY143" s="15"/>
      <c r="AZ143" s="15"/>
      <c r="BA143" s="15">
        <v>1327.23</v>
      </c>
      <c r="BB143" s="15"/>
      <c r="BC143" s="15"/>
      <c r="BD143" s="15">
        <f t="shared" si="126"/>
        <v>1327.23</v>
      </c>
      <c r="BE143" s="15">
        <f t="shared" si="127"/>
        <v>-1.9158537395469466E-3</v>
      </c>
      <c r="BF143" s="15">
        <f t="shared" si="128"/>
        <v>-1327.23</v>
      </c>
      <c r="BG143" s="15"/>
      <c r="BH143" s="15">
        <v>2000</v>
      </c>
      <c r="BI143" s="15">
        <v>1800</v>
      </c>
      <c r="BJ143" s="15"/>
      <c r="BK143" s="15"/>
      <c r="BL143" s="15">
        <v>2000</v>
      </c>
      <c r="BM143" s="15"/>
      <c r="BN143" s="133">
        <f t="shared" si="173"/>
        <v>4000</v>
      </c>
      <c r="BO143" s="5">
        <v>2555</v>
      </c>
    </row>
    <row r="144" spans="1:67" x14ac:dyDescent="0.2">
      <c r="A144" s="161"/>
      <c r="B144" s="165"/>
      <c r="C144" s="81"/>
      <c r="D144" s="81"/>
      <c r="E144" s="90"/>
      <c r="F144" s="90"/>
      <c r="G144" s="90"/>
      <c r="H144" s="81"/>
      <c r="I144" s="91">
        <v>42261</v>
      </c>
      <c r="J144" s="92" t="s">
        <v>417</v>
      </c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8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6"/>
      <c r="AH144" s="93"/>
      <c r="AI144" s="93"/>
      <c r="AJ144" s="15"/>
      <c r="AK144" s="93"/>
      <c r="AL144" s="93"/>
      <c r="AM144" s="93"/>
      <c r="AN144" s="15"/>
      <c r="AO144" s="83">
        <f t="shared" si="187"/>
        <v>0</v>
      </c>
      <c r="AP144" s="15">
        <v>0</v>
      </c>
      <c r="AQ144" s="15"/>
      <c r="AR144" s="83">
        <f t="shared" si="188"/>
        <v>0</v>
      </c>
      <c r="AS144" s="83">
        <v>32963.480000000003</v>
      </c>
      <c r="AT144" s="83"/>
      <c r="AU144" s="83"/>
      <c r="AV144" s="83"/>
      <c r="AW144" s="83">
        <f t="shared" si="169"/>
        <v>0</v>
      </c>
      <c r="AX144" s="15"/>
      <c r="AY144" s="15"/>
      <c r="AZ144" s="15"/>
      <c r="BA144" s="15"/>
      <c r="BB144" s="15"/>
      <c r="BC144" s="15"/>
      <c r="BD144" s="15">
        <f t="shared" si="126"/>
        <v>0</v>
      </c>
      <c r="BE144" s="15">
        <f t="shared" si="127"/>
        <v>0</v>
      </c>
      <c r="BF144" s="15">
        <f t="shared" si="128"/>
        <v>0</v>
      </c>
      <c r="BG144" s="15">
        <v>32963.480000000003</v>
      </c>
      <c r="BH144" s="15"/>
      <c r="BI144" s="15"/>
      <c r="BJ144" s="15"/>
      <c r="BK144" s="15"/>
      <c r="BL144" s="15"/>
      <c r="BM144" s="15"/>
      <c r="BN144" s="133">
        <f t="shared" si="173"/>
        <v>0</v>
      </c>
    </row>
    <row r="145" spans="1:67" x14ac:dyDescent="0.2">
      <c r="A145" s="161"/>
      <c r="B145" s="165"/>
      <c r="C145" s="81"/>
      <c r="D145" s="81"/>
      <c r="E145" s="90"/>
      <c r="F145" s="90"/>
      <c r="G145" s="90"/>
      <c r="H145" s="81"/>
      <c r="I145" s="91">
        <v>42273</v>
      </c>
      <c r="J145" s="92" t="s">
        <v>464</v>
      </c>
      <c r="K145" s="93">
        <v>0</v>
      </c>
      <c r="L145" s="93">
        <v>0</v>
      </c>
      <c r="M145" s="93">
        <v>0</v>
      </c>
      <c r="N145" s="93">
        <v>30000</v>
      </c>
      <c r="O145" s="93">
        <v>30000</v>
      </c>
      <c r="P145" s="93">
        <v>50000</v>
      </c>
      <c r="Q145" s="93">
        <v>50000</v>
      </c>
      <c r="R145" s="93"/>
      <c r="S145" s="93">
        <v>30000</v>
      </c>
      <c r="T145" s="93"/>
      <c r="U145" s="93"/>
      <c r="V145" s="83">
        <f t="shared" si="130"/>
        <v>60</v>
      </c>
      <c r="W145" s="93">
        <v>30000</v>
      </c>
      <c r="X145" s="93">
        <v>0</v>
      </c>
      <c r="Y145" s="93">
        <v>30000</v>
      </c>
      <c r="Z145" s="93">
        <v>70000</v>
      </c>
      <c r="AA145" s="93">
        <v>35000</v>
      </c>
      <c r="AB145" s="93"/>
      <c r="AC145" s="93">
        <v>35000</v>
      </c>
      <c r="AD145" s="93">
        <v>35000</v>
      </c>
      <c r="AE145" s="93"/>
      <c r="AF145" s="93"/>
      <c r="AG145" s="96">
        <f t="shared" si="189"/>
        <v>35000</v>
      </c>
      <c r="AH145" s="93"/>
      <c r="AI145" s="93">
        <v>30000</v>
      </c>
      <c r="AJ145" s="15">
        <v>0</v>
      </c>
      <c r="AK145" s="93">
        <v>200000</v>
      </c>
      <c r="AL145" s="93"/>
      <c r="AM145" s="93">
        <v>200000</v>
      </c>
      <c r="AN145" s="15">
        <f t="shared" si="129"/>
        <v>0</v>
      </c>
      <c r="AO145" s="83">
        <f t="shared" si="187"/>
        <v>0</v>
      </c>
      <c r="AP145" s="15"/>
      <c r="AQ145" s="15"/>
      <c r="AR145" s="83">
        <f t="shared" si="188"/>
        <v>0</v>
      </c>
      <c r="AS145" s="83"/>
      <c r="AT145" s="83"/>
      <c r="AU145" s="83">
        <v>17200</v>
      </c>
      <c r="AV145" s="83"/>
      <c r="AW145" s="83">
        <f t="shared" si="169"/>
        <v>17200</v>
      </c>
      <c r="AX145" s="15"/>
      <c r="AY145" s="15"/>
      <c r="AZ145" s="15">
        <v>15000</v>
      </c>
      <c r="BA145" s="15"/>
      <c r="BB145" s="15"/>
      <c r="BC145" s="15">
        <v>2200</v>
      </c>
      <c r="BD145" s="15">
        <f t="shared" si="126"/>
        <v>17200</v>
      </c>
      <c r="BE145" s="15">
        <f t="shared" si="127"/>
        <v>0</v>
      </c>
      <c r="BF145" s="15">
        <f t="shared" si="128"/>
        <v>-17200</v>
      </c>
      <c r="BG145" s="15">
        <v>17071.29</v>
      </c>
      <c r="BH145" s="15">
        <v>10000</v>
      </c>
      <c r="BI145" s="15"/>
      <c r="BJ145" s="15"/>
      <c r="BK145" s="15"/>
      <c r="BL145" s="15">
        <v>0</v>
      </c>
      <c r="BM145" s="15"/>
      <c r="BN145" s="133">
        <f t="shared" si="173"/>
        <v>10000</v>
      </c>
      <c r="BO145" s="5">
        <v>10406.85</v>
      </c>
    </row>
    <row r="146" spans="1:67" x14ac:dyDescent="0.2">
      <c r="A146" s="161"/>
      <c r="B146" s="165"/>
      <c r="C146" s="81"/>
      <c r="D146" s="81"/>
      <c r="E146" s="90"/>
      <c r="F146" s="90"/>
      <c r="G146" s="90"/>
      <c r="H146" s="81"/>
      <c r="I146" s="91">
        <v>42271</v>
      </c>
      <c r="J146" s="92" t="s">
        <v>394</v>
      </c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8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6"/>
      <c r="AH146" s="93"/>
      <c r="AI146" s="93"/>
      <c r="AJ146" s="15">
        <v>2036.03</v>
      </c>
      <c r="AK146" s="93">
        <v>10000</v>
      </c>
      <c r="AL146" s="93">
        <v>55000</v>
      </c>
      <c r="AM146" s="93"/>
      <c r="AN146" s="15">
        <f t="shared" si="129"/>
        <v>65000</v>
      </c>
      <c r="AO146" s="83">
        <f t="shared" si="187"/>
        <v>8626.9825469506923</v>
      </c>
      <c r="AP146" s="15">
        <v>65000</v>
      </c>
      <c r="AQ146" s="15"/>
      <c r="AR146" s="83">
        <f t="shared" si="188"/>
        <v>8626.9825469506923</v>
      </c>
      <c r="AS146" s="83"/>
      <c r="AT146" s="83"/>
      <c r="AU146" s="83"/>
      <c r="AV146" s="83"/>
      <c r="AW146" s="83">
        <f t="shared" si="169"/>
        <v>8626.9825469506923</v>
      </c>
      <c r="AX146" s="15"/>
      <c r="AY146" s="15"/>
      <c r="AZ146" s="15">
        <v>8626.98</v>
      </c>
      <c r="BA146" s="15"/>
      <c r="BB146" s="15"/>
      <c r="BC146" s="15"/>
      <c r="BD146" s="15">
        <f t="shared" si="126"/>
        <v>8626.98</v>
      </c>
      <c r="BE146" s="15">
        <f t="shared" si="127"/>
        <v>2.546950692703831E-3</v>
      </c>
      <c r="BF146" s="15">
        <f t="shared" si="128"/>
        <v>-8626.98</v>
      </c>
      <c r="BG146" s="15">
        <v>360</v>
      </c>
      <c r="BH146" s="15"/>
      <c r="BI146" s="15"/>
      <c r="BJ146" s="15"/>
      <c r="BK146" s="15"/>
      <c r="BL146" s="15"/>
      <c r="BM146" s="15"/>
      <c r="BN146" s="133">
        <f t="shared" si="173"/>
        <v>0</v>
      </c>
    </row>
    <row r="147" spans="1:67" x14ac:dyDescent="0.2">
      <c r="A147" s="161"/>
      <c r="B147" s="165"/>
      <c r="C147" s="81"/>
      <c r="D147" s="81"/>
      <c r="E147" s="90"/>
      <c r="F147" s="90"/>
      <c r="G147" s="90"/>
      <c r="H147" s="81"/>
      <c r="I147" s="91">
        <v>42273</v>
      </c>
      <c r="J147" s="92" t="s">
        <v>433</v>
      </c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8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6"/>
      <c r="AH147" s="93"/>
      <c r="AI147" s="93"/>
      <c r="AJ147" s="15"/>
      <c r="AK147" s="93"/>
      <c r="AL147" s="93"/>
      <c r="AM147" s="93"/>
      <c r="AN147" s="15"/>
      <c r="AO147" s="83">
        <f t="shared" si="187"/>
        <v>0</v>
      </c>
      <c r="AP147" s="15">
        <v>150000</v>
      </c>
      <c r="AQ147" s="15"/>
      <c r="AR147" s="83">
        <f t="shared" si="188"/>
        <v>19908.421262193908</v>
      </c>
      <c r="AS147" s="83"/>
      <c r="AT147" s="83"/>
      <c r="AU147" s="83"/>
      <c r="AV147" s="83"/>
      <c r="AW147" s="83">
        <f t="shared" si="169"/>
        <v>19908.421262193908</v>
      </c>
      <c r="AX147" s="15"/>
      <c r="AY147" s="15"/>
      <c r="AZ147" s="15">
        <v>10106.620000000001</v>
      </c>
      <c r="BA147" s="15"/>
      <c r="BB147" s="15">
        <v>201.35</v>
      </c>
      <c r="BC147" s="15">
        <v>9600.4500000000007</v>
      </c>
      <c r="BD147" s="15">
        <f t="shared" si="126"/>
        <v>19908.420000000002</v>
      </c>
      <c r="BE147" s="15">
        <f t="shared" si="127"/>
        <v>1.2621939058590215E-3</v>
      </c>
      <c r="BF147" s="15">
        <f t="shared" si="128"/>
        <v>-19908.420000000002</v>
      </c>
      <c r="BG147" s="15"/>
      <c r="BH147" s="15">
        <v>36000</v>
      </c>
      <c r="BI147" s="15"/>
      <c r="BJ147" s="15"/>
      <c r="BK147" s="15"/>
      <c r="BL147" s="15">
        <v>36000</v>
      </c>
      <c r="BM147" s="26"/>
      <c r="BN147" s="133">
        <f t="shared" si="173"/>
        <v>72000</v>
      </c>
    </row>
    <row r="148" spans="1:67" x14ac:dyDescent="0.2">
      <c r="A148" s="161"/>
      <c r="B148" s="165"/>
      <c r="C148" s="81"/>
      <c r="D148" s="81"/>
      <c r="E148" s="90"/>
      <c r="F148" s="90"/>
      <c r="G148" s="90"/>
      <c r="H148" s="81"/>
      <c r="I148" s="91">
        <v>42274</v>
      </c>
      <c r="J148" s="92" t="s">
        <v>354</v>
      </c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83"/>
      <c r="W148" s="93"/>
      <c r="X148" s="93"/>
      <c r="Y148" s="93"/>
      <c r="Z148" s="93"/>
      <c r="AA148" s="93"/>
      <c r="AB148" s="93"/>
      <c r="AC148" s="93">
        <v>20000</v>
      </c>
      <c r="AD148" s="93">
        <v>20000</v>
      </c>
      <c r="AE148" s="93"/>
      <c r="AF148" s="93"/>
      <c r="AG148" s="96">
        <f t="shared" si="189"/>
        <v>20000</v>
      </c>
      <c r="AH148" s="93">
        <v>20527.5</v>
      </c>
      <c r="AI148" s="93">
        <v>32000</v>
      </c>
      <c r="AJ148" s="15">
        <v>7973.18</v>
      </c>
      <c r="AK148" s="93">
        <v>30000</v>
      </c>
      <c r="AL148" s="93">
        <v>20000</v>
      </c>
      <c r="AM148" s="93"/>
      <c r="AN148" s="15">
        <f t="shared" si="129"/>
        <v>50000</v>
      </c>
      <c r="AO148" s="83">
        <f t="shared" si="187"/>
        <v>6636.1404207313026</v>
      </c>
      <c r="AP148" s="15">
        <v>50000</v>
      </c>
      <c r="AQ148" s="15"/>
      <c r="AR148" s="83">
        <f t="shared" si="188"/>
        <v>6636.1404207313026</v>
      </c>
      <c r="AS148" s="83">
        <v>24056.45</v>
      </c>
      <c r="AT148" s="83">
        <v>24056.45</v>
      </c>
      <c r="AU148" s="83"/>
      <c r="AV148" s="83"/>
      <c r="AW148" s="83">
        <f t="shared" si="169"/>
        <v>6636.1404207313026</v>
      </c>
      <c r="AX148" s="15"/>
      <c r="AY148" s="15"/>
      <c r="AZ148" s="15">
        <v>6636.14</v>
      </c>
      <c r="BA148" s="15"/>
      <c r="BB148" s="15"/>
      <c r="BC148" s="15"/>
      <c r="BD148" s="15">
        <f t="shared" si="126"/>
        <v>6636.14</v>
      </c>
      <c r="BE148" s="15">
        <f t="shared" si="127"/>
        <v>4.2073130225617206E-4</v>
      </c>
      <c r="BF148" s="15">
        <f t="shared" si="128"/>
        <v>-6636.14</v>
      </c>
      <c r="BG148" s="15">
        <v>24056.45</v>
      </c>
      <c r="BH148" s="15">
        <v>0</v>
      </c>
      <c r="BI148" s="15"/>
      <c r="BJ148" s="15"/>
      <c r="BK148" s="15"/>
      <c r="BL148" s="15"/>
      <c r="BM148" s="15"/>
      <c r="BN148" s="133">
        <f t="shared" si="173"/>
        <v>0</v>
      </c>
    </row>
    <row r="149" spans="1:67" hidden="1" x14ac:dyDescent="0.2">
      <c r="A149" s="161"/>
      <c r="B149" s="168" t="s">
        <v>82</v>
      </c>
      <c r="C149" s="81"/>
      <c r="D149" s="81"/>
      <c r="E149" s="90"/>
      <c r="F149" s="90"/>
      <c r="G149" s="90"/>
      <c r="H149" s="81"/>
      <c r="I149" s="91">
        <v>426</v>
      </c>
      <c r="J149" s="92" t="s">
        <v>283</v>
      </c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83"/>
      <c r="W149" s="93"/>
      <c r="X149" s="93">
        <f>SUM(X150:X152)</f>
        <v>100000</v>
      </c>
      <c r="Y149" s="93">
        <f>SUM(Y150:Y152)</f>
        <v>115000</v>
      </c>
      <c r="Z149" s="93">
        <f>SUM(Z150:Z152)</f>
        <v>115000</v>
      </c>
      <c r="AA149" s="93">
        <f t="shared" ref="AA149:AI149" si="190">SUM(AA150:AA152)</f>
        <v>15000</v>
      </c>
      <c r="AB149" s="93">
        <f t="shared" si="190"/>
        <v>81000</v>
      </c>
      <c r="AC149" s="93">
        <f t="shared" si="190"/>
        <v>15000</v>
      </c>
      <c r="AD149" s="93">
        <f t="shared" si="190"/>
        <v>15000</v>
      </c>
      <c r="AE149" s="93">
        <f t="shared" si="190"/>
        <v>0</v>
      </c>
      <c r="AF149" s="93">
        <f t="shared" si="190"/>
        <v>0</v>
      </c>
      <c r="AG149" s="93">
        <f t="shared" si="190"/>
        <v>15000</v>
      </c>
      <c r="AH149" s="93">
        <f t="shared" si="190"/>
        <v>0</v>
      </c>
      <c r="AI149" s="93">
        <f t="shared" si="190"/>
        <v>0</v>
      </c>
      <c r="AJ149" s="15">
        <v>0</v>
      </c>
      <c r="AK149" s="93">
        <v>0</v>
      </c>
      <c r="AL149" s="93"/>
      <c r="AM149" s="93"/>
      <c r="AN149" s="15">
        <f t="shared" si="129"/>
        <v>0</v>
      </c>
      <c r="AO149" s="83">
        <f t="shared" si="187"/>
        <v>0</v>
      </c>
      <c r="AP149" s="15"/>
      <c r="AQ149" s="15"/>
      <c r="AR149" s="83">
        <f t="shared" si="188"/>
        <v>0</v>
      </c>
      <c r="AS149" s="83"/>
      <c r="AT149" s="83"/>
      <c r="AU149" s="83"/>
      <c r="AV149" s="83"/>
      <c r="AW149" s="83">
        <f t="shared" si="169"/>
        <v>0</v>
      </c>
      <c r="AX149" s="15"/>
      <c r="AY149" s="15"/>
      <c r="AZ149" s="15"/>
      <c r="BA149" s="15"/>
      <c r="BB149" s="15"/>
      <c r="BC149" s="15"/>
      <c r="BD149" s="15">
        <f t="shared" si="126"/>
        <v>0</v>
      </c>
      <c r="BE149" s="15">
        <f t="shared" si="127"/>
        <v>0</v>
      </c>
      <c r="BF149" s="15">
        <f t="shared" si="128"/>
        <v>0</v>
      </c>
      <c r="BG149" s="15"/>
      <c r="BH149" s="15"/>
      <c r="BI149" s="15"/>
      <c r="BJ149" s="15"/>
      <c r="BK149" s="15"/>
      <c r="BL149" s="15"/>
      <c r="BM149" s="15"/>
      <c r="BN149" s="133">
        <f t="shared" si="173"/>
        <v>0</v>
      </c>
    </row>
    <row r="150" spans="1:67" hidden="1" x14ac:dyDescent="0.2">
      <c r="A150" s="161"/>
      <c r="B150" s="165"/>
      <c r="C150" s="81"/>
      <c r="D150" s="81"/>
      <c r="E150" s="90"/>
      <c r="F150" s="90"/>
      <c r="G150" s="90"/>
      <c r="H150" s="81"/>
      <c r="I150" s="91">
        <v>42621</v>
      </c>
      <c r="J150" s="92" t="s">
        <v>282</v>
      </c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83"/>
      <c r="W150" s="93"/>
      <c r="X150" s="93"/>
      <c r="Y150" s="93">
        <v>15000</v>
      </c>
      <c r="Z150" s="93">
        <v>15000</v>
      </c>
      <c r="AA150" s="93">
        <v>15000</v>
      </c>
      <c r="AB150" s="93">
        <v>6000</v>
      </c>
      <c r="AC150" s="93">
        <v>15000</v>
      </c>
      <c r="AD150" s="93">
        <v>15000</v>
      </c>
      <c r="AE150" s="93"/>
      <c r="AF150" s="93"/>
      <c r="AG150" s="96">
        <f t="shared" ref="AG150:AG152" si="191">SUM(AC150+AE150-AF150)</f>
        <v>15000</v>
      </c>
      <c r="AH150" s="93"/>
      <c r="AI150" s="93">
        <v>0</v>
      </c>
      <c r="AJ150" s="15">
        <v>0</v>
      </c>
      <c r="AK150" s="93"/>
      <c r="AL150" s="93"/>
      <c r="AM150" s="93"/>
      <c r="AN150" s="15">
        <f t="shared" si="129"/>
        <v>0</v>
      </c>
      <c r="AO150" s="83">
        <f t="shared" si="187"/>
        <v>0</v>
      </c>
      <c r="AP150" s="15"/>
      <c r="AQ150" s="15"/>
      <c r="AR150" s="83">
        <f t="shared" si="188"/>
        <v>0</v>
      </c>
      <c r="AS150" s="83"/>
      <c r="AT150" s="83"/>
      <c r="AU150" s="83"/>
      <c r="AV150" s="83"/>
      <c r="AW150" s="83">
        <f t="shared" si="169"/>
        <v>0</v>
      </c>
      <c r="AX150" s="15"/>
      <c r="AY150" s="15"/>
      <c r="AZ150" s="15"/>
      <c r="BA150" s="15"/>
      <c r="BB150" s="15"/>
      <c r="BC150" s="15"/>
      <c r="BD150" s="15">
        <f t="shared" ref="BD150:BD225" si="192">SUM(AX150+AY150+AZ150+BA150+BB150+BC150)</f>
        <v>0</v>
      </c>
      <c r="BE150" s="15">
        <f t="shared" ref="BE150:BE226" si="193">SUM(AW150-BD150)</f>
        <v>0</v>
      </c>
      <c r="BF150" s="15">
        <f t="shared" si="128"/>
        <v>0</v>
      </c>
      <c r="BG150" s="15"/>
      <c r="BH150" s="15"/>
      <c r="BI150" s="15"/>
      <c r="BJ150" s="15"/>
      <c r="BK150" s="15"/>
      <c r="BL150" s="15"/>
      <c r="BM150" s="15"/>
      <c r="BN150" s="133">
        <f t="shared" si="173"/>
        <v>0</v>
      </c>
    </row>
    <row r="151" spans="1:67" hidden="1" x14ac:dyDescent="0.2">
      <c r="A151" s="161"/>
      <c r="B151" s="165"/>
      <c r="C151" s="81"/>
      <c r="D151" s="81"/>
      <c r="E151" s="90"/>
      <c r="F151" s="90"/>
      <c r="G151" s="90"/>
      <c r="H151" s="81"/>
      <c r="I151" s="91">
        <v>42639</v>
      </c>
      <c r="J151" s="92" t="s">
        <v>322</v>
      </c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8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6">
        <f t="shared" si="191"/>
        <v>0</v>
      </c>
      <c r="AH151" s="93"/>
      <c r="AI151" s="93"/>
      <c r="AJ151" s="15"/>
      <c r="AK151" s="93"/>
      <c r="AL151" s="93"/>
      <c r="AM151" s="93"/>
      <c r="AN151" s="15">
        <f t="shared" si="129"/>
        <v>0</v>
      </c>
      <c r="AO151" s="83">
        <f t="shared" si="187"/>
        <v>0</v>
      </c>
      <c r="AP151" s="15"/>
      <c r="AQ151" s="15"/>
      <c r="AR151" s="83">
        <f t="shared" si="188"/>
        <v>0</v>
      </c>
      <c r="AS151" s="83"/>
      <c r="AT151" s="83"/>
      <c r="AU151" s="83"/>
      <c r="AV151" s="83"/>
      <c r="AW151" s="83">
        <f t="shared" si="169"/>
        <v>0</v>
      </c>
      <c r="AX151" s="15"/>
      <c r="AY151" s="15"/>
      <c r="AZ151" s="15"/>
      <c r="BA151" s="15"/>
      <c r="BB151" s="15"/>
      <c r="BC151" s="15"/>
      <c r="BD151" s="15">
        <f t="shared" si="192"/>
        <v>0</v>
      </c>
      <c r="BE151" s="15">
        <f t="shared" si="193"/>
        <v>0</v>
      </c>
      <c r="BF151" s="15">
        <f t="shared" ref="BF151:BF227" si="194">SUM(BE151-AW151)</f>
        <v>0</v>
      </c>
      <c r="BG151" s="15"/>
      <c r="BH151" s="15"/>
      <c r="BI151" s="15"/>
      <c r="BJ151" s="15"/>
      <c r="BK151" s="15"/>
      <c r="BL151" s="15"/>
      <c r="BM151" s="15"/>
      <c r="BN151" s="133">
        <f t="shared" si="173"/>
        <v>0</v>
      </c>
    </row>
    <row r="152" spans="1:67" hidden="1" x14ac:dyDescent="0.2">
      <c r="A152" s="161"/>
      <c r="B152" s="165"/>
      <c r="C152" s="81"/>
      <c r="D152" s="81"/>
      <c r="E152" s="90"/>
      <c r="F152" s="90"/>
      <c r="G152" s="90"/>
      <c r="H152" s="81"/>
      <c r="I152" s="91">
        <v>42637</v>
      </c>
      <c r="J152" s="92" t="s">
        <v>287</v>
      </c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83"/>
      <c r="W152" s="93"/>
      <c r="X152" s="93">
        <v>100000</v>
      </c>
      <c r="Y152" s="93">
        <v>100000</v>
      </c>
      <c r="Z152" s="93">
        <v>100000</v>
      </c>
      <c r="AA152" s="93"/>
      <c r="AB152" s="93">
        <v>75000</v>
      </c>
      <c r="AC152" s="93"/>
      <c r="AD152" s="93"/>
      <c r="AE152" s="93"/>
      <c r="AF152" s="93"/>
      <c r="AG152" s="96">
        <f t="shared" si="191"/>
        <v>0</v>
      </c>
      <c r="AH152" s="93"/>
      <c r="AI152" s="93"/>
      <c r="AJ152" s="15"/>
      <c r="AK152" s="93"/>
      <c r="AL152" s="93"/>
      <c r="AM152" s="93"/>
      <c r="AN152" s="15">
        <f t="shared" si="129"/>
        <v>0</v>
      </c>
      <c r="AO152" s="83">
        <f t="shared" si="187"/>
        <v>0</v>
      </c>
      <c r="AP152" s="15"/>
      <c r="AQ152" s="15"/>
      <c r="AR152" s="83">
        <f t="shared" si="188"/>
        <v>0</v>
      </c>
      <c r="AS152" s="83"/>
      <c r="AT152" s="83"/>
      <c r="AU152" s="83"/>
      <c r="AV152" s="83"/>
      <c r="AW152" s="83">
        <f t="shared" si="169"/>
        <v>0</v>
      </c>
      <c r="AX152" s="15"/>
      <c r="AY152" s="15"/>
      <c r="AZ152" s="15"/>
      <c r="BA152" s="15"/>
      <c r="BB152" s="15"/>
      <c r="BC152" s="15"/>
      <c r="BD152" s="15">
        <f t="shared" si="192"/>
        <v>0</v>
      </c>
      <c r="BE152" s="15">
        <f t="shared" si="193"/>
        <v>0</v>
      </c>
      <c r="BF152" s="15">
        <f t="shared" si="194"/>
        <v>0</v>
      </c>
      <c r="BG152" s="15"/>
      <c r="BH152" s="15"/>
      <c r="BI152" s="15"/>
      <c r="BJ152" s="15"/>
      <c r="BK152" s="15"/>
      <c r="BL152" s="15"/>
      <c r="BM152" s="15"/>
      <c r="BN152" s="133">
        <f t="shared" si="173"/>
        <v>0</v>
      </c>
    </row>
    <row r="153" spans="1:67" x14ac:dyDescent="0.2">
      <c r="A153" s="162" t="s">
        <v>129</v>
      </c>
      <c r="B153" s="169"/>
      <c r="C153" s="94"/>
      <c r="D153" s="94"/>
      <c r="E153" s="95"/>
      <c r="F153" s="95"/>
      <c r="G153" s="95"/>
      <c r="H153" s="94"/>
      <c r="I153" s="82" t="s">
        <v>130</v>
      </c>
      <c r="J153" s="38" t="s">
        <v>131</v>
      </c>
      <c r="K153" s="83" t="e">
        <f>SUM(K154+K161+#REF!)</f>
        <v>#REF!</v>
      </c>
      <c r="L153" s="83" t="e">
        <f>SUM(L154+L161+#REF!)</f>
        <v>#REF!</v>
      </c>
      <c r="M153" s="83" t="e">
        <f>SUM(M154+M161+#REF!)</f>
        <v>#REF!</v>
      </c>
      <c r="N153" s="83">
        <f t="shared" ref="N153:Y153" si="195">SUM(N154+N161)</f>
        <v>43000</v>
      </c>
      <c r="O153" s="83">
        <f t="shared" si="195"/>
        <v>43000</v>
      </c>
      <c r="P153" s="83">
        <f t="shared" si="195"/>
        <v>31000</v>
      </c>
      <c r="Q153" s="83">
        <f t="shared" si="195"/>
        <v>31000</v>
      </c>
      <c r="R153" s="83">
        <f t="shared" si="195"/>
        <v>0</v>
      </c>
      <c r="S153" s="83">
        <f t="shared" si="195"/>
        <v>31000</v>
      </c>
      <c r="T153" s="83">
        <f t="shared" si="195"/>
        <v>0</v>
      </c>
      <c r="U153" s="83">
        <f t="shared" si="195"/>
        <v>0</v>
      </c>
      <c r="V153" s="83">
        <f t="shared" si="195"/>
        <v>200</v>
      </c>
      <c r="W153" s="83">
        <f t="shared" si="195"/>
        <v>31000</v>
      </c>
      <c r="X153" s="83">
        <f t="shared" si="195"/>
        <v>88000</v>
      </c>
      <c r="Y153" s="83">
        <f t="shared" si="195"/>
        <v>88000</v>
      </c>
      <c r="Z153" s="83">
        <f t="shared" ref="Z153" si="196">SUM(Z154+Z161)</f>
        <v>88000</v>
      </c>
      <c r="AA153" s="83">
        <f>SUM(AA154+AA161)</f>
        <v>93000</v>
      </c>
      <c r="AB153" s="83">
        <f t="shared" ref="AB153" si="197">SUM(AB154+AB161)</f>
        <v>0</v>
      </c>
      <c r="AC153" s="83">
        <f>SUM(AC154+AC161)</f>
        <v>115000</v>
      </c>
      <c r="AD153" s="83">
        <f>SUM(AD154+AD161)</f>
        <v>95000</v>
      </c>
      <c r="AE153" s="83">
        <f t="shared" ref="AE153:AI153" si="198">SUM(AE154+AE161)</f>
        <v>0</v>
      </c>
      <c r="AF153" s="83">
        <f t="shared" si="198"/>
        <v>0</v>
      </c>
      <c r="AG153" s="83">
        <f t="shared" si="198"/>
        <v>95000</v>
      </c>
      <c r="AH153" s="83">
        <f t="shared" si="198"/>
        <v>4997.09</v>
      </c>
      <c r="AI153" s="83">
        <f t="shared" si="198"/>
        <v>60000</v>
      </c>
      <c r="AJ153" s="83">
        <f>SUM(AJ154+AJ161)</f>
        <v>0</v>
      </c>
      <c r="AK153" s="83">
        <f t="shared" ref="AK153:AQ153" si="199">SUM(AK154+AK161)</f>
        <v>60000</v>
      </c>
      <c r="AL153" s="83">
        <f t="shared" si="199"/>
        <v>0</v>
      </c>
      <c r="AM153" s="83">
        <f t="shared" si="199"/>
        <v>0</v>
      </c>
      <c r="AN153" s="83">
        <f t="shared" si="199"/>
        <v>60000</v>
      </c>
      <c r="AO153" s="83">
        <f t="shared" si="187"/>
        <v>7963.3685048775624</v>
      </c>
      <c r="AP153" s="83">
        <f t="shared" si="199"/>
        <v>60000</v>
      </c>
      <c r="AQ153" s="83">
        <f t="shared" si="199"/>
        <v>0</v>
      </c>
      <c r="AR153" s="83">
        <f t="shared" si="188"/>
        <v>7963.3685048775624</v>
      </c>
      <c r="AS153" s="83"/>
      <c r="AT153" s="83">
        <f t="shared" ref="AT153" si="200">SUM(AT154+AT161)</f>
        <v>0</v>
      </c>
      <c r="AU153" s="83">
        <f t="shared" ref="AU153:AV153" si="201">SUM(AU154+AU161)</f>
        <v>0</v>
      </c>
      <c r="AV153" s="83">
        <f t="shared" si="201"/>
        <v>0</v>
      </c>
      <c r="AW153" s="83">
        <f t="shared" si="169"/>
        <v>7963.3685048775624</v>
      </c>
      <c r="AX153" s="15"/>
      <c r="AY153" s="15"/>
      <c r="AZ153" s="15"/>
      <c r="BA153" s="15"/>
      <c r="BB153" s="15"/>
      <c r="BC153" s="15"/>
      <c r="BD153" s="15">
        <f t="shared" si="192"/>
        <v>0</v>
      </c>
      <c r="BE153" s="15">
        <f t="shared" si="193"/>
        <v>7963.3685048775624</v>
      </c>
      <c r="BF153" s="15">
        <f t="shared" si="194"/>
        <v>0</v>
      </c>
      <c r="BG153" s="15">
        <f>SUM(BG154+BG161)</f>
        <v>2805.68</v>
      </c>
      <c r="BH153" s="15">
        <f>SUM(BH154+BH161)</f>
        <v>7980</v>
      </c>
      <c r="BI153" s="15">
        <f t="shared" ref="BI153:BN153" si="202">SUM(BI154+BI161)</f>
        <v>0</v>
      </c>
      <c r="BJ153" s="15">
        <f t="shared" si="202"/>
        <v>0</v>
      </c>
      <c r="BK153" s="15">
        <f t="shared" si="202"/>
        <v>0</v>
      </c>
      <c r="BL153" s="15">
        <f t="shared" si="202"/>
        <v>7980</v>
      </c>
      <c r="BM153" s="15">
        <f t="shared" si="202"/>
        <v>0</v>
      </c>
      <c r="BN153" s="15">
        <f t="shared" si="202"/>
        <v>15960</v>
      </c>
    </row>
    <row r="154" spans="1:67" x14ac:dyDescent="0.2">
      <c r="A154" s="161" t="s">
        <v>134</v>
      </c>
      <c r="B154" s="165"/>
      <c r="C154" s="81"/>
      <c r="D154" s="81"/>
      <c r="E154" s="90"/>
      <c r="F154" s="90"/>
      <c r="G154" s="90"/>
      <c r="H154" s="81"/>
      <c r="I154" s="91" t="s">
        <v>25</v>
      </c>
      <c r="J154" s="92" t="s">
        <v>199</v>
      </c>
      <c r="K154" s="93" t="e">
        <f t="shared" ref="K154:AE158" si="203">SUM(K155)</f>
        <v>#REF!</v>
      </c>
      <c r="L154" s="93" t="e">
        <f t="shared" si="203"/>
        <v>#REF!</v>
      </c>
      <c r="M154" s="93" t="e">
        <f t="shared" si="203"/>
        <v>#REF!</v>
      </c>
      <c r="N154" s="93">
        <f t="shared" si="203"/>
        <v>40000</v>
      </c>
      <c r="O154" s="93">
        <f t="shared" si="203"/>
        <v>40000</v>
      </c>
      <c r="P154" s="93">
        <f t="shared" si="203"/>
        <v>28000</v>
      </c>
      <c r="Q154" s="93">
        <f t="shared" si="203"/>
        <v>28000</v>
      </c>
      <c r="R154" s="93">
        <f t="shared" si="203"/>
        <v>0</v>
      </c>
      <c r="S154" s="93">
        <f t="shared" si="203"/>
        <v>28000</v>
      </c>
      <c r="T154" s="93">
        <f t="shared" si="203"/>
        <v>0</v>
      </c>
      <c r="U154" s="93">
        <f t="shared" si="203"/>
        <v>0</v>
      </c>
      <c r="V154" s="93">
        <f t="shared" si="203"/>
        <v>100</v>
      </c>
      <c r="W154" s="93">
        <f t="shared" si="203"/>
        <v>28000</v>
      </c>
      <c r="X154" s="93">
        <f t="shared" si="203"/>
        <v>85000</v>
      </c>
      <c r="Y154" s="93">
        <f t="shared" si="203"/>
        <v>85000</v>
      </c>
      <c r="Z154" s="93">
        <f t="shared" si="203"/>
        <v>85000</v>
      </c>
      <c r="AA154" s="93">
        <f t="shared" si="203"/>
        <v>85000</v>
      </c>
      <c r="AB154" s="93">
        <f t="shared" si="203"/>
        <v>0</v>
      </c>
      <c r="AC154" s="93">
        <f t="shared" si="203"/>
        <v>85000</v>
      </c>
      <c r="AD154" s="93">
        <f t="shared" si="203"/>
        <v>85000</v>
      </c>
      <c r="AE154" s="93">
        <f t="shared" si="203"/>
        <v>0</v>
      </c>
      <c r="AF154" s="93">
        <f t="shared" ref="AF154:AQ158" si="204">SUM(AF155)</f>
        <v>0</v>
      </c>
      <c r="AG154" s="93">
        <f t="shared" si="204"/>
        <v>85000</v>
      </c>
      <c r="AH154" s="93">
        <f t="shared" si="204"/>
        <v>0</v>
      </c>
      <c r="AI154" s="93">
        <f t="shared" si="204"/>
        <v>50000</v>
      </c>
      <c r="AJ154" s="93">
        <f t="shared" si="204"/>
        <v>0</v>
      </c>
      <c r="AK154" s="93">
        <f t="shared" si="204"/>
        <v>50000</v>
      </c>
      <c r="AL154" s="93">
        <f t="shared" si="204"/>
        <v>0</v>
      </c>
      <c r="AM154" s="93">
        <f t="shared" si="204"/>
        <v>0</v>
      </c>
      <c r="AN154" s="93">
        <f t="shared" si="204"/>
        <v>50000</v>
      </c>
      <c r="AO154" s="83">
        <f t="shared" si="187"/>
        <v>6636.1404207313026</v>
      </c>
      <c r="AP154" s="93">
        <f t="shared" si="204"/>
        <v>50000</v>
      </c>
      <c r="AQ154" s="93">
        <f t="shared" si="204"/>
        <v>0</v>
      </c>
      <c r="AR154" s="83">
        <f t="shared" si="188"/>
        <v>6636.1404207313026</v>
      </c>
      <c r="AS154" s="83"/>
      <c r="AT154" s="83">
        <f t="shared" ref="AT154:AV154" si="205">SUM(AT155)</f>
        <v>0</v>
      </c>
      <c r="AU154" s="83">
        <f t="shared" si="205"/>
        <v>0</v>
      </c>
      <c r="AV154" s="83">
        <f t="shared" si="205"/>
        <v>0</v>
      </c>
      <c r="AW154" s="83">
        <f t="shared" si="169"/>
        <v>6636.1404207313026</v>
      </c>
      <c r="AX154" s="15"/>
      <c r="AY154" s="15"/>
      <c r="AZ154" s="15"/>
      <c r="BA154" s="15"/>
      <c r="BB154" s="15"/>
      <c r="BC154" s="15"/>
      <c r="BD154" s="15">
        <f t="shared" si="192"/>
        <v>0</v>
      </c>
      <c r="BE154" s="15">
        <f t="shared" si="193"/>
        <v>6636.1404207313026</v>
      </c>
      <c r="BF154" s="15">
        <f t="shared" si="194"/>
        <v>0</v>
      </c>
      <c r="BG154" s="15">
        <f>SUM(BG157)</f>
        <v>2805.68</v>
      </c>
      <c r="BH154" s="15">
        <f>SUM(BH157)</f>
        <v>6650</v>
      </c>
      <c r="BI154" s="15">
        <f t="shared" ref="BI154:BN154" si="206">SUM(BI157)</f>
        <v>0</v>
      </c>
      <c r="BJ154" s="15">
        <f t="shared" si="206"/>
        <v>0</v>
      </c>
      <c r="BK154" s="15">
        <f t="shared" si="206"/>
        <v>0</v>
      </c>
      <c r="BL154" s="15">
        <f t="shared" si="206"/>
        <v>6650</v>
      </c>
      <c r="BM154" s="15">
        <f t="shared" si="206"/>
        <v>0</v>
      </c>
      <c r="BN154" s="15">
        <f t="shared" si="206"/>
        <v>13300</v>
      </c>
    </row>
    <row r="155" spans="1:67" x14ac:dyDescent="0.2">
      <c r="A155" s="161"/>
      <c r="B155" s="165"/>
      <c r="C155" s="81"/>
      <c r="D155" s="81"/>
      <c r="E155" s="90"/>
      <c r="F155" s="90"/>
      <c r="G155" s="90"/>
      <c r="H155" s="81"/>
      <c r="I155" s="91" t="s">
        <v>132</v>
      </c>
      <c r="J155" s="92"/>
      <c r="K155" s="93" t="e">
        <f t="shared" ref="K155:AQ155" si="207">SUM(K157)</f>
        <v>#REF!</v>
      </c>
      <c r="L155" s="93" t="e">
        <f t="shared" si="207"/>
        <v>#REF!</v>
      </c>
      <c r="M155" s="93" t="e">
        <f t="shared" si="207"/>
        <v>#REF!</v>
      </c>
      <c r="N155" s="93">
        <f t="shared" si="207"/>
        <v>40000</v>
      </c>
      <c r="O155" s="93">
        <f t="shared" si="207"/>
        <v>40000</v>
      </c>
      <c r="P155" s="93">
        <f t="shared" si="207"/>
        <v>28000</v>
      </c>
      <c r="Q155" s="93">
        <f t="shared" si="207"/>
        <v>28000</v>
      </c>
      <c r="R155" s="93">
        <f t="shared" si="207"/>
        <v>0</v>
      </c>
      <c r="S155" s="93">
        <f t="shared" si="207"/>
        <v>28000</v>
      </c>
      <c r="T155" s="93">
        <f t="shared" si="207"/>
        <v>0</v>
      </c>
      <c r="U155" s="93">
        <f t="shared" si="207"/>
        <v>0</v>
      </c>
      <c r="V155" s="93">
        <f t="shared" si="207"/>
        <v>100</v>
      </c>
      <c r="W155" s="93">
        <f t="shared" si="207"/>
        <v>28000</v>
      </c>
      <c r="X155" s="93">
        <f t="shared" si="207"/>
        <v>85000</v>
      </c>
      <c r="Y155" s="93">
        <f t="shared" si="207"/>
        <v>85000</v>
      </c>
      <c r="Z155" s="93">
        <f t="shared" si="207"/>
        <v>85000</v>
      </c>
      <c r="AA155" s="93">
        <f t="shared" si="207"/>
        <v>85000</v>
      </c>
      <c r="AB155" s="93">
        <f t="shared" si="207"/>
        <v>0</v>
      </c>
      <c r="AC155" s="93">
        <f t="shared" si="207"/>
        <v>85000</v>
      </c>
      <c r="AD155" s="93">
        <f t="shared" si="207"/>
        <v>85000</v>
      </c>
      <c r="AE155" s="93">
        <f t="shared" si="207"/>
        <v>0</v>
      </c>
      <c r="AF155" s="93">
        <f t="shared" si="207"/>
        <v>0</v>
      </c>
      <c r="AG155" s="93">
        <f t="shared" si="207"/>
        <v>85000</v>
      </c>
      <c r="AH155" s="93">
        <f t="shared" si="207"/>
        <v>0</v>
      </c>
      <c r="AI155" s="93">
        <f t="shared" si="207"/>
        <v>50000</v>
      </c>
      <c r="AJ155" s="93">
        <f t="shared" si="207"/>
        <v>0</v>
      </c>
      <c r="AK155" s="93">
        <f t="shared" si="207"/>
        <v>50000</v>
      </c>
      <c r="AL155" s="93">
        <f t="shared" si="207"/>
        <v>0</v>
      </c>
      <c r="AM155" s="93">
        <f t="shared" si="207"/>
        <v>0</v>
      </c>
      <c r="AN155" s="93">
        <f t="shared" si="207"/>
        <v>50000</v>
      </c>
      <c r="AO155" s="83">
        <f t="shared" si="187"/>
        <v>6636.1404207313026</v>
      </c>
      <c r="AP155" s="93">
        <f t="shared" si="207"/>
        <v>50000</v>
      </c>
      <c r="AQ155" s="93">
        <f t="shared" si="207"/>
        <v>0</v>
      </c>
      <c r="AR155" s="83">
        <f t="shared" si="188"/>
        <v>6636.1404207313026</v>
      </c>
      <c r="AS155" s="83"/>
      <c r="AT155" s="83">
        <f t="shared" ref="AT155" si="208">SUM(AT157)</f>
        <v>0</v>
      </c>
      <c r="AU155" s="83">
        <f t="shared" ref="AU155:AV155" si="209">SUM(AU157)</f>
        <v>0</v>
      </c>
      <c r="AV155" s="83">
        <f t="shared" si="209"/>
        <v>0</v>
      </c>
      <c r="AW155" s="83">
        <f t="shared" si="169"/>
        <v>6636.1404207313026</v>
      </c>
      <c r="AX155" s="15"/>
      <c r="AY155" s="15"/>
      <c r="AZ155" s="15"/>
      <c r="BA155" s="15"/>
      <c r="BB155" s="15"/>
      <c r="BC155" s="15"/>
      <c r="BD155" s="15">
        <f t="shared" si="192"/>
        <v>0</v>
      </c>
      <c r="BE155" s="15">
        <f t="shared" si="193"/>
        <v>6636.1404207313026</v>
      </c>
      <c r="BF155" s="15">
        <f t="shared" si="194"/>
        <v>0</v>
      </c>
      <c r="BG155" s="15"/>
      <c r="BH155" s="15">
        <f>SUM(BH158)</f>
        <v>6650</v>
      </c>
      <c r="BI155" s="15">
        <f t="shared" ref="BI155:BN155" si="210">SUM(BI158)</f>
        <v>0</v>
      </c>
      <c r="BJ155" s="15">
        <f t="shared" si="210"/>
        <v>0</v>
      </c>
      <c r="BK155" s="15">
        <f t="shared" si="210"/>
        <v>0</v>
      </c>
      <c r="BL155" s="15">
        <f t="shared" si="210"/>
        <v>6650</v>
      </c>
      <c r="BM155" s="15">
        <f t="shared" si="210"/>
        <v>0</v>
      </c>
      <c r="BN155" s="15">
        <f t="shared" si="210"/>
        <v>13300</v>
      </c>
    </row>
    <row r="156" spans="1:67" x14ac:dyDescent="0.2">
      <c r="A156" s="161"/>
      <c r="B156" s="168" t="s">
        <v>434</v>
      </c>
      <c r="C156" s="81"/>
      <c r="D156" s="81"/>
      <c r="E156" s="81"/>
      <c r="F156" s="81"/>
      <c r="G156" s="81"/>
      <c r="H156" s="81"/>
      <c r="I156" s="91" t="s">
        <v>435</v>
      </c>
      <c r="J156" s="92" t="s">
        <v>38</v>
      </c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83">
        <f t="shared" si="187"/>
        <v>0</v>
      </c>
      <c r="AP156" s="93">
        <v>50000</v>
      </c>
      <c r="AQ156" s="93">
        <v>50000</v>
      </c>
      <c r="AR156" s="83">
        <f t="shared" si="188"/>
        <v>6636.1404207313026</v>
      </c>
      <c r="AS156" s="83"/>
      <c r="AT156" s="83">
        <v>50000</v>
      </c>
      <c r="AU156" s="83"/>
      <c r="AV156" s="83"/>
      <c r="AW156" s="83">
        <f t="shared" si="169"/>
        <v>6636.1404207313026</v>
      </c>
      <c r="AX156" s="15"/>
      <c r="AY156" s="15"/>
      <c r="AZ156" s="15"/>
      <c r="BA156" s="15"/>
      <c r="BB156" s="15"/>
      <c r="BC156" s="15"/>
      <c r="BD156" s="15">
        <f t="shared" si="192"/>
        <v>0</v>
      </c>
      <c r="BE156" s="15">
        <f t="shared" si="193"/>
        <v>6636.1404207313026</v>
      </c>
      <c r="BF156" s="15">
        <f t="shared" si="194"/>
        <v>0</v>
      </c>
      <c r="BG156" s="15"/>
      <c r="BH156" s="15">
        <v>6650</v>
      </c>
      <c r="BI156" s="15"/>
      <c r="BJ156" s="15">
        <v>6700</v>
      </c>
      <c r="BK156" s="15">
        <v>6700</v>
      </c>
      <c r="BL156" s="15"/>
      <c r="BM156" s="15"/>
      <c r="BN156" s="133">
        <f t="shared" si="173"/>
        <v>6650</v>
      </c>
    </row>
    <row r="157" spans="1:67" x14ac:dyDescent="0.2">
      <c r="A157" s="162"/>
      <c r="B157" s="169"/>
      <c r="C157" s="94"/>
      <c r="D157" s="94"/>
      <c r="E157" s="95"/>
      <c r="F157" s="95"/>
      <c r="G157" s="95"/>
      <c r="H157" s="94"/>
      <c r="I157" s="82">
        <v>3</v>
      </c>
      <c r="J157" s="38" t="s">
        <v>8</v>
      </c>
      <c r="K157" s="83" t="e">
        <f t="shared" si="203"/>
        <v>#REF!</v>
      </c>
      <c r="L157" s="83" t="e">
        <f t="shared" si="203"/>
        <v>#REF!</v>
      </c>
      <c r="M157" s="83" t="e">
        <f t="shared" si="203"/>
        <v>#REF!</v>
      </c>
      <c r="N157" s="83">
        <f t="shared" si="203"/>
        <v>40000</v>
      </c>
      <c r="O157" s="83">
        <f t="shared" si="203"/>
        <v>40000</v>
      </c>
      <c r="P157" s="83">
        <f t="shared" si="203"/>
        <v>28000</v>
      </c>
      <c r="Q157" s="83">
        <f t="shared" si="203"/>
        <v>28000</v>
      </c>
      <c r="R157" s="83">
        <f t="shared" si="203"/>
        <v>0</v>
      </c>
      <c r="S157" s="83">
        <f t="shared" si="203"/>
        <v>28000</v>
      </c>
      <c r="T157" s="83">
        <f t="shared" si="203"/>
        <v>0</v>
      </c>
      <c r="U157" s="83">
        <f t="shared" si="203"/>
        <v>0</v>
      </c>
      <c r="V157" s="83">
        <f t="shared" si="203"/>
        <v>100</v>
      </c>
      <c r="W157" s="83">
        <f t="shared" si="203"/>
        <v>28000</v>
      </c>
      <c r="X157" s="83">
        <f t="shared" si="203"/>
        <v>85000</v>
      </c>
      <c r="Y157" s="83">
        <f>SUM(Y158)</f>
        <v>85000</v>
      </c>
      <c r="Z157" s="83">
        <f>SUM(Z158)</f>
        <v>85000</v>
      </c>
      <c r="AA157" s="83">
        <f t="shared" si="203"/>
        <v>85000</v>
      </c>
      <c r="AB157" s="83">
        <f t="shared" si="203"/>
        <v>0</v>
      </c>
      <c r="AC157" s="83">
        <f t="shared" si="203"/>
        <v>85000</v>
      </c>
      <c r="AD157" s="83">
        <f t="shared" si="203"/>
        <v>85000</v>
      </c>
      <c r="AE157" s="83">
        <f t="shared" si="203"/>
        <v>0</v>
      </c>
      <c r="AF157" s="83">
        <f t="shared" si="204"/>
        <v>0</v>
      </c>
      <c r="AG157" s="83">
        <f t="shared" si="204"/>
        <v>85000</v>
      </c>
      <c r="AH157" s="83">
        <f t="shared" si="204"/>
        <v>0</v>
      </c>
      <c r="AI157" s="83">
        <f>SUM(AI158)</f>
        <v>50000</v>
      </c>
      <c r="AJ157" s="83">
        <f>SUM(AJ158)</f>
        <v>0</v>
      </c>
      <c r="AK157" s="83">
        <f>SUM(AK158)</f>
        <v>50000</v>
      </c>
      <c r="AL157" s="83">
        <f t="shared" si="204"/>
        <v>0</v>
      </c>
      <c r="AM157" s="83">
        <f t="shared" si="204"/>
        <v>0</v>
      </c>
      <c r="AN157" s="83">
        <f t="shared" si="204"/>
        <v>50000</v>
      </c>
      <c r="AO157" s="83">
        <f t="shared" si="187"/>
        <v>6636.1404207313026</v>
      </c>
      <c r="AP157" s="83">
        <f t="shared" si="204"/>
        <v>50000</v>
      </c>
      <c r="AQ157" s="83">
        <f t="shared" si="204"/>
        <v>0</v>
      </c>
      <c r="AR157" s="83">
        <f t="shared" si="188"/>
        <v>6636.1404207313026</v>
      </c>
      <c r="AS157" s="83"/>
      <c r="AT157" s="83">
        <f t="shared" ref="AT157:AV158" si="211">SUM(AT158)</f>
        <v>0</v>
      </c>
      <c r="AU157" s="83">
        <f t="shared" si="211"/>
        <v>0</v>
      </c>
      <c r="AV157" s="83">
        <f t="shared" si="211"/>
        <v>0</v>
      </c>
      <c r="AW157" s="83">
        <f t="shared" si="169"/>
        <v>6636.1404207313026</v>
      </c>
      <c r="AX157" s="15"/>
      <c r="AY157" s="15"/>
      <c r="AZ157" s="15"/>
      <c r="BA157" s="15"/>
      <c r="BB157" s="15"/>
      <c r="BC157" s="15"/>
      <c r="BD157" s="15">
        <f t="shared" si="192"/>
        <v>0</v>
      </c>
      <c r="BE157" s="15">
        <f t="shared" si="193"/>
        <v>6636.1404207313026</v>
      </c>
      <c r="BF157" s="15">
        <f t="shared" si="194"/>
        <v>0</v>
      </c>
      <c r="BG157" s="15">
        <f>SUM(BG158)</f>
        <v>2805.68</v>
      </c>
      <c r="BH157" s="15">
        <f>SUM(BH158)</f>
        <v>6650</v>
      </c>
      <c r="BI157" s="15">
        <f t="shared" ref="BI157:BN159" si="212">SUM(BI158)</f>
        <v>0</v>
      </c>
      <c r="BJ157" s="15">
        <f t="shared" si="212"/>
        <v>0</v>
      </c>
      <c r="BK157" s="15">
        <f t="shared" si="212"/>
        <v>0</v>
      </c>
      <c r="BL157" s="15">
        <f t="shared" si="212"/>
        <v>6650</v>
      </c>
      <c r="BM157" s="15">
        <f t="shared" si="212"/>
        <v>0</v>
      </c>
      <c r="BN157" s="15">
        <f t="shared" si="212"/>
        <v>13300</v>
      </c>
    </row>
    <row r="158" spans="1:67" x14ac:dyDescent="0.2">
      <c r="A158" s="162"/>
      <c r="B158" s="169" t="s">
        <v>435</v>
      </c>
      <c r="C158" s="94"/>
      <c r="D158" s="94"/>
      <c r="E158" s="95"/>
      <c r="F158" s="95"/>
      <c r="G158" s="95"/>
      <c r="H158" s="94"/>
      <c r="I158" s="82">
        <v>38</v>
      </c>
      <c r="J158" s="38" t="s">
        <v>119</v>
      </c>
      <c r="K158" s="83" t="e">
        <f t="shared" si="203"/>
        <v>#REF!</v>
      </c>
      <c r="L158" s="83" t="e">
        <f t="shared" si="203"/>
        <v>#REF!</v>
      </c>
      <c r="M158" s="83" t="e">
        <f t="shared" si="203"/>
        <v>#REF!</v>
      </c>
      <c r="N158" s="83">
        <f t="shared" si="203"/>
        <v>40000</v>
      </c>
      <c r="O158" s="83">
        <f t="shared" si="203"/>
        <v>40000</v>
      </c>
      <c r="P158" s="83">
        <f t="shared" si="203"/>
        <v>28000</v>
      </c>
      <c r="Q158" s="83">
        <f t="shared" si="203"/>
        <v>28000</v>
      </c>
      <c r="R158" s="83">
        <f t="shared" si="203"/>
        <v>0</v>
      </c>
      <c r="S158" s="83">
        <f t="shared" si="203"/>
        <v>28000</v>
      </c>
      <c r="T158" s="83">
        <f t="shared" si="203"/>
        <v>0</v>
      </c>
      <c r="U158" s="83">
        <f t="shared" si="203"/>
        <v>0</v>
      </c>
      <c r="V158" s="83">
        <f t="shared" si="203"/>
        <v>100</v>
      </c>
      <c r="W158" s="83">
        <f t="shared" si="203"/>
        <v>28000</v>
      </c>
      <c r="X158" s="83">
        <f t="shared" si="203"/>
        <v>85000</v>
      </c>
      <c r="Y158" s="83">
        <f t="shared" si="203"/>
        <v>85000</v>
      </c>
      <c r="Z158" s="83">
        <f t="shared" si="203"/>
        <v>85000</v>
      </c>
      <c r="AA158" s="83">
        <f t="shared" si="203"/>
        <v>85000</v>
      </c>
      <c r="AB158" s="83">
        <f t="shared" si="203"/>
        <v>0</v>
      </c>
      <c r="AC158" s="83">
        <f t="shared" si="203"/>
        <v>85000</v>
      </c>
      <c r="AD158" s="83">
        <f t="shared" si="203"/>
        <v>85000</v>
      </c>
      <c r="AE158" s="83">
        <f t="shared" si="203"/>
        <v>0</v>
      </c>
      <c r="AF158" s="83">
        <f t="shared" si="204"/>
        <v>0</v>
      </c>
      <c r="AG158" s="83">
        <f t="shared" si="204"/>
        <v>85000</v>
      </c>
      <c r="AH158" s="83">
        <f t="shared" si="204"/>
        <v>0</v>
      </c>
      <c r="AI158" s="83">
        <f t="shared" si="204"/>
        <v>50000</v>
      </c>
      <c r="AJ158" s="83">
        <f>SUM(AJ159)</f>
        <v>0</v>
      </c>
      <c r="AK158" s="83">
        <f>SUM(AK159)</f>
        <v>50000</v>
      </c>
      <c r="AL158" s="83">
        <f t="shared" si="204"/>
        <v>0</v>
      </c>
      <c r="AM158" s="83">
        <f t="shared" si="204"/>
        <v>0</v>
      </c>
      <c r="AN158" s="83">
        <f t="shared" si="204"/>
        <v>50000</v>
      </c>
      <c r="AO158" s="83">
        <f t="shared" si="187"/>
        <v>6636.1404207313026</v>
      </c>
      <c r="AP158" s="83">
        <f t="shared" si="204"/>
        <v>50000</v>
      </c>
      <c r="AQ158" s="83"/>
      <c r="AR158" s="83">
        <f t="shared" si="188"/>
        <v>6636.1404207313026</v>
      </c>
      <c r="AS158" s="83"/>
      <c r="AT158" s="83">
        <f t="shared" si="211"/>
        <v>0</v>
      </c>
      <c r="AU158" s="83">
        <f t="shared" si="211"/>
        <v>0</v>
      </c>
      <c r="AV158" s="83">
        <f t="shared" si="211"/>
        <v>0</v>
      </c>
      <c r="AW158" s="83">
        <f t="shared" si="169"/>
        <v>6636.1404207313026</v>
      </c>
      <c r="AX158" s="15"/>
      <c r="AY158" s="15"/>
      <c r="AZ158" s="15"/>
      <c r="BA158" s="15"/>
      <c r="BB158" s="15"/>
      <c r="BC158" s="15"/>
      <c r="BD158" s="15">
        <f t="shared" si="192"/>
        <v>0</v>
      </c>
      <c r="BE158" s="15">
        <f t="shared" si="193"/>
        <v>6636.1404207313026</v>
      </c>
      <c r="BF158" s="15">
        <f t="shared" si="194"/>
        <v>0</v>
      </c>
      <c r="BG158" s="15">
        <f>SUM(BG250)</f>
        <v>2805.68</v>
      </c>
      <c r="BH158" s="15">
        <f>SUM(BH159)</f>
        <v>6650</v>
      </c>
      <c r="BI158" s="15">
        <f t="shared" si="212"/>
        <v>0</v>
      </c>
      <c r="BJ158" s="15">
        <f t="shared" si="212"/>
        <v>0</v>
      </c>
      <c r="BK158" s="15">
        <f t="shared" si="212"/>
        <v>0</v>
      </c>
      <c r="BL158" s="15">
        <f t="shared" si="212"/>
        <v>6650</v>
      </c>
      <c r="BM158" s="15">
        <f t="shared" si="212"/>
        <v>0</v>
      </c>
      <c r="BN158" s="15">
        <f t="shared" si="212"/>
        <v>13300</v>
      </c>
    </row>
    <row r="159" spans="1:67" x14ac:dyDescent="0.2">
      <c r="A159" s="161"/>
      <c r="B159" s="168"/>
      <c r="C159" s="81"/>
      <c r="D159" s="81"/>
      <c r="E159" s="90"/>
      <c r="F159" s="90"/>
      <c r="G159" s="90"/>
      <c r="H159" s="81"/>
      <c r="I159" s="91">
        <v>381</v>
      </c>
      <c r="J159" s="92" t="s">
        <v>104</v>
      </c>
      <c r="K159" s="93" t="e">
        <f>SUM(#REF!)</f>
        <v>#REF!</v>
      </c>
      <c r="L159" s="93" t="e">
        <f>SUM(#REF!)</f>
        <v>#REF!</v>
      </c>
      <c r="M159" s="93" t="e">
        <f>SUM(#REF!)</f>
        <v>#REF!</v>
      </c>
      <c r="N159" s="93">
        <f t="shared" ref="N159:AJ159" si="213">SUM(N160:N160)</f>
        <v>40000</v>
      </c>
      <c r="O159" s="93">
        <f t="shared" si="213"/>
        <v>40000</v>
      </c>
      <c r="P159" s="93">
        <f t="shared" si="213"/>
        <v>28000</v>
      </c>
      <c r="Q159" s="93">
        <f t="shared" si="213"/>
        <v>28000</v>
      </c>
      <c r="R159" s="93">
        <f t="shared" si="213"/>
        <v>0</v>
      </c>
      <c r="S159" s="93">
        <f t="shared" si="213"/>
        <v>28000</v>
      </c>
      <c r="T159" s="93">
        <f t="shared" si="213"/>
        <v>0</v>
      </c>
      <c r="U159" s="93">
        <f t="shared" si="213"/>
        <v>0</v>
      </c>
      <c r="V159" s="93">
        <f t="shared" si="213"/>
        <v>100</v>
      </c>
      <c r="W159" s="93">
        <f t="shared" si="213"/>
        <v>28000</v>
      </c>
      <c r="X159" s="93">
        <f t="shared" si="213"/>
        <v>85000</v>
      </c>
      <c r="Y159" s="93">
        <f t="shared" si="213"/>
        <v>85000</v>
      </c>
      <c r="Z159" s="93">
        <f t="shared" si="213"/>
        <v>85000</v>
      </c>
      <c r="AA159" s="93">
        <f t="shared" si="213"/>
        <v>85000</v>
      </c>
      <c r="AB159" s="93">
        <f t="shared" si="213"/>
        <v>0</v>
      </c>
      <c r="AC159" s="93">
        <f t="shared" si="213"/>
        <v>85000</v>
      </c>
      <c r="AD159" s="93">
        <f t="shared" si="213"/>
        <v>85000</v>
      </c>
      <c r="AE159" s="93">
        <f t="shared" si="213"/>
        <v>0</v>
      </c>
      <c r="AF159" s="93">
        <f t="shared" si="213"/>
        <v>0</v>
      </c>
      <c r="AG159" s="93">
        <f t="shared" si="213"/>
        <v>85000</v>
      </c>
      <c r="AH159" s="93">
        <f t="shared" si="213"/>
        <v>0</v>
      </c>
      <c r="AI159" s="93">
        <f t="shared" si="213"/>
        <v>50000</v>
      </c>
      <c r="AJ159" s="93">
        <f t="shared" si="213"/>
        <v>0</v>
      </c>
      <c r="AK159" s="93">
        <f>SUM(AK160:AK160)</f>
        <v>50000</v>
      </c>
      <c r="AL159" s="93">
        <f t="shared" ref="AL159:AP159" si="214">SUM(AL160:AL160)</f>
        <v>0</v>
      </c>
      <c r="AM159" s="93">
        <f t="shared" si="214"/>
        <v>0</v>
      </c>
      <c r="AN159" s="93">
        <f t="shared" si="214"/>
        <v>50000</v>
      </c>
      <c r="AO159" s="83">
        <f t="shared" si="187"/>
        <v>6636.1404207313026</v>
      </c>
      <c r="AP159" s="93">
        <f t="shared" si="214"/>
        <v>50000</v>
      </c>
      <c r="AQ159" s="93"/>
      <c r="AR159" s="83">
        <f t="shared" si="188"/>
        <v>6636.1404207313026</v>
      </c>
      <c r="AS159" s="83"/>
      <c r="AT159" s="83">
        <f t="shared" ref="AT159:AV159" si="215">SUM(AT160:AT160)</f>
        <v>0</v>
      </c>
      <c r="AU159" s="83">
        <f t="shared" si="215"/>
        <v>0</v>
      </c>
      <c r="AV159" s="83">
        <f t="shared" si="215"/>
        <v>0</v>
      </c>
      <c r="AW159" s="83">
        <f t="shared" si="169"/>
        <v>6636.1404207313026</v>
      </c>
      <c r="AX159" s="15"/>
      <c r="AY159" s="15"/>
      <c r="AZ159" s="15"/>
      <c r="BA159" s="15"/>
      <c r="BB159" s="15"/>
      <c r="BC159" s="15"/>
      <c r="BD159" s="15">
        <f t="shared" si="192"/>
        <v>0</v>
      </c>
      <c r="BE159" s="15">
        <f t="shared" si="193"/>
        <v>6636.1404207313026</v>
      </c>
      <c r="BF159" s="15">
        <f t="shared" si="194"/>
        <v>0</v>
      </c>
      <c r="BG159" s="15">
        <f>SUM(BG160)</f>
        <v>0</v>
      </c>
      <c r="BH159" s="15">
        <f>SUM(BH160)</f>
        <v>6650</v>
      </c>
      <c r="BI159" s="15">
        <f t="shared" si="212"/>
        <v>0</v>
      </c>
      <c r="BJ159" s="15">
        <f t="shared" si="212"/>
        <v>0</v>
      </c>
      <c r="BK159" s="15">
        <f t="shared" si="212"/>
        <v>0</v>
      </c>
      <c r="BL159" s="15">
        <f t="shared" si="212"/>
        <v>6650</v>
      </c>
      <c r="BM159" s="15">
        <f t="shared" si="212"/>
        <v>0</v>
      </c>
      <c r="BN159" s="15">
        <f t="shared" si="212"/>
        <v>13300</v>
      </c>
    </row>
    <row r="160" spans="1:67" x14ac:dyDescent="0.2">
      <c r="A160" s="161"/>
      <c r="B160" s="165"/>
      <c r="C160" s="81"/>
      <c r="D160" s="81"/>
      <c r="E160" s="90"/>
      <c r="F160" s="90"/>
      <c r="G160" s="90"/>
      <c r="H160" s="81"/>
      <c r="I160" s="91">
        <v>38111</v>
      </c>
      <c r="J160" s="92" t="s">
        <v>199</v>
      </c>
      <c r="K160" s="93"/>
      <c r="L160" s="93"/>
      <c r="M160" s="93"/>
      <c r="N160" s="93">
        <v>40000</v>
      </c>
      <c r="O160" s="93">
        <v>40000</v>
      </c>
      <c r="P160" s="93">
        <v>28000</v>
      </c>
      <c r="Q160" s="93">
        <v>28000</v>
      </c>
      <c r="R160" s="93"/>
      <c r="S160" s="93">
        <v>28000</v>
      </c>
      <c r="T160" s="93"/>
      <c r="U160" s="93"/>
      <c r="V160" s="83">
        <f t="shared" si="130"/>
        <v>100</v>
      </c>
      <c r="W160" s="93">
        <v>28000</v>
      </c>
      <c r="X160" s="93">
        <v>85000</v>
      </c>
      <c r="Y160" s="93">
        <v>85000</v>
      </c>
      <c r="Z160" s="93">
        <v>85000</v>
      </c>
      <c r="AA160" s="93">
        <v>85000</v>
      </c>
      <c r="AB160" s="93"/>
      <c r="AC160" s="93">
        <v>85000</v>
      </c>
      <c r="AD160" s="93">
        <v>85000</v>
      </c>
      <c r="AE160" s="93"/>
      <c r="AF160" s="93"/>
      <c r="AG160" s="96">
        <f t="shared" ref="AG160:AG249" si="216">SUM(AC160+AE160-AF160)</f>
        <v>85000</v>
      </c>
      <c r="AH160" s="93"/>
      <c r="AI160" s="93">
        <v>50000</v>
      </c>
      <c r="AJ160" s="15">
        <v>0</v>
      </c>
      <c r="AK160" s="93">
        <v>50000</v>
      </c>
      <c r="AL160" s="93"/>
      <c r="AM160" s="93"/>
      <c r="AN160" s="15">
        <f t="shared" si="129"/>
        <v>50000</v>
      </c>
      <c r="AO160" s="83">
        <f t="shared" si="187"/>
        <v>6636.1404207313026</v>
      </c>
      <c r="AP160" s="15">
        <v>50000</v>
      </c>
      <c r="AQ160" s="15"/>
      <c r="AR160" s="83">
        <f t="shared" si="188"/>
        <v>6636.1404207313026</v>
      </c>
      <c r="AS160" s="83"/>
      <c r="AT160" s="83"/>
      <c r="AU160" s="83"/>
      <c r="AV160" s="83"/>
      <c r="AW160" s="83">
        <f t="shared" si="169"/>
        <v>6636.1404207313026</v>
      </c>
      <c r="AX160" s="15">
        <v>6636.14</v>
      </c>
      <c r="AY160" s="15"/>
      <c r="AZ160" s="15"/>
      <c r="BA160" s="15"/>
      <c r="BB160" s="15"/>
      <c r="BC160" s="15"/>
      <c r="BD160" s="15">
        <f t="shared" si="192"/>
        <v>6636.14</v>
      </c>
      <c r="BE160" s="15">
        <f t="shared" si="193"/>
        <v>4.2073130225617206E-4</v>
      </c>
      <c r="BF160" s="15">
        <f t="shared" si="194"/>
        <v>-6636.14</v>
      </c>
      <c r="BG160" s="15"/>
      <c r="BH160" s="15">
        <v>6650</v>
      </c>
      <c r="BI160" s="15"/>
      <c r="BJ160" s="15"/>
      <c r="BK160" s="15"/>
      <c r="BL160" s="15">
        <v>6650</v>
      </c>
      <c r="BM160" s="15"/>
      <c r="BN160" s="133">
        <f t="shared" si="173"/>
        <v>13300</v>
      </c>
    </row>
    <row r="161" spans="1:70" x14ac:dyDescent="0.2">
      <c r="A161" s="161" t="s">
        <v>133</v>
      </c>
      <c r="B161" s="168"/>
      <c r="C161" s="81"/>
      <c r="D161" s="81"/>
      <c r="E161" s="81"/>
      <c r="F161" s="81"/>
      <c r="G161" s="81"/>
      <c r="H161" s="81"/>
      <c r="I161" s="91" t="s">
        <v>25</v>
      </c>
      <c r="J161" s="92" t="s">
        <v>135</v>
      </c>
      <c r="K161" s="93">
        <f t="shared" ref="K161:AE167" si="217">SUM(K162)</f>
        <v>0</v>
      </c>
      <c r="L161" s="93">
        <f t="shared" si="217"/>
        <v>3000</v>
      </c>
      <c r="M161" s="93">
        <f t="shared" si="217"/>
        <v>3000</v>
      </c>
      <c r="N161" s="93">
        <f t="shared" si="217"/>
        <v>3000</v>
      </c>
      <c r="O161" s="93">
        <f t="shared" si="217"/>
        <v>3000</v>
      </c>
      <c r="P161" s="93">
        <f t="shared" si="217"/>
        <v>3000</v>
      </c>
      <c r="Q161" s="93">
        <f t="shared" si="217"/>
        <v>3000</v>
      </c>
      <c r="R161" s="93">
        <f t="shared" si="217"/>
        <v>0</v>
      </c>
      <c r="S161" s="93">
        <f t="shared" si="217"/>
        <v>3000</v>
      </c>
      <c r="T161" s="93">
        <f t="shared" si="217"/>
        <v>0</v>
      </c>
      <c r="U161" s="93">
        <f t="shared" si="217"/>
        <v>0</v>
      </c>
      <c r="V161" s="93">
        <f t="shared" si="217"/>
        <v>100</v>
      </c>
      <c r="W161" s="93">
        <f t="shared" si="217"/>
        <v>3000</v>
      </c>
      <c r="X161" s="93">
        <f t="shared" si="217"/>
        <v>3000</v>
      </c>
      <c r="Y161" s="93">
        <f t="shared" si="217"/>
        <v>3000</v>
      </c>
      <c r="Z161" s="93">
        <f t="shared" si="217"/>
        <v>3000</v>
      </c>
      <c r="AA161" s="93">
        <f t="shared" si="217"/>
        <v>8000</v>
      </c>
      <c r="AB161" s="93">
        <f t="shared" si="217"/>
        <v>0</v>
      </c>
      <c r="AC161" s="93">
        <f t="shared" si="217"/>
        <v>30000</v>
      </c>
      <c r="AD161" s="93">
        <f t="shared" si="217"/>
        <v>10000</v>
      </c>
      <c r="AE161" s="93">
        <f t="shared" si="217"/>
        <v>0</v>
      </c>
      <c r="AF161" s="93">
        <f t="shared" ref="AF161:AQ167" si="218">SUM(AF162)</f>
        <v>0</v>
      </c>
      <c r="AG161" s="93">
        <f t="shared" si="218"/>
        <v>10000</v>
      </c>
      <c r="AH161" s="93">
        <f t="shared" si="218"/>
        <v>4997.09</v>
      </c>
      <c r="AI161" s="93">
        <f t="shared" si="218"/>
        <v>10000</v>
      </c>
      <c r="AJ161" s="93">
        <f t="shared" si="218"/>
        <v>0</v>
      </c>
      <c r="AK161" s="93">
        <f t="shared" si="218"/>
        <v>10000</v>
      </c>
      <c r="AL161" s="93">
        <f t="shared" si="218"/>
        <v>0</v>
      </c>
      <c r="AM161" s="93">
        <f t="shared" si="218"/>
        <v>0</v>
      </c>
      <c r="AN161" s="93">
        <f t="shared" si="218"/>
        <v>10000</v>
      </c>
      <c r="AO161" s="83">
        <f t="shared" si="187"/>
        <v>1327.2280841462605</v>
      </c>
      <c r="AP161" s="93">
        <f t="shared" si="218"/>
        <v>10000</v>
      </c>
      <c r="AQ161" s="93">
        <f t="shared" si="218"/>
        <v>0</v>
      </c>
      <c r="AR161" s="83">
        <f t="shared" si="188"/>
        <v>1327.2280841462605</v>
      </c>
      <c r="AS161" s="83"/>
      <c r="AT161" s="83">
        <f t="shared" ref="AT161:AV161" si="219">SUM(AT162)</f>
        <v>0</v>
      </c>
      <c r="AU161" s="83">
        <f t="shared" si="219"/>
        <v>0</v>
      </c>
      <c r="AV161" s="83">
        <f t="shared" si="219"/>
        <v>0</v>
      </c>
      <c r="AW161" s="83">
        <f t="shared" si="169"/>
        <v>1327.2280841462605</v>
      </c>
      <c r="AX161" s="15"/>
      <c r="AY161" s="15"/>
      <c r="AZ161" s="15"/>
      <c r="BA161" s="15"/>
      <c r="BB161" s="15"/>
      <c r="BC161" s="15"/>
      <c r="BD161" s="15">
        <f t="shared" si="192"/>
        <v>0</v>
      </c>
      <c r="BE161" s="15">
        <f t="shared" si="193"/>
        <v>1327.2280841462605</v>
      </c>
      <c r="BF161" s="15">
        <f t="shared" si="194"/>
        <v>0</v>
      </c>
      <c r="BG161" s="15">
        <f>SUM(BG165)</f>
        <v>0</v>
      </c>
      <c r="BH161" s="15">
        <f>SUM(BH165)</f>
        <v>1330</v>
      </c>
      <c r="BI161" s="15">
        <f t="shared" ref="BI161:BN161" si="220">SUM(BI165)</f>
        <v>0</v>
      </c>
      <c r="BJ161" s="15">
        <f t="shared" si="220"/>
        <v>0</v>
      </c>
      <c r="BK161" s="15">
        <f t="shared" si="220"/>
        <v>0</v>
      </c>
      <c r="BL161" s="15">
        <f t="shared" si="220"/>
        <v>1330</v>
      </c>
      <c r="BM161" s="15">
        <f t="shared" si="220"/>
        <v>0</v>
      </c>
      <c r="BN161" s="15">
        <f t="shared" si="220"/>
        <v>2660</v>
      </c>
    </row>
    <row r="162" spans="1:70" x14ac:dyDescent="0.2">
      <c r="A162" s="161"/>
      <c r="B162" s="168"/>
      <c r="C162" s="81"/>
      <c r="D162" s="81"/>
      <c r="E162" s="81"/>
      <c r="F162" s="81"/>
      <c r="G162" s="81"/>
      <c r="H162" s="81"/>
      <c r="I162" s="91" t="s">
        <v>136</v>
      </c>
      <c r="J162" s="92"/>
      <c r="K162" s="93">
        <f t="shared" ref="K162:AQ162" si="221">SUM(K165)</f>
        <v>0</v>
      </c>
      <c r="L162" s="93">
        <f t="shared" si="221"/>
        <v>3000</v>
      </c>
      <c r="M162" s="93">
        <f t="shared" si="221"/>
        <v>3000</v>
      </c>
      <c r="N162" s="93">
        <f t="shared" si="221"/>
        <v>3000</v>
      </c>
      <c r="O162" s="93">
        <f t="shared" si="221"/>
        <v>3000</v>
      </c>
      <c r="P162" s="93">
        <f t="shared" si="221"/>
        <v>3000</v>
      </c>
      <c r="Q162" s="93">
        <f t="shared" si="221"/>
        <v>3000</v>
      </c>
      <c r="R162" s="93">
        <f t="shared" si="221"/>
        <v>0</v>
      </c>
      <c r="S162" s="93">
        <f t="shared" si="221"/>
        <v>3000</v>
      </c>
      <c r="T162" s="93">
        <f t="shared" si="221"/>
        <v>0</v>
      </c>
      <c r="U162" s="93">
        <f t="shared" si="221"/>
        <v>0</v>
      </c>
      <c r="V162" s="93">
        <f t="shared" si="221"/>
        <v>100</v>
      </c>
      <c r="W162" s="93">
        <f t="shared" si="221"/>
        <v>3000</v>
      </c>
      <c r="X162" s="93">
        <f t="shared" si="221"/>
        <v>3000</v>
      </c>
      <c r="Y162" s="93">
        <f t="shared" si="221"/>
        <v>3000</v>
      </c>
      <c r="Z162" s="93">
        <f t="shared" si="221"/>
        <v>3000</v>
      </c>
      <c r="AA162" s="93">
        <f t="shared" si="221"/>
        <v>8000</v>
      </c>
      <c r="AB162" s="93">
        <f t="shared" si="221"/>
        <v>0</v>
      </c>
      <c r="AC162" s="93">
        <f t="shared" si="221"/>
        <v>30000</v>
      </c>
      <c r="AD162" s="93">
        <f t="shared" si="221"/>
        <v>10000</v>
      </c>
      <c r="AE162" s="93">
        <f t="shared" si="221"/>
        <v>0</v>
      </c>
      <c r="AF162" s="93">
        <f t="shared" si="221"/>
        <v>0</v>
      </c>
      <c r="AG162" s="93">
        <f t="shared" si="221"/>
        <v>10000</v>
      </c>
      <c r="AH162" s="93">
        <f t="shared" si="221"/>
        <v>4997.09</v>
      </c>
      <c r="AI162" s="93">
        <f t="shared" si="221"/>
        <v>10000</v>
      </c>
      <c r="AJ162" s="93">
        <f t="shared" si="221"/>
        <v>0</v>
      </c>
      <c r="AK162" s="93">
        <f t="shared" si="221"/>
        <v>10000</v>
      </c>
      <c r="AL162" s="93">
        <f t="shared" si="221"/>
        <v>0</v>
      </c>
      <c r="AM162" s="93">
        <f t="shared" si="221"/>
        <v>0</v>
      </c>
      <c r="AN162" s="93">
        <f t="shared" si="221"/>
        <v>10000</v>
      </c>
      <c r="AO162" s="83">
        <f t="shared" si="187"/>
        <v>1327.2280841462605</v>
      </c>
      <c r="AP162" s="93">
        <f t="shared" si="221"/>
        <v>10000</v>
      </c>
      <c r="AQ162" s="93">
        <f t="shared" si="221"/>
        <v>0</v>
      </c>
      <c r="AR162" s="83">
        <f t="shared" si="188"/>
        <v>1327.2280841462605</v>
      </c>
      <c r="AS162" s="83"/>
      <c r="AT162" s="83">
        <f t="shared" ref="AT162" si="222">SUM(AT165)</f>
        <v>0</v>
      </c>
      <c r="AU162" s="83">
        <f t="shared" ref="AU162:AV162" si="223">SUM(AU165)</f>
        <v>0</v>
      </c>
      <c r="AV162" s="83">
        <f t="shared" si="223"/>
        <v>0</v>
      </c>
      <c r="AW162" s="83">
        <f t="shared" si="169"/>
        <v>1327.2280841462605</v>
      </c>
      <c r="AX162" s="15"/>
      <c r="AY162" s="15"/>
      <c r="AZ162" s="15"/>
      <c r="BA162" s="15"/>
      <c r="BB162" s="15"/>
      <c r="BC162" s="15"/>
      <c r="BD162" s="15">
        <f t="shared" si="192"/>
        <v>0</v>
      </c>
      <c r="BE162" s="15">
        <f t="shared" si="193"/>
        <v>1327.2280841462605</v>
      </c>
      <c r="BF162" s="15">
        <f t="shared" si="194"/>
        <v>0</v>
      </c>
      <c r="BG162" s="15"/>
      <c r="BH162" s="15">
        <f>SUM(BH161)</f>
        <v>1330</v>
      </c>
      <c r="BI162" s="15">
        <f t="shared" ref="BI162:BN162" si="224">SUM(BI161)</f>
        <v>0</v>
      </c>
      <c r="BJ162" s="15">
        <f t="shared" si="224"/>
        <v>0</v>
      </c>
      <c r="BK162" s="15">
        <f t="shared" si="224"/>
        <v>0</v>
      </c>
      <c r="BL162" s="15">
        <f t="shared" si="224"/>
        <v>1330</v>
      </c>
      <c r="BM162" s="15">
        <f t="shared" si="224"/>
        <v>0</v>
      </c>
      <c r="BN162" s="15">
        <f t="shared" si="224"/>
        <v>2660</v>
      </c>
    </row>
    <row r="163" spans="1:70" x14ac:dyDescent="0.2">
      <c r="A163" s="161"/>
      <c r="B163" s="168" t="s">
        <v>436</v>
      </c>
      <c r="C163" s="81"/>
      <c r="D163" s="90"/>
      <c r="E163" s="81"/>
      <c r="F163" s="81"/>
      <c r="G163" s="81"/>
      <c r="H163" s="81"/>
      <c r="I163" s="98" t="s">
        <v>437</v>
      </c>
      <c r="J163" s="92" t="s">
        <v>3</v>
      </c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83">
        <f t="shared" si="187"/>
        <v>0</v>
      </c>
      <c r="AP163" s="93">
        <v>10000</v>
      </c>
      <c r="AQ163" s="93"/>
      <c r="AR163" s="83">
        <f t="shared" si="188"/>
        <v>1327.2280841462605</v>
      </c>
      <c r="AS163" s="83"/>
      <c r="AT163" s="83">
        <v>10000</v>
      </c>
      <c r="AU163" s="83"/>
      <c r="AV163" s="83"/>
      <c r="AW163" s="83">
        <v>0</v>
      </c>
      <c r="AX163" s="15"/>
      <c r="AY163" s="15"/>
      <c r="AZ163" s="15"/>
      <c r="BA163" s="15"/>
      <c r="BB163" s="15"/>
      <c r="BC163" s="15"/>
      <c r="BD163" s="15">
        <f t="shared" si="192"/>
        <v>0</v>
      </c>
      <c r="BE163" s="15">
        <f t="shared" si="193"/>
        <v>0</v>
      </c>
      <c r="BF163" s="15">
        <f t="shared" si="194"/>
        <v>0</v>
      </c>
      <c r="BG163" s="15"/>
      <c r="BH163" s="15">
        <v>1330</v>
      </c>
      <c r="BI163" s="15"/>
      <c r="BJ163" s="15">
        <v>1330</v>
      </c>
      <c r="BK163" s="15">
        <v>1330</v>
      </c>
      <c r="BL163" s="15"/>
      <c r="BM163" s="15"/>
      <c r="BN163" s="133">
        <f t="shared" si="173"/>
        <v>1330</v>
      </c>
    </row>
    <row r="164" spans="1:70" x14ac:dyDescent="0.2">
      <c r="A164" s="161"/>
      <c r="B164" s="168" t="s">
        <v>436</v>
      </c>
      <c r="C164" s="81"/>
      <c r="D164" s="90"/>
      <c r="E164" s="81"/>
      <c r="F164" s="81"/>
      <c r="G164" s="81"/>
      <c r="H164" s="81"/>
      <c r="I164" s="98" t="s">
        <v>438</v>
      </c>
      <c r="J164" s="92" t="s">
        <v>472</v>
      </c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83"/>
      <c r="AP164" s="93"/>
      <c r="AQ164" s="93"/>
      <c r="AR164" s="83"/>
      <c r="AS164" s="83"/>
      <c r="AT164" s="83"/>
      <c r="AU164" s="83"/>
      <c r="AV164" s="83"/>
      <c r="AW164" s="83">
        <v>1327.23</v>
      </c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>
        <v>0</v>
      </c>
      <c r="BI164" s="15"/>
      <c r="BJ164" s="15"/>
      <c r="BK164" s="15"/>
      <c r="BL164" s="15"/>
      <c r="BM164" s="15"/>
      <c r="BN164" s="133">
        <f t="shared" si="173"/>
        <v>0</v>
      </c>
    </row>
    <row r="165" spans="1:70" x14ac:dyDescent="0.2">
      <c r="A165" s="162"/>
      <c r="B165" s="170"/>
      <c r="C165" s="94"/>
      <c r="D165" s="94"/>
      <c r="E165" s="94"/>
      <c r="F165" s="94"/>
      <c r="G165" s="94"/>
      <c r="H165" s="94"/>
      <c r="I165" s="82">
        <v>3</v>
      </c>
      <c r="J165" s="38" t="s">
        <v>8</v>
      </c>
      <c r="K165" s="83">
        <f t="shared" si="217"/>
        <v>0</v>
      </c>
      <c r="L165" s="83">
        <f t="shared" si="217"/>
        <v>3000</v>
      </c>
      <c r="M165" s="83">
        <f t="shared" si="217"/>
        <v>3000</v>
      </c>
      <c r="N165" s="83">
        <f t="shared" si="217"/>
        <v>3000</v>
      </c>
      <c r="O165" s="83">
        <f t="shared" si="217"/>
        <v>3000</v>
      </c>
      <c r="P165" s="83">
        <f t="shared" si="217"/>
        <v>3000</v>
      </c>
      <c r="Q165" s="83">
        <f t="shared" si="217"/>
        <v>3000</v>
      </c>
      <c r="R165" s="83">
        <f t="shared" si="217"/>
        <v>0</v>
      </c>
      <c r="S165" s="83">
        <f t="shared" si="217"/>
        <v>3000</v>
      </c>
      <c r="T165" s="83">
        <f t="shared" si="217"/>
        <v>0</v>
      </c>
      <c r="U165" s="83">
        <f t="shared" si="217"/>
        <v>0</v>
      </c>
      <c r="V165" s="83">
        <f t="shared" si="217"/>
        <v>100</v>
      </c>
      <c r="W165" s="83">
        <f t="shared" si="217"/>
        <v>3000</v>
      </c>
      <c r="X165" s="83">
        <f t="shared" si="217"/>
        <v>3000</v>
      </c>
      <c r="Y165" s="83">
        <f t="shared" si="217"/>
        <v>3000</v>
      </c>
      <c r="Z165" s="83">
        <f t="shared" si="217"/>
        <v>3000</v>
      </c>
      <c r="AA165" s="83">
        <f t="shared" si="217"/>
        <v>8000</v>
      </c>
      <c r="AB165" s="83">
        <f t="shared" si="217"/>
        <v>0</v>
      </c>
      <c r="AC165" s="83">
        <f t="shared" si="217"/>
        <v>30000</v>
      </c>
      <c r="AD165" s="83">
        <f t="shared" si="217"/>
        <v>10000</v>
      </c>
      <c r="AE165" s="83">
        <f t="shared" si="217"/>
        <v>0</v>
      </c>
      <c r="AF165" s="83">
        <f t="shared" si="218"/>
        <v>0</v>
      </c>
      <c r="AG165" s="83">
        <f t="shared" si="218"/>
        <v>10000</v>
      </c>
      <c r="AH165" s="83">
        <f t="shared" si="218"/>
        <v>4997.09</v>
      </c>
      <c r="AI165" s="83">
        <f t="shared" si="218"/>
        <v>10000</v>
      </c>
      <c r="AJ165" s="83">
        <f t="shared" si="218"/>
        <v>0</v>
      </c>
      <c r="AK165" s="83">
        <f t="shared" si="218"/>
        <v>10000</v>
      </c>
      <c r="AL165" s="83">
        <f t="shared" si="218"/>
        <v>0</v>
      </c>
      <c r="AM165" s="83">
        <f t="shared" si="218"/>
        <v>0</v>
      </c>
      <c r="AN165" s="83">
        <f t="shared" si="218"/>
        <v>10000</v>
      </c>
      <c r="AO165" s="83">
        <f t="shared" si="187"/>
        <v>1327.2280841462605</v>
      </c>
      <c r="AP165" s="83">
        <f t="shared" si="218"/>
        <v>10000</v>
      </c>
      <c r="AQ165" s="83">
        <f t="shared" si="218"/>
        <v>0</v>
      </c>
      <c r="AR165" s="83">
        <f t="shared" si="188"/>
        <v>1327.2280841462605</v>
      </c>
      <c r="AS165" s="83"/>
      <c r="AT165" s="83">
        <f t="shared" ref="AT165:AV167" si="225">SUM(AT166)</f>
        <v>0</v>
      </c>
      <c r="AU165" s="83">
        <f t="shared" si="225"/>
        <v>0</v>
      </c>
      <c r="AV165" s="83">
        <f t="shared" si="225"/>
        <v>0</v>
      </c>
      <c r="AW165" s="83">
        <f t="shared" ref="AW165:AW174" si="226">SUM(AR165+AU165-AV165)</f>
        <v>1327.2280841462605</v>
      </c>
      <c r="AX165" s="15"/>
      <c r="AY165" s="15"/>
      <c r="AZ165" s="15"/>
      <c r="BA165" s="15"/>
      <c r="BB165" s="15"/>
      <c r="BC165" s="15"/>
      <c r="BD165" s="15">
        <f t="shared" si="192"/>
        <v>0</v>
      </c>
      <c r="BE165" s="15">
        <f t="shared" si="193"/>
        <v>1327.2280841462605</v>
      </c>
      <c r="BF165" s="15">
        <f t="shared" si="194"/>
        <v>0</v>
      </c>
      <c r="BG165" s="15">
        <f t="shared" ref="BG165:BN167" si="227">SUM(BG166)</f>
        <v>0</v>
      </c>
      <c r="BH165" s="15">
        <f t="shared" si="227"/>
        <v>1330</v>
      </c>
      <c r="BI165" s="15">
        <f t="shared" si="227"/>
        <v>0</v>
      </c>
      <c r="BJ165" s="15">
        <f t="shared" si="227"/>
        <v>0</v>
      </c>
      <c r="BK165" s="15">
        <f t="shared" si="227"/>
        <v>0</v>
      </c>
      <c r="BL165" s="15">
        <f t="shared" si="227"/>
        <v>1330</v>
      </c>
      <c r="BM165" s="15">
        <f t="shared" si="227"/>
        <v>0</v>
      </c>
      <c r="BN165" s="15">
        <f t="shared" si="227"/>
        <v>2660</v>
      </c>
    </row>
    <row r="166" spans="1:70" x14ac:dyDescent="0.2">
      <c r="A166" s="162"/>
      <c r="B166" s="170" t="s">
        <v>437</v>
      </c>
      <c r="C166" s="94"/>
      <c r="D166" s="94"/>
      <c r="E166" s="94"/>
      <c r="F166" s="94"/>
      <c r="G166" s="94"/>
      <c r="H166" s="94"/>
      <c r="I166" s="82">
        <v>38</v>
      </c>
      <c r="J166" s="38" t="s">
        <v>119</v>
      </c>
      <c r="K166" s="83">
        <f t="shared" si="217"/>
        <v>0</v>
      </c>
      <c r="L166" s="83">
        <f t="shared" si="217"/>
        <v>3000</v>
      </c>
      <c r="M166" s="83">
        <f t="shared" si="217"/>
        <v>3000</v>
      </c>
      <c r="N166" s="83">
        <f t="shared" si="217"/>
        <v>3000</v>
      </c>
      <c r="O166" s="83">
        <f t="shared" si="217"/>
        <v>3000</v>
      </c>
      <c r="P166" s="83">
        <f t="shared" si="217"/>
        <v>3000</v>
      </c>
      <c r="Q166" s="83">
        <f t="shared" si="217"/>
        <v>3000</v>
      </c>
      <c r="R166" s="83">
        <f t="shared" si="217"/>
        <v>0</v>
      </c>
      <c r="S166" s="83">
        <f t="shared" si="217"/>
        <v>3000</v>
      </c>
      <c r="T166" s="83">
        <f t="shared" si="217"/>
        <v>0</v>
      </c>
      <c r="U166" s="83">
        <f t="shared" si="217"/>
        <v>0</v>
      </c>
      <c r="V166" s="83">
        <f t="shared" si="217"/>
        <v>100</v>
      </c>
      <c r="W166" s="83">
        <f t="shared" si="217"/>
        <v>3000</v>
      </c>
      <c r="X166" s="83">
        <f t="shared" si="217"/>
        <v>3000</v>
      </c>
      <c r="Y166" s="83">
        <f t="shared" si="217"/>
        <v>3000</v>
      </c>
      <c r="Z166" s="83">
        <f t="shared" si="217"/>
        <v>3000</v>
      </c>
      <c r="AA166" s="83">
        <f t="shared" si="217"/>
        <v>8000</v>
      </c>
      <c r="AB166" s="83">
        <f t="shared" si="217"/>
        <v>0</v>
      </c>
      <c r="AC166" s="83">
        <f t="shared" si="217"/>
        <v>30000</v>
      </c>
      <c r="AD166" s="83">
        <f t="shared" si="217"/>
        <v>10000</v>
      </c>
      <c r="AE166" s="83">
        <f t="shared" si="217"/>
        <v>0</v>
      </c>
      <c r="AF166" s="83">
        <f t="shared" si="218"/>
        <v>0</v>
      </c>
      <c r="AG166" s="83">
        <f t="shared" si="218"/>
        <v>10000</v>
      </c>
      <c r="AH166" s="83">
        <f t="shared" si="218"/>
        <v>4997.09</v>
      </c>
      <c r="AI166" s="83">
        <f t="shared" si="218"/>
        <v>10000</v>
      </c>
      <c r="AJ166" s="83">
        <f t="shared" si="218"/>
        <v>0</v>
      </c>
      <c r="AK166" s="83">
        <f t="shared" si="218"/>
        <v>10000</v>
      </c>
      <c r="AL166" s="83">
        <f t="shared" si="218"/>
        <v>0</v>
      </c>
      <c r="AM166" s="83">
        <f t="shared" si="218"/>
        <v>0</v>
      </c>
      <c r="AN166" s="83">
        <f t="shared" si="218"/>
        <v>10000</v>
      </c>
      <c r="AO166" s="83">
        <f t="shared" si="187"/>
        <v>1327.2280841462605</v>
      </c>
      <c r="AP166" s="83">
        <f t="shared" si="218"/>
        <v>10000</v>
      </c>
      <c r="AQ166" s="83"/>
      <c r="AR166" s="83">
        <f t="shared" si="188"/>
        <v>1327.2280841462605</v>
      </c>
      <c r="AS166" s="83"/>
      <c r="AT166" s="83">
        <f t="shared" si="225"/>
        <v>0</v>
      </c>
      <c r="AU166" s="83">
        <f t="shared" si="225"/>
        <v>0</v>
      </c>
      <c r="AV166" s="83">
        <f t="shared" si="225"/>
        <v>0</v>
      </c>
      <c r="AW166" s="83">
        <f t="shared" si="226"/>
        <v>1327.2280841462605</v>
      </c>
      <c r="AX166" s="15"/>
      <c r="AY166" s="15"/>
      <c r="AZ166" s="15"/>
      <c r="BA166" s="15"/>
      <c r="BB166" s="15"/>
      <c r="BC166" s="15"/>
      <c r="BD166" s="15">
        <f t="shared" si="192"/>
        <v>0</v>
      </c>
      <c r="BE166" s="15">
        <f t="shared" si="193"/>
        <v>1327.2280841462605</v>
      </c>
      <c r="BF166" s="15">
        <f t="shared" si="194"/>
        <v>0</v>
      </c>
      <c r="BG166" s="15">
        <f t="shared" si="227"/>
        <v>0</v>
      </c>
      <c r="BH166" s="15">
        <f t="shared" si="227"/>
        <v>1330</v>
      </c>
      <c r="BI166" s="15">
        <f t="shared" si="227"/>
        <v>0</v>
      </c>
      <c r="BJ166" s="15">
        <f t="shared" si="227"/>
        <v>0</v>
      </c>
      <c r="BK166" s="15">
        <f t="shared" si="227"/>
        <v>0</v>
      </c>
      <c r="BL166" s="15">
        <f t="shared" si="227"/>
        <v>1330</v>
      </c>
      <c r="BM166" s="15">
        <f t="shared" si="227"/>
        <v>0</v>
      </c>
      <c r="BN166" s="15">
        <f t="shared" si="227"/>
        <v>2660</v>
      </c>
    </row>
    <row r="167" spans="1:70" x14ac:dyDescent="0.2">
      <c r="A167" s="161"/>
      <c r="B167" s="168"/>
      <c r="C167" s="81"/>
      <c r="D167" s="81"/>
      <c r="E167" s="81"/>
      <c r="F167" s="81"/>
      <c r="G167" s="81"/>
      <c r="H167" s="81"/>
      <c r="I167" s="91">
        <v>381</v>
      </c>
      <c r="J167" s="92" t="s">
        <v>104</v>
      </c>
      <c r="K167" s="93">
        <f t="shared" si="217"/>
        <v>0</v>
      </c>
      <c r="L167" s="93">
        <f t="shared" si="217"/>
        <v>3000</v>
      </c>
      <c r="M167" s="93">
        <f t="shared" si="217"/>
        <v>3000</v>
      </c>
      <c r="N167" s="93">
        <f t="shared" si="217"/>
        <v>3000</v>
      </c>
      <c r="O167" s="93">
        <f t="shared" si="217"/>
        <v>3000</v>
      </c>
      <c r="P167" s="93">
        <f>SUM(P168)</f>
        <v>3000</v>
      </c>
      <c r="Q167" s="93">
        <f>SUM(Q168)</f>
        <v>3000</v>
      </c>
      <c r="R167" s="93">
        <f>SUM(R168)</f>
        <v>0</v>
      </c>
      <c r="S167" s="93">
        <f>SUM(S168)</f>
        <v>3000</v>
      </c>
      <c r="T167" s="93">
        <f>SUM(T168)</f>
        <v>0</v>
      </c>
      <c r="U167" s="93">
        <f t="shared" si="217"/>
        <v>0</v>
      </c>
      <c r="V167" s="93">
        <f t="shared" si="217"/>
        <v>100</v>
      </c>
      <c r="W167" s="93">
        <f t="shared" si="217"/>
        <v>3000</v>
      </c>
      <c r="X167" s="93">
        <f t="shared" si="217"/>
        <v>3000</v>
      </c>
      <c r="Y167" s="93">
        <f t="shared" si="217"/>
        <v>3000</v>
      </c>
      <c r="Z167" s="93">
        <f t="shared" si="217"/>
        <v>3000</v>
      </c>
      <c r="AA167" s="93">
        <f t="shared" si="217"/>
        <v>8000</v>
      </c>
      <c r="AB167" s="93">
        <f t="shared" si="217"/>
        <v>0</v>
      </c>
      <c r="AC167" s="93">
        <f t="shared" si="217"/>
        <v>30000</v>
      </c>
      <c r="AD167" s="93">
        <f t="shared" si="217"/>
        <v>10000</v>
      </c>
      <c r="AE167" s="93">
        <f t="shared" si="217"/>
        <v>0</v>
      </c>
      <c r="AF167" s="93">
        <f t="shared" si="218"/>
        <v>0</v>
      </c>
      <c r="AG167" s="93">
        <f t="shared" si="218"/>
        <v>10000</v>
      </c>
      <c r="AH167" s="93">
        <f t="shared" si="218"/>
        <v>4997.09</v>
      </c>
      <c r="AI167" s="93">
        <f t="shared" si="218"/>
        <v>10000</v>
      </c>
      <c r="AJ167" s="93">
        <f t="shared" si="218"/>
        <v>0</v>
      </c>
      <c r="AK167" s="93">
        <f t="shared" si="218"/>
        <v>10000</v>
      </c>
      <c r="AL167" s="93">
        <f t="shared" si="218"/>
        <v>0</v>
      </c>
      <c r="AM167" s="93">
        <f t="shared" si="218"/>
        <v>0</v>
      </c>
      <c r="AN167" s="93">
        <f t="shared" si="218"/>
        <v>10000</v>
      </c>
      <c r="AO167" s="83">
        <f t="shared" si="187"/>
        <v>1327.2280841462605</v>
      </c>
      <c r="AP167" s="93">
        <f t="shared" si="218"/>
        <v>10000</v>
      </c>
      <c r="AQ167" s="93"/>
      <c r="AR167" s="83">
        <f t="shared" si="188"/>
        <v>1327.2280841462605</v>
      </c>
      <c r="AS167" s="83"/>
      <c r="AT167" s="83">
        <f t="shared" si="225"/>
        <v>0</v>
      </c>
      <c r="AU167" s="83">
        <f t="shared" si="225"/>
        <v>0</v>
      </c>
      <c r="AV167" s="83">
        <f t="shared" si="225"/>
        <v>0</v>
      </c>
      <c r="AW167" s="83">
        <f t="shared" si="226"/>
        <v>1327.2280841462605</v>
      </c>
      <c r="AX167" s="15"/>
      <c r="AY167" s="15"/>
      <c r="AZ167" s="15"/>
      <c r="BA167" s="15"/>
      <c r="BB167" s="15"/>
      <c r="BC167" s="15"/>
      <c r="BD167" s="15">
        <f t="shared" si="192"/>
        <v>0</v>
      </c>
      <c r="BE167" s="15">
        <f t="shared" si="193"/>
        <v>1327.2280841462605</v>
      </c>
      <c r="BF167" s="15">
        <f t="shared" si="194"/>
        <v>0</v>
      </c>
      <c r="BG167" s="15">
        <f t="shared" si="227"/>
        <v>0</v>
      </c>
      <c r="BH167" s="15">
        <f t="shared" si="227"/>
        <v>1330</v>
      </c>
      <c r="BI167" s="15">
        <f t="shared" si="227"/>
        <v>0</v>
      </c>
      <c r="BJ167" s="15">
        <f t="shared" si="227"/>
        <v>0</v>
      </c>
      <c r="BK167" s="15">
        <f t="shared" si="227"/>
        <v>0</v>
      </c>
      <c r="BL167" s="15">
        <f t="shared" si="227"/>
        <v>1330</v>
      </c>
      <c r="BM167" s="15">
        <f t="shared" si="227"/>
        <v>0</v>
      </c>
      <c r="BN167" s="15">
        <f t="shared" si="227"/>
        <v>2660</v>
      </c>
    </row>
    <row r="168" spans="1:70" x14ac:dyDescent="0.2">
      <c r="A168" s="161"/>
      <c r="B168" s="168"/>
      <c r="C168" s="81"/>
      <c r="D168" s="81"/>
      <c r="E168" s="81"/>
      <c r="F168" s="81"/>
      <c r="G168" s="81"/>
      <c r="H168" s="81"/>
      <c r="I168" s="91">
        <v>38111</v>
      </c>
      <c r="J168" s="92" t="s">
        <v>135</v>
      </c>
      <c r="K168" s="93">
        <v>0</v>
      </c>
      <c r="L168" s="93">
        <v>3000</v>
      </c>
      <c r="M168" s="93">
        <v>3000</v>
      </c>
      <c r="N168" s="93">
        <v>3000</v>
      </c>
      <c r="O168" s="93">
        <v>3000</v>
      </c>
      <c r="P168" s="93">
        <v>3000</v>
      </c>
      <c r="Q168" s="93">
        <v>3000</v>
      </c>
      <c r="R168" s="93"/>
      <c r="S168" s="93">
        <v>3000</v>
      </c>
      <c r="T168" s="93"/>
      <c r="U168" s="93"/>
      <c r="V168" s="83">
        <f t="shared" si="130"/>
        <v>100</v>
      </c>
      <c r="W168" s="93">
        <v>3000</v>
      </c>
      <c r="X168" s="93">
        <v>3000</v>
      </c>
      <c r="Y168" s="93">
        <v>3000</v>
      </c>
      <c r="Z168" s="93">
        <v>3000</v>
      </c>
      <c r="AA168" s="93">
        <v>8000</v>
      </c>
      <c r="AB168" s="93"/>
      <c r="AC168" s="93">
        <v>30000</v>
      </c>
      <c r="AD168" s="93">
        <v>10000</v>
      </c>
      <c r="AE168" s="93"/>
      <c r="AF168" s="93"/>
      <c r="AG168" s="96">
        <v>10000</v>
      </c>
      <c r="AH168" s="93">
        <v>4997.09</v>
      </c>
      <c r="AI168" s="93">
        <v>10000</v>
      </c>
      <c r="AJ168" s="15">
        <v>0</v>
      </c>
      <c r="AK168" s="93">
        <v>10000</v>
      </c>
      <c r="AL168" s="93"/>
      <c r="AM168" s="93"/>
      <c r="AN168" s="15">
        <f t="shared" ref="AN168:AN263" si="228">SUM(AK168+AL168-AM168)</f>
        <v>10000</v>
      </c>
      <c r="AO168" s="83">
        <f t="shared" si="187"/>
        <v>1327.2280841462605</v>
      </c>
      <c r="AP168" s="15">
        <v>10000</v>
      </c>
      <c r="AQ168" s="15"/>
      <c r="AR168" s="83">
        <f t="shared" si="188"/>
        <v>1327.2280841462605</v>
      </c>
      <c r="AS168" s="83"/>
      <c r="AT168" s="83"/>
      <c r="AU168" s="83"/>
      <c r="AV168" s="83"/>
      <c r="AW168" s="83">
        <f t="shared" si="226"/>
        <v>1327.2280841462605</v>
      </c>
      <c r="AX168" s="15"/>
      <c r="AY168" s="15">
        <v>1327.23</v>
      </c>
      <c r="AZ168" s="15"/>
      <c r="BA168" s="15"/>
      <c r="BB168" s="15"/>
      <c r="BC168" s="15"/>
      <c r="BD168" s="15">
        <f t="shared" si="192"/>
        <v>1327.23</v>
      </c>
      <c r="BE168" s="15">
        <f t="shared" si="193"/>
        <v>-1.9158537395469466E-3</v>
      </c>
      <c r="BF168" s="15">
        <f t="shared" si="194"/>
        <v>-1327.23</v>
      </c>
      <c r="BG168" s="15"/>
      <c r="BH168" s="15">
        <v>1330</v>
      </c>
      <c r="BI168" s="15"/>
      <c r="BJ168" s="15"/>
      <c r="BK168" s="15"/>
      <c r="BL168" s="15">
        <v>1330</v>
      </c>
      <c r="BM168" s="15"/>
      <c r="BN168" s="133">
        <f t="shared" si="173"/>
        <v>2660</v>
      </c>
    </row>
    <row r="169" spans="1:70" x14ac:dyDescent="0.2">
      <c r="A169" s="162" t="s">
        <v>137</v>
      </c>
      <c r="B169" s="170"/>
      <c r="C169" s="94"/>
      <c r="D169" s="94"/>
      <c r="E169" s="94"/>
      <c r="F169" s="94"/>
      <c r="G169" s="94"/>
      <c r="H169" s="94"/>
      <c r="I169" s="82" t="s">
        <v>139</v>
      </c>
      <c r="J169" s="38" t="s">
        <v>196</v>
      </c>
      <c r="K169" s="83">
        <f t="shared" ref="K169:R169" si="229">SUM(K170+K187)</f>
        <v>82578.36</v>
      </c>
      <c r="L169" s="83">
        <f t="shared" si="229"/>
        <v>25000</v>
      </c>
      <c r="M169" s="83">
        <f t="shared" si="229"/>
        <v>25000</v>
      </c>
      <c r="N169" s="83">
        <f t="shared" si="229"/>
        <v>122000</v>
      </c>
      <c r="O169" s="83">
        <f>SUM(O170+O187)</f>
        <v>122000</v>
      </c>
      <c r="P169" s="83">
        <f t="shared" si="229"/>
        <v>129000</v>
      </c>
      <c r="Q169" s="83">
        <f>SUM(Q170+Q187)</f>
        <v>129000</v>
      </c>
      <c r="R169" s="83">
        <f t="shared" si="229"/>
        <v>42556.25</v>
      </c>
      <c r="S169" s="83">
        <f t="shared" ref="S169:AN169" si="230">SUM(S170+S187+S195)</f>
        <v>110000</v>
      </c>
      <c r="T169" s="83">
        <f t="shared" si="230"/>
        <v>51240.19</v>
      </c>
      <c r="U169" s="83">
        <f t="shared" si="230"/>
        <v>0</v>
      </c>
      <c r="V169" s="83">
        <f t="shared" si="230"/>
        <v>161.39076284379865</v>
      </c>
      <c r="W169" s="83">
        <f t="shared" si="230"/>
        <v>160000</v>
      </c>
      <c r="X169" s="83">
        <f t="shared" si="230"/>
        <v>191000</v>
      </c>
      <c r="Y169" s="83">
        <f t="shared" si="230"/>
        <v>199500</v>
      </c>
      <c r="Z169" s="83">
        <f t="shared" si="230"/>
        <v>199500</v>
      </c>
      <c r="AA169" s="83">
        <f t="shared" si="230"/>
        <v>220000</v>
      </c>
      <c r="AB169" s="83">
        <f t="shared" si="230"/>
        <v>110744.73</v>
      </c>
      <c r="AC169" s="83">
        <f t="shared" si="230"/>
        <v>220000</v>
      </c>
      <c r="AD169" s="83">
        <f t="shared" si="230"/>
        <v>208000</v>
      </c>
      <c r="AE169" s="83">
        <f t="shared" si="230"/>
        <v>0</v>
      </c>
      <c r="AF169" s="83">
        <f t="shared" si="230"/>
        <v>0</v>
      </c>
      <c r="AG169" s="83">
        <f t="shared" si="230"/>
        <v>224000</v>
      </c>
      <c r="AH169" s="83">
        <f t="shared" si="230"/>
        <v>135922.87</v>
      </c>
      <c r="AI169" s="83">
        <f t="shared" si="230"/>
        <v>223000</v>
      </c>
      <c r="AJ169" s="83">
        <f t="shared" si="230"/>
        <v>64888.979999999996</v>
      </c>
      <c r="AK169" s="83">
        <f t="shared" si="230"/>
        <v>271000</v>
      </c>
      <c r="AL169" s="83">
        <f t="shared" si="230"/>
        <v>33500</v>
      </c>
      <c r="AM169" s="83">
        <f t="shared" si="230"/>
        <v>0</v>
      </c>
      <c r="AN169" s="83">
        <f t="shared" si="230"/>
        <v>304500</v>
      </c>
      <c r="AO169" s="83">
        <f t="shared" si="187"/>
        <v>40414.09516225363</v>
      </c>
      <c r="AP169" s="83">
        <f>SUM(AP170+AP187+AP195)</f>
        <v>300500</v>
      </c>
      <c r="AQ169" s="83">
        <f>SUM(AQ170+AQ187+AQ195)</f>
        <v>0</v>
      </c>
      <c r="AR169" s="83">
        <f t="shared" si="188"/>
        <v>39883.203928595125</v>
      </c>
      <c r="AS169" s="83"/>
      <c r="AT169" s="83">
        <f>SUM(AT170+AT187+AT195)</f>
        <v>21432.65</v>
      </c>
      <c r="AU169" s="83">
        <f>SUM(AU170+AU187+AU195)</f>
        <v>2000</v>
      </c>
      <c r="AV169" s="83">
        <f>SUM(AV170+AV187+AV195)</f>
        <v>0</v>
      </c>
      <c r="AW169" s="83">
        <f t="shared" si="226"/>
        <v>41883.203928595125</v>
      </c>
      <c r="AX169" s="15"/>
      <c r="AY169" s="15"/>
      <c r="AZ169" s="15"/>
      <c r="BA169" s="15"/>
      <c r="BB169" s="15"/>
      <c r="BC169" s="15"/>
      <c r="BD169" s="15">
        <f t="shared" si="192"/>
        <v>0</v>
      </c>
      <c r="BE169" s="15">
        <f t="shared" si="193"/>
        <v>41883.203928595125</v>
      </c>
      <c r="BF169" s="15">
        <f t="shared" si="194"/>
        <v>0</v>
      </c>
      <c r="BG169" s="15">
        <f t="shared" ref="BG169:BN169" si="231">SUM(BG170+BG187+BG195)</f>
        <v>31631</v>
      </c>
      <c r="BH169" s="15">
        <f t="shared" si="231"/>
        <v>52850</v>
      </c>
      <c r="BI169" s="15">
        <f t="shared" si="231"/>
        <v>20871.87</v>
      </c>
      <c r="BJ169" s="15">
        <f t="shared" si="231"/>
        <v>0</v>
      </c>
      <c r="BK169" s="15">
        <f t="shared" si="231"/>
        <v>0</v>
      </c>
      <c r="BL169" s="15">
        <f t="shared" si="231"/>
        <v>52850</v>
      </c>
      <c r="BM169" s="15">
        <f t="shared" si="231"/>
        <v>1200</v>
      </c>
      <c r="BN169" s="15">
        <f t="shared" si="231"/>
        <v>104500</v>
      </c>
    </row>
    <row r="170" spans="1:70" x14ac:dyDescent="0.2">
      <c r="A170" s="161" t="s">
        <v>138</v>
      </c>
      <c r="B170" s="168"/>
      <c r="C170" s="81"/>
      <c r="D170" s="81"/>
      <c r="E170" s="81"/>
      <c r="F170" s="81"/>
      <c r="G170" s="81"/>
      <c r="H170" s="81"/>
      <c r="I170" s="91" t="s">
        <v>25</v>
      </c>
      <c r="J170" s="92" t="s">
        <v>197</v>
      </c>
      <c r="K170" s="93">
        <f t="shared" ref="K170:AE180" si="232">SUM(K171)</f>
        <v>8000</v>
      </c>
      <c r="L170" s="93">
        <f t="shared" si="232"/>
        <v>10000</v>
      </c>
      <c r="M170" s="93">
        <f t="shared" si="232"/>
        <v>10000</v>
      </c>
      <c r="N170" s="93">
        <f t="shared" si="232"/>
        <v>82000</v>
      </c>
      <c r="O170" s="93">
        <f t="shared" si="232"/>
        <v>82000</v>
      </c>
      <c r="P170" s="93">
        <f t="shared" si="232"/>
        <v>82000</v>
      </c>
      <c r="Q170" s="93">
        <f t="shared" si="232"/>
        <v>82000</v>
      </c>
      <c r="R170" s="93">
        <f t="shared" si="232"/>
        <v>37145.75</v>
      </c>
      <c r="S170" s="93">
        <f t="shared" si="232"/>
        <v>80000</v>
      </c>
      <c r="T170" s="93">
        <f t="shared" si="232"/>
        <v>29334.9</v>
      </c>
      <c r="U170" s="93">
        <f t="shared" si="232"/>
        <v>0</v>
      </c>
      <c r="V170" s="93">
        <f t="shared" si="232"/>
        <v>97.560975609756099</v>
      </c>
      <c r="W170" s="93">
        <f t="shared" si="232"/>
        <v>100000</v>
      </c>
      <c r="X170" s="93">
        <f t="shared" si="232"/>
        <v>100000</v>
      </c>
      <c r="Y170" s="93">
        <f>SUM(Y171)</f>
        <v>100000</v>
      </c>
      <c r="Z170" s="93">
        <f>SUM(Z171)</f>
        <v>100000</v>
      </c>
      <c r="AA170" s="93">
        <f t="shared" si="232"/>
        <v>116000</v>
      </c>
      <c r="AB170" s="93">
        <f t="shared" si="232"/>
        <v>63895.98</v>
      </c>
      <c r="AC170" s="93">
        <f t="shared" si="232"/>
        <v>116000</v>
      </c>
      <c r="AD170" s="93">
        <f t="shared" si="232"/>
        <v>116000</v>
      </c>
      <c r="AE170" s="93">
        <f t="shared" si="232"/>
        <v>0</v>
      </c>
      <c r="AF170" s="93">
        <f t="shared" ref="AF170:AQ180" si="233">SUM(AF171)</f>
        <v>0</v>
      </c>
      <c r="AG170" s="93">
        <f t="shared" si="233"/>
        <v>116000</v>
      </c>
      <c r="AH170" s="93">
        <f t="shared" si="233"/>
        <v>80602.94</v>
      </c>
      <c r="AI170" s="93">
        <f t="shared" si="233"/>
        <v>116000</v>
      </c>
      <c r="AJ170" s="93">
        <f t="shared" si="233"/>
        <v>51267.74</v>
      </c>
      <c r="AK170" s="93">
        <f t="shared" si="233"/>
        <v>136000</v>
      </c>
      <c r="AL170" s="93">
        <f t="shared" si="233"/>
        <v>5000</v>
      </c>
      <c r="AM170" s="93">
        <f t="shared" si="233"/>
        <v>0</v>
      </c>
      <c r="AN170" s="93">
        <f t="shared" si="233"/>
        <v>141000</v>
      </c>
      <c r="AO170" s="83">
        <f t="shared" si="187"/>
        <v>18713.915986462274</v>
      </c>
      <c r="AP170" s="93">
        <f t="shared" si="233"/>
        <v>142000</v>
      </c>
      <c r="AQ170" s="93">
        <f t="shared" si="233"/>
        <v>0</v>
      </c>
      <c r="AR170" s="83">
        <f t="shared" si="188"/>
        <v>18846.638794876897</v>
      </c>
      <c r="AS170" s="83"/>
      <c r="AT170" s="83">
        <f t="shared" ref="AT170:AV170" si="234">SUM(AT171)</f>
        <v>10906.460000000001</v>
      </c>
      <c r="AU170" s="83">
        <f t="shared" si="234"/>
        <v>0</v>
      </c>
      <c r="AV170" s="83">
        <f t="shared" si="234"/>
        <v>0</v>
      </c>
      <c r="AW170" s="83">
        <f t="shared" si="226"/>
        <v>18846.638794876897</v>
      </c>
      <c r="AX170" s="15"/>
      <c r="AY170" s="15"/>
      <c r="AZ170" s="15"/>
      <c r="BA170" s="15"/>
      <c r="BB170" s="15"/>
      <c r="BC170" s="15"/>
      <c r="BD170" s="15">
        <f t="shared" si="192"/>
        <v>0</v>
      </c>
      <c r="BE170" s="15">
        <f t="shared" si="193"/>
        <v>18846.638794876897</v>
      </c>
      <c r="BF170" s="15">
        <f t="shared" si="194"/>
        <v>0</v>
      </c>
      <c r="BG170" s="15">
        <f>SUM(BG174)</f>
        <v>14841</v>
      </c>
      <c r="BH170" s="15">
        <f>SUM(BH174)</f>
        <v>37550</v>
      </c>
      <c r="BI170" s="15">
        <f t="shared" ref="BI170:BN170" si="235">SUM(BI174)</f>
        <v>12476.689999999999</v>
      </c>
      <c r="BJ170" s="15">
        <f t="shared" si="235"/>
        <v>0</v>
      </c>
      <c r="BK170" s="15">
        <f t="shared" si="235"/>
        <v>0</v>
      </c>
      <c r="BL170" s="15">
        <f t="shared" si="235"/>
        <v>37550</v>
      </c>
      <c r="BM170" s="15">
        <f t="shared" si="235"/>
        <v>0</v>
      </c>
      <c r="BN170" s="15">
        <f t="shared" si="235"/>
        <v>75100</v>
      </c>
    </row>
    <row r="171" spans="1:70" x14ac:dyDescent="0.2">
      <c r="A171" s="161"/>
      <c r="B171" s="168"/>
      <c r="C171" s="81"/>
      <c r="D171" s="81"/>
      <c r="E171" s="81"/>
      <c r="F171" s="81"/>
      <c r="G171" s="81"/>
      <c r="H171" s="81"/>
      <c r="I171" s="91" t="s">
        <v>205</v>
      </c>
      <c r="J171" s="92"/>
      <c r="K171" s="93">
        <f t="shared" ref="K171:AQ171" si="236">SUM(K174)</f>
        <v>8000</v>
      </c>
      <c r="L171" s="93">
        <f t="shared" si="236"/>
        <v>10000</v>
      </c>
      <c r="M171" s="93">
        <f t="shared" si="236"/>
        <v>10000</v>
      </c>
      <c r="N171" s="93">
        <f t="shared" si="236"/>
        <v>82000</v>
      </c>
      <c r="O171" s="93">
        <f t="shared" si="236"/>
        <v>82000</v>
      </c>
      <c r="P171" s="93">
        <f t="shared" si="236"/>
        <v>82000</v>
      </c>
      <c r="Q171" s="93">
        <f t="shared" si="236"/>
        <v>82000</v>
      </c>
      <c r="R171" s="93">
        <f t="shared" si="236"/>
        <v>37145.75</v>
      </c>
      <c r="S171" s="93">
        <f t="shared" si="236"/>
        <v>80000</v>
      </c>
      <c r="T171" s="93">
        <f t="shared" si="236"/>
        <v>29334.9</v>
      </c>
      <c r="U171" s="93">
        <f t="shared" si="236"/>
        <v>0</v>
      </c>
      <c r="V171" s="93">
        <f t="shared" si="236"/>
        <v>97.560975609756099</v>
      </c>
      <c r="W171" s="93">
        <f t="shared" si="236"/>
        <v>100000</v>
      </c>
      <c r="X171" s="93">
        <f t="shared" si="236"/>
        <v>100000</v>
      </c>
      <c r="Y171" s="93">
        <f t="shared" si="236"/>
        <v>100000</v>
      </c>
      <c r="Z171" s="93">
        <f t="shared" si="236"/>
        <v>100000</v>
      </c>
      <c r="AA171" s="93">
        <f t="shared" si="236"/>
        <v>116000</v>
      </c>
      <c r="AB171" s="93">
        <f t="shared" si="236"/>
        <v>63895.98</v>
      </c>
      <c r="AC171" s="93">
        <f t="shared" si="236"/>
        <v>116000</v>
      </c>
      <c r="AD171" s="93">
        <f t="shared" si="236"/>
        <v>116000</v>
      </c>
      <c r="AE171" s="93">
        <f t="shared" si="236"/>
        <v>0</v>
      </c>
      <c r="AF171" s="93">
        <f t="shared" si="236"/>
        <v>0</v>
      </c>
      <c r="AG171" s="93">
        <f t="shared" si="236"/>
        <v>116000</v>
      </c>
      <c r="AH171" s="93">
        <f t="shared" si="236"/>
        <v>80602.94</v>
      </c>
      <c r="AI171" s="93">
        <f t="shared" si="236"/>
        <v>116000</v>
      </c>
      <c r="AJ171" s="93">
        <f t="shared" si="236"/>
        <v>51267.74</v>
      </c>
      <c r="AK171" s="93">
        <f t="shared" si="236"/>
        <v>136000</v>
      </c>
      <c r="AL171" s="93">
        <f t="shared" si="236"/>
        <v>5000</v>
      </c>
      <c r="AM171" s="93">
        <f t="shared" si="236"/>
        <v>0</v>
      </c>
      <c r="AN171" s="93">
        <f t="shared" si="236"/>
        <v>141000</v>
      </c>
      <c r="AO171" s="83">
        <f t="shared" si="187"/>
        <v>18713.915986462274</v>
      </c>
      <c r="AP171" s="93">
        <f t="shared" si="236"/>
        <v>142000</v>
      </c>
      <c r="AQ171" s="93">
        <f t="shared" si="236"/>
        <v>0</v>
      </c>
      <c r="AR171" s="83">
        <f t="shared" si="188"/>
        <v>18846.638794876897</v>
      </c>
      <c r="AS171" s="83"/>
      <c r="AT171" s="83">
        <f t="shared" ref="AT171" si="237">SUM(AT174)</f>
        <v>10906.460000000001</v>
      </c>
      <c r="AU171" s="83">
        <f t="shared" ref="AU171:AV171" si="238">SUM(AU174)</f>
        <v>0</v>
      </c>
      <c r="AV171" s="83">
        <f t="shared" si="238"/>
        <v>0</v>
      </c>
      <c r="AW171" s="83">
        <f t="shared" si="226"/>
        <v>18846.638794876897</v>
      </c>
      <c r="AX171" s="15"/>
      <c r="AY171" s="15"/>
      <c r="AZ171" s="15"/>
      <c r="BA171" s="15"/>
      <c r="BB171" s="15"/>
      <c r="BC171" s="15"/>
      <c r="BD171" s="15">
        <f t="shared" si="192"/>
        <v>0</v>
      </c>
      <c r="BE171" s="15">
        <f t="shared" si="193"/>
        <v>18846.638794876897</v>
      </c>
      <c r="BF171" s="15">
        <f t="shared" si="194"/>
        <v>0</v>
      </c>
      <c r="BG171" s="15"/>
      <c r="BH171" s="15">
        <f>SUM(BH172:BH173)</f>
        <v>37550</v>
      </c>
      <c r="BI171" s="15">
        <f t="shared" ref="BI171:BN171" si="239">SUM(BI172:BI173)</f>
        <v>12626.689999999999</v>
      </c>
      <c r="BJ171" s="15">
        <f t="shared" si="239"/>
        <v>37500</v>
      </c>
      <c r="BK171" s="15">
        <f t="shared" si="239"/>
        <v>37500</v>
      </c>
      <c r="BL171" s="15">
        <f t="shared" si="239"/>
        <v>0</v>
      </c>
      <c r="BM171" s="15">
        <f t="shared" si="239"/>
        <v>0</v>
      </c>
      <c r="BN171" s="15">
        <f t="shared" si="239"/>
        <v>37550</v>
      </c>
    </row>
    <row r="172" spans="1:70" x14ac:dyDescent="0.2">
      <c r="A172" s="161"/>
      <c r="B172" s="168" t="s">
        <v>434</v>
      </c>
      <c r="C172" s="81"/>
      <c r="D172" s="81"/>
      <c r="E172" s="81"/>
      <c r="F172" s="81"/>
      <c r="G172" s="81"/>
      <c r="H172" s="81"/>
      <c r="I172" s="91" t="s">
        <v>435</v>
      </c>
      <c r="J172" s="92" t="s">
        <v>38</v>
      </c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83"/>
      <c r="AP172" s="93"/>
      <c r="AQ172" s="93"/>
      <c r="AR172" s="83"/>
      <c r="AS172" s="83"/>
      <c r="AT172" s="83"/>
      <c r="AU172" s="83"/>
      <c r="AV172" s="83"/>
      <c r="AW172" s="83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>
        <v>9270</v>
      </c>
      <c r="BI172" s="15">
        <v>1591.46</v>
      </c>
      <c r="BJ172" s="15">
        <v>11500</v>
      </c>
      <c r="BK172" s="15">
        <v>11500</v>
      </c>
      <c r="BL172" s="15"/>
      <c r="BM172" s="15"/>
      <c r="BN172" s="133">
        <f t="shared" si="173"/>
        <v>9270</v>
      </c>
    </row>
    <row r="173" spans="1:70" x14ac:dyDescent="0.2">
      <c r="A173" s="161"/>
      <c r="B173" s="168" t="s">
        <v>436</v>
      </c>
      <c r="C173" s="81"/>
      <c r="D173" s="90"/>
      <c r="E173" s="81"/>
      <c r="F173" s="81"/>
      <c r="G173" s="81"/>
      <c r="H173" s="81"/>
      <c r="I173" s="98" t="s">
        <v>437</v>
      </c>
      <c r="J173" s="92" t="s">
        <v>3</v>
      </c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83">
        <f t="shared" si="187"/>
        <v>0</v>
      </c>
      <c r="AP173" s="93">
        <v>142000</v>
      </c>
      <c r="AQ173" s="93"/>
      <c r="AR173" s="83">
        <f t="shared" si="188"/>
        <v>18846.638794876897</v>
      </c>
      <c r="AS173" s="83"/>
      <c r="AT173" s="83">
        <v>142000</v>
      </c>
      <c r="AU173" s="83"/>
      <c r="AV173" s="83"/>
      <c r="AW173" s="83">
        <f t="shared" si="226"/>
        <v>18846.638794876897</v>
      </c>
      <c r="AX173" s="15"/>
      <c r="AY173" s="15"/>
      <c r="AZ173" s="15"/>
      <c r="BA173" s="15"/>
      <c r="BB173" s="15"/>
      <c r="BC173" s="15"/>
      <c r="BD173" s="15">
        <f t="shared" si="192"/>
        <v>0</v>
      </c>
      <c r="BE173" s="15">
        <f t="shared" si="193"/>
        <v>18846.638794876897</v>
      </c>
      <c r="BF173" s="15">
        <f t="shared" si="194"/>
        <v>0</v>
      </c>
      <c r="BG173" s="15"/>
      <c r="BH173" s="15">
        <v>28280</v>
      </c>
      <c r="BI173" s="15">
        <v>11035.23</v>
      </c>
      <c r="BJ173" s="15">
        <v>26000</v>
      </c>
      <c r="BK173" s="15">
        <v>26000</v>
      </c>
      <c r="BL173" s="15"/>
      <c r="BM173" s="15"/>
      <c r="BN173" s="133">
        <f t="shared" si="173"/>
        <v>28280</v>
      </c>
    </row>
    <row r="174" spans="1:70" x14ac:dyDescent="0.2">
      <c r="A174" s="162"/>
      <c r="B174" s="170"/>
      <c r="C174" s="94"/>
      <c r="D174" s="94"/>
      <c r="E174" s="94"/>
      <c r="F174" s="94"/>
      <c r="G174" s="94"/>
      <c r="H174" s="94"/>
      <c r="I174" s="82">
        <v>3</v>
      </c>
      <c r="J174" s="38" t="s">
        <v>8</v>
      </c>
      <c r="K174" s="83">
        <f t="shared" ref="K174:AN174" si="240">SUM(K180)</f>
        <v>8000</v>
      </c>
      <c r="L174" s="83">
        <f t="shared" si="240"/>
        <v>10000</v>
      </c>
      <c r="M174" s="83">
        <f t="shared" si="240"/>
        <v>10000</v>
      </c>
      <c r="N174" s="83">
        <f t="shared" si="240"/>
        <v>82000</v>
      </c>
      <c r="O174" s="83">
        <f t="shared" si="240"/>
        <v>82000</v>
      </c>
      <c r="P174" s="83">
        <f t="shared" si="240"/>
        <v>82000</v>
      </c>
      <c r="Q174" s="83">
        <f t="shared" si="240"/>
        <v>82000</v>
      </c>
      <c r="R174" s="83">
        <f t="shared" si="240"/>
        <v>37145.75</v>
      </c>
      <c r="S174" s="83">
        <f t="shared" si="240"/>
        <v>80000</v>
      </c>
      <c r="T174" s="83">
        <f t="shared" si="240"/>
        <v>29334.9</v>
      </c>
      <c r="U174" s="83">
        <f t="shared" si="240"/>
        <v>0</v>
      </c>
      <c r="V174" s="83">
        <f t="shared" si="240"/>
        <v>97.560975609756099</v>
      </c>
      <c r="W174" s="83">
        <f t="shared" si="240"/>
        <v>100000</v>
      </c>
      <c r="X174" s="83">
        <f t="shared" si="240"/>
        <v>100000</v>
      </c>
      <c r="Y174" s="83">
        <f t="shared" si="240"/>
        <v>100000</v>
      </c>
      <c r="Z174" s="83">
        <f t="shared" si="240"/>
        <v>100000</v>
      </c>
      <c r="AA174" s="83">
        <f t="shared" si="240"/>
        <v>116000</v>
      </c>
      <c r="AB174" s="83">
        <f t="shared" si="240"/>
        <v>63895.98</v>
      </c>
      <c r="AC174" s="83">
        <f t="shared" si="240"/>
        <v>116000</v>
      </c>
      <c r="AD174" s="83">
        <f t="shared" si="240"/>
        <v>116000</v>
      </c>
      <c r="AE174" s="83">
        <f t="shared" si="240"/>
        <v>0</v>
      </c>
      <c r="AF174" s="83">
        <f t="shared" si="240"/>
        <v>0</v>
      </c>
      <c r="AG174" s="83">
        <f t="shared" si="240"/>
        <v>116000</v>
      </c>
      <c r="AH174" s="83">
        <f t="shared" si="240"/>
        <v>80602.94</v>
      </c>
      <c r="AI174" s="83">
        <f t="shared" si="240"/>
        <v>116000</v>
      </c>
      <c r="AJ174" s="83">
        <f t="shared" si="240"/>
        <v>51267.74</v>
      </c>
      <c r="AK174" s="83">
        <f t="shared" si="240"/>
        <v>136000</v>
      </c>
      <c r="AL174" s="83">
        <f t="shared" si="240"/>
        <v>5000</v>
      </c>
      <c r="AM174" s="83">
        <f t="shared" si="240"/>
        <v>0</v>
      </c>
      <c r="AN174" s="83">
        <f t="shared" si="240"/>
        <v>141000</v>
      </c>
      <c r="AO174" s="83">
        <f t="shared" si="187"/>
        <v>18713.915986462274</v>
      </c>
      <c r="AP174" s="83">
        <f>SUM(AP180)</f>
        <v>142000</v>
      </c>
      <c r="AQ174" s="83">
        <f>SUM(AQ180)</f>
        <v>0</v>
      </c>
      <c r="AR174" s="83">
        <f t="shared" si="188"/>
        <v>18846.638794876897</v>
      </c>
      <c r="AS174" s="83"/>
      <c r="AT174" s="83">
        <f>SUM(AT180)</f>
        <v>10906.460000000001</v>
      </c>
      <c r="AU174" s="83">
        <f>SUM(AU180)</f>
        <v>0</v>
      </c>
      <c r="AV174" s="83">
        <f>SUM(AV180)</f>
        <v>0</v>
      </c>
      <c r="AW174" s="83">
        <f t="shared" si="226"/>
        <v>18846.638794876897</v>
      </c>
      <c r="AX174" s="15"/>
      <c r="AY174" s="15"/>
      <c r="AZ174" s="15"/>
      <c r="BA174" s="15"/>
      <c r="BB174" s="15"/>
      <c r="BC174" s="15"/>
      <c r="BD174" s="15">
        <f t="shared" si="192"/>
        <v>0</v>
      </c>
      <c r="BE174" s="15">
        <f t="shared" si="193"/>
        <v>18846.638794876897</v>
      </c>
      <c r="BF174" s="15">
        <f t="shared" si="194"/>
        <v>0</v>
      </c>
      <c r="BG174" s="15">
        <f>SUM(BG175+BG180)</f>
        <v>14841</v>
      </c>
      <c r="BH174" s="15">
        <f>SUM(BH175+BH180)</f>
        <v>37550</v>
      </c>
      <c r="BI174" s="15">
        <f t="shared" ref="BI174:BN174" si="241">SUM(BI175+BI180)</f>
        <v>12476.689999999999</v>
      </c>
      <c r="BJ174" s="15">
        <f t="shared" si="241"/>
        <v>0</v>
      </c>
      <c r="BK174" s="15">
        <f t="shared" si="241"/>
        <v>0</v>
      </c>
      <c r="BL174" s="15">
        <f t="shared" si="241"/>
        <v>37550</v>
      </c>
      <c r="BM174" s="15">
        <f t="shared" si="241"/>
        <v>0</v>
      </c>
      <c r="BN174" s="15">
        <f t="shared" si="241"/>
        <v>75100</v>
      </c>
    </row>
    <row r="175" spans="1:70" s="99" customFormat="1" x14ac:dyDescent="0.2">
      <c r="A175" s="160"/>
      <c r="B175" s="168"/>
      <c r="C175" s="81"/>
      <c r="D175" s="81"/>
      <c r="E175" s="81"/>
      <c r="F175" s="81"/>
      <c r="G175" s="81"/>
      <c r="H175" s="81"/>
      <c r="I175" s="91">
        <v>37</v>
      </c>
      <c r="J175" s="92" t="s">
        <v>75</v>
      </c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>
        <f>SUM(BG176)</f>
        <v>0</v>
      </c>
      <c r="BH175" s="43">
        <f>SUM(BH176)</f>
        <v>11500</v>
      </c>
      <c r="BI175" s="43">
        <f t="shared" ref="BI175:BN175" si="242">SUM(BI176)</f>
        <v>1350</v>
      </c>
      <c r="BJ175" s="43">
        <f t="shared" si="242"/>
        <v>0</v>
      </c>
      <c r="BK175" s="43">
        <f t="shared" si="242"/>
        <v>0</v>
      </c>
      <c r="BL175" s="43">
        <f t="shared" si="242"/>
        <v>11500</v>
      </c>
      <c r="BM175" s="43">
        <f t="shared" si="242"/>
        <v>0</v>
      </c>
      <c r="BN175" s="43">
        <f t="shared" si="242"/>
        <v>23000</v>
      </c>
      <c r="BO175" s="42"/>
      <c r="BP175" s="42"/>
      <c r="BQ175" s="42"/>
      <c r="BR175" s="42"/>
    </row>
    <row r="176" spans="1:70" s="99" customFormat="1" x14ac:dyDescent="0.2">
      <c r="A176" s="160"/>
      <c r="B176" s="168"/>
      <c r="C176" s="81"/>
      <c r="D176" s="81"/>
      <c r="E176" s="81"/>
      <c r="F176" s="81"/>
      <c r="G176" s="81"/>
      <c r="H176" s="81"/>
      <c r="I176" s="91">
        <v>372</v>
      </c>
      <c r="J176" s="92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>
        <f>SUM(BG177)</f>
        <v>0</v>
      </c>
      <c r="BH176" s="43">
        <f>SUM(BH177:BH178)</f>
        <v>11500</v>
      </c>
      <c r="BI176" s="43">
        <f t="shared" ref="BI176:BN176" si="243">SUM(BI177:BI178)</f>
        <v>1350</v>
      </c>
      <c r="BJ176" s="43">
        <f t="shared" si="243"/>
        <v>0</v>
      </c>
      <c r="BK176" s="43">
        <f t="shared" si="243"/>
        <v>0</v>
      </c>
      <c r="BL176" s="43">
        <f t="shared" si="243"/>
        <v>11500</v>
      </c>
      <c r="BM176" s="43">
        <f t="shared" si="243"/>
        <v>0</v>
      </c>
      <c r="BN176" s="43">
        <f t="shared" si="243"/>
        <v>23000</v>
      </c>
      <c r="BO176" s="42"/>
      <c r="BP176" s="42"/>
      <c r="BQ176" s="42"/>
      <c r="BR176" s="42"/>
    </row>
    <row r="177" spans="1:70" s="99" customFormat="1" x14ac:dyDescent="0.2">
      <c r="A177" s="160"/>
      <c r="B177" s="168"/>
      <c r="C177" s="81"/>
      <c r="D177" s="81"/>
      <c r="E177" s="81"/>
      <c r="F177" s="81"/>
      <c r="G177" s="81"/>
      <c r="H177" s="81"/>
      <c r="I177" s="181">
        <v>36611</v>
      </c>
      <c r="J177" s="92" t="s">
        <v>493</v>
      </c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>
        <v>10000</v>
      </c>
      <c r="BI177" s="43">
        <v>1350</v>
      </c>
      <c r="BJ177" s="43"/>
      <c r="BK177" s="43"/>
      <c r="BL177" s="15">
        <v>10000</v>
      </c>
      <c r="BM177" s="43"/>
      <c r="BN177" s="133">
        <f t="shared" si="173"/>
        <v>20000</v>
      </c>
      <c r="BO177" s="42">
        <v>1500</v>
      </c>
      <c r="BP177" s="42"/>
      <c r="BQ177" s="42"/>
      <c r="BR177" s="42"/>
    </row>
    <row r="178" spans="1:70" s="99" customFormat="1" x14ac:dyDescent="0.2">
      <c r="A178" s="160"/>
      <c r="B178" s="168"/>
      <c r="C178" s="81"/>
      <c r="D178" s="81"/>
      <c r="E178" s="81"/>
      <c r="F178" s="81"/>
      <c r="G178" s="81"/>
      <c r="H178" s="81"/>
      <c r="I178" s="91">
        <v>37212</v>
      </c>
      <c r="J178" s="92" t="s">
        <v>494</v>
      </c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>
        <v>1500</v>
      </c>
      <c r="BI178" s="43"/>
      <c r="BJ178" s="43"/>
      <c r="BK178" s="43"/>
      <c r="BL178" s="15">
        <v>1500</v>
      </c>
      <c r="BM178" s="43"/>
      <c r="BN178" s="133">
        <f t="shared" si="173"/>
        <v>3000</v>
      </c>
      <c r="BO178" s="42"/>
      <c r="BP178" s="42"/>
      <c r="BQ178" s="42"/>
      <c r="BR178" s="42"/>
    </row>
    <row r="179" spans="1:70" s="99" customFormat="1" x14ac:dyDescent="0.2">
      <c r="A179" s="160"/>
      <c r="B179" s="168"/>
      <c r="C179" s="81"/>
      <c r="D179" s="81"/>
      <c r="E179" s="81"/>
      <c r="F179" s="81"/>
      <c r="G179" s="81"/>
      <c r="H179" s="81"/>
      <c r="I179" s="91"/>
      <c r="J179" s="92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15"/>
      <c r="BM179" s="43"/>
      <c r="BN179" s="133"/>
      <c r="BO179" s="42"/>
      <c r="BP179" s="42"/>
      <c r="BQ179" s="42"/>
      <c r="BR179" s="42"/>
    </row>
    <row r="180" spans="1:70" x14ac:dyDescent="0.2">
      <c r="A180" s="162"/>
      <c r="B180" s="170" t="s">
        <v>437</v>
      </c>
      <c r="C180" s="94"/>
      <c r="D180" s="94"/>
      <c r="E180" s="94"/>
      <c r="F180" s="94"/>
      <c r="G180" s="94"/>
      <c r="H180" s="94"/>
      <c r="I180" s="82">
        <v>38</v>
      </c>
      <c r="J180" s="38" t="s">
        <v>18</v>
      </c>
      <c r="K180" s="83">
        <f t="shared" si="232"/>
        <v>8000</v>
      </c>
      <c r="L180" s="83">
        <f t="shared" si="232"/>
        <v>10000</v>
      </c>
      <c r="M180" s="83">
        <f t="shared" si="232"/>
        <v>10000</v>
      </c>
      <c r="N180" s="83">
        <f t="shared" si="232"/>
        <v>82000</v>
      </c>
      <c r="O180" s="83">
        <f t="shared" si="232"/>
        <v>82000</v>
      </c>
      <c r="P180" s="83">
        <f t="shared" si="232"/>
        <v>82000</v>
      </c>
      <c r="Q180" s="83">
        <f t="shared" si="232"/>
        <v>82000</v>
      </c>
      <c r="R180" s="83">
        <f t="shared" si="232"/>
        <v>37145.75</v>
      </c>
      <c r="S180" s="83">
        <f t="shared" si="232"/>
        <v>80000</v>
      </c>
      <c r="T180" s="83">
        <f t="shared" si="232"/>
        <v>29334.9</v>
      </c>
      <c r="U180" s="83">
        <f t="shared" si="232"/>
        <v>0</v>
      </c>
      <c r="V180" s="83">
        <f t="shared" si="232"/>
        <v>97.560975609756099</v>
      </c>
      <c r="W180" s="83">
        <f t="shared" si="232"/>
        <v>100000</v>
      </c>
      <c r="X180" s="83">
        <f t="shared" si="232"/>
        <v>100000</v>
      </c>
      <c r="Y180" s="83">
        <v>100000</v>
      </c>
      <c r="Z180" s="83">
        <v>100000</v>
      </c>
      <c r="AA180" s="83">
        <f t="shared" si="232"/>
        <v>116000</v>
      </c>
      <c r="AB180" s="83">
        <f t="shared" si="232"/>
        <v>63895.98</v>
      </c>
      <c r="AC180" s="83">
        <f t="shared" si="232"/>
        <v>116000</v>
      </c>
      <c r="AD180" s="83">
        <f t="shared" si="232"/>
        <v>116000</v>
      </c>
      <c r="AE180" s="83">
        <f t="shared" si="232"/>
        <v>0</v>
      </c>
      <c r="AF180" s="83">
        <f t="shared" si="233"/>
        <v>0</v>
      </c>
      <c r="AG180" s="83">
        <f t="shared" si="233"/>
        <v>116000</v>
      </c>
      <c r="AH180" s="83">
        <f t="shared" si="233"/>
        <v>80602.94</v>
      </c>
      <c r="AI180" s="83">
        <f>SUM(AI181)</f>
        <v>116000</v>
      </c>
      <c r="AJ180" s="83">
        <f>SUM(AJ181)</f>
        <v>51267.74</v>
      </c>
      <c r="AK180" s="83">
        <f>SUM(AK181)</f>
        <v>136000</v>
      </c>
      <c r="AL180" s="83">
        <f t="shared" si="233"/>
        <v>5000</v>
      </c>
      <c r="AM180" s="83">
        <f t="shared" si="233"/>
        <v>0</v>
      </c>
      <c r="AN180" s="83">
        <f t="shared" si="233"/>
        <v>141000</v>
      </c>
      <c r="AO180" s="83">
        <f t="shared" si="187"/>
        <v>18713.915986462274</v>
      </c>
      <c r="AP180" s="83">
        <f t="shared" si="233"/>
        <v>142000</v>
      </c>
      <c r="AQ180" s="83"/>
      <c r="AR180" s="83">
        <f t="shared" si="188"/>
        <v>18846.638794876897</v>
      </c>
      <c r="AS180" s="83"/>
      <c r="AT180" s="83">
        <f t="shared" ref="AT180:AV180" si="244">SUM(AT181)</f>
        <v>10906.460000000001</v>
      </c>
      <c r="AU180" s="83">
        <f t="shared" si="244"/>
        <v>0</v>
      </c>
      <c r="AV180" s="83">
        <f t="shared" si="244"/>
        <v>0</v>
      </c>
      <c r="AW180" s="83">
        <f>SUM(AR180+AU180-AV180)</f>
        <v>18846.638794876897</v>
      </c>
      <c r="AX180" s="15"/>
      <c r="AY180" s="15"/>
      <c r="AZ180" s="15"/>
      <c r="BA180" s="15"/>
      <c r="BB180" s="15"/>
      <c r="BC180" s="15"/>
      <c r="BD180" s="15">
        <f t="shared" si="192"/>
        <v>0</v>
      </c>
      <c r="BE180" s="15">
        <f t="shared" si="193"/>
        <v>18846.638794876897</v>
      </c>
      <c r="BF180" s="15">
        <f t="shared" si="194"/>
        <v>0</v>
      </c>
      <c r="BG180" s="15">
        <f>SUM(BG181)</f>
        <v>14841</v>
      </c>
      <c r="BH180" s="15">
        <f>SUM(BH181)</f>
        <v>26050</v>
      </c>
      <c r="BI180" s="15">
        <f t="shared" ref="BI180:BN180" si="245">SUM(BI181)</f>
        <v>11126.689999999999</v>
      </c>
      <c r="BJ180" s="15">
        <f t="shared" si="245"/>
        <v>0</v>
      </c>
      <c r="BK180" s="15">
        <f t="shared" si="245"/>
        <v>0</v>
      </c>
      <c r="BL180" s="15">
        <f t="shared" si="245"/>
        <v>26050</v>
      </c>
      <c r="BM180" s="15">
        <f t="shared" si="245"/>
        <v>0</v>
      </c>
      <c r="BN180" s="15">
        <f t="shared" si="245"/>
        <v>52100</v>
      </c>
    </row>
    <row r="181" spans="1:70" x14ac:dyDescent="0.2">
      <c r="A181" s="161"/>
      <c r="B181" s="168"/>
      <c r="C181" s="81"/>
      <c r="D181" s="81"/>
      <c r="E181" s="81"/>
      <c r="F181" s="81"/>
      <c r="G181" s="81"/>
      <c r="H181" s="81"/>
      <c r="I181" s="91">
        <v>381</v>
      </c>
      <c r="J181" s="92" t="s">
        <v>104</v>
      </c>
      <c r="K181" s="93">
        <f t="shared" ref="K181:X181" si="246">SUM(K183)</f>
        <v>8000</v>
      </c>
      <c r="L181" s="93">
        <f t="shared" si="246"/>
        <v>10000</v>
      </c>
      <c r="M181" s="93">
        <f t="shared" si="246"/>
        <v>10000</v>
      </c>
      <c r="N181" s="93">
        <f t="shared" si="246"/>
        <v>82000</v>
      </c>
      <c r="O181" s="93">
        <f t="shared" si="246"/>
        <v>82000</v>
      </c>
      <c r="P181" s="93">
        <f t="shared" si="246"/>
        <v>82000</v>
      </c>
      <c r="Q181" s="93">
        <f t="shared" si="246"/>
        <v>82000</v>
      </c>
      <c r="R181" s="93">
        <f t="shared" si="246"/>
        <v>37145.75</v>
      </c>
      <c r="S181" s="93">
        <f t="shared" si="246"/>
        <v>80000</v>
      </c>
      <c r="T181" s="93">
        <f t="shared" si="246"/>
        <v>29334.9</v>
      </c>
      <c r="U181" s="93">
        <f t="shared" si="246"/>
        <v>0</v>
      </c>
      <c r="V181" s="93">
        <f t="shared" si="246"/>
        <v>97.560975609756099</v>
      </c>
      <c r="W181" s="93">
        <f t="shared" si="246"/>
        <v>100000</v>
      </c>
      <c r="X181" s="93">
        <f t="shared" si="246"/>
        <v>100000</v>
      </c>
      <c r="Y181" s="93">
        <v>100000</v>
      </c>
      <c r="Z181" s="93">
        <v>100000</v>
      </c>
      <c r="AA181" s="93">
        <f>SUM(AA183:AA186)</f>
        <v>116000</v>
      </c>
      <c r="AB181" s="93">
        <f t="shared" ref="AB181" si="247">SUM(AB183:AB186)</f>
        <v>63895.98</v>
      </c>
      <c r="AC181" s="93">
        <f>SUM(AC183:AC186)</f>
        <v>116000</v>
      </c>
      <c r="AD181" s="93">
        <f>SUM(AD183:AD186)</f>
        <v>116000</v>
      </c>
      <c r="AE181" s="93">
        <f t="shared" ref="AE181:AP181" si="248">SUM(AE183:AE186)</f>
        <v>0</v>
      </c>
      <c r="AF181" s="93">
        <f t="shared" si="248"/>
        <v>0</v>
      </c>
      <c r="AG181" s="93">
        <f t="shared" si="248"/>
        <v>116000</v>
      </c>
      <c r="AH181" s="93">
        <f t="shared" si="248"/>
        <v>80602.94</v>
      </c>
      <c r="AI181" s="93">
        <f t="shared" si="248"/>
        <v>116000</v>
      </c>
      <c r="AJ181" s="93">
        <f t="shared" si="248"/>
        <v>51267.74</v>
      </c>
      <c r="AK181" s="93">
        <f t="shared" si="248"/>
        <v>136000</v>
      </c>
      <c r="AL181" s="93">
        <f t="shared" si="248"/>
        <v>5000</v>
      </c>
      <c r="AM181" s="93">
        <f t="shared" si="248"/>
        <v>0</v>
      </c>
      <c r="AN181" s="93">
        <f t="shared" si="248"/>
        <v>141000</v>
      </c>
      <c r="AO181" s="83">
        <f t="shared" si="187"/>
        <v>18713.915986462274</v>
      </c>
      <c r="AP181" s="93">
        <f t="shared" si="248"/>
        <v>142000</v>
      </c>
      <c r="AQ181" s="93"/>
      <c r="AR181" s="83">
        <f t="shared" si="188"/>
        <v>18846.638794876897</v>
      </c>
      <c r="AS181" s="83"/>
      <c r="AT181" s="83">
        <f t="shared" ref="AT181" si="249">SUM(AT183:AT186)</f>
        <v>10906.460000000001</v>
      </c>
      <c r="AU181" s="83">
        <f t="shared" ref="AU181:AV181" si="250">SUM(AU183:AU186)</f>
        <v>0</v>
      </c>
      <c r="AV181" s="83">
        <f t="shared" si="250"/>
        <v>0</v>
      </c>
      <c r="AW181" s="83">
        <f>SUM(AR181+AU181-AV181)</f>
        <v>18846.638794876897</v>
      </c>
      <c r="AX181" s="15"/>
      <c r="AY181" s="15"/>
      <c r="AZ181" s="15"/>
      <c r="BA181" s="15"/>
      <c r="BB181" s="15"/>
      <c r="BC181" s="15"/>
      <c r="BD181" s="15">
        <f t="shared" si="192"/>
        <v>0</v>
      </c>
      <c r="BE181" s="15">
        <f t="shared" si="193"/>
        <v>18846.638794876897</v>
      </c>
      <c r="BF181" s="15">
        <f t="shared" si="194"/>
        <v>0</v>
      </c>
      <c r="BG181" s="15">
        <f>SUM(BG182:BG186)</f>
        <v>14841</v>
      </c>
      <c r="BH181" s="15">
        <f>SUM(BH182:BH186)</f>
        <v>26050</v>
      </c>
      <c r="BI181" s="15">
        <f t="shared" ref="BI181:BN181" si="251">SUM(BI182:BI186)</f>
        <v>11126.689999999999</v>
      </c>
      <c r="BJ181" s="15">
        <f t="shared" si="251"/>
        <v>0</v>
      </c>
      <c r="BK181" s="15">
        <f t="shared" si="251"/>
        <v>0</v>
      </c>
      <c r="BL181" s="15">
        <f t="shared" si="251"/>
        <v>26050</v>
      </c>
      <c r="BM181" s="15">
        <f t="shared" si="251"/>
        <v>0</v>
      </c>
      <c r="BN181" s="15">
        <f t="shared" si="251"/>
        <v>52100</v>
      </c>
    </row>
    <row r="182" spans="1:70" x14ac:dyDescent="0.2">
      <c r="A182" s="161"/>
      <c r="B182" s="168"/>
      <c r="C182" s="81"/>
      <c r="D182" s="81"/>
      <c r="E182" s="81"/>
      <c r="F182" s="81"/>
      <c r="G182" s="81"/>
      <c r="H182" s="81"/>
      <c r="I182" s="91">
        <v>38113</v>
      </c>
      <c r="J182" s="92" t="s">
        <v>495</v>
      </c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83"/>
      <c r="AP182" s="93"/>
      <c r="AQ182" s="93"/>
      <c r="AR182" s="83"/>
      <c r="AS182" s="83"/>
      <c r="AT182" s="83"/>
      <c r="AU182" s="83"/>
      <c r="AV182" s="83"/>
      <c r="AW182" s="83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>
        <v>4000</v>
      </c>
      <c r="BI182" s="15"/>
      <c r="BJ182" s="15"/>
      <c r="BK182" s="15"/>
      <c r="BL182" s="15">
        <v>4000</v>
      </c>
      <c r="BM182" s="15"/>
      <c r="BN182" s="133">
        <f t="shared" si="173"/>
        <v>8000</v>
      </c>
    </row>
    <row r="183" spans="1:70" x14ac:dyDescent="0.2">
      <c r="A183" s="161"/>
      <c r="B183" s="168"/>
      <c r="C183" s="81"/>
      <c r="D183" s="81"/>
      <c r="E183" s="81"/>
      <c r="F183" s="81"/>
      <c r="G183" s="81"/>
      <c r="H183" s="81"/>
      <c r="I183" s="91">
        <v>38113</v>
      </c>
      <c r="J183" s="92" t="s">
        <v>198</v>
      </c>
      <c r="K183" s="93">
        <v>8000</v>
      </c>
      <c r="L183" s="93">
        <v>10000</v>
      </c>
      <c r="M183" s="93">
        <v>10000</v>
      </c>
      <c r="N183" s="93">
        <v>82000</v>
      </c>
      <c r="O183" s="93">
        <v>82000</v>
      </c>
      <c r="P183" s="93">
        <v>82000</v>
      </c>
      <c r="Q183" s="93">
        <v>82000</v>
      </c>
      <c r="R183" s="93">
        <v>37145.75</v>
      </c>
      <c r="S183" s="93">
        <v>80000</v>
      </c>
      <c r="T183" s="93">
        <v>29334.9</v>
      </c>
      <c r="U183" s="93"/>
      <c r="V183" s="83">
        <f t="shared" si="130"/>
        <v>97.560975609756099</v>
      </c>
      <c r="W183" s="93">
        <v>100000</v>
      </c>
      <c r="X183" s="93">
        <v>100000</v>
      </c>
      <c r="Y183" s="93">
        <v>100000</v>
      </c>
      <c r="Z183" s="93">
        <v>100000</v>
      </c>
      <c r="AA183" s="93">
        <v>96000</v>
      </c>
      <c r="AB183" s="93">
        <v>31947.99</v>
      </c>
      <c r="AC183" s="93">
        <v>96000</v>
      </c>
      <c r="AD183" s="93">
        <v>92000</v>
      </c>
      <c r="AE183" s="93"/>
      <c r="AF183" s="93"/>
      <c r="AG183" s="96">
        <f>SUM(AD183+AE183-AF183)</f>
        <v>92000</v>
      </c>
      <c r="AH183" s="93">
        <v>80602.94</v>
      </c>
      <c r="AI183" s="93">
        <v>97000</v>
      </c>
      <c r="AJ183" s="15">
        <v>45465.24</v>
      </c>
      <c r="AK183" s="93">
        <v>117000</v>
      </c>
      <c r="AL183" s="93"/>
      <c r="AM183" s="93"/>
      <c r="AN183" s="15">
        <f t="shared" si="228"/>
        <v>117000</v>
      </c>
      <c r="AO183" s="83">
        <f t="shared" si="187"/>
        <v>15528.568584511248</v>
      </c>
      <c r="AP183" s="15">
        <v>117000</v>
      </c>
      <c r="AQ183" s="15"/>
      <c r="AR183" s="83">
        <f t="shared" si="188"/>
        <v>15528.568584511248</v>
      </c>
      <c r="AS183" s="83">
        <v>9118.94</v>
      </c>
      <c r="AT183" s="83">
        <v>9118.94</v>
      </c>
      <c r="AU183" s="83"/>
      <c r="AV183" s="83"/>
      <c r="AW183" s="83">
        <f t="shared" ref="AW183:AW197" si="252">SUM(AR183+AU183-AV183)</f>
        <v>15528.568584511248</v>
      </c>
      <c r="AX183" s="15"/>
      <c r="AY183" s="15"/>
      <c r="AZ183" s="15">
        <v>15528.57</v>
      </c>
      <c r="BA183" s="15"/>
      <c r="BB183" s="15"/>
      <c r="BC183" s="15"/>
      <c r="BD183" s="15">
        <f t="shared" si="192"/>
        <v>15528.57</v>
      </c>
      <c r="BE183" s="15">
        <f t="shared" si="193"/>
        <v>-1.4154887521726778E-3</v>
      </c>
      <c r="BF183" s="15">
        <f t="shared" si="194"/>
        <v>-15528.57</v>
      </c>
      <c r="BG183" s="15">
        <v>12202.28</v>
      </c>
      <c r="BH183" s="15">
        <v>16500</v>
      </c>
      <c r="BI183" s="15">
        <v>11035.23</v>
      </c>
      <c r="BJ183" s="15"/>
      <c r="BK183" s="15"/>
      <c r="BL183" s="15">
        <v>16500</v>
      </c>
      <c r="BM183" s="15"/>
      <c r="BN183" s="133">
        <f t="shared" si="173"/>
        <v>33000</v>
      </c>
      <c r="BO183" s="5">
        <v>21060.03</v>
      </c>
    </row>
    <row r="184" spans="1:70" x14ac:dyDescent="0.2">
      <c r="A184" s="161"/>
      <c r="B184" s="168"/>
      <c r="C184" s="81"/>
      <c r="D184" s="81"/>
      <c r="E184" s="81"/>
      <c r="F184" s="81"/>
      <c r="G184" s="81"/>
      <c r="H184" s="81"/>
      <c r="I184" s="91">
        <v>38113</v>
      </c>
      <c r="J184" s="92" t="s">
        <v>366</v>
      </c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83"/>
      <c r="W184" s="93"/>
      <c r="X184" s="93"/>
      <c r="Y184" s="93"/>
      <c r="Z184" s="93"/>
      <c r="AA184" s="93"/>
      <c r="AB184" s="93"/>
      <c r="AC184" s="93"/>
      <c r="AD184" s="93">
        <v>4000</v>
      </c>
      <c r="AE184" s="93"/>
      <c r="AF184" s="93"/>
      <c r="AG184" s="96">
        <f t="shared" ref="AG184:AG186" si="253">SUM(AD184+AE184-AF184)</f>
        <v>4000</v>
      </c>
      <c r="AH184" s="93"/>
      <c r="AI184" s="93">
        <v>4000</v>
      </c>
      <c r="AJ184" s="15">
        <v>0</v>
      </c>
      <c r="AK184" s="93">
        <v>4000</v>
      </c>
      <c r="AL184" s="93"/>
      <c r="AM184" s="93"/>
      <c r="AN184" s="15">
        <f t="shared" si="228"/>
        <v>4000</v>
      </c>
      <c r="AO184" s="83">
        <f t="shared" si="187"/>
        <v>530.89123365850423</v>
      </c>
      <c r="AP184" s="15">
        <v>0</v>
      </c>
      <c r="AQ184" s="15"/>
      <c r="AR184" s="83">
        <f t="shared" si="188"/>
        <v>0</v>
      </c>
      <c r="AS184" s="83"/>
      <c r="AT184" s="83"/>
      <c r="AU184" s="83"/>
      <c r="AV184" s="83"/>
      <c r="AW184" s="83">
        <f t="shared" si="252"/>
        <v>0</v>
      </c>
      <c r="AX184" s="15"/>
      <c r="AY184" s="15"/>
      <c r="AZ184" s="15"/>
      <c r="BA184" s="15"/>
      <c r="BB184" s="15"/>
      <c r="BC184" s="15"/>
      <c r="BD184" s="15">
        <f t="shared" si="192"/>
        <v>0</v>
      </c>
      <c r="BE184" s="15">
        <f t="shared" si="193"/>
        <v>0</v>
      </c>
      <c r="BF184" s="15">
        <f t="shared" si="194"/>
        <v>0</v>
      </c>
      <c r="BG184" s="15"/>
      <c r="BH184" s="15">
        <v>550</v>
      </c>
      <c r="BI184" s="15"/>
      <c r="BJ184" s="15"/>
      <c r="BK184" s="15"/>
      <c r="BL184" s="15">
        <v>550</v>
      </c>
      <c r="BM184" s="15"/>
      <c r="BN184" s="133">
        <f t="shared" si="173"/>
        <v>1100</v>
      </c>
      <c r="BO184" s="5">
        <v>540</v>
      </c>
    </row>
    <row r="185" spans="1:70" x14ac:dyDescent="0.2">
      <c r="A185" s="161"/>
      <c r="B185" s="168"/>
      <c r="C185" s="81"/>
      <c r="D185" s="81"/>
      <c r="E185" s="81"/>
      <c r="F185" s="81"/>
      <c r="G185" s="81"/>
      <c r="H185" s="81"/>
      <c r="I185" s="91">
        <v>38113</v>
      </c>
      <c r="J185" s="92" t="s">
        <v>427</v>
      </c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8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6"/>
      <c r="AH185" s="93"/>
      <c r="AI185" s="93"/>
      <c r="AJ185" s="15"/>
      <c r="AK185" s="93"/>
      <c r="AL185" s="93"/>
      <c r="AM185" s="93"/>
      <c r="AN185" s="15"/>
      <c r="AO185" s="83">
        <f t="shared" si="187"/>
        <v>0</v>
      </c>
      <c r="AP185" s="15">
        <v>5000</v>
      </c>
      <c r="AQ185" s="15"/>
      <c r="AR185" s="83">
        <f t="shared" si="188"/>
        <v>663.61404207313024</v>
      </c>
      <c r="AS185" s="83"/>
      <c r="AT185" s="83"/>
      <c r="AU185" s="83"/>
      <c r="AV185" s="83"/>
      <c r="AW185" s="83">
        <f t="shared" si="252"/>
        <v>663.61404207313024</v>
      </c>
      <c r="AX185" s="15"/>
      <c r="AY185" s="15"/>
      <c r="AZ185" s="15">
        <v>663.61</v>
      </c>
      <c r="BA185" s="15"/>
      <c r="BB185" s="15"/>
      <c r="BC185" s="15"/>
      <c r="BD185" s="15">
        <f t="shared" si="192"/>
        <v>663.61</v>
      </c>
      <c r="BE185" s="15">
        <f t="shared" si="193"/>
        <v>4.0420731302219792E-3</v>
      </c>
      <c r="BF185" s="15">
        <f t="shared" si="194"/>
        <v>-663.61</v>
      </c>
      <c r="BG185" s="15"/>
      <c r="BH185" s="15">
        <v>2000</v>
      </c>
      <c r="BI185" s="15">
        <v>91.46</v>
      </c>
      <c r="BJ185" s="15"/>
      <c r="BK185" s="15"/>
      <c r="BL185" s="15">
        <v>2000</v>
      </c>
      <c r="BM185" s="15"/>
      <c r="BN185" s="133">
        <f t="shared" si="173"/>
        <v>4000</v>
      </c>
      <c r="BO185" s="5">
        <v>206.86</v>
      </c>
    </row>
    <row r="186" spans="1:70" x14ac:dyDescent="0.2">
      <c r="A186" s="161"/>
      <c r="B186" s="168"/>
      <c r="C186" s="81"/>
      <c r="D186" s="81"/>
      <c r="E186" s="81"/>
      <c r="F186" s="81"/>
      <c r="G186" s="81"/>
      <c r="H186" s="81"/>
      <c r="I186" s="91">
        <v>38113</v>
      </c>
      <c r="J186" s="92" t="s">
        <v>307</v>
      </c>
      <c r="K186" s="93">
        <v>8000</v>
      </c>
      <c r="L186" s="93">
        <v>10000</v>
      </c>
      <c r="M186" s="93">
        <v>10000</v>
      </c>
      <c r="N186" s="93">
        <v>82000</v>
      </c>
      <c r="O186" s="93">
        <v>82000</v>
      </c>
      <c r="P186" s="93">
        <v>82000</v>
      </c>
      <c r="Q186" s="93">
        <v>82000</v>
      </c>
      <c r="R186" s="93">
        <v>37145.75</v>
      </c>
      <c r="S186" s="93">
        <v>80000</v>
      </c>
      <c r="T186" s="93">
        <v>29334.9</v>
      </c>
      <c r="U186" s="93"/>
      <c r="V186" s="83">
        <f t="shared" ref="V186" si="254">S186/P186*100</f>
        <v>97.560975609756099</v>
      </c>
      <c r="W186" s="93">
        <v>100000</v>
      </c>
      <c r="X186" s="93">
        <v>100000</v>
      </c>
      <c r="Y186" s="93"/>
      <c r="Z186" s="93"/>
      <c r="AA186" s="93">
        <v>20000</v>
      </c>
      <c r="AB186" s="93">
        <v>31947.99</v>
      </c>
      <c r="AC186" s="93">
        <v>20000</v>
      </c>
      <c r="AD186" s="93">
        <v>20000</v>
      </c>
      <c r="AE186" s="93"/>
      <c r="AF186" s="93"/>
      <c r="AG186" s="96">
        <f t="shared" si="253"/>
        <v>20000</v>
      </c>
      <c r="AH186" s="93"/>
      <c r="AI186" s="93">
        <v>15000</v>
      </c>
      <c r="AJ186" s="15">
        <v>5802.5</v>
      </c>
      <c r="AK186" s="93">
        <v>15000</v>
      </c>
      <c r="AL186" s="93">
        <v>5000</v>
      </c>
      <c r="AM186" s="93"/>
      <c r="AN186" s="15">
        <f t="shared" si="228"/>
        <v>20000</v>
      </c>
      <c r="AO186" s="83">
        <f t="shared" si="187"/>
        <v>2654.4561682925209</v>
      </c>
      <c r="AP186" s="15">
        <v>20000</v>
      </c>
      <c r="AQ186" s="15"/>
      <c r="AR186" s="83">
        <f t="shared" si="188"/>
        <v>2654.4561682925209</v>
      </c>
      <c r="AS186" s="83">
        <v>1787.52</v>
      </c>
      <c r="AT186" s="83">
        <v>1787.52</v>
      </c>
      <c r="AU186" s="83"/>
      <c r="AV186" s="83"/>
      <c r="AW186" s="83">
        <f t="shared" si="252"/>
        <v>2654.4561682925209</v>
      </c>
      <c r="AX186" s="15"/>
      <c r="AY186" s="15"/>
      <c r="AZ186" s="15">
        <v>2654.46</v>
      </c>
      <c r="BA186" s="15"/>
      <c r="BB186" s="15"/>
      <c r="BC186" s="15"/>
      <c r="BD186" s="15">
        <f t="shared" si="192"/>
        <v>2654.46</v>
      </c>
      <c r="BE186" s="15">
        <f t="shared" si="193"/>
        <v>-3.8317074790938932E-3</v>
      </c>
      <c r="BF186" s="15">
        <f t="shared" si="194"/>
        <v>-2654.46</v>
      </c>
      <c r="BG186" s="15">
        <v>2638.72</v>
      </c>
      <c r="BH186" s="15">
        <v>3000</v>
      </c>
      <c r="BI186" s="15"/>
      <c r="BJ186" s="15"/>
      <c r="BK186" s="15"/>
      <c r="BL186" s="15">
        <v>3000</v>
      </c>
      <c r="BM186" s="15"/>
      <c r="BN186" s="133">
        <f t="shared" si="173"/>
        <v>6000</v>
      </c>
      <c r="BO186" s="5">
        <v>2409.38</v>
      </c>
    </row>
    <row r="187" spans="1:70" x14ac:dyDescent="0.2">
      <c r="A187" s="161" t="s">
        <v>140</v>
      </c>
      <c r="B187" s="168"/>
      <c r="C187" s="81"/>
      <c r="D187" s="81"/>
      <c r="E187" s="81"/>
      <c r="F187" s="81"/>
      <c r="G187" s="81"/>
      <c r="H187" s="81"/>
      <c r="I187" s="91" t="s">
        <v>25</v>
      </c>
      <c r="J187" s="92" t="s">
        <v>141</v>
      </c>
      <c r="K187" s="93">
        <f t="shared" ref="K187:AE192" si="255">SUM(K188)</f>
        <v>74578.36</v>
      </c>
      <c r="L187" s="93">
        <f t="shared" si="255"/>
        <v>15000</v>
      </c>
      <c r="M187" s="93">
        <f t="shared" si="255"/>
        <v>15000</v>
      </c>
      <c r="N187" s="93">
        <f t="shared" si="255"/>
        <v>40000</v>
      </c>
      <c r="O187" s="93">
        <f t="shared" si="255"/>
        <v>40000</v>
      </c>
      <c r="P187" s="93">
        <f t="shared" si="255"/>
        <v>47000</v>
      </c>
      <c r="Q187" s="93">
        <f t="shared" si="255"/>
        <v>47000</v>
      </c>
      <c r="R187" s="93">
        <f t="shared" si="255"/>
        <v>5410.5</v>
      </c>
      <c r="S187" s="93">
        <f t="shared" si="255"/>
        <v>30000</v>
      </c>
      <c r="T187" s="93">
        <f t="shared" si="255"/>
        <v>8352</v>
      </c>
      <c r="U187" s="93">
        <f t="shared" si="255"/>
        <v>0</v>
      </c>
      <c r="V187" s="93">
        <f t="shared" si="255"/>
        <v>63.829787234042556</v>
      </c>
      <c r="W187" s="93">
        <f t="shared" si="255"/>
        <v>30000</v>
      </c>
      <c r="X187" s="93">
        <f t="shared" si="255"/>
        <v>15000</v>
      </c>
      <c r="Y187" s="93">
        <f t="shared" si="255"/>
        <v>30000</v>
      </c>
      <c r="Z187" s="93">
        <f t="shared" si="255"/>
        <v>30000</v>
      </c>
      <c r="AA187" s="93">
        <f t="shared" si="255"/>
        <v>35000</v>
      </c>
      <c r="AB187" s="93">
        <f t="shared" si="255"/>
        <v>6735.11</v>
      </c>
      <c r="AC187" s="93">
        <f t="shared" si="255"/>
        <v>35000</v>
      </c>
      <c r="AD187" s="93">
        <f t="shared" si="255"/>
        <v>35000</v>
      </c>
      <c r="AE187" s="93">
        <f t="shared" si="255"/>
        <v>0</v>
      </c>
      <c r="AF187" s="93">
        <f t="shared" ref="AF187:AQ192" si="256">SUM(AF188)</f>
        <v>0</v>
      </c>
      <c r="AG187" s="93">
        <f t="shared" si="256"/>
        <v>35000</v>
      </c>
      <c r="AH187" s="93">
        <f t="shared" si="256"/>
        <v>6097.03</v>
      </c>
      <c r="AI187" s="93">
        <f t="shared" si="256"/>
        <v>35000</v>
      </c>
      <c r="AJ187" s="93">
        <f t="shared" si="256"/>
        <v>5570.24</v>
      </c>
      <c r="AK187" s="93">
        <f t="shared" si="256"/>
        <v>35000</v>
      </c>
      <c r="AL187" s="93">
        <f t="shared" si="256"/>
        <v>0</v>
      </c>
      <c r="AM187" s="93">
        <f t="shared" si="256"/>
        <v>0</v>
      </c>
      <c r="AN187" s="93">
        <f t="shared" si="256"/>
        <v>35000</v>
      </c>
      <c r="AO187" s="83">
        <f t="shared" si="187"/>
        <v>4645.298294511912</v>
      </c>
      <c r="AP187" s="93">
        <f t="shared" si="256"/>
        <v>25000</v>
      </c>
      <c r="AQ187" s="93">
        <f t="shared" si="256"/>
        <v>0</v>
      </c>
      <c r="AR187" s="83">
        <f t="shared" si="188"/>
        <v>3318.0702103656513</v>
      </c>
      <c r="AS187" s="83"/>
      <c r="AT187" s="83">
        <f t="shared" ref="AT187:AV187" si="257">SUM(AT188)</f>
        <v>1668.75</v>
      </c>
      <c r="AU187" s="83">
        <f t="shared" si="257"/>
        <v>0</v>
      </c>
      <c r="AV187" s="83">
        <f t="shared" si="257"/>
        <v>0</v>
      </c>
      <c r="AW187" s="83">
        <f t="shared" si="252"/>
        <v>3318.0702103656513</v>
      </c>
      <c r="AX187" s="15"/>
      <c r="AY187" s="15"/>
      <c r="AZ187" s="15"/>
      <c r="BA187" s="15"/>
      <c r="BB187" s="15"/>
      <c r="BC187" s="15"/>
      <c r="BD187" s="15">
        <f t="shared" si="192"/>
        <v>0</v>
      </c>
      <c r="BE187" s="15">
        <f t="shared" si="193"/>
        <v>3318.0702103656513</v>
      </c>
      <c r="BF187" s="15">
        <f t="shared" si="194"/>
        <v>0</v>
      </c>
      <c r="BG187" s="15">
        <f>SUM(BG191)</f>
        <v>2056.1999999999998</v>
      </c>
      <c r="BH187" s="15">
        <f>SUM(BH191)</f>
        <v>3300</v>
      </c>
      <c r="BI187" s="15">
        <f t="shared" ref="BI187:BN187" si="258">SUM(BI191)</f>
        <v>1035.3</v>
      </c>
      <c r="BJ187" s="15">
        <f t="shared" si="258"/>
        <v>0</v>
      </c>
      <c r="BK187" s="15">
        <f t="shared" si="258"/>
        <v>0</v>
      </c>
      <c r="BL187" s="15">
        <f t="shared" si="258"/>
        <v>3300</v>
      </c>
      <c r="BM187" s="15">
        <f t="shared" si="258"/>
        <v>0</v>
      </c>
      <c r="BN187" s="15">
        <f t="shared" si="258"/>
        <v>6600</v>
      </c>
    </row>
    <row r="188" spans="1:70" x14ac:dyDescent="0.2">
      <c r="A188" s="161"/>
      <c r="B188" s="168"/>
      <c r="C188" s="81"/>
      <c r="D188" s="81"/>
      <c r="E188" s="81"/>
      <c r="F188" s="81"/>
      <c r="G188" s="81"/>
      <c r="H188" s="81"/>
      <c r="I188" s="91" t="s">
        <v>142</v>
      </c>
      <c r="J188" s="92"/>
      <c r="K188" s="93">
        <f t="shared" ref="K188:AQ188" si="259">SUM(K191)</f>
        <v>74578.36</v>
      </c>
      <c r="L188" s="93">
        <f t="shared" si="259"/>
        <v>15000</v>
      </c>
      <c r="M188" s="93">
        <f t="shared" si="259"/>
        <v>15000</v>
      </c>
      <c r="N188" s="93">
        <f t="shared" si="259"/>
        <v>40000</v>
      </c>
      <c r="O188" s="93">
        <f t="shared" si="259"/>
        <v>40000</v>
      </c>
      <c r="P188" s="93">
        <f t="shared" si="259"/>
        <v>47000</v>
      </c>
      <c r="Q188" s="93">
        <f t="shared" si="259"/>
        <v>47000</v>
      </c>
      <c r="R188" s="93">
        <f t="shared" si="259"/>
        <v>5410.5</v>
      </c>
      <c r="S188" s="93">
        <f t="shared" si="259"/>
        <v>30000</v>
      </c>
      <c r="T188" s="93">
        <f t="shared" si="259"/>
        <v>8352</v>
      </c>
      <c r="U188" s="93">
        <f t="shared" si="259"/>
        <v>0</v>
      </c>
      <c r="V188" s="93">
        <f t="shared" si="259"/>
        <v>63.829787234042556</v>
      </c>
      <c r="W188" s="93">
        <f t="shared" si="259"/>
        <v>30000</v>
      </c>
      <c r="X188" s="93">
        <f t="shared" si="259"/>
        <v>15000</v>
      </c>
      <c r="Y188" s="93">
        <f t="shared" si="259"/>
        <v>30000</v>
      </c>
      <c r="Z188" s="93">
        <f t="shared" si="259"/>
        <v>30000</v>
      </c>
      <c r="AA188" s="93">
        <f t="shared" si="259"/>
        <v>35000</v>
      </c>
      <c r="AB188" s="93">
        <f t="shared" si="259"/>
        <v>6735.11</v>
      </c>
      <c r="AC188" s="93">
        <f t="shared" si="259"/>
        <v>35000</v>
      </c>
      <c r="AD188" s="93">
        <f t="shared" si="259"/>
        <v>35000</v>
      </c>
      <c r="AE188" s="93">
        <f t="shared" si="259"/>
        <v>0</v>
      </c>
      <c r="AF188" s="93">
        <f t="shared" si="259"/>
        <v>0</v>
      </c>
      <c r="AG188" s="93">
        <f t="shared" si="259"/>
        <v>35000</v>
      </c>
      <c r="AH188" s="93">
        <f t="shared" si="259"/>
        <v>6097.03</v>
      </c>
      <c r="AI188" s="93">
        <f t="shared" si="259"/>
        <v>35000</v>
      </c>
      <c r="AJ188" s="93">
        <f t="shared" si="259"/>
        <v>5570.24</v>
      </c>
      <c r="AK188" s="93">
        <f t="shared" si="259"/>
        <v>35000</v>
      </c>
      <c r="AL188" s="93">
        <f t="shared" si="259"/>
        <v>0</v>
      </c>
      <c r="AM188" s="93">
        <f t="shared" si="259"/>
        <v>0</v>
      </c>
      <c r="AN188" s="93">
        <f t="shared" si="259"/>
        <v>35000</v>
      </c>
      <c r="AO188" s="83">
        <f t="shared" si="187"/>
        <v>4645.298294511912</v>
      </c>
      <c r="AP188" s="93">
        <f t="shared" si="259"/>
        <v>25000</v>
      </c>
      <c r="AQ188" s="93">
        <f t="shared" si="259"/>
        <v>0</v>
      </c>
      <c r="AR188" s="83">
        <f t="shared" si="188"/>
        <v>3318.0702103656513</v>
      </c>
      <c r="AS188" s="83"/>
      <c r="AT188" s="83">
        <f t="shared" ref="AT188" si="260">SUM(AT191)</f>
        <v>1668.75</v>
      </c>
      <c r="AU188" s="83">
        <f t="shared" ref="AU188:AV188" si="261">SUM(AU191)</f>
        <v>0</v>
      </c>
      <c r="AV188" s="83">
        <f t="shared" si="261"/>
        <v>0</v>
      </c>
      <c r="AW188" s="83">
        <f t="shared" si="252"/>
        <v>3318.0702103656513</v>
      </c>
      <c r="AX188" s="15"/>
      <c r="AY188" s="15"/>
      <c r="AZ188" s="15"/>
      <c r="BA188" s="15"/>
      <c r="BB188" s="15"/>
      <c r="BC188" s="15"/>
      <c r="BD188" s="15">
        <f t="shared" si="192"/>
        <v>0</v>
      </c>
      <c r="BE188" s="15">
        <f t="shared" si="193"/>
        <v>3318.0702103656513</v>
      </c>
      <c r="BF188" s="15">
        <f t="shared" si="194"/>
        <v>0</v>
      </c>
      <c r="BG188" s="15"/>
      <c r="BH188" s="15">
        <f>SUM(BH189)</f>
        <v>3300</v>
      </c>
      <c r="BI188" s="15">
        <f t="shared" ref="BI188:BN188" si="262">SUM(BI189)</f>
        <v>0</v>
      </c>
      <c r="BJ188" s="15">
        <f t="shared" si="262"/>
        <v>0</v>
      </c>
      <c r="BK188" s="15">
        <f t="shared" si="262"/>
        <v>0</v>
      </c>
      <c r="BL188" s="15">
        <f t="shared" si="262"/>
        <v>0</v>
      </c>
      <c r="BM188" s="15">
        <f t="shared" si="262"/>
        <v>0</v>
      </c>
      <c r="BN188" s="15">
        <f t="shared" si="262"/>
        <v>3300</v>
      </c>
    </row>
    <row r="189" spans="1:70" x14ac:dyDescent="0.2">
      <c r="A189" s="161"/>
      <c r="B189" s="168" t="s">
        <v>434</v>
      </c>
      <c r="C189" s="81"/>
      <c r="D189" s="81"/>
      <c r="E189" s="81"/>
      <c r="F189" s="81"/>
      <c r="G189" s="81"/>
      <c r="H189" s="81"/>
      <c r="I189" s="91" t="s">
        <v>435</v>
      </c>
      <c r="J189" s="92" t="s">
        <v>38</v>
      </c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83"/>
      <c r="AP189" s="93"/>
      <c r="AQ189" s="93"/>
      <c r="AR189" s="83"/>
      <c r="AS189" s="83"/>
      <c r="AT189" s="83"/>
      <c r="AU189" s="83"/>
      <c r="AV189" s="83"/>
      <c r="AW189" s="83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>
        <v>3300</v>
      </c>
      <c r="BI189" s="15"/>
      <c r="BJ189" s="15">
        <f>SUM(BJ191)</f>
        <v>0</v>
      </c>
      <c r="BK189" s="15">
        <f>SUM(BK191)</f>
        <v>0</v>
      </c>
      <c r="BL189" s="15"/>
      <c r="BM189" s="15"/>
      <c r="BN189" s="133">
        <f t="shared" si="173"/>
        <v>3300</v>
      </c>
    </row>
    <row r="190" spans="1:70" x14ac:dyDescent="0.2">
      <c r="A190" s="161"/>
      <c r="B190" s="168" t="s">
        <v>436</v>
      </c>
      <c r="C190" s="81"/>
      <c r="D190" s="90"/>
      <c r="E190" s="81"/>
      <c r="F190" s="81"/>
      <c r="G190" s="81"/>
      <c r="H190" s="81"/>
      <c r="I190" s="98" t="s">
        <v>437</v>
      </c>
      <c r="J190" s="92" t="s">
        <v>3</v>
      </c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83">
        <f t="shared" si="187"/>
        <v>0</v>
      </c>
      <c r="AP190" s="93">
        <v>25000</v>
      </c>
      <c r="AQ190" s="93"/>
      <c r="AR190" s="83">
        <f t="shared" si="188"/>
        <v>3318.0702103656513</v>
      </c>
      <c r="AS190" s="83"/>
      <c r="AT190" s="83">
        <v>25000</v>
      </c>
      <c r="AU190" s="83"/>
      <c r="AV190" s="83"/>
      <c r="AW190" s="83">
        <f t="shared" si="252"/>
        <v>3318.0702103656513</v>
      </c>
      <c r="AX190" s="15"/>
      <c r="AY190" s="15"/>
      <c r="AZ190" s="15"/>
      <c r="BA190" s="15"/>
      <c r="BB190" s="15"/>
      <c r="BC190" s="15"/>
      <c r="BD190" s="15">
        <f t="shared" si="192"/>
        <v>0</v>
      </c>
      <c r="BE190" s="15">
        <f t="shared" si="193"/>
        <v>3318.0702103656513</v>
      </c>
      <c r="BF190" s="15">
        <f t="shared" si="194"/>
        <v>0</v>
      </c>
      <c r="BG190" s="15"/>
      <c r="BH190" s="15">
        <v>0</v>
      </c>
      <c r="BI190" s="15"/>
      <c r="BJ190" s="15"/>
      <c r="BK190" s="15"/>
      <c r="BL190" s="15"/>
      <c r="BM190" s="15"/>
      <c r="BN190" s="133">
        <f t="shared" si="173"/>
        <v>0</v>
      </c>
    </row>
    <row r="191" spans="1:70" x14ac:dyDescent="0.2">
      <c r="A191" s="162"/>
      <c r="B191" s="170"/>
      <c r="C191" s="94"/>
      <c r="D191" s="94"/>
      <c r="E191" s="94"/>
      <c r="F191" s="94"/>
      <c r="G191" s="94"/>
      <c r="H191" s="94"/>
      <c r="I191" s="82">
        <v>3</v>
      </c>
      <c r="J191" s="38" t="s">
        <v>8</v>
      </c>
      <c r="K191" s="83">
        <f t="shared" si="255"/>
        <v>74578.36</v>
      </c>
      <c r="L191" s="83">
        <f t="shared" si="255"/>
        <v>15000</v>
      </c>
      <c r="M191" s="83">
        <f t="shared" si="255"/>
        <v>15000</v>
      </c>
      <c r="N191" s="83">
        <f t="shared" si="255"/>
        <v>40000</v>
      </c>
      <c r="O191" s="83">
        <f t="shared" si="255"/>
        <v>40000</v>
      </c>
      <c r="P191" s="83">
        <f t="shared" si="255"/>
        <v>47000</v>
      </c>
      <c r="Q191" s="83">
        <f t="shared" si="255"/>
        <v>47000</v>
      </c>
      <c r="R191" s="83">
        <f t="shared" si="255"/>
        <v>5410.5</v>
      </c>
      <c r="S191" s="83">
        <f t="shared" si="255"/>
        <v>30000</v>
      </c>
      <c r="T191" s="83">
        <f t="shared" si="255"/>
        <v>8352</v>
      </c>
      <c r="U191" s="83">
        <f t="shared" si="255"/>
        <v>0</v>
      </c>
      <c r="V191" s="83">
        <f t="shared" si="255"/>
        <v>63.829787234042556</v>
      </c>
      <c r="W191" s="83">
        <f t="shared" si="255"/>
        <v>30000</v>
      </c>
      <c r="X191" s="83">
        <f t="shared" si="255"/>
        <v>15000</v>
      </c>
      <c r="Y191" s="83">
        <f t="shared" si="255"/>
        <v>30000</v>
      </c>
      <c r="Z191" s="83">
        <f t="shared" si="255"/>
        <v>30000</v>
      </c>
      <c r="AA191" s="83">
        <f t="shared" si="255"/>
        <v>35000</v>
      </c>
      <c r="AB191" s="83">
        <f t="shared" si="255"/>
        <v>6735.11</v>
      </c>
      <c r="AC191" s="83">
        <f t="shared" si="255"/>
        <v>35000</v>
      </c>
      <c r="AD191" s="83">
        <f t="shared" si="255"/>
        <v>35000</v>
      </c>
      <c r="AE191" s="83">
        <f t="shared" si="255"/>
        <v>0</v>
      </c>
      <c r="AF191" s="83">
        <f t="shared" si="256"/>
        <v>0</v>
      </c>
      <c r="AG191" s="83">
        <f t="shared" ref="AG191:AQ192" si="263">SUM(AG192)</f>
        <v>35000</v>
      </c>
      <c r="AH191" s="83">
        <f t="shared" si="263"/>
        <v>6097.03</v>
      </c>
      <c r="AI191" s="83">
        <f t="shared" si="263"/>
        <v>35000</v>
      </c>
      <c r="AJ191" s="83">
        <f t="shared" si="263"/>
        <v>5570.24</v>
      </c>
      <c r="AK191" s="83">
        <f t="shared" si="263"/>
        <v>35000</v>
      </c>
      <c r="AL191" s="83">
        <f t="shared" si="263"/>
        <v>0</v>
      </c>
      <c r="AM191" s="83">
        <f t="shared" si="263"/>
        <v>0</v>
      </c>
      <c r="AN191" s="83">
        <f t="shared" si="263"/>
        <v>35000</v>
      </c>
      <c r="AO191" s="83">
        <f t="shared" si="187"/>
        <v>4645.298294511912</v>
      </c>
      <c r="AP191" s="83">
        <f t="shared" si="263"/>
        <v>25000</v>
      </c>
      <c r="AQ191" s="83">
        <f t="shared" si="263"/>
        <v>0</v>
      </c>
      <c r="AR191" s="83">
        <f t="shared" si="188"/>
        <v>3318.0702103656513</v>
      </c>
      <c r="AS191" s="83"/>
      <c r="AT191" s="83">
        <f t="shared" ref="AT191:AV192" si="264">SUM(AT192)</f>
        <v>1668.75</v>
      </c>
      <c r="AU191" s="83">
        <f t="shared" si="264"/>
        <v>0</v>
      </c>
      <c r="AV191" s="83">
        <f t="shared" si="264"/>
        <v>0</v>
      </c>
      <c r="AW191" s="83">
        <f t="shared" si="252"/>
        <v>3318.0702103656513</v>
      </c>
      <c r="AX191" s="15"/>
      <c r="AY191" s="15"/>
      <c r="AZ191" s="15"/>
      <c r="BA191" s="15"/>
      <c r="BB191" s="15"/>
      <c r="BC191" s="15"/>
      <c r="BD191" s="15">
        <f t="shared" si="192"/>
        <v>0</v>
      </c>
      <c r="BE191" s="15">
        <f t="shared" si="193"/>
        <v>3318.0702103656513</v>
      </c>
      <c r="BF191" s="15">
        <f t="shared" si="194"/>
        <v>0</v>
      </c>
      <c r="BG191" s="15">
        <f t="shared" ref="BG191:BG192" si="265">SUM(BG192)</f>
        <v>2056.1999999999998</v>
      </c>
      <c r="BH191" s="15">
        <f>SUM(BH192)</f>
        <v>3300</v>
      </c>
      <c r="BI191" s="15">
        <f t="shared" ref="BI191:BN192" si="266">SUM(BI192)</f>
        <v>1035.3</v>
      </c>
      <c r="BJ191" s="15">
        <f t="shared" si="266"/>
        <v>0</v>
      </c>
      <c r="BK191" s="15">
        <f t="shared" si="266"/>
        <v>0</v>
      </c>
      <c r="BL191" s="15">
        <f t="shared" si="266"/>
        <v>3300</v>
      </c>
      <c r="BM191" s="15">
        <f t="shared" si="266"/>
        <v>0</v>
      </c>
      <c r="BN191" s="15">
        <f t="shared" si="266"/>
        <v>6600</v>
      </c>
    </row>
    <row r="192" spans="1:70" x14ac:dyDescent="0.2">
      <c r="A192" s="162"/>
      <c r="B192" s="170" t="s">
        <v>437</v>
      </c>
      <c r="C192" s="94"/>
      <c r="D192" s="94"/>
      <c r="E192" s="94"/>
      <c r="F192" s="94"/>
      <c r="G192" s="94"/>
      <c r="H192" s="94"/>
      <c r="I192" s="82">
        <v>37</v>
      </c>
      <c r="J192" s="38" t="s">
        <v>75</v>
      </c>
      <c r="K192" s="83">
        <f t="shared" si="255"/>
        <v>74578.36</v>
      </c>
      <c r="L192" s="83">
        <f t="shared" si="255"/>
        <v>15000</v>
      </c>
      <c r="M192" s="83">
        <f t="shared" si="255"/>
        <v>15000</v>
      </c>
      <c r="N192" s="83">
        <f t="shared" si="255"/>
        <v>40000</v>
      </c>
      <c r="O192" s="83">
        <f t="shared" si="255"/>
        <v>40000</v>
      </c>
      <c r="P192" s="83">
        <f t="shared" si="255"/>
        <v>47000</v>
      </c>
      <c r="Q192" s="83">
        <f t="shared" si="255"/>
        <v>47000</v>
      </c>
      <c r="R192" s="83">
        <f t="shared" si="255"/>
        <v>5410.5</v>
      </c>
      <c r="S192" s="83">
        <f t="shared" si="255"/>
        <v>30000</v>
      </c>
      <c r="T192" s="83">
        <f t="shared" si="255"/>
        <v>8352</v>
      </c>
      <c r="U192" s="83">
        <f t="shared" si="255"/>
        <v>0</v>
      </c>
      <c r="V192" s="83">
        <f t="shared" si="255"/>
        <v>63.829787234042556</v>
      </c>
      <c r="W192" s="83">
        <f t="shared" si="255"/>
        <v>30000</v>
      </c>
      <c r="X192" s="83">
        <f t="shared" si="255"/>
        <v>15000</v>
      </c>
      <c r="Y192" s="83">
        <f t="shared" si="255"/>
        <v>30000</v>
      </c>
      <c r="Z192" s="83">
        <f t="shared" si="255"/>
        <v>30000</v>
      </c>
      <c r="AA192" s="83">
        <f t="shared" si="255"/>
        <v>35000</v>
      </c>
      <c r="AB192" s="83">
        <f t="shared" si="255"/>
        <v>6735.11</v>
      </c>
      <c r="AC192" s="83">
        <f t="shared" si="255"/>
        <v>35000</v>
      </c>
      <c r="AD192" s="83">
        <f t="shared" si="255"/>
        <v>35000</v>
      </c>
      <c r="AE192" s="83">
        <f t="shared" si="255"/>
        <v>0</v>
      </c>
      <c r="AF192" s="83">
        <f t="shared" si="256"/>
        <v>0</v>
      </c>
      <c r="AG192" s="83">
        <f t="shared" si="256"/>
        <v>35000</v>
      </c>
      <c r="AH192" s="83">
        <f t="shared" si="256"/>
        <v>6097.03</v>
      </c>
      <c r="AI192" s="83">
        <f>SUM(AI193)</f>
        <v>35000</v>
      </c>
      <c r="AJ192" s="83">
        <f>SUM(AJ193)</f>
        <v>5570.24</v>
      </c>
      <c r="AK192" s="83">
        <f>SUM(AK193)</f>
        <v>35000</v>
      </c>
      <c r="AL192" s="83">
        <f t="shared" si="263"/>
        <v>0</v>
      </c>
      <c r="AM192" s="83">
        <f t="shared" si="263"/>
        <v>0</v>
      </c>
      <c r="AN192" s="83">
        <f t="shared" si="263"/>
        <v>35000</v>
      </c>
      <c r="AO192" s="83">
        <f t="shared" si="187"/>
        <v>4645.298294511912</v>
      </c>
      <c r="AP192" s="83">
        <f t="shared" si="263"/>
        <v>25000</v>
      </c>
      <c r="AQ192" s="83"/>
      <c r="AR192" s="83">
        <f t="shared" si="188"/>
        <v>3318.0702103656513</v>
      </c>
      <c r="AS192" s="83"/>
      <c r="AT192" s="83">
        <f t="shared" si="264"/>
        <v>1668.75</v>
      </c>
      <c r="AU192" s="83">
        <f t="shared" si="264"/>
        <v>0</v>
      </c>
      <c r="AV192" s="83">
        <f t="shared" si="264"/>
        <v>0</v>
      </c>
      <c r="AW192" s="83">
        <f t="shared" si="252"/>
        <v>3318.0702103656513</v>
      </c>
      <c r="AX192" s="15"/>
      <c r="AY192" s="15"/>
      <c r="AZ192" s="15"/>
      <c r="BA192" s="15"/>
      <c r="BB192" s="15"/>
      <c r="BC192" s="15"/>
      <c r="BD192" s="15">
        <f t="shared" si="192"/>
        <v>0</v>
      </c>
      <c r="BE192" s="15">
        <f t="shared" si="193"/>
        <v>3318.0702103656513</v>
      </c>
      <c r="BF192" s="15">
        <f t="shared" si="194"/>
        <v>0</v>
      </c>
      <c r="BG192" s="15">
        <f t="shared" si="265"/>
        <v>2056.1999999999998</v>
      </c>
      <c r="BH192" s="15">
        <f>SUM(BH193)</f>
        <v>3300</v>
      </c>
      <c r="BI192" s="15">
        <f t="shared" si="266"/>
        <v>1035.3</v>
      </c>
      <c r="BJ192" s="15">
        <f t="shared" si="266"/>
        <v>0</v>
      </c>
      <c r="BK192" s="15">
        <f t="shared" si="266"/>
        <v>0</v>
      </c>
      <c r="BL192" s="15">
        <f t="shared" si="266"/>
        <v>3300</v>
      </c>
      <c r="BM192" s="15">
        <f t="shared" si="266"/>
        <v>0</v>
      </c>
      <c r="BN192" s="15">
        <f t="shared" si="266"/>
        <v>6600</v>
      </c>
    </row>
    <row r="193" spans="1:67" x14ac:dyDescent="0.2">
      <c r="A193" s="161"/>
      <c r="B193" s="168"/>
      <c r="C193" s="81"/>
      <c r="D193" s="81"/>
      <c r="E193" s="81"/>
      <c r="F193" s="81"/>
      <c r="G193" s="81"/>
      <c r="H193" s="81"/>
      <c r="I193" s="91">
        <v>372</v>
      </c>
      <c r="J193" s="92" t="s">
        <v>143</v>
      </c>
      <c r="K193" s="93">
        <f t="shared" ref="K193:AN193" si="267">SUM(K194)</f>
        <v>74578.36</v>
      </c>
      <c r="L193" s="93">
        <f t="shared" si="267"/>
        <v>15000</v>
      </c>
      <c r="M193" s="93">
        <f t="shared" si="267"/>
        <v>15000</v>
      </c>
      <c r="N193" s="93">
        <f t="shared" si="267"/>
        <v>40000</v>
      </c>
      <c r="O193" s="93">
        <f t="shared" si="267"/>
        <v>40000</v>
      </c>
      <c r="P193" s="93">
        <f t="shared" si="267"/>
        <v>47000</v>
      </c>
      <c r="Q193" s="93">
        <f t="shared" si="267"/>
        <v>47000</v>
      </c>
      <c r="R193" s="93">
        <f t="shared" si="267"/>
        <v>5410.5</v>
      </c>
      <c r="S193" s="93">
        <f t="shared" si="267"/>
        <v>30000</v>
      </c>
      <c r="T193" s="93">
        <f t="shared" si="267"/>
        <v>8352</v>
      </c>
      <c r="U193" s="93">
        <f t="shared" si="267"/>
        <v>0</v>
      </c>
      <c r="V193" s="93">
        <f t="shared" si="267"/>
        <v>63.829787234042556</v>
      </c>
      <c r="W193" s="93">
        <f t="shared" si="267"/>
        <v>30000</v>
      </c>
      <c r="X193" s="93">
        <f t="shared" si="267"/>
        <v>15000</v>
      </c>
      <c r="Y193" s="93">
        <f t="shared" si="267"/>
        <v>30000</v>
      </c>
      <c r="Z193" s="93">
        <f t="shared" si="267"/>
        <v>30000</v>
      </c>
      <c r="AA193" s="93">
        <f t="shared" si="267"/>
        <v>35000</v>
      </c>
      <c r="AB193" s="93">
        <f t="shared" si="267"/>
        <v>6735.11</v>
      </c>
      <c r="AC193" s="93">
        <f t="shared" si="267"/>
        <v>35000</v>
      </c>
      <c r="AD193" s="93">
        <f t="shared" si="267"/>
        <v>35000</v>
      </c>
      <c r="AE193" s="93">
        <f t="shared" si="267"/>
        <v>0</v>
      </c>
      <c r="AF193" s="93">
        <f t="shared" si="267"/>
        <v>0</v>
      </c>
      <c r="AG193" s="93">
        <f t="shared" si="267"/>
        <v>35000</v>
      </c>
      <c r="AH193" s="93">
        <f t="shared" si="267"/>
        <v>6097.03</v>
      </c>
      <c r="AI193" s="93">
        <f t="shared" si="267"/>
        <v>35000</v>
      </c>
      <c r="AJ193" s="93">
        <f t="shared" si="267"/>
        <v>5570.24</v>
      </c>
      <c r="AK193" s="93">
        <f t="shared" si="267"/>
        <v>35000</v>
      </c>
      <c r="AL193" s="93">
        <f t="shared" si="267"/>
        <v>0</v>
      </c>
      <c r="AM193" s="93">
        <f t="shared" si="267"/>
        <v>0</v>
      </c>
      <c r="AN193" s="93">
        <f t="shared" si="267"/>
        <v>35000</v>
      </c>
      <c r="AO193" s="83">
        <f t="shared" si="187"/>
        <v>4645.298294511912</v>
      </c>
      <c r="AP193" s="93">
        <f>SUM(AP194)</f>
        <v>25000</v>
      </c>
      <c r="AQ193" s="93"/>
      <c r="AR193" s="83">
        <f t="shared" si="188"/>
        <v>3318.0702103656513</v>
      </c>
      <c r="AS193" s="83"/>
      <c r="AT193" s="83">
        <f>SUM(AT194)</f>
        <v>1668.75</v>
      </c>
      <c r="AU193" s="83">
        <f>SUM(AU194)</f>
        <v>0</v>
      </c>
      <c r="AV193" s="83">
        <f>SUM(AV194)</f>
        <v>0</v>
      </c>
      <c r="AW193" s="83">
        <f t="shared" si="252"/>
        <v>3318.0702103656513</v>
      </c>
      <c r="AX193" s="15"/>
      <c r="AY193" s="15"/>
      <c r="AZ193" s="15"/>
      <c r="BA193" s="15"/>
      <c r="BB193" s="15"/>
      <c r="BC193" s="15"/>
      <c r="BD193" s="15">
        <f t="shared" si="192"/>
        <v>0</v>
      </c>
      <c r="BE193" s="15">
        <f t="shared" si="193"/>
        <v>3318.0702103656513</v>
      </c>
      <c r="BF193" s="15">
        <f t="shared" si="194"/>
        <v>0</v>
      </c>
      <c r="BG193" s="15">
        <f>SUM(BG194)</f>
        <v>2056.1999999999998</v>
      </c>
      <c r="BH193" s="15">
        <f>SUM(BH194)</f>
        <v>3300</v>
      </c>
      <c r="BI193" s="15">
        <f t="shared" ref="BI193:BN193" si="268">SUM(BI194)</f>
        <v>1035.3</v>
      </c>
      <c r="BJ193" s="15">
        <f t="shared" si="268"/>
        <v>0</v>
      </c>
      <c r="BK193" s="15">
        <f t="shared" si="268"/>
        <v>0</v>
      </c>
      <c r="BL193" s="15">
        <f t="shared" si="268"/>
        <v>3300</v>
      </c>
      <c r="BM193" s="15">
        <f t="shared" si="268"/>
        <v>0</v>
      </c>
      <c r="BN193" s="15">
        <f t="shared" si="268"/>
        <v>6600</v>
      </c>
    </row>
    <row r="194" spans="1:67" x14ac:dyDescent="0.2">
      <c r="A194" s="161"/>
      <c r="B194" s="168"/>
      <c r="C194" s="81"/>
      <c r="D194" s="81"/>
      <c r="E194" s="81"/>
      <c r="F194" s="81"/>
      <c r="G194" s="81"/>
      <c r="H194" s="81"/>
      <c r="I194" s="91">
        <v>37221</v>
      </c>
      <c r="J194" s="92" t="s">
        <v>98</v>
      </c>
      <c r="K194" s="93">
        <v>74578.36</v>
      </c>
      <c r="L194" s="93">
        <v>15000</v>
      </c>
      <c r="M194" s="93">
        <v>15000</v>
      </c>
      <c r="N194" s="93">
        <v>40000</v>
      </c>
      <c r="O194" s="93">
        <v>40000</v>
      </c>
      <c r="P194" s="93">
        <v>47000</v>
      </c>
      <c r="Q194" s="93">
        <v>47000</v>
      </c>
      <c r="R194" s="93">
        <v>5410.5</v>
      </c>
      <c r="S194" s="93">
        <v>30000</v>
      </c>
      <c r="T194" s="93">
        <v>8352</v>
      </c>
      <c r="U194" s="93"/>
      <c r="V194" s="83">
        <f t="shared" ref="V194:V314" si="269">S194/P194*100</f>
        <v>63.829787234042556</v>
      </c>
      <c r="W194" s="93">
        <v>30000</v>
      </c>
      <c r="X194" s="93">
        <v>15000</v>
      </c>
      <c r="Y194" s="93">
        <v>30000</v>
      </c>
      <c r="Z194" s="93">
        <v>30000</v>
      </c>
      <c r="AA194" s="93">
        <v>35000</v>
      </c>
      <c r="AB194" s="93">
        <v>6735.11</v>
      </c>
      <c r="AC194" s="93">
        <v>35000</v>
      </c>
      <c r="AD194" s="93">
        <v>35000</v>
      </c>
      <c r="AE194" s="93"/>
      <c r="AF194" s="93"/>
      <c r="AG194" s="96">
        <f t="shared" si="216"/>
        <v>35000</v>
      </c>
      <c r="AH194" s="93">
        <v>6097.03</v>
      </c>
      <c r="AI194" s="93">
        <v>35000</v>
      </c>
      <c r="AJ194" s="15">
        <v>5570.24</v>
      </c>
      <c r="AK194" s="93">
        <v>35000</v>
      </c>
      <c r="AL194" s="93"/>
      <c r="AM194" s="93"/>
      <c r="AN194" s="15">
        <f t="shared" si="228"/>
        <v>35000</v>
      </c>
      <c r="AO194" s="83">
        <f t="shared" si="187"/>
        <v>4645.298294511912</v>
      </c>
      <c r="AP194" s="15">
        <v>25000</v>
      </c>
      <c r="AQ194" s="15"/>
      <c r="AR194" s="83">
        <f t="shared" si="188"/>
        <v>3318.0702103656513</v>
      </c>
      <c r="AS194" s="83">
        <v>1668.75</v>
      </c>
      <c r="AT194" s="83">
        <v>1668.75</v>
      </c>
      <c r="AU194" s="83"/>
      <c r="AV194" s="83"/>
      <c r="AW194" s="83">
        <f t="shared" si="252"/>
        <v>3318.0702103656513</v>
      </c>
      <c r="AX194" s="15"/>
      <c r="AY194" s="15"/>
      <c r="AZ194" s="15">
        <v>3318.07</v>
      </c>
      <c r="BA194" s="15"/>
      <c r="BB194" s="15"/>
      <c r="BC194" s="15"/>
      <c r="BD194" s="15">
        <f t="shared" si="192"/>
        <v>3318.07</v>
      </c>
      <c r="BE194" s="15">
        <f t="shared" si="193"/>
        <v>2.1036565112808603E-4</v>
      </c>
      <c r="BF194" s="15">
        <f t="shared" si="194"/>
        <v>-3318.07</v>
      </c>
      <c r="BG194" s="15">
        <v>2056.1999999999998</v>
      </c>
      <c r="BH194" s="15">
        <v>3300</v>
      </c>
      <c r="BI194" s="15">
        <v>1035.3</v>
      </c>
      <c r="BJ194" s="15"/>
      <c r="BK194" s="15"/>
      <c r="BL194" s="15">
        <v>3300</v>
      </c>
      <c r="BM194" s="15"/>
      <c r="BN194" s="133">
        <f t="shared" si="173"/>
        <v>6600</v>
      </c>
      <c r="BO194" s="5">
        <v>1575.3</v>
      </c>
    </row>
    <row r="195" spans="1:67" x14ac:dyDescent="0.2">
      <c r="A195" s="161" t="s">
        <v>451</v>
      </c>
      <c r="B195" s="168"/>
      <c r="C195" s="81"/>
      <c r="D195" s="81"/>
      <c r="E195" s="81"/>
      <c r="F195" s="81"/>
      <c r="G195" s="81"/>
      <c r="H195" s="81"/>
      <c r="I195" s="91" t="s">
        <v>25</v>
      </c>
      <c r="J195" s="92" t="s">
        <v>243</v>
      </c>
      <c r="K195" s="93">
        <f t="shared" ref="K195:AE202" si="270">SUM(K196)</f>
        <v>8000</v>
      </c>
      <c r="L195" s="93">
        <f t="shared" si="270"/>
        <v>10000</v>
      </c>
      <c r="M195" s="93">
        <f t="shared" si="270"/>
        <v>10000</v>
      </c>
      <c r="N195" s="93">
        <f t="shared" si="270"/>
        <v>82000</v>
      </c>
      <c r="O195" s="93">
        <f t="shared" si="270"/>
        <v>82000</v>
      </c>
      <c r="P195" s="93">
        <f t="shared" si="270"/>
        <v>82000</v>
      </c>
      <c r="Q195" s="93">
        <f t="shared" si="270"/>
        <v>82000</v>
      </c>
      <c r="R195" s="93">
        <f t="shared" si="270"/>
        <v>37145.75</v>
      </c>
      <c r="S195" s="93">
        <f t="shared" si="270"/>
        <v>0</v>
      </c>
      <c r="T195" s="93">
        <f t="shared" si="270"/>
        <v>13553.29</v>
      </c>
      <c r="U195" s="93">
        <f t="shared" si="270"/>
        <v>0</v>
      </c>
      <c r="V195" s="93">
        <f t="shared" si="270"/>
        <v>0</v>
      </c>
      <c r="W195" s="93">
        <f t="shared" si="270"/>
        <v>30000</v>
      </c>
      <c r="X195" s="93">
        <f t="shared" si="270"/>
        <v>76000</v>
      </c>
      <c r="Y195" s="93">
        <f t="shared" si="270"/>
        <v>69500</v>
      </c>
      <c r="Z195" s="93">
        <f t="shared" si="270"/>
        <v>69500</v>
      </c>
      <c r="AA195" s="93">
        <f t="shared" si="270"/>
        <v>69000</v>
      </c>
      <c r="AB195" s="93">
        <f t="shared" si="270"/>
        <v>40113.64</v>
      </c>
      <c r="AC195" s="93">
        <f t="shared" si="270"/>
        <v>69000</v>
      </c>
      <c r="AD195" s="93">
        <f t="shared" si="270"/>
        <v>57000</v>
      </c>
      <c r="AE195" s="93">
        <f t="shared" si="270"/>
        <v>0</v>
      </c>
      <c r="AF195" s="93">
        <f t="shared" ref="AF195:AQ195" si="271">SUM(AF196)</f>
        <v>0</v>
      </c>
      <c r="AG195" s="93">
        <f t="shared" si="271"/>
        <v>73000</v>
      </c>
      <c r="AH195" s="93">
        <f t="shared" si="271"/>
        <v>49222.9</v>
      </c>
      <c r="AI195" s="93">
        <f t="shared" si="271"/>
        <v>72000</v>
      </c>
      <c r="AJ195" s="93">
        <f t="shared" si="271"/>
        <v>8051</v>
      </c>
      <c r="AK195" s="93">
        <f t="shared" si="271"/>
        <v>100000</v>
      </c>
      <c r="AL195" s="93">
        <f t="shared" si="271"/>
        <v>28500</v>
      </c>
      <c r="AM195" s="93">
        <f t="shared" si="271"/>
        <v>0</v>
      </c>
      <c r="AN195" s="93">
        <f t="shared" si="271"/>
        <v>128500</v>
      </c>
      <c r="AO195" s="83">
        <f t="shared" si="187"/>
        <v>17054.880881279449</v>
      </c>
      <c r="AP195" s="93">
        <f t="shared" si="271"/>
        <v>133500</v>
      </c>
      <c r="AQ195" s="93">
        <f t="shared" si="271"/>
        <v>0</v>
      </c>
      <c r="AR195" s="83">
        <f t="shared" si="188"/>
        <v>17718.494923352577</v>
      </c>
      <c r="AS195" s="83"/>
      <c r="AT195" s="83">
        <f t="shared" ref="AT195:AV195" si="272">SUM(AT196)</f>
        <v>8857.4399999999987</v>
      </c>
      <c r="AU195" s="83">
        <f t="shared" si="272"/>
        <v>2000</v>
      </c>
      <c r="AV195" s="83">
        <f t="shared" si="272"/>
        <v>0</v>
      </c>
      <c r="AW195" s="83">
        <f t="shared" si="252"/>
        <v>19718.494923352577</v>
      </c>
      <c r="AX195" s="15"/>
      <c r="AY195" s="15"/>
      <c r="AZ195" s="15"/>
      <c r="BA195" s="15"/>
      <c r="BB195" s="15"/>
      <c r="BC195" s="15"/>
      <c r="BD195" s="15">
        <f t="shared" si="192"/>
        <v>0</v>
      </c>
      <c r="BE195" s="15">
        <f t="shared" si="193"/>
        <v>19718.494923352577</v>
      </c>
      <c r="BF195" s="15">
        <f t="shared" si="194"/>
        <v>0</v>
      </c>
      <c r="BG195" s="15">
        <f>SUM(BG201)</f>
        <v>14733.8</v>
      </c>
      <c r="BH195" s="15">
        <f t="shared" ref="BH195:BN195" si="273">SUM(BH201)</f>
        <v>12000</v>
      </c>
      <c r="BI195" s="15">
        <f t="shared" si="273"/>
        <v>7359.88</v>
      </c>
      <c r="BJ195" s="15">
        <f t="shared" si="273"/>
        <v>0</v>
      </c>
      <c r="BK195" s="15">
        <f t="shared" si="273"/>
        <v>0</v>
      </c>
      <c r="BL195" s="15">
        <f t="shared" si="273"/>
        <v>12000</v>
      </c>
      <c r="BM195" s="15">
        <f t="shared" si="273"/>
        <v>1200</v>
      </c>
      <c r="BN195" s="15">
        <f t="shared" si="273"/>
        <v>22800</v>
      </c>
    </row>
    <row r="196" spans="1:67" x14ac:dyDescent="0.2">
      <c r="A196" s="161"/>
      <c r="B196" s="168"/>
      <c r="C196" s="81"/>
      <c r="D196" s="81"/>
      <c r="E196" s="81"/>
      <c r="F196" s="81"/>
      <c r="G196" s="81"/>
      <c r="H196" s="81"/>
      <c r="I196" s="91" t="s">
        <v>247</v>
      </c>
      <c r="J196" s="92"/>
      <c r="K196" s="93">
        <f t="shared" ref="K196:AQ196" si="274">SUM(K201)</f>
        <v>8000</v>
      </c>
      <c r="L196" s="93">
        <f t="shared" si="274"/>
        <v>10000</v>
      </c>
      <c r="M196" s="93">
        <f t="shared" si="274"/>
        <v>10000</v>
      </c>
      <c r="N196" s="93">
        <f t="shared" si="274"/>
        <v>82000</v>
      </c>
      <c r="O196" s="93">
        <f t="shared" si="274"/>
        <v>82000</v>
      </c>
      <c r="P196" s="93">
        <f t="shared" si="274"/>
        <v>82000</v>
      </c>
      <c r="Q196" s="93">
        <f t="shared" si="274"/>
        <v>82000</v>
      </c>
      <c r="R196" s="93">
        <f t="shared" si="274"/>
        <v>37145.75</v>
      </c>
      <c r="S196" s="93">
        <f t="shared" si="274"/>
        <v>0</v>
      </c>
      <c r="T196" s="93">
        <f t="shared" si="274"/>
        <v>13553.29</v>
      </c>
      <c r="U196" s="93">
        <f t="shared" si="274"/>
        <v>0</v>
      </c>
      <c r="V196" s="93">
        <f t="shared" si="274"/>
        <v>0</v>
      </c>
      <c r="W196" s="93">
        <f t="shared" si="274"/>
        <v>30000</v>
      </c>
      <c r="X196" s="93">
        <f t="shared" si="274"/>
        <v>76000</v>
      </c>
      <c r="Y196" s="93">
        <f t="shared" si="274"/>
        <v>69500</v>
      </c>
      <c r="Z196" s="93">
        <f t="shared" si="274"/>
        <v>69500</v>
      </c>
      <c r="AA196" s="93">
        <f t="shared" si="274"/>
        <v>69000</v>
      </c>
      <c r="AB196" s="93">
        <f t="shared" si="274"/>
        <v>40113.64</v>
      </c>
      <c r="AC196" s="93">
        <f t="shared" si="274"/>
        <v>69000</v>
      </c>
      <c r="AD196" s="93">
        <f t="shared" si="274"/>
        <v>57000</v>
      </c>
      <c r="AE196" s="93">
        <f t="shared" si="274"/>
        <v>0</v>
      </c>
      <c r="AF196" s="93">
        <f t="shared" si="274"/>
        <v>0</v>
      </c>
      <c r="AG196" s="93">
        <f t="shared" si="274"/>
        <v>73000</v>
      </c>
      <c r="AH196" s="93">
        <f t="shared" si="274"/>
        <v>49222.9</v>
      </c>
      <c r="AI196" s="93">
        <f t="shared" si="274"/>
        <v>72000</v>
      </c>
      <c r="AJ196" s="93">
        <f t="shared" si="274"/>
        <v>8051</v>
      </c>
      <c r="AK196" s="93">
        <f t="shared" si="274"/>
        <v>100000</v>
      </c>
      <c r="AL196" s="93">
        <f t="shared" si="274"/>
        <v>28500</v>
      </c>
      <c r="AM196" s="93">
        <f t="shared" si="274"/>
        <v>0</v>
      </c>
      <c r="AN196" s="93">
        <f t="shared" si="274"/>
        <v>128500</v>
      </c>
      <c r="AO196" s="83">
        <f t="shared" si="187"/>
        <v>17054.880881279449</v>
      </c>
      <c r="AP196" s="93">
        <f t="shared" si="274"/>
        <v>133500</v>
      </c>
      <c r="AQ196" s="93">
        <f t="shared" si="274"/>
        <v>0</v>
      </c>
      <c r="AR196" s="83">
        <f t="shared" si="188"/>
        <v>17718.494923352577</v>
      </c>
      <c r="AS196" s="83"/>
      <c r="AT196" s="83">
        <f t="shared" ref="AT196" si="275">SUM(AT201)</f>
        <v>8857.4399999999987</v>
      </c>
      <c r="AU196" s="83">
        <f t="shared" ref="AU196:AV196" si="276">SUM(AU201)</f>
        <v>2000</v>
      </c>
      <c r="AV196" s="83">
        <f t="shared" si="276"/>
        <v>0</v>
      </c>
      <c r="AW196" s="83">
        <f t="shared" si="252"/>
        <v>19718.494923352577</v>
      </c>
      <c r="AX196" s="15"/>
      <c r="AY196" s="15"/>
      <c r="AZ196" s="15"/>
      <c r="BA196" s="15"/>
      <c r="BB196" s="15"/>
      <c r="BC196" s="15"/>
      <c r="BD196" s="15">
        <f t="shared" si="192"/>
        <v>0</v>
      </c>
      <c r="BE196" s="15">
        <f t="shared" si="193"/>
        <v>19718.494923352577</v>
      </c>
      <c r="BF196" s="15">
        <f t="shared" si="194"/>
        <v>0</v>
      </c>
      <c r="BG196" s="15"/>
      <c r="BH196" s="15">
        <f>SUM(BH197)</f>
        <v>12000</v>
      </c>
      <c r="BI196" s="15">
        <f t="shared" ref="BI196:BN196" si="277">SUM(BI197)</f>
        <v>7359.88</v>
      </c>
      <c r="BJ196" s="15">
        <f t="shared" si="277"/>
        <v>0</v>
      </c>
      <c r="BK196" s="15">
        <f t="shared" si="277"/>
        <v>0</v>
      </c>
      <c r="BL196" s="15">
        <f t="shared" si="277"/>
        <v>0</v>
      </c>
      <c r="BM196" s="15">
        <f t="shared" si="277"/>
        <v>0</v>
      </c>
      <c r="BN196" s="15">
        <f t="shared" si="277"/>
        <v>12000</v>
      </c>
    </row>
    <row r="197" spans="1:67" x14ac:dyDescent="0.2">
      <c r="A197" s="161"/>
      <c r="B197" s="168" t="s">
        <v>434</v>
      </c>
      <c r="C197" s="81"/>
      <c r="D197" s="81"/>
      <c r="E197" s="81"/>
      <c r="F197" s="81"/>
      <c r="G197" s="81"/>
      <c r="H197" s="81"/>
      <c r="I197" s="91" t="s">
        <v>435</v>
      </c>
      <c r="J197" s="92" t="s">
        <v>38</v>
      </c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83">
        <f t="shared" si="187"/>
        <v>0</v>
      </c>
      <c r="AP197" s="93">
        <v>8500</v>
      </c>
      <c r="AQ197" s="93"/>
      <c r="AR197" s="83">
        <f t="shared" si="188"/>
        <v>1128.1438715243214</v>
      </c>
      <c r="AS197" s="83"/>
      <c r="AT197" s="83">
        <v>8500</v>
      </c>
      <c r="AU197" s="83"/>
      <c r="AV197" s="83"/>
      <c r="AW197" s="83">
        <f t="shared" si="252"/>
        <v>1128.1438715243214</v>
      </c>
      <c r="AX197" s="15"/>
      <c r="AY197" s="15"/>
      <c r="AZ197" s="15"/>
      <c r="BA197" s="15"/>
      <c r="BB197" s="15"/>
      <c r="BC197" s="15"/>
      <c r="BD197" s="15">
        <f t="shared" si="192"/>
        <v>0</v>
      </c>
      <c r="BE197" s="15">
        <f t="shared" si="193"/>
        <v>1128.1438715243214</v>
      </c>
      <c r="BF197" s="15">
        <f t="shared" si="194"/>
        <v>0</v>
      </c>
      <c r="BG197" s="15"/>
      <c r="BH197" s="15">
        <v>12000</v>
      </c>
      <c r="BI197" s="15">
        <v>7359.88</v>
      </c>
      <c r="BJ197" s="15">
        <v>0</v>
      </c>
      <c r="BK197" s="15">
        <v>0</v>
      </c>
      <c r="BL197" s="15"/>
      <c r="BM197" s="15"/>
      <c r="BN197" s="133">
        <f t="shared" si="173"/>
        <v>12000</v>
      </c>
    </row>
    <row r="198" spans="1:67" x14ac:dyDescent="0.2">
      <c r="A198" s="161"/>
      <c r="B198" s="168" t="s">
        <v>434</v>
      </c>
      <c r="C198" s="81"/>
      <c r="D198" s="81"/>
      <c r="E198" s="81"/>
      <c r="F198" s="81"/>
      <c r="G198" s="81"/>
      <c r="H198" s="81"/>
      <c r="I198" s="91" t="s">
        <v>438</v>
      </c>
      <c r="J198" s="92" t="s">
        <v>439</v>
      </c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83"/>
      <c r="AP198" s="93"/>
      <c r="AQ198" s="93"/>
      <c r="AR198" s="83"/>
      <c r="AS198" s="83"/>
      <c r="AT198" s="83"/>
      <c r="AU198" s="83"/>
      <c r="AV198" s="83"/>
      <c r="AW198" s="83">
        <v>4645.3</v>
      </c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>
        <v>0</v>
      </c>
      <c r="BI198" s="15"/>
      <c r="BJ198" s="15">
        <v>12500</v>
      </c>
      <c r="BK198" s="15">
        <v>13000</v>
      </c>
      <c r="BL198" s="15"/>
      <c r="BM198" s="15"/>
      <c r="BN198" s="133">
        <f t="shared" si="173"/>
        <v>0</v>
      </c>
    </row>
    <row r="199" spans="1:67" x14ac:dyDescent="0.2">
      <c r="A199" s="161"/>
      <c r="B199" s="168" t="s">
        <v>434</v>
      </c>
      <c r="C199" s="81"/>
      <c r="D199" s="81"/>
      <c r="E199" s="81"/>
      <c r="F199" s="81"/>
      <c r="G199" s="81"/>
      <c r="H199" s="81"/>
      <c r="I199" s="91" t="s">
        <v>471</v>
      </c>
      <c r="J199" s="92" t="s">
        <v>444</v>
      </c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83"/>
      <c r="AP199" s="93"/>
      <c r="AQ199" s="93"/>
      <c r="AR199" s="83"/>
      <c r="AS199" s="83"/>
      <c r="AT199" s="83"/>
      <c r="AU199" s="83"/>
      <c r="AV199" s="83"/>
      <c r="AW199" s="83">
        <v>500</v>
      </c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>
        <v>0</v>
      </c>
      <c r="BI199" s="15"/>
      <c r="BJ199" s="15"/>
      <c r="BK199" s="15"/>
      <c r="BL199" s="15"/>
      <c r="BM199" s="15"/>
      <c r="BN199" s="133">
        <f t="shared" ref="BN199:BN263" si="278">SUM(BH199+BL199-BM199)</f>
        <v>0</v>
      </c>
    </row>
    <row r="200" spans="1:67" x14ac:dyDescent="0.2">
      <c r="A200" s="161"/>
      <c r="B200" s="168" t="s">
        <v>436</v>
      </c>
      <c r="C200" s="81"/>
      <c r="D200" s="90"/>
      <c r="E200" s="81"/>
      <c r="F200" s="81"/>
      <c r="G200" s="81"/>
      <c r="H200" s="81"/>
      <c r="I200" s="98" t="s">
        <v>437</v>
      </c>
      <c r="J200" s="92" t="s">
        <v>3</v>
      </c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83">
        <f t="shared" si="187"/>
        <v>0</v>
      </c>
      <c r="AP200" s="93">
        <v>125000</v>
      </c>
      <c r="AQ200" s="93"/>
      <c r="AR200" s="83">
        <f t="shared" si="188"/>
        <v>16590.351051828256</v>
      </c>
      <c r="AS200" s="83"/>
      <c r="AT200" s="83">
        <v>125000</v>
      </c>
      <c r="AU200" s="83"/>
      <c r="AV200" s="83"/>
      <c r="AW200" s="83">
        <v>13445.05</v>
      </c>
      <c r="AX200" s="15"/>
      <c r="AY200" s="15"/>
      <c r="AZ200" s="15"/>
      <c r="BA200" s="15"/>
      <c r="BB200" s="15"/>
      <c r="BC200" s="15"/>
      <c r="BD200" s="15">
        <f t="shared" si="192"/>
        <v>0</v>
      </c>
      <c r="BE200" s="15">
        <f t="shared" si="193"/>
        <v>13445.05</v>
      </c>
      <c r="BF200" s="15">
        <f t="shared" si="194"/>
        <v>0</v>
      </c>
      <c r="BG200" s="15"/>
      <c r="BH200" s="15">
        <v>0</v>
      </c>
      <c r="BI200" s="15"/>
      <c r="BJ200" s="15"/>
      <c r="BK200" s="15"/>
      <c r="BL200" s="15"/>
      <c r="BM200" s="15"/>
      <c r="BN200" s="133">
        <f t="shared" si="278"/>
        <v>0</v>
      </c>
    </row>
    <row r="201" spans="1:67" x14ac:dyDescent="0.2">
      <c r="A201" s="162"/>
      <c r="B201" s="170"/>
      <c r="C201" s="94"/>
      <c r="D201" s="94"/>
      <c r="E201" s="94"/>
      <c r="F201" s="94"/>
      <c r="G201" s="94"/>
      <c r="H201" s="94"/>
      <c r="I201" s="82">
        <v>3</v>
      </c>
      <c r="J201" s="38" t="s">
        <v>8</v>
      </c>
      <c r="K201" s="83">
        <f>SUM(K202)</f>
        <v>8000</v>
      </c>
      <c r="L201" s="83">
        <f>SUM(L202)</f>
        <v>10000</v>
      </c>
      <c r="M201" s="83">
        <f>SUM(M202)</f>
        <v>10000</v>
      </c>
      <c r="N201" s="83">
        <f>SUM(N202)</f>
        <v>82000</v>
      </c>
      <c r="O201" s="83">
        <f>SUM(O202)</f>
        <v>82000</v>
      </c>
      <c r="P201" s="83">
        <f t="shared" si="270"/>
        <v>82000</v>
      </c>
      <c r="Q201" s="83">
        <f t="shared" si="270"/>
        <v>82000</v>
      </c>
      <c r="R201" s="83">
        <f t="shared" si="270"/>
        <v>37145.75</v>
      </c>
      <c r="S201" s="83">
        <f t="shared" si="270"/>
        <v>0</v>
      </c>
      <c r="T201" s="83">
        <f t="shared" si="270"/>
        <v>13553.29</v>
      </c>
      <c r="U201" s="83">
        <f t="shared" si="270"/>
        <v>0</v>
      </c>
      <c r="V201" s="83">
        <f t="shared" si="270"/>
        <v>0</v>
      </c>
      <c r="W201" s="83">
        <f t="shared" si="270"/>
        <v>30000</v>
      </c>
      <c r="X201" s="83">
        <f t="shared" ref="X201:AN201" si="279">SUM(X202+X208)</f>
        <v>76000</v>
      </c>
      <c r="Y201" s="83">
        <f t="shared" si="279"/>
        <v>69500</v>
      </c>
      <c r="Z201" s="83">
        <f t="shared" si="279"/>
        <v>69500</v>
      </c>
      <c r="AA201" s="83">
        <f t="shared" si="279"/>
        <v>69000</v>
      </c>
      <c r="AB201" s="83">
        <f t="shared" si="279"/>
        <v>40113.64</v>
      </c>
      <c r="AC201" s="83">
        <f t="shared" si="279"/>
        <v>69000</v>
      </c>
      <c r="AD201" s="83">
        <f t="shared" si="279"/>
        <v>57000</v>
      </c>
      <c r="AE201" s="83">
        <f t="shared" si="279"/>
        <v>0</v>
      </c>
      <c r="AF201" s="83">
        <f t="shared" si="279"/>
        <v>0</v>
      </c>
      <c r="AG201" s="83">
        <f t="shared" si="279"/>
        <v>73000</v>
      </c>
      <c r="AH201" s="83">
        <f t="shared" si="279"/>
        <v>49222.9</v>
      </c>
      <c r="AI201" s="83">
        <f t="shared" si="279"/>
        <v>72000</v>
      </c>
      <c r="AJ201" s="83">
        <f t="shared" si="279"/>
        <v>8051</v>
      </c>
      <c r="AK201" s="83">
        <f t="shared" si="279"/>
        <v>100000</v>
      </c>
      <c r="AL201" s="83">
        <f t="shared" si="279"/>
        <v>28500</v>
      </c>
      <c r="AM201" s="83">
        <f t="shared" si="279"/>
        <v>0</v>
      </c>
      <c r="AN201" s="83">
        <f t="shared" si="279"/>
        <v>128500</v>
      </c>
      <c r="AO201" s="83">
        <f t="shared" si="187"/>
        <v>17054.880881279449</v>
      </c>
      <c r="AP201" s="83">
        <f>SUM(AP202+AP208)</f>
        <v>133500</v>
      </c>
      <c r="AQ201" s="83">
        <f>SUM(AQ202+AQ208)</f>
        <v>0</v>
      </c>
      <c r="AR201" s="83">
        <f t="shared" si="188"/>
        <v>17718.494923352577</v>
      </c>
      <c r="AS201" s="83"/>
      <c r="AT201" s="83">
        <f>SUM(AT202+AT208)</f>
        <v>8857.4399999999987</v>
      </c>
      <c r="AU201" s="83">
        <f>SUM(AU202+AU208)</f>
        <v>2000</v>
      </c>
      <c r="AV201" s="83">
        <f>SUM(AV202+AV208)</f>
        <v>0</v>
      </c>
      <c r="AW201" s="83">
        <f t="shared" ref="AW201:AW216" si="280">SUM(AR201+AU201-AV201)</f>
        <v>19718.494923352577</v>
      </c>
      <c r="AX201" s="15"/>
      <c r="AY201" s="15"/>
      <c r="AZ201" s="15"/>
      <c r="BA201" s="15"/>
      <c r="BB201" s="15"/>
      <c r="BC201" s="15"/>
      <c r="BD201" s="15">
        <f t="shared" si="192"/>
        <v>0</v>
      </c>
      <c r="BE201" s="15">
        <f t="shared" si="193"/>
        <v>19718.494923352577</v>
      </c>
      <c r="BF201" s="15">
        <f t="shared" si="194"/>
        <v>0</v>
      </c>
      <c r="BG201" s="15">
        <f>SUM(BG202+BG208)</f>
        <v>14733.8</v>
      </c>
      <c r="BH201" s="15">
        <f>SUM(BH202+BH208)</f>
        <v>12000</v>
      </c>
      <c r="BI201" s="15">
        <f t="shared" ref="BI201:BN201" si="281">SUM(BI202+BI208)</f>
        <v>7359.88</v>
      </c>
      <c r="BJ201" s="15">
        <f t="shared" si="281"/>
        <v>0</v>
      </c>
      <c r="BK201" s="15">
        <f t="shared" si="281"/>
        <v>0</v>
      </c>
      <c r="BL201" s="15">
        <f t="shared" si="281"/>
        <v>12000</v>
      </c>
      <c r="BM201" s="15">
        <f t="shared" si="281"/>
        <v>1200</v>
      </c>
      <c r="BN201" s="15">
        <f t="shared" si="281"/>
        <v>22800</v>
      </c>
    </row>
    <row r="202" spans="1:67" x14ac:dyDescent="0.2">
      <c r="A202" s="162"/>
      <c r="B202" s="170" t="s">
        <v>437</v>
      </c>
      <c r="C202" s="94"/>
      <c r="D202" s="94"/>
      <c r="E202" s="94"/>
      <c r="F202" s="94"/>
      <c r="G202" s="94"/>
      <c r="H202" s="94"/>
      <c r="I202" s="82">
        <v>36</v>
      </c>
      <c r="J202" s="38" t="s">
        <v>18</v>
      </c>
      <c r="K202" s="83">
        <f t="shared" si="270"/>
        <v>8000</v>
      </c>
      <c r="L202" s="83">
        <f t="shared" si="270"/>
        <v>10000</v>
      </c>
      <c r="M202" s="83">
        <f t="shared" si="270"/>
        <v>10000</v>
      </c>
      <c r="N202" s="83">
        <f t="shared" si="270"/>
        <v>82000</v>
      </c>
      <c r="O202" s="83">
        <f t="shared" si="270"/>
        <v>82000</v>
      </c>
      <c r="P202" s="83">
        <f t="shared" si="270"/>
        <v>82000</v>
      </c>
      <c r="Q202" s="83">
        <f t="shared" si="270"/>
        <v>82000</v>
      </c>
      <c r="R202" s="83">
        <f t="shared" si="270"/>
        <v>37145.75</v>
      </c>
      <c r="S202" s="83">
        <f t="shared" si="270"/>
        <v>0</v>
      </c>
      <c r="T202" s="83">
        <f t="shared" si="270"/>
        <v>13553.29</v>
      </c>
      <c r="U202" s="83">
        <f t="shared" si="270"/>
        <v>0</v>
      </c>
      <c r="V202" s="83">
        <f t="shared" si="270"/>
        <v>0</v>
      </c>
      <c r="W202" s="83">
        <f t="shared" si="270"/>
        <v>30000</v>
      </c>
      <c r="X202" s="83">
        <f t="shared" si="270"/>
        <v>46000</v>
      </c>
      <c r="Y202" s="83">
        <f t="shared" si="270"/>
        <v>34000</v>
      </c>
      <c r="Z202" s="83">
        <f t="shared" si="270"/>
        <v>49000</v>
      </c>
      <c r="AA202" s="83">
        <f t="shared" si="270"/>
        <v>48000</v>
      </c>
      <c r="AB202" s="83">
        <f t="shared" si="270"/>
        <v>40113.64</v>
      </c>
      <c r="AC202" s="83">
        <f t="shared" si="270"/>
        <v>48000</v>
      </c>
      <c r="AD202" s="83">
        <f t="shared" si="270"/>
        <v>36000</v>
      </c>
      <c r="AE202" s="83">
        <f t="shared" si="270"/>
        <v>0</v>
      </c>
      <c r="AF202" s="83">
        <f t="shared" ref="AF202:AP202" si="282">SUM(AF203)</f>
        <v>0</v>
      </c>
      <c r="AG202" s="83">
        <f t="shared" si="282"/>
        <v>36000</v>
      </c>
      <c r="AH202" s="83">
        <f t="shared" si="282"/>
        <v>16754.79</v>
      </c>
      <c r="AI202" s="83">
        <f>SUM(AI203)</f>
        <v>36000</v>
      </c>
      <c r="AJ202" s="83">
        <f t="shared" si="282"/>
        <v>8051</v>
      </c>
      <c r="AK202" s="83">
        <f t="shared" si="282"/>
        <v>70000</v>
      </c>
      <c r="AL202" s="83">
        <f t="shared" si="282"/>
        <v>20000</v>
      </c>
      <c r="AM202" s="83">
        <f t="shared" si="282"/>
        <v>0</v>
      </c>
      <c r="AN202" s="83">
        <f t="shared" si="282"/>
        <v>90000</v>
      </c>
      <c r="AO202" s="83">
        <f t="shared" si="187"/>
        <v>11945.052757316344</v>
      </c>
      <c r="AP202" s="83">
        <f t="shared" si="282"/>
        <v>90000</v>
      </c>
      <c r="AQ202" s="83"/>
      <c r="AR202" s="83">
        <f t="shared" si="188"/>
        <v>11945.052757316344</v>
      </c>
      <c r="AS202" s="83"/>
      <c r="AT202" s="83">
        <f t="shared" ref="AT202:AV202" si="283">SUM(AT203)</f>
        <v>8575.4699999999993</v>
      </c>
      <c r="AU202" s="83">
        <f t="shared" si="283"/>
        <v>1500</v>
      </c>
      <c r="AV202" s="83">
        <f t="shared" si="283"/>
        <v>0</v>
      </c>
      <c r="AW202" s="83">
        <f t="shared" si="280"/>
        <v>13445.052757316344</v>
      </c>
      <c r="AX202" s="15"/>
      <c r="AY202" s="15"/>
      <c r="AZ202" s="15"/>
      <c r="BA202" s="15"/>
      <c r="BB202" s="15"/>
      <c r="BC202" s="15"/>
      <c r="BD202" s="15">
        <f t="shared" si="192"/>
        <v>0</v>
      </c>
      <c r="BE202" s="15">
        <f t="shared" si="193"/>
        <v>13445.052757316344</v>
      </c>
      <c r="BF202" s="15">
        <f t="shared" si="194"/>
        <v>0</v>
      </c>
      <c r="BG202" s="15">
        <f>SUM(BG203)</f>
        <v>11721.83</v>
      </c>
      <c r="BH202" s="15">
        <f>SUM(BH203)</f>
        <v>8500</v>
      </c>
      <c r="BI202" s="15">
        <f t="shared" ref="BI202:BN202" si="284">SUM(BI203)</f>
        <v>7359.88</v>
      </c>
      <c r="BJ202" s="15">
        <f t="shared" si="284"/>
        <v>0</v>
      </c>
      <c r="BK202" s="15">
        <f t="shared" si="284"/>
        <v>0</v>
      </c>
      <c r="BL202" s="15">
        <f t="shared" si="284"/>
        <v>8500</v>
      </c>
      <c r="BM202" s="15">
        <f t="shared" si="284"/>
        <v>0</v>
      </c>
      <c r="BN202" s="15">
        <f t="shared" si="284"/>
        <v>17000</v>
      </c>
    </row>
    <row r="203" spans="1:67" x14ac:dyDescent="0.2">
      <c r="A203" s="161"/>
      <c r="B203" s="168"/>
      <c r="C203" s="81"/>
      <c r="D203" s="81"/>
      <c r="E203" s="81"/>
      <c r="F203" s="81"/>
      <c r="G203" s="81"/>
      <c r="H203" s="81"/>
      <c r="I203" s="91">
        <v>366</v>
      </c>
      <c r="J203" s="92" t="s">
        <v>104</v>
      </c>
      <c r="K203" s="93">
        <f t="shared" ref="K203:S203" si="285">SUM(K211)</f>
        <v>8000</v>
      </c>
      <c r="L203" s="93">
        <f t="shared" si="285"/>
        <v>10000</v>
      </c>
      <c r="M203" s="93">
        <f t="shared" si="285"/>
        <v>10000</v>
      </c>
      <c r="N203" s="93">
        <f t="shared" si="285"/>
        <v>82000</v>
      </c>
      <c r="O203" s="93">
        <f t="shared" si="285"/>
        <v>82000</v>
      </c>
      <c r="P203" s="93">
        <f t="shared" si="285"/>
        <v>82000</v>
      </c>
      <c r="Q203" s="93">
        <f t="shared" si="285"/>
        <v>82000</v>
      </c>
      <c r="R203" s="93">
        <f t="shared" si="285"/>
        <v>37145.75</v>
      </c>
      <c r="S203" s="93">
        <f t="shared" si="285"/>
        <v>0</v>
      </c>
      <c r="T203" s="93">
        <f>SUM(T204:T211)</f>
        <v>13553.29</v>
      </c>
      <c r="U203" s="93">
        <f>SUM(U204:U211)</f>
        <v>0</v>
      </c>
      <c r="V203" s="93">
        <f>SUM(V204:V211)</f>
        <v>0</v>
      </c>
      <c r="W203" s="93">
        <f>SUM(W204:W211)</f>
        <v>30000</v>
      </c>
      <c r="X203" s="93">
        <f t="shared" ref="X203:AN203" si="286">SUM(X204:X207)</f>
        <v>46000</v>
      </c>
      <c r="Y203" s="93">
        <f t="shared" si="286"/>
        <v>34000</v>
      </c>
      <c r="Z203" s="93">
        <f t="shared" si="286"/>
        <v>49000</v>
      </c>
      <c r="AA203" s="93">
        <f t="shared" si="286"/>
        <v>48000</v>
      </c>
      <c r="AB203" s="93">
        <f t="shared" si="286"/>
        <v>40113.64</v>
      </c>
      <c r="AC203" s="93">
        <f t="shared" si="286"/>
        <v>48000</v>
      </c>
      <c r="AD203" s="93">
        <f t="shared" si="286"/>
        <v>36000</v>
      </c>
      <c r="AE203" s="93">
        <f t="shared" si="286"/>
        <v>0</v>
      </c>
      <c r="AF203" s="93">
        <f t="shared" si="286"/>
        <v>0</v>
      </c>
      <c r="AG203" s="93">
        <f t="shared" si="286"/>
        <v>36000</v>
      </c>
      <c r="AH203" s="93">
        <f t="shared" si="286"/>
        <v>16754.79</v>
      </c>
      <c r="AI203" s="93">
        <f t="shared" si="286"/>
        <v>36000</v>
      </c>
      <c r="AJ203" s="93">
        <f t="shared" si="286"/>
        <v>8051</v>
      </c>
      <c r="AK203" s="93">
        <f t="shared" si="286"/>
        <v>70000</v>
      </c>
      <c r="AL203" s="93">
        <f t="shared" si="286"/>
        <v>20000</v>
      </c>
      <c r="AM203" s="93">
        <f t="shared" si="286"/>
        <v>0</v>
      </c>
      <c r="AN203" s="93">
        <f t="shared" si="286"/>
        <v>90000</v>
      </c>
      <c r="AO203" s="83">
        <f t="shared" si="187"/>
        <v>11945.052757316344</v>
      </c>
      <c r="AP203" s="93">
        <f>SUM(AP204:AP207)</f>
        <v>90000</v>
      </c>
      <c r="AQ203" s="93"/>
      <c r="AR203" s="83">
        <f t="shared" si="188"/>
        <v>11945.052757316344</v>
      </c>
      <c r="AS203" s="83"/>
      <c r="AT203" s="83">
        <f>SUM(AT204:AT207)</f>
        <v>8575.4699999999993</v>
      </c>
      <c r="AU203" s="83">
        <f>SUM(AU204:AU207)</f>
        <v>1500</v>
      </c>
      <c r="AV203" s="83">
        <f>SUM(AV204:AV207)</f>
        <v>0</v>
      </c>
      <c r="AW203" s="83">
        <f t="shared" si="280"/>
        <v>13445.052757316344</v>
      </c>
      <c r="AX203" s="15"/>
      <c r="AY203" s="15"/>
      <c r="AZ203" s="15"/>
      <c r="BA203" s="15"/>
      <c r="BB203" s="15"/>
      <c r="BC203" s="15"/>
      <c r="BD203" s="15">
        <f t="shared" si="192"/>
        <v>0</v>
      </c>
      <c r="BE203" s="15">
        <f t="shared" si="193"/>
        <v>13445.052757316344</v>
      </c>
      <c r="BF203" s="15">
        <f t="shared" si="194"/>
        <v>0</v>
      </c>
      <c r="BG203" s="15">
        <f>SUM(BG204:BG207)</f>
        <v>11721.83</v>
      </c>
      <c r="BH203" s="15">
        <f>SUM(BH204:BH207)</f>
        <v>8500</v>
      </c>
      <c r="BI203" s="15">
        <f t="shared" ref="BI203:BN203" si="287">SUM(BI204:BI207)</f>
        <v>7359.88</v>
      </c>
      <c r="BJ203" s="15">
        <f t="shared" si="287"/>
        <v>0</v>
      </c>
      <c r="BK203" s="15">
        <f t="shared" si="287"/>
        <v>0</v>
      </c>
      <c r="BL203" s="15">
        <f t="shared" si="287"/>
        <v>8500</v>
      </c>
      <c r="BM203" s="15">
        <f t="shared" si="287"/>
        <v>0</v>
      </c>
      <c r="BN203" s="15">
        <f t="shared" si="287"/>
        <v>17000</v>
      </c>
    </row>
    <row r="204" spans="1:67" x14ac:dyDescent="0.2">
      <c r="A204" s="161"/>
      <c r="B204" s="168"/>
      <c r="C204" s="81"/>
      <c r="D204" s="81"/>
      <c r="E204" s="81"/>
      <c r="F204" s="81"/>
      <c r="G204" s="81"/>
      <c r="H204" s="81"/>
      <c r="I204" s="91">
        <v>36611</v>
      </c>
      <c r="J204" s="92" t="s">
        <v>404</v>
      </c>
      <c r="K204" s="93">
        <v>8000</v>
      </c>
      <c r="L204" s="93">
        <v>10000</v>
      </c>
      <c r="M204" s="93">
        <v>10000</v>
      </c>
      <c r="N204" s="93">
        <v>82000</v>
      </c>
      <c r="O204" s="93">
        <v>82000</v>
      </c>
      <c r="P204" s="93">
        <v>82000</v>
      </c>
      <c r="Q204" s="93">
        <v>82000</v>
      </c>
      <c r="R204" s="93">
        <v>37145.75</v>
      </c>
      <c r="S204" s="93"/>
      <c r="T204" s="93">
        <v>13553.29</v>
      </c>
      <c r="U204" s="93"/>
      <c r="V204" s="83">
        <f t="shared" ref="V204" si="288">S204/P204*100</f>
        <v>0</v>
      </c>
      <c r="W204" s="93">
        <v>15000</v>
      </c>
      <c r="X204" s="93">
        <v>16000</v>
      </c>
      <c r="Y204" s="93">
        <v>20000</v>
      </c>
      <c r="Z204" s="93">
        <v>20000</v>
      </c>
      <c r="AA204" s="93">
        <v>20000</v>
      </c>
      <c r="AB204" s="93">
        <v>18888.64</v>
      </c>
      <c r="AC204" s="93">
        <v>20000</v>
      </c>
      <c r="AD204" s="93">
        <v>20000</v>
      </c>
      <c r="AE204" s="93"/>
      <c r="AF204" s="93"/>
      <c r="AG204" s="96">
        <v>20000</v>
      </c>
      <c r="AH204" s="93">
        <v>16754.79</v>
      </c>
      <c r="AI204" s="93">
        <v>20000</v>
      </c>
      <c r="AJ204" s="15">
        <v>7051</v>
      </c>
      <c r="AK204" s="93">
        <v>10000</v>
      </c>
      <c r="AL204" s="93"/>
      <c r="AM204" s="93"/>
      <c r="AN204" s="15">
        <f t="shared" si="228"/>
        <v>10000</v>
      </c>
      <c r="AO204" s="83">
        <f t="shared" si="187"/>
        <v>1327.2280841462605</v>
      </c>
      <c r="AP204" s="15">
        <v>10000</v>
      </c>
      <c r="AQ204" s="15"/>
      <c r="AR204" s="83">
        <f t="shared" si="188"/>
        <v>1327.2280841462605</v>
      </c>
      <c r="AS204" s="83">
        <v>1363.61</v>
      </c>
      <c r="AT204" s="83">
        <v>1363.61</v>
      </c>
      <c r="AU204" s="83"/>
      <c r="AV204" s="83"/>
      <c r="AW204" s="83">
        <f t="shared" si="280"/>
        <v>1327.2280841462605</v>
      </c>
      <c r="AX204" s="15"/>
      <c r="AY204" s="15"/>
      <c r="AZ204" s="15">
        <v>1327.23</v>
      </c>
      <c r="BA204" s="15"/>
      <c r="BB204" s="15"/>
      <c r="BC204" s="15"/>
      <c r="BD204" s="15">
        <f t="shared" si="192"/>
        <v>1327.23</v>
      </c>
      <c r="BE204" s="15">
        <f t="shared" si="193"/>
        <v>-1.9158537395469466E-3</v>
      </c>
      <c r="BF204" s="15">
        <f t="shared" si="194"/>
        <v>-1327.23</v>
      </c>
      <c r="BG204" s="15">
        <v>4509.97</v>
      </c>
      <c r="BH204" s="15">
        <v>1500</v>
      </c>
      <c r="BI204" s="15">
        <v>1110</v>
      </c>
      <c r="BJ204" s="15"/>
      <c r="BK204" s="15"/>
      <c r="BL204" s="15">
        <v>1500</v>
      </c>
      <c r="BM204" s="15"/>
      <c r="BN204" s="133">
        <f t="shared" si="278"/>
        <v>3000</v>
      </c>
      <c r="BO204" s="5">
        <v>3912.5</v>
      </c>
    </row>
    <row r="205" spans="1:67" x14ac:dyDescent="0.2">
      <c r="A205" s="161"/>
      <c r="B205" s="168"/>
      <c r="C205" s="81"/>
      <c r="D205" s="81"/>
      <c r="E205" s="81"/>
      <c r="F205" s="81"/>
      <c r="G205" s="81"/>
      <c r="H205" s="81"/>
      <c r="I205" s="91">
        <v>36611</v>
      </c>
      <c r="J205" s="92" t="s">
        <v>408</v>
      </c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8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6"/>
      <c r="AH205" s="93"/>
      <c r="AI205" s="93"/>
      <c r="AJ205" s="15"/>
      <c r="AK205" s="93">
        <v>28000</v>
      </c>
      <c r="AL205" s="93">
        <v>7000</v>
      </c>
      <c r="AM205" s="93"/>
      <c r="AN205" s="15">
        <f t="shared" si="228"/>
        <v>35000</v>
      </c>
      <c r="AO205" s="83">
        <f t="shared" si="187"/>
        <v>4645.298294511912</v>
      </c>
      <c r="AP205" s="15">
        <v>30000</v>
      </c>
      <c r="AQ205" s="15"/>
      <c r="AR205" s="83">
        <f t="shared" si="188"/>
        <v>3981.6842524387812</v>
      </c>
      <c r="AS205" s="83">
        <v>536.86</v>
      </c>
      <c r="AT205" s="83">
        <v>536.86</v>
      </c>
      <c r="AU205" s="83"/>
      <c r="AV205" s="83"/>
      <c r="AW205" s="83">
        <f t="shared" si="280"/>
        <v>3981.6842524387812</v>
      </c>
      <c r="AX205" s="15"/>
      <c r="AY205" s="15"/>
      <c r="AZ205" s="15">
        <v>3981.68</v>
      </c>
      <c r="BA205" s="15"/>
      <c r="BB205" s="15"/>
      <c r="BC205" s="15"/>
      <c r="BD205" s="15">
        <f t="shared" si="192"/>
        <v>3981.68</v>
      </c>
      <c r="BE205" s="15">
        <f t="shared" si="193"/>
        <v>4.2524387813500653E-3</v>
      </c>
      <c r="BF205" s="15">
        <f t="shared" si="194"/>
        <v>-3981.68</v>
      </c>
      <c r="BG205" s="15"/>
      <c r="BH205" s="15">
        <v>0</v>
      </c>
      <c r="BI205" s="15">
        <v>2409.38</v>
      </c>
      <c r="BJ205" s="15"/>
      <c r="BK205" s="15"/>
      <c r="BL205" s="15"/>
      <c r="BM205" s="15"/>
      <c r="BN205" s="133">
        <f t="shared" si="278"/>
        <v>0</v>
      </c>
      <c r="BO205" s="55"/>
    </row>
    <row r="206" spans="1:67" x14ac:dyDescent="0.2">
      <c r="A206" s="161"/>
      <c r="B206" s="168"/>
      <c r="C206" s="81"/>
      <c r="D206" s="81"/>
      <c r="E206" s="81"/>
      <c r="F206" s="81"/>
      <c r="G206" s="81"/>
      <c r="H206" s="81"/>
      <c r="I206" s="91"/>
      <c r="J206" s="92" t="s">
        <v>429</v>
      </c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8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6"/>
      <c r="AH206" s="93"/>
      <c r="AI206" s="93"/>
      <c r="AJ206" s="15"/>
      <c r="AK206" s="93"/>
      <c r="AL206" s="93"/>
      <c r="AM206" s="93"/>
      <c r="AN206" s="15"/>
      <c r="AO206" s="83">
        <f t="shared" si="187"/>
        <v>0</v>
      </c>
      <c r="AP206" s="15">
        <v>10000</v>
      </c>
      <c r="AQ206" s="15"/>
      <c r="AR206" s="83">
        <f t="shared" si="188"/>
        <v>1327.2280841462605</v>
      </c>
      <c r="AS206" s="83"/>
      <c r="AT206" s="83"/>
      <c r="AU206" s="83"/>
      <c r="AV206" s="83"/>
      <c r="AW206" s="83">
        <f t="shared" si="280"/>
        <v>1327.2280841462605</v>
      </c>
      <c r="AX206" s="15"/>
      <c r="AY206" s="15"/>
      <c r="AZ206" s="15">
        <v>1327.23</v>
      </c>
      <c r="BA206" s="15"/>
      <c r="BB206" s="15"/>
      <c r="BC206" s="15"/>
      <c r="BD206" s="15">
        <f t="shared" si="192"/>
        <v>1327.23</v>
      </c>
      <c r="BE206" s="15">
        <f t="shared" si="193"/>
        <v>-1.9158537395469466E-3</v>
      </c>
      <c r="BF206" s="15">
        <f t="shared" si="194"/>
        <v>-1327.23</v>
      </c>
      <c r="BG206" s="15">
        <v>536.86</v>
      </c>
      <c r="BH206" s="15">
        <v>0</v>
      </c>
      <c r="BI206" s="15"/>
      <c r="BJ206" s="15"/>
      <c r="BK206" s="15"/>
      <c r="BL206" s="15"/>
      <c r="BM206" s="15"/>
      <c r="BN206" s="133">
        <f t="shared" si="278"/>
        <v>0</v>
      </c>
    </row>
    <row r="207" spans="1:67" x14ac:dyDescent="0.2">
      <c r="A207" s="161"/>
      <c r="B207" s="168"/>
      <c r="C207" s="81"/>
      <c r="D207" s="81"/>
      <c r="E207" s="81"/>
      <c r="F207" s="81"/>
      <c r="G207" s="81"/>
      <c r="H207" s="81"/>
      <c r="I207" s="91">
        <v>36611</v>
      </c>
      <c r="J207" s="92" t="s">
        <v>278</v>
      </c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83"/>
      <c r="W207" s="93"/>
      <c r="X207" s="93">
        <v>30000</v>
      </c>
      <c r="Y207" s="93">
        <v>14000</v>
      </c>
      <c r="Z207" s="93">
        <v>29000</v>
      </c>
      <c r="AA207" s="93">
        <v>28000</v>
      </c>
      <c r="AB207" s="93">
        <v>21225</v>
      </c>
      <c r="AC207" s="93">
        <v>28000</v>
      </c>
      <c r="AD207" s="93">
        <v>16000</v>
      </c>
      <c r="AE207" s="93"/>
      <c r="AF207" s="93"/>
      <c r="AG207" s="96">
        <f t="shared" ref="AG207" si="289">SUM(AD207+AE207-AF207)</f>
        <v>16000</v>
      </c>
      <c r="AH207" s="93"/>
      <c r="AI207" s="93">
        <v>16000</v>
      </c>
      <c r="AJ207" s="15">
        <v>1000</v>
      </c>
      <c r="AK207" s="93">
        <v>32000</v>
      </c>
      <c r="AL207" s="93">
        <v>13000</v>
      </c>
      <c r="AM207" s="93"/>
      <c r="AN207" s="15">
        <f t="shared" si="228"/>
        <v>45000</v>
      </c>
      <c r="AO207" s="83">
        <f t="shared" si="187"/>
        <v>5972.5263786581718</v>
      </c>
      <c r="AP207" s="15">
        <v>40000</v>
      </c>
      <c r="AQ207" s="15"/>
      <c r="AR207" s="83">
        <f t="shared" si="188"/>
        <v>5308.9123365850419</v>
      </c>
      <c r="AS207" s="83">
        <v>6675</v>
      </c>
      <c r="AT207" s="83">
        <v>6675</v>
      </c>
      <c r="AU207" s="83">
        <v>1500</v>
      </c>
      <c r="AV207" s="83"/>
      <c r="AW207" s="83">
        <f t="shared" si="280"/>
        <v>6808.9123365850419</v>
      </c>
      <c r="AX207" s="15"/>
      <c r="AY207" s="15"/>
      <c r="AZ207" s="15">
        <v>6808.91</v>
      </c>
      <c r="BA207" s="15"/>
      <c r="BB207" s="15"/>
      <c r="BC207" s="15"/>
      <c r="BD207" s="15">
        <f t="shared" si="192"/>
        <v>6808.91</v>
      </c>
      <c r="BE207" s="15">
        <f t="shared" si="193"/>
        <v>2.3365850420304923E-3</v>
      </c>
      <c r="BF207" s="15">
        <f t="shared" si="194"/>
        <v>-6808.91</v>
      </c>
      <c r="BG207" s="15">
        <v>6675</v>
      </c>
      <c r="BH207" s="15">
        <v>7000</v>
      </c>
      <c r="BI207" s="15">
        <v>3840.5</v>
      </c>
      <c r="BJ207" s="15"/>
      <c r="BK207" s="15"/>
      <c r="BL207" s="15">
        <v>7000</v>
      </c>
      <c r="BM207" s="15"/>
      <c r="BN207" s="133">
        <f t="shared" si="278"/>
        <v>14000</v>
      </c>
      <c r="BO207" s="5">
        <v>5165.5</v>
      </c>
    </row>
    <row r="208" spans="1:67" x14ac:dyDescent="0.2">
      <c r="A208" s="162"/>
      <c r="B208" s="170" t="s">
        <v>475</v>
      </c>
      <c r="C208" s="94"/>
      <c r="D208" s="94"/>
      <c r="E208" s="94"/>
      <c r="F208" s="94"/>
      <c r="G208" s="94"/>
      <c r="H208" s="94"/>
      <c r="I208" s="82">
        <v>37</v>
      </c>
      <c r="J208" s="38" t="s">
        <v>75</v>
      </c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>
        <f>SUM(X209)</f>
        <v>30000</v>
      </c>
      <c r="Y208" s="83">
        <f t="shared" ref="Y208:Z208" si="290">SUM(Y209)</f>
        <v>35500</v>
      </c>
      <c r="Z208" s="83">
        <f t="shared" si="290"/>
        <v>20500</v>
      </c>
      <c r="AA208" s="83">
        <f>SUM(AA209)</f>
        <v>21000</v>
      </c>
      <c r="AB208" s="83">
        <f t="shared" ref="AB208" si="291">SUM(AB209)</f>
        <v>0</v>
      </c>
      <c r="AC208" s="83">
        <f>SUM(AC209)</f>
        <v>21000</v>
      </c>
      <c r="AD208" s="83">
        <f>SUM(AD209)</f>
        <v>21000</v>
      </c>
      <c r="AE208" s="83">
        <f t="shared" ref="AE208:AH208" si="292">SUM(AE209)</f>
        <v>0</v>
      </c>
      <c r="AF208" s="83">
        <f t="shared" si="292"/>
        <v>0</v>
      </c>
      <c r="AG208" s="83">
        <f t="shared" si="292"/>
        <v>37000</v>
      </c>
      <c r="AH208" s="83">
        <f t="shared" si="292"/>
        <v>32468.11</v>
      </c>
      <c r="AI208" s="83">
        <f>SUM(AI209)</f>
        <v>36000</v>
      </c>
      <c r="AJ208" s="83">
        <f>SUM(AJ209)</f>
        <v>0</v>
      </c>
      <c r="AK208" s="83">
        <f>SUM(AK209)</f>
        <v>30000</v>
      </c>
      <c r="AL208" s="83">
        <f t="shared" ref="AL208:AP208" si="293">SUM(AL209)</f>
        <v>8500</v>
      </c>
      <c r="AM208" s="83">
        <f t="shared" si="293"/>
        <v>0</v>
      </c>
      <c r="AN208" s="83">
        <f t="shared" si="293"/>
        <v>38500</v>
      </c>
      <c r="AO208" s="83">
        <f t="shared" si="187"/>
        <v>5109.8281239631024</v>
      </c>
      <c r="AP208" s="83">
        <f t="shared" si="293"/>
        <v>43500</v>
      </c>
      <c r="AQ208" s="83"/>
      <c r="AR208" s="83">
        <f t="shared" si="188"/>
        <v>5773.4421660362332</v>
      </c>
      <c r="AS208" s="83"/>
      <c r="AT208" s="83">
        <f t="shared" ref="AT208:AV208" si="294">SUM(AT209)</f>
        <v>281.97000000000003</v>
      </c>
      <c r="AU208" s="83">
        <f t="shared" si="294"/>
        <v>500</v>
      </c>
      <c r="AV208" s="83">
        <f t="shared" si="294"/>
        <v>0</v>
      </c>
      <c r="AW208" s="83">
        <f t="shared" si="280"/>
        <v>6273.4421660362332</v>
      </c>
      <c r="AX208" s="15"/>
      <c r="AY208" s="15"/>
      <c r="AZ208" s="15"/>
      <c r="BA208" s="15"/>
      <c r="BB208" s="15"/>
      <c r="BC208" s="15"/>
      <c r="BD208" s="15">
        <f t="shared" si="192"/>
        <v>0</v>
      </c>
      <c r="BE208" s="15">
        <f t="shared" si="193"/>
        <v>6273.4421660362332</v>
      </c>
      <c r="BF208" s="15">
        <f t="shared" si="194"/>
        <v>0</v>
      </c>
      <c r="BG208" s="15">
        <f>SUM(BG209)</f>
        <v>3011.9700000000003</v>
      </c>
      <c r="BH208" s="15">
        <f>SUM(BH209)</f>
        <v>3500</v>
      </c>
      <c r="BI208" s="15">
        <f t="shared" ref="BI208:BN208" si="295">SUM(BI209)</f>
        <v>0</v>
      </c>
      <c r="BJ208" s="15">
        <f t="shared" si="295"/>
        <v>0</v>
      </c>
      <c r="BK208" s="15">
        <f t="shared" si="295"/>
        <v>0</v>
      </c>
      <c r="BL208" s="15">
        <f t="shared" si="295"/>
        <v>3500</v>
      </c>
      <c r="BM208" s="15">
        <f t="shared" si="295"/>
        <v>1200</v>
      </c>
      <c r="BN208" s="15">
        <f t="shared" si="295"/>
        <v>5800</v>
      </c>
    </row>
    <row r="209" spans="1:67" x14ac:dyDescent="0.2">
      <c r="A209" s="161"/>
      <c r="B209" s="168"/>
      <c r="C209" s="81"/>
      <c r="D209" s="81"/>
      <c r="E209" s="81"/>
      <c r="F209" s="81"/>
      <c r="G209" s="81"/>
      <c r="H209" s="81"/>
      <c r="I209" s="91">
        <v>372</v>
      </c>
      <c r="J209" s="92" t="s">
        <v>143</v>
      </c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83"/>
      <c r="W209" s="93"/>
      <c r="X209" s="93">
        <f>SUM(X210:X211)</f>
        <v>30000</v>
      </c>
      <c r="Y209" s="93">
        <f t="shared" ref="Y209:Z209" si="296">SUM(Y210:Y211)</f>
        <v>35500</v>
      </c>
      <c r="Z209" s="93">
        <f t="shared" si="296"/>
        <v>20500</v>
      </c>
      <c r="AA209" s="93">
        <f>SUM(AA210:AA211)</f>
        <v>21000</v>
      </c>
      <c r="AB209" s="93">
        <f t="shared" ref="AB209" si="297">SUM(AB210:AB211)</f>
        <v>0</v>
      </c>
      <c r="AC209" s="93">
        <f>SUM(AC210:AC211)</f>
        <v>21000</v>
      </c>
      <c r="AD209" s="93">
        <f>SUM(AD210:AD211)</f>
        <v>21000</v>
      </c>
      <c r="AE209" s="93"/>
      <c r="AF209" s="93"/>
      <c r="AG209" s="96">
        <f>SUM(AG210:AG213)</f>
        <v>37000</v>
      </c>
      <c r="AH209" s="96">
        <f t="shared" ref="AH209:AP209" si="298">SUM(AH210:AH213)</f>
        <v>32468.11</v>
      </c>
      <c r="AI209" s="96">
        <f t="shared" si="298"/>
        <v>36000</v>
      </c>
      <c r="AJ209" s="96">
        <f t="shared" si="298"/>
        <v>0</v>
      </c>
      <c r="AK209" s="96">
        <v>30000</v>
      </c>
      <c r="AL209" s="96">
        <f t="shared" si="298"/>
        <v>8500</v>
      </c>
      <c r="AM209" s="96">
        <f t="shared" si="298"/>
        <v>0</v>
      </c>
      <c r="AN209" s="96">
        <f t="shared" si="298"/>
        <v>38500</v>
      </c>
      <c r="AO209" s="83">
        <f t="shared" si="187"/>
        <v>5109.8281239631024</v>
      </c>
      <c r="AP209" s="96">
        <f t="shared" si="298"/>
        <v>43500</v>
      </c>
      <c r="AQ209" s="96"/>
      <c r="AR209" s="83">
        <f t="shared" si="188"/>
        <v>5773.4421660362332</v>
      </c>
      <c r="AS209" s="83"/>
      <c r="AT209" s="83">
        <f t="shared" ref="AT209" si="299">SUM(AT210:AT213)</f>
        <v>281.97000000000003</v>
      </c>
      <c r="AU209" s="83">
        <f t="shared" ref="AU209:AV209" si="300">SUM(AU210:AU213)</f>
        <v>500</v>
      </c>
      <c r="AV209" s="83">
        <f t="shared" si="300"/>
        <v>0</v>
      </c>
      <c r="AW209" s="83">
        <f t="shared" si="280"/>
        <v>6273.4421660362332</v>
      </c>
      <c r="AX209" s="15"/>
      <c r="AY209" s="15"/>
      <c r="AZ209" s="15"/>
      <c r="BA209" s="15"/>
      <c r="BB209" s="15"/>
      <c r="BC209" s="15"/>
      <c r="BD209" s="15">
        <f t="shared" si="192"/>
        <v>0</v>
      </c>
      <c r="BE209" s="15">
        <f t="shared" si="193"/>
        <v>6273.4421660362332</v>
      </c>
      <c r="BF209" s="15">
        <f t="shared" si="194"/>
        <v>0</v>
      </c>
      <c r="BG209" s="15">
        <f>SUM(BG210:BG213)</f>
        <v>3011.9700000000003</v>
      </c>
      <c r="BH209" s="15">
        <f>SUM(BH210:BH213)</f>
        <v>3500</v>
      </c>
      <c r="BI209" s="15">
        <f t="shared" ref="BI209:BN209" si="301">SUM(BI210:BI213)</f>
        <v>0</v>
      </c>
      <c r="BJ209" s="15">
        <f t="shared" si="301"/>
        <v>0</v>
      </c>
      <c r="BK209" s="15">
        <f t="shared" si="301"/>
        <v>0</v>
      </c>
      <c r="BL209" s="15">
        <f t="shared" si="301"/>
        <v>3500</v>
      </c>
      <c r="BM209" s="15">
        <f t="shared" si="301"/>
        <v>1200</v>
      </c>
      <c r="BN209" s="15">
        <f t="shared" si="301"/>
        <v>5800</v>
      </c>
    </row>
    <row r="210" spans="1:67" x14ac:dyDescent="0.2">
      <c r="A210" s="161"/>
      <c r="B210" s="168"/>
      <c r="C210" s="81"/>
      <c r="D210" s="81"/>
      <c r="E210" s="81"/>
      <c r="F210" s="81"/>
      <c r="G210" s="81"/>
      <c r="H210" s="81"/>
      <c r="I210" s="91">
        <v>37221</v>
      </c>
      <c r="J210" s="92" t="s">
        <v>248</v>
      </c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>
        <v>10000</v>
      </c>
      <c r="X210" s="93">
        <v>25000</v>
      </c>
      <c r="Y210" s="93">
        <v>30000</v>
      </c>
      <c r="Z210" s="93">
        <v>15000</v>
      </c>
      <c r="AA210" s="93">
        <v>15000</v>
      </c>
      <c r="AB210" s="93"/>
      <c r="AC210" s="93">
        <v>15000</v>
      </c>
      <c r="AD210" s="93">
        <v>15000</v>
      </c>
      <c r="AE210" s="93"/>
      <c r="AF210" s="93"/>
      <c r="AG210" s="96">
        <f t="shared" ref="AG210:AG213" si="302">SUM(AD210+AE210-AF210)</f>
        <v>15000</v>
      </c>
      <c r="AH210" s="93">
        <v>16468.11</v>
      </c>
      <c r="AI210" s="93">
        <v>14000</v>
      </c>
      <c r="AJ210" s="15">
        <v>0</v>
      </c>
      <c r="AK210" s="93">
        <v>14000</v>
      </c>
      <c r="AL210" s="93"/>
      <c r="AM210" s="93"/>
      <c r="AN210" s="15">
        <f t="shared" si="228"/>
        <v>14000</v>
      </c>
      <c r="AO210" s="83">
        <f t="shared" si="187"/>
        <v>1858.1193178047647</v>
      </c>
      <c r="AP210" s="15">
        <v>15000</v>
      </c>
      <c r="AQ210" s="15"/>
      <c r="AR210" s="83">
        <f t="shared" si="188"/>
        <v>1990.8421262193906</v>
      </c>
      <c r="AS210" s="83">
        <v>50.97</v>
      </c>
      <c r="AT210" s="83">
        <v>50.97</v>
      </c>
      <c r="AU210" s="83"/>
      <c r="AV210" s="83"/>
      <c r="AW210" s="83">
        <f t="shared" si="280"/>
        <v>1990.8421262193906</v>
      </c>
      <c r="AX210" s="15"/>
      <c r="AY210" s="15">
        <v>1990.84</v>
      </c>
      <c r="AZ210" s="15"/>
      <c r="BA210" s="15"/>
      <c r="BB210" s="15"/>
      <c r="BC210" s="15"/>
      <c r="BD210" s="15">
        <f t="shared" si="192"/>
        <v>1990.84</v>
      </c>
      <c r="BE210" s="15">
        <f t="shared" si="193"/>
        <v>2.1262193906750326E-3</v>
      </c>
      <c r="BF210" s="15">
        <f t="shared" si="194"/>
        <v>-1990.84</v>
      </c>
      <c r="BG210" s="15">
        <v>50.97</v>
      </c>
      <c r="BH210" s="15">
        <v>0</v>
      </c>
      <c r="BI210" s="15"/>
      <c r="BJ210" s="15"/>
      <c r="BK210" s="15"/>
      <c r="BL210" s="15"/>
      <c r="BM210" s="15"/>
      <c r="BN210" s="133">
        <f t="shared" si="278"/>
        <v>0</v>
      </c>
    </row>
    <row r="211" spans="1:67" x14ac:dyDescent="0.2">
      <c r="A211" s="161"/>
      <c r="B211" s="168"/>
      <c r="C211" s="81"/>
      <c r="D211" s="81"/>
      <c r="E211" s="81"/>
      <c r="F211" s="81"/>
      <c r="G211" s="81"/>
      <c r="H211" s="81"/>
      <c r="I211" s="91">
        <v>37221</v>
      </c>
      <c r="J211" s="92" t="s">
        <v>249</v>
      </c>
      <c r="K211" s="93">
        <v>8000</v>
      </c>
      <c r="L211" s="93">
        <v>10000</v>
      </c>
      <c r="M211" s="93">
        <v>10000</v>
      </c>
      <c r="N211" s="93">
        <v>82000</v>
      </c>
      <c r="O211" s="93">
        <v>82000</v>
      </c>
      <c r="P211" s="93">
        <v>82000</v>
      </c>
      <c r="Q211" s="93">
        <v>82000</v>
      </c>
      <c r="R211" s="93">
        <v>37145.75</v>
      </c>
      <c r="S211" s="93"/>
      <c r="T211" s="93"/>
      <c r="U211" s="93"/>
      <c r="V211" s="83">
        <f t="shared" ref="V211" si="303">S211/P211*100</f>
        <v>0</v>
      </c>
      <c r="W211" s="93">
        <v>5000</v>
      </c>
      <c r="X211" s="93">
        <v>5000</v>
      </c>
      <c r="Y211" s="93">
        <v>5500</v>
      </c>
      <c r="Z211" s="93">
        <v>5500</v>
      </c>
      <c r="AA211" s="93">
        <v>6000</v>
      </c>
      <c r="AB211" s="93"/>
      <c r="AC211" s="93">
        <v>6000</v>
      </c>
      <c r="AD211" s="93">
        <v>6000</v>
      </c>
      <c r="AE211" s="93"/>
      <c r="AF211" s="93"/>
      <c r="AG211" s="96">
        <f t="shared" si="302"/>
        <v>6000</v>
      </c>
      <c r="AH211" s="93">
        <v>0</v>
      </c>
      <c r="AI211" s="93">
        <v>6000</v>
      </c>
      <c r="AJ211" s="15">
        <v>0</v>
      </c>
      <c r="AK211" s="93">
        <v>0</v>
      </c>
      <c r="AL211" s="93">
        <v>8500</v>
      </c>
      <c r="AM211" s="93"/>
      <c r="AN211" s="15">
        <f t="shared" si="228"/>
        <v>8500</v>
      </c>
      <c r="AO211" s="83">
        <f t="shared" si="187"/>
        <v>1128.1438715243214</v>
      </c>
      <c r="AP211" s="15">
        <v>8500</v>
      </c>
      <c r="AQ211" s="15"/>
      <c r="AR211" s="83">
        <f t="shared" si="188"/>
        <v>1128.1438715243214</v>
      </c>
      <c r="AS211" s="83"/>
      <c r="AT211" s="83"/>
      <c r="AU211" s="83"/>
      <c r="AV211" s="83"/>
      <c r="AW211" s="83">
        <f t="shared" si="280"/>
        <v>1128.1438715243214</v>
      </c>
      <c r="AX211" s="15">
        <v>1128.1400000000001</v>
      </c>
      <c r="AY211" s="15"/>
      <c r="AZ211" s="15"/>
      <c r="BA211" s="15"/>
      <c r="BB211" s="15"/>
      <c r="BC211" s="15"/>
      <c r="BD211" s="15">
        <f t="shared" si="192"/>
        <v>1128.1400000000001</v>
      </c>
      <c r="BE211" s="15">
        <f t="shared" si="193"/>
        <v>3.8715243213118811E-3</v>
      </c>
      <c r="BF211" s="15">
        <f t="shared" si="194"/>
        <v>-1128.1400000000001</v>
      </c>
      <c r="BG211" s="15"/>
      <c r="BH211" s="15">
        <v>1200</v>
      </c>
      <c r="BI211" s="15"/>
      <c r="BJ211" s="15"/>
      <c r="BK211" s="15"/>
      <c r="BL211" s="15">
        <v>1200</v>
      </c>
      <c r="BM211" s="15">
        <v>1200</v>
      </c>
      <c r="BN211" s="133">
        <f t="shared" si="278"/>
        <v>1200</v>
      </c>
    </row>
    <row r="212" spans="1:67" x14ac:dyDescent="0.2">
      <c r="A212" s="161"/>
      <c r="B212" s="168"/>
      <c r="C212" s="81"/>
      <c r="D212" s="81"/>
      <c r="E212" s="81"/>
      <c r="F212" s="81"/>
      <c r="G212" s="81"/>
      <c r="H212" s="81"/>
      <c r="I212" s="91">
        <v>37229</v>
      </c>
      <c r="J212" s="92" t="s">
        <v>462</v>
      </c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8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6"/>
      <c r="AH212" s="93"/>
      <c r="AI212" s="93"/>
      <c r="AJ212" s="15"/>
      <c r="AK212" s="93"/>
      <c r="AL212" s="93"/>
      <c r="AM212" s="93"/>
      <c r="AN212" s="15"/>
      <c r="AO212" s="83"/>
      <c r="AP212" s="15"/>
      <c r="AQ212" s="15"/>
      <c r="AR212" s="83"/>
      <c r="AS212" s="83">
        <v>231</v>
      </c>
      <c r="AT212" s="83">
        <v>231</v>
      </c>
      <c r="AU212" s="83">
        <v>500</v>
      </c>
      <c r="AV212" s="83"/>
      <c r="AW212" s="83">
        <f t="shared" si="280"/>
        <v>500</v>
      </c>
      <c r="AX212" s="15"/>
      <c r="AY212" s="15"/>
      <c r="AZ212" s="15"/>
      <c r="BA212" s="15"/>
      <c r="BB212" s="15"/>
      <c r="BC212" s="15">
        <v>500</v>
      </c>
      <c r="BD212" s="15">
        <f t="shared" si="192"/>
        <v>500</v>
      </c>
      <c r="BE212" s="15">
        <f t="shared" si="193"/>
        <v>0</v>
      </c>
      <c r="BF212" s="15">
        <f t="shared" si="194"/>
        <v>-500</v>
      </c>
      <c r="BG212" s="15">
        <v>231</v>
      </c>
      <c r="BH212" s="15">
        <v>0</v>
      </c>
      <c r="BI212" s="15"/>
      <c r="BJ212" s="15"/>
      <c r="BK212" s="15"/>
      <c r="BL212" s="15"/>
      <c r="BM212" s="15"/>
      <c r="BN212" s="133">
        <f t="shared" si="278"/>
        <v>0</v>
      </c>
    </row>
    <row r="213" spans="1:67" x14ac:dyDescent="0.2">
      <c r="A213" s="161"/>
      <c r="B213" s="168"/>
      <c r="C213" s="81"/>
      <c r="D213" s="81"/>
      <c r="E213" s="81"/>
      <c r="F213" s="81"/>
      <c r="G213" s="81"/>
      <c r="H213" s="81"/>
      <c r="I213" s="91">
        <v>37229</v>
      </c>
      <c r="J213" s="92" t="s">
        <v>363</v>
      </c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83"/>
      <c r="W213" s="93"/>
      <c r="X213" s="93"/>
      <c r="Y213" s="93"/>
      <c r="Z213" s="93"/>
      <c r="AA213" s="93"/>
      <c r="AB213" s="93"/>
      <c r="AC213" s="93"/>
      <c r="AD213" s="93">
        <v>16000</v>
      </c>
      <c r="AE213" s="93"/>
      <c r="AF213" s="93"/>
      <c r="AG213" s="96">
        <f t="shared" si="302"/>
        <v>16000</v>
      </c>
      <c r="AH213" s="93">
        <v>16000</v>
      </c>
      <c r="AI213" s="93">
        <v>16000</v>
      </c>
      <c r="AJ213" s="15">
        <v>0</v>
      </c>
      <c r="AK213" s="93">
        <v>16000</v>
      </c>
      <c r="AL213" s="93"/>
      <c r="AM213" s="93"/>
      <c r="AN213" s="15">
        <f t="shared" si="228"/>
        <v>16000</v>
      </c>
      <c r="AO213" s="83">
        <f t="shared" si="187"/>
        <v>2123.5649346340169</v>
      </c>
      <c r="AP213" s="15">
        <v>20000</v>
      </c>
      <c r="AQ213" s="15"/>
      <c r="AR213" s="83">
        <f t="shared" si="188"/>
        <v>2654.4561682925209</v>
      </c>
      <c r="AS213" s="83"/>
      <c r="AT213" s="83"/>
      <c r="AU213" s="83"/>
      <c r="AV213" s="83"/>
      <c r="AW213" s="83">
        <f t="shared" si="280"/>
        <v>2654.4561682925209</v>
      </c>
      <c r="AX213" s="15"/>
      <c r="AY213" s="15">
        <v>2654.46</v>
      </c>
      <c r="AZ213" s="15"/>
      <c r="BA213" s="15"/>
      <c r="BB213" s="15"/>
      <c r="BC213" s="15"/>
      <c r="BD213" s="15">
        <f t="shared" si="192"/>
        <v>2654.46</v>
      </c>
      <c r="BE213" s="15">
        <f t="shared" si="193"/>
        <v>-3.8317074790938932E-3</v>
      </c>
      <c r="BF213" s="15">
        <f t="shared" si="194"/>
        <v>-2654.46</v>
      </c>
      <c r="BG213" s="15">
        <v>2730</v>
      </c>
      <c r="BH213" s="15">
        <v>2300</v>
      </c>
      <c r="BI213" s="15"/>
      <c r="BJ213" s="15"/>
      <c r="BK213" s="15"/>
      <c r="BL213" s="15">
        <v>2300</v>
      </c>
      <c r="BM213" s="15"/>
      <c r="BN213" s="133">
        <f t="shared" si="278"/>
        <v>4600</v>
      </c>
      <c r="BO213" s="5">
        <v>2220</v>
      </c>
    </row>
    <row r="214" spans="1:67" x14ac:dyDescent="0.2">
      <c r="A214" s="162" t="s">
        <v>144</v>
      </c>
      <c r="B214" s="170"/>
      <c r="C214" s="94"/>
      <c r="D214" s="94"/>
      <c r="E214" s="94"/>
      <c r="F214" s="94"/>
      <c r="G214" s="94"/>
      <c r="H214" s="94"/>
      <c r="I214" s="82" t="s">
        <v>145</v>
      </c>
      <c r="J214" s="38" t="s">
        <v>146</v>
      </c>
      <c r="K214" s="83" t="e">
        <f>SUM(K215+K241+#REF!)</f>
        <v>#REF!</v>
      </c>
      <c r="L214" s="83" t="e">
        <f>SUM(L215+L241+#REF!)</f>
        <v>#REF!</v>
      </c>
      <c r="M214" s="83" t="e">
        <f>SUM(M215+M241+#REF!)</f>
        <v>#REF!</v>
      </c>
      <c r="N214" s="83" t="e">
        <f t="shared" ref="N214:AN214" si="304">SUM(N215+N241+N231)</f>
        <v>#REF!</v>
      </c>
      <c r="O214" s="83" t="e">
        <f t="shared" si="304"/>
        <v>#REF!</v>
      </c>
      <c r="P214" s="83" t="e">
        <f t="shared" si="304"/>
        <v>#REF!</v>
      </c>
      <c r="Q214" s="83" t="e">
        <f t="shared" si="304"/>
        <v>#REF!</v>
      </c>
      <c r="R214" s="83" t="e">
        <f t="shared" si="304"/>
        <v>#REF!</v>
      </c>
      <c r="S214" s="83" t="e">
        <f t="shared" si="304"/>
        <v>#REF!</v>
      </c>
      <c r="T214" s="83" t="e">
        <f t="shared" si="304"/>
        <v>#REF!</v>
      </c>
      <c r="U214" s="83" t="e">
        <f t="shared" si="304"/>
        <v>#REF!</v>
      </c>
      <c r="V214" s="83" t="e">
        <f t="shared" si="304"/>
        <v>#REF!</v>
      </c>
      <c r="W214" s="83">
        <f t="shared" si="304"/>
        <v>115000</v>
      </c>
      <c r="X214" s="83">
        <f t="shared" si="304"/>
        <v>150000</v>
      </c>
      <c r="Y214" s="83">
        <f t="shared" si="304"/>
        <v>950000</v>
      </c>
      <c r="Z214" s="83">
        <f t="shared" si="304"/>
        <v>1200000</v>
      </c>
      <c r="AA214" s="83">
        <f t="shared" si="304"/>
        <v>950000</v>
      </c>
      <c r="AB214" s="83">
        <f t="shared" si="304"/>
        <v>82368.210000000006</v>
      </c>
      <c r="AC214" s="83">
        <f t="shared" si="304"/>
        <v>1788000</v>
      </c>
      <c r="AD214" s="83">
        <f t="shared" si="304"/>
        <v>1998000</v>
      </c>
      <c r="AE214" s="83">
        <f t="shared" si="304"/>
        <v>0</v>
      </c>
      <c r="AF214" s="83">
        <f t="shared" si="304"/>
        <v>0</v>
      </c>
      <c r="AG214" s="83">
        <f t="shared" si="304"/>
        <v>1998000</v>
      </c>
      <c r="AH214" s="83">
        <f t="shared" si="304"/>
        <v>610261.41</v>
      </c>
      <c r="AI214" s="83">
        <f t="shared" si="304"/>
        <v>1850000</v>
      </c>
      <c r="AJ214" s="83">
        <f t="shared" si="304"/>
        <v>281229.98000000004</v>
      </c>
      <c r="AK214" s="83">
        <f t="shared" si="304"/>
        <v>2030000</v>
      </c>
      <c r="AL214" s="83">
        <f t="shared" si="304"/>
        <v>320000</v>
      </c>
      <c r="AM214" s="83">
        <f t="shared" si="304"/>
        <v>200000</v>
      </c>
      <c r="AN214" s="83">
        <f t="shared" si="304"/>
        <v>2150000</v>
      </c>
      <c r="AO214" s="83">
        <f t="shared" si="187"/>
        <v>285354.03809144598</v>
      </c>
      <c r="AP214" s="83">
        <f>SUM(AP215+AP241+AP231)</f>
        <v>1600000</v>
      </c>
      <c r="AQ214" s="83">
        <f>SUM(AQ215+AQ241+AQ231)</f>
        <v>0</v>
      </c>
      <c r="AR214" s="83">
        <f t="shared" si="188"/>
        <v>212356.49346340168</v>
      </c>
      <c r="AS214" s="83"/>
      <c r="AT214" s="83">
        <f>SUM(AT215+AT241+AT231)</f>
        <v>58314.48000000001</v>
      </c>
      <c r="AU214" s="83">
        <f>SUM(AU215+AU241+AU231)</f>
        <v>134463.16</v>
      </c>
      <c r="AV214" s="83">
        <f>SUM(AV215+AV241+AV231)</f>
        <v>30466.48</v>
      </c>
      <c r="AW214" s="83">
        <f t="shared" si="280"/>
        <v>316353.17346340173</v>
      </c>
      <c r="AX214" s="15"/>
      <c r="AY214" s="15"/>
      <c r="AZ214" s="15"/>
      <c r="BA214" s="15"/>
      <c r="BB214" s="15"/>
      <c r="BC214" s="15"/>
      <c r="BD214" s="15">
        <f t="shared" si="192"/>
        <v>0</v>
      </c>
      <c r="BE214" s="15">
        <f t="shared" si="193"/>
        <v>316353.17346340173</v>
      </c>
      <c r="BF214" s="15">
        <f t="shared" si="194"/>
        <v>0</v>
      </c>
      <c r="BG214" s="15">
        <f>SUM(BG215+BG231+BG241)</f>
        <v>74475.76999999999</v>
      </c>
      <c r="BH214" s="15">
        <f>SUM(BH215+BH231+BH241)</f>
        <v>421000</v>
      </c>
      <c r="BI214" s="15">
        <f t="shared" ref="BI214:BN214" si="305">SUM(BI215+BI231+BI241)</f>
        <v>25489.1</v>
      </c>
      <c r="BJ214" s="15">
        <f t="shared" si="305"/>
        <v>0</v>
      </c>
      <c r="BK214" s="15">
        <f t="shared" si="305"/>
        <v>0</v>
      </c>
      <c r="BL214" s="15">
        <f t="shared" si="305"/>
        <v>376000</v>
      </c>
      <c r="BM214" s="15">
        <f t="shared" si="305"/>
        <v>0</v>
      </c>
      <c r="BN214" s="15">
        <f t="shared" si="305"/>
        <v>797000</v>
      </c>
    </row>
    <row r="215" spans="1:67" x14ac:dyDescent="0.2">
      <c r="A215" s="161" t="s">
        <v>218</v>
      </c>
      <c r="B215" s="168"/>
      <c r="C215" s="81"/>
      <c r="D215" s="81"/>
      <c r="E215" s="81"/>
      <c r="F215" s="81"/>
      <c r="G215" s="81"/>
      <c r="H215" s="81"/>
      <c r="I215" s="91" t="s">
        <v>25</v>
      </c>
      <c r="J215" s="92" t="s">
        <v>219</v>
      </c>
      <c r="K215" s="93" t="e">
        <f t="shared" ref="K215:AE222" si="306">SUM(K216)</f>
        <v>#REF!</v>
      </c>
      <c r="L215" s="93" t="e">
        <f t="shared" si="306"/>
        <v>#REF!</v>
      </c>
      <c r="M215" s="93" t="e">
        <f t="shared" si="306"/>
        <v>#REF!</v>
      </c>
      <c r="N215" s="93" t="e">
        <f t="shared" si="306"/>
        <v>#REF!</v>
      </c>
      <c r="O215" s="93" t="e">
        <f t="shared" si="306"/>
        <v>#REF!</v>
      </c>
      <c r="P215" s="93" t="e">
        <f t="shared" si="306"/>
        <v>#REF!</v>
      </c>
      <c r="Q215" s="93" t="e">
        <f t="shared" si="306"/>
        <v>#REF!</v>
      </c>
      <c r="R215" s="93" t="e">
        <f t="shared" si="306"/>
        <v>#REF!</v>
      </c>
      <c r="S215" s="93" t="e">
        <f t="shared" si="306"/>
        <v>#REF!</v>
      </c>
      <c r="T215" s="93" t="e">
        <f t="shared" si="306"/>
        <v>#REF!</v>
      </c>
      <c r="U215" s="93" t="e">
        <f t="shared" si="306"/>
        <v>#REF!</v>
      </c>
      <c r="V215" s="93" t="e">
        <f t="shared" si="306"/>
        <v>#REF!</v>
      </c>
      <c r="W215" s="93">
        <f t="shared" si="306"/>
        <v>0</v>
      </c>
      <c r="X215" s="93">
        <f t="shared" si="306"/>
        <v>0</v>
      </c>
      <c r="Y215" s="93">
        <f t="shared" si="306"/>
        <v>400000</v>
      </c>
      <c r="Z215" s="93">
        <f t="shared" si="306"/>
        <v>650000</v>
      </c>
      <c r="AA215" s="93">
        <f t="shared" si="306"/>
        <v>400000</v>
      </c>
      <c r="AB215" s="93">
        <f t="shared" si="306"/>
        <v>75137.460000000006</v>
      </c>
      <c r="AC215" s="93">
        <f t="shared" si="306"/>
        <v>1238000</v>
      </c>
      <c r="AD215" s="93">
        <f t="shared" si="306"/>
        <v>1498000</v>
      </c>
      <c r="AE215" s="93">
        <f t="shared" si="306"/>
        <v>0</v>
      </c>
      <c r="AF215" s="93">
        <f t="shared" ref="AF215:AQ222" si="307">SUM(AF216)</f>
        <v>0</v>
      </c>
      <c r="AG215" s="93">
        <f t="shared" si="307"/>
        <v>1498000</v>
      </c>
      <c r="AH215" s="93">
        <f t="shared" si="307"/>
        <v>601936.41</v>
      </c>
      <c r="AI215" s="93">
        <f t="shared" si="307"/>
        <v>1250000</v>
      </c>
      <c r="AJ215" s="93">
        <f t="shared" si="307"/>
        <v>278452.08</v>
      </c>
      <c r="AK215" s="93">
        <f t="shared" si="307"/>
        <v>1650000</v>
      </c>
      <c r="AL215" s="93">
        <f t="shared" si="307"/>
        <v>320000</v>
      </c>
      <c r="AM215" s="93">
        <f t="shared" si="307"/>
        <v>200000</v>
      </c>
      <c r="AN215" s="93">
        <f t="shared" si="307"/>
        <v>1770000</v>
      </c>
      <c r="AO215" s="83">
        <f t="shared" si="187"/>
        <v>234919.37089388809</v>
      </c>
      <c r="AP215" s="93">
        <f t="shared" si="307"/>
        <v>1170000</v>
      </c>
      <c r="AQ215" s="93">
        <f t="shared" si="307"/>
        <v>0</v>
      </c>
      <c r="AR215" s="83">
        <f t="shared" si="188"/>
        <v>155285.68584511249</v>
      </c>
      <c r="AS215" s="83"/>
      <c r="AT215" s="83">
        <f t="shared" ref="AT215:AV215" si="308">SUM(AT216)</f>
        <v>41557.960000000006</v>
      </c>
      <c r="AU215" s="83">
        <f t="shared" si="308"/>
        <v>100000</v>
      </c>
      <c r="AV215" s="83">
        <f t="shared" si="308"/>
        <v>30466.48</v>
      </c>
      <c r="AW215" s="83">
        <f t="shared" si="280"/>
        <v>224819.20584511248</v>
      </c>
      <c r="AX215" s="15"/>
      <c r="AY215" s="15"/>
      <c r="AZ215" s="15"/>
      <c r="BA215" s="15"/>
      <c r="BB215" s="15"/>
      <c r="BC215" s="15"/>
      <c r="BD215" s="15">
        <f t="shared" si="192"/>
        <v>0</v>
      </c>
      <c r="BE215" s="15">
        <f t="shared" si="193"/>
        <v>224819.20584511248</v>
      </c>
      <c r="BF215" s="15">
        <f t="shared" si="194"/>
        <v>0</v>
      </c>
      <c r="BG215" s="15">
        <f>SUM(BG221)</f>
        <v>31414.219999999998</v>
      </c>
      <c r="BH215" s="15">
        <f>SUM(BH221)</f>
        <v>378000</v>
      </c>
      <c r="BI215" s="15">
        <f t="shared" ref="BI215:BN215" si="309">SUM(BI221)</f>
        <v>25447</v>
      </c>
      <c r="BJ215" s="15">
        <f t="shared" si="309"/>
        <v>0</v>
      </c>
      <c r="BK215" s="15">
        <f t="shared" si="309"/>
        <v>0</v>
      </c>
      <c r="BL215" s="15">
        <f t="shared" si="309"/>
        <v>359000</v>
      </c>
      <c r="BM215" s="15">
        <f t="shared" si="309"/>
        <v>0</v>
      </c>
      <c r="BN215" s="15">
        <f t="shared" si="309"/>
        <v>737000</v>
      </c>
    </row>
    <row r="216" spans="1:67" x14ac:dyDescent="0.2">
      <c r="A216" s="161"/>
      <c r="B216" s="168"/>
      <c r="C216" s="81"/>
      <c r="D216" s="81"/>
      <c r="E216" s="81"/>
      <c r="F216" s="81"/>
      <c r="G216" s="81"/>
      <c r="H216" s="81"/>
      <c r="I216" s="91" t="s">
        <v>147</v>
      </c>
      <c r="J216" s="92"/>
      <c r="K216" s="93" t="e">
        <f t="shared" ref="K216:AQ216" si="310">SUM(K221)</f>
        <v>#REF!</v>
      </c>
      <c r="L216" s="93" t="e">
        <f t="shared" si="310"/>
        <v>#REF!</v>
      </c>
      <c r="M216" s="93" t="e">
        <f t="shared" si="310"/>
        <v>#REF!</v>
      </c>
      <c r="N216" s="93" t="e">
        <f t="shared" si="310"/>
        <v>#REF!</v>
      </c>
      <c r="O216" s="93" t="e">
        <f t="shared" si="310"/>
        <v>#REF!</v>
      </c>
      <c r="P216" s="93" t="e">
        <f t="shared" si="310"/>
        <v>#REF!</v>
      </c>
      <c r="Q216" s="93" t="e">
        <f t="shared" si="310"/>
        <v>#REF!</v>
      </c>
      <c r="R216" s="93" t="e">
        <f t="shared" si="310"/>
        <v>#REF!</v>
      </c>
      <c r="S216" s="93" t="e">
        <f t="shared" si="310"/>
        <v>#REF!</v>
      </c>
      <c r="T216" s="93" t="e">
        <f t="shared" si="310"/>
        <v>#REF!</v>
      </c>
      <c r="U216" s="93" t="e">
        <f t="shared" si="310"/>
        <v>#REF!</v>
      </c>
      <c r="V216" s="93" t="e">
        <f t="shared" si="310"/>
        <v>#REF!</v>
      </c>
      <c r="W216" s="93">
        <f t="shared" si="310"/>
        <v>0</v>
      </c>
      <c r="X216" s="93">
        <f t="shared" si="310"/>
        <v>0</v>
      </c>
      <c r="Y216" s="93">
        <f t="shared" si="310"/>
        <v>400000</v>
      </c>
      <c r="Z216" s="93">
        <f t="shared" si="310"/>
        <v>650000</v>
      </c>
      <c r="AA216" s="93">
        <f t="shared" si="310"/>
        <v>400000</v>
      </c>
      <c r="AB216" s="93">
        <f t="shared" si="310"/>
        <v>75137.460000000006</v>
      </c>
      <c r="AC216" s="93">
        <f t="shared" si="310"/>
        <v>1238000</v>
      </c>
      <c r="AD216" s="93">
        <f t="shared" si="310"/>
        <v>1498000</v>
      </c>
      <c r="AE216" s="93">
        <f t="shared" si="310"/>
        <v>0</v>
      </c>
      <c r="AF216" s="93">
        <f t="shared" si="310"/>
        <v>0</v>
      </c>
      <c r="AG216" s="93">
        <f t="shared" si="310"/>
        <v>1498000</v>
      </c>
      <c r="AH216" s="93">
        <f t="shared" si="310"/>
        <v>601936.41</v>
      </c>
      <c r="AI216" s="93">
        <f t="shared" si="310"/>
        <v>1250000</v>
      </c>
      <c r="AJ216" s="93">
        <f t="shared" si="310"/>
        <v>278452.08</v>
      </c>
      <c r="AK216" s="93">
        <f t="shared" si="310"/>
        <v>1650000</v>
      </c>
      <c r="AL216" s="93">
        <f t="shared" si="310"/>
        <v>320000</v>
      </c>
      <c r="AM216" s="93">
        <f t="shared" si="310"/>
        <v>200000</v>
      </c>
      <c r="AN216" s="93">
        <f t="shared" si="310"/>
        <v>1770000</v>
      </c>
      <c r="AO216" s="83">
        <f t="shared" ref="AO216:AO292" si="311">SUM(AN216/$AN$2)</f>
        <v>234919.37089388809</v>
      </c>
      <c r="AP216" s="93">
        <f t="shared" si="310"/>
        <v>1170000</v>
      </c>
      <c r="AQ216" s="93">
        <f t="shared" si="310"/>
        <v>0</v>
      </c>
      <c r="AR216" s="83">
        <f t="shared" ref="AR216:AR292" si="312">SUM(AP216/$AN$2)</f>
        <v>155285.68584511249</v>
      </c>
      <c r="AS216" s="83"/>
      <c r="AT216" s="83">
        <f t="shared" ref="AT216" si="313">SUM(AT221)</f>
        <v>41557.960000000006</v>
      </c>
      <c r="AU216" s="83">
        <f t="shared" ref="AU216:AV216" si="314">SUM(AU221)</f>
        <v>100000</v>
      </c>
      <c r="AV216" s="83">
        <f t="shared" si="314"/>
        <v>30466.48</v>
      </c>
      <c r="AW216" s="83">
        <f t="shared" si="280"/>
        <v>224819.20584511248</v>
      </c>
      <c r="AX216" s="15"/>
      <c r="AY216" s="15"/>
      <c r="AZ216" s="15"/>
      <c r="BA216" s="15"/>
      <c r="BB216" s="15"/>
      <c r="BC216" s="15"/>
      <c r="BD216" s="15">
        <f t="shared" si="192"/>
        <v>0</v>
      </c>
      <c r="BE216" s="15">
        <f t="shared" si="193"/>
        <v>224819.20584511248</v>
      </c>
      <c r="BF216" s="15">
        <f t="shared" si="194"/>
        <v>0</v>
      </c>
      <c r="BG216" s="15"/>
      <c r="BH216" s="15">
        <f>SUM(BH217:BH220)</f>
        <v>230000</v>
      </c>
      <c r="BI216" s="15">
        <f t="shared" ref="BI216:BN216" si="315">SUM(BI217:BI220)</f>
        <v>25447</v>
      </c>
      <c r="BJ216" s="15">
        <f t="shared" si="315"/>
        <v>235000</v>
      </c>
      <c r="BK216" s="15">
        <f t="shared" si="315"/>
        <v>240000</v>
      </c>
      <c r="BL216" s="15">
        <f t="shared" si="315"/>
        <v>0</v>
      </c>
      <c r="BM216" s="15">
        <f t="shared" si="315"/>
        <v>0</v>
      </c>
      <c r="BN216" s="15">
        <f t="shared" si="315"/>
        <v>230000</v>
      </c>
    </row>
    <row r="217" spans="1:67" x14ac:dyDescent="0.2">
      <c r="A217" s="161"/>
      <c r="B217" s="168" t="s">
        <v>436</v>
      </c>
      <c r="C217" s="81"/>
      <c r="D217" s="90"/>
      <c r="E217" s="81"/>
      <c r="F217" s="81"/>
      <c r="G217" s="81"/>
      <c r="H217" s="81"/>
      <c r="I217" s="98" t="s">
        <v>442</v>
      </c>
      <c r="J217" s="92" t="s">
        <v>3</v>
      </c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83">
        <f t="shared" si="311"/>
        <v>0</v>
      </c>
      <c r="AP217" s="93">
        <v>500000</v>
      </c>
      <c r="AQ217" s="93"/>
      <c r="AR217" s="83">
        <f t="shared" si="312"/>
        <v>66361.404207313026</v>
      </c>
      <c r="AS217" s="83"/>
      <c r="AT217" s="83">
        <v>500000</v>
      </c>
      <c r="AU217" s="83"/>
      <c r="AV217" s="83"/>
      <c r="AW217" s="83">
        <v>33180.699999999997</v>
      </c>
      <c r="AX217" s="15"/>
      <c r="AY217" s="15"/>
      <c r="AZ217" s="15"/>
      <c r="BA217" s="15"/>
      <c r="BB217" s="15"/>
      <c r="BC217" s="15"/>
      <c r="BD217" s="15">
        <f t="shared" si="192"/>
        <v>0</v>
      </c>
      <c r="BE217" s="15">
        <f t="shared" si="193"/>
        <v>33180.699999999997</v>
      </c>
      <c r="BF217" s="15">
        <f t="shared" si="194"/>
        <v>0</v>
      </c>
      <c r="BG217" s="15"/>
      <c r="BH217" s="15">
        <v>100000</v>
      </c>
      <c r="BI217" s="15"/>
      <c r="BJ217" s="15">
        <v>100000</v>
      </c>
      <c r="BK217" s="15">
        <v>100000</v>
      </c>
      <c r="BL217" s="15"/>
      <c r="BM217" s="15"/>
      <c r="BN217" s="133">
        <f t="shared" si="278"/>
        <v>100000</v>
      </c>
    </row>
    <row r="218" spans="1:67" x14ac:dyDescent="0.2">
      <c r="A218" s="161"/>
      <c r="B218" s="168" t="s">
        <v>436</v>
      </c>
      <c r="C218" s="81"/>
      <c r="D218" s="90"/>
      <c r="E218" s="81"/>
      <c r="F218" s="81"/>
      <c r="G218" s="81"/>
      <c r="H218" s="81"/>
      <c r="I218" s="98" t="s">
        <v>437</v>
      </c>
      <c r="J218" s="92" t="s">
        <v>439</v>
      </c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83"/>
      <c r="AP218" s="93"/>
      <c r="AQ218" s="93"/>
      <c r="AR218" s="83"/>
      <c r="AS218" s="83"/>
      <c r="AT218" s="83"/>
      <c r="AU218" s="83"/>
      <c r="AV218" s="83"/>
      <c r="AW218" s="83">
        <v>9350.36</v>
      </c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>
        <v>30000</v>
      </c>
      <c r="BI218" s="15">
        <v>400</v>
      </c>
      <c r="BJ218" s="15">
        <v>35000</v>
      </c>
      <c r="BK218" s="15">
        <v>40000</v>
      </c>
      <c r="BL218" s="15"/>
      <c r="BM218" s="15"/>
      <c r="BN218" s="133">
        <f t="shared" si="278"/>
        <v>30000</v>
      </c>
    </row>
    <row r="219" spans="1:67" x14ac:dyDescent="0.2">
      <c r="A219" s="161"/>
      <c r="B219" s="168" t="s">
        <v>436</v>
      </c>
      <c r="C219" s="81"/>
      <c r="D219" s="90"/>
      <c r="E219" s="81"/>
      <c r="F219" s="81"/>
      <c r="G219" s="81"/>
      <c r="H219" s="81"/>
      <c r="I219" s="98" t="s">
        <v>471</v>
      </c>
      <c r="J219" s="92" t="s">
        <v>444</v>
      </c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83"/>
      <c r="AP219" s="93"/>
      <c r="AQ219" s="93"/>
      <c r="AR219" s="83"/>
      <c r="AS219" s="83"/>
      <c r="AT219" s="83"/>
      <c r="AU219" s="83"/>
      <c r="AV219" s="83"/>
      <c r="AW219" s="83">
        <v>67471.3</v>
      </c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>
        <v>0</v>
      </c>
      <c r="BI219" s="15"/>
      <c r="BJ219" s="15"/>
      <c r="BK219" s="15"/>
      <c r="BL219" s="15"/>
      <c r="BM219" s="15"/>
      <c r="BN219" s="133">
        <f t="shared" si="278"/>
        <v>0</v>
      </c>
    </row>
    <row r="220" spans="1:67" x14ac:dyDescent="0.2">
      <c r="A220" s="161"/>
      <c r="B220" s="168" t="s">
        <v>436</v>
      </c>
      <c r="C220" s="81"/>
      <c r="D220" s="90"/>
      <c r="E220" s="81"/>
      <c r="F220" s="81"/>
      <c r="G220" s="81"/>
      <c r="H220" s="81"/>
      <c r="I220" s="91" t="s">
        <v>440</v>
      </c>
      <c r="J220" s="92" t="s">
        <v>441</v>
      </c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83">
        <f t="shared" si="311"/>
        <v>0</v>
      </c>
      <c r="AP220" s="93">
        <v>670000</v>
      </c>
      <c r="AQ220" s="93"/>
      <c r="AR220" s="83">
        <f t="shared" si="312"/>
        <v>88924.281637799446</v>
      </c>
      <c r="AS220" s="83"/>
      <c r="AT220" s="83">
        <v>670000</v>
      </c>
      <c r="AU220" s="83">
        <v>670000</v>
      </c>
      <c r="AV220" s="83">
        <v>670000</v>
      </c>
      <c r="AW220" s="83">
        <v>96816.97</v>
      </c>
      <c r="AX220" s="15"/>
      <c r="AY220" s="15"/>
      <c r="AZ220" s="15"/>
      <c r="BA220" s="15"/>
      <c r="BB220" s="15"/>
      <c r="BC220" s="15"/>
      <c r="BD220" s="15">
        <f t="shared" si="192"/>
        <v>0</v>
      </c>
      <c r="BE220" s="15">
        <f t="shared" si="193"/>
        <v>96816.97</v>
      </c>
      <c r="BF220" s="15">
        <f t="shared" si="194"/>
        <v>0</v>
      </c>
      <c r="BG220" s="15"/>
      <c r="BH220" s="15">
        <v>100000</v>
      </c>
      <c r="BI220" s="15">
        <v>25047</v>
      </c>
      <c r="BJ220" s="15">
        <v>100000</v>
      </c>
      <c r="BK220" s="15">
        <v>100000</v>
      </c>
      <c r="BL220" s="15"/>
      <c r="BM220" s="15"/>
      <c r="BN220" s="133">
        <f t="shared" si="278"/>
        <v>100000</v>
      </c>
    </row>
    <row r="221" spans="1:67" x14ac:dyDescent="0.2">
      <c r="A221" s="162"/>
      <c r="B221" s="170"/>
      <c r="C221" s="94"/>
      <c r="D221" s="94"/>
      <c r="E221" s="94"/>
      <c r="F221" s="94"/>
      <c r="G221" s="94"/>
      <c r="H221" s="94"/>
      <c r="I221" s="82">
        <v>4</v>
      </c>
      <c r="J221" s="38" t="s">
        <v>19</v>
      </c>
      <c r="K221" s="83" t="e">
        <f t="shared" si="306"/>
        <v>#REF!</v>
      </c>
      <c r="L221" s="83" t="e">
        <f t="shared" si="306"/>
        <v>#REF!</v>
      </c>
      <c r="M221" s="83" t="e">
        <f t="shared" si="306"/>
        <v>#REF!</v>
      </c>
      <c r="N221" s="83" t="e">
        <f t="shared" si="306"/>
        <v>#REF!</v>
      </c>
      <c r="O221" s="83" t="e">
        <f t="shared" si="306"/>
        <v>#REF!</v>
      </c>
      <c r="P221" s="83" t="e">
        <f t="shared" si="306"/>
        <v>#REF!</v>
      </c>
      <c r="Q221" s="83" t="e">
        <f t="shared" si="306"/>
        <v>#REF!</v>
      </c>
      <c r="R221" s="83" t="e">
        <f t="shared" si="306"/>
        <v>#REF!</v>
      </c>
      <c r="S221" s="83" t="e">
        <f t="shared" si="306"/>
        <v>#REF!</v>
      </c>
      <c r="T221" s="83" t="e">
        <f t="shared" si="306"/>
        <v>#REF!</v>
      </c>
      <c r="U221" s="83" t="e">
        <f t="shared" si="306"/>
        <v>#REF!</v>
      </c>
      <c r="V221" s="83" t="e">
        <f t="shared" si="306"/>
        <v>#REF!</v>
      </c>
      <c r="W221" s="83">
        <f t="shared" si="306"/>
        <v>0</v>
      </c>
      <c r="X221" s="83">
        <f t="shared" si="306"/>
        <v>0</v>
      </c>
      <c r="Y221" s="83">
        <f t="shared" si="306"/>
        <v>400000</v>
      </c>
      <c r="Z221" s="83">
        <f t="shared" si="306"/>
        <v>650000</v>
      </c>
      <c r="AA221" s="83">
        <f t="shared" si="306"/>
        <v>400000</v>
      </c>
      <c r="AB221" s="83">
        <f t="shared" si="306"/>
        <v>75137.460000000006</v>
      </c>
      <c r="AC221" s="83">
        <f t="shared" si="306"/>
        <v>1238000</v>
      </c>
      <c r="AD221" s="83">
        <f t="shared" si="306"/>
        <v>1498000</v>
      </c>
      <c r="AE221" s="83">
        <f t="shared" si="306"/>
        <v>0</v>
      </c>
      <c r="AF221" s="83">
        <f t="shared" si="307"/>
        <v>0</v>
      </c>
      <c r="AG221" s="83">
        <f t="shared" si="307"/>
        <v>1498000</v>
      </c>
      <c r="AH221" s="83">
        <f t="shared" si="307"/>
        <v>601936.41</v>
      </c>
      <c r="AI221" s="83">
        <f t="shared" si="307"/>
        <v>1250000</v>
      </c>
      <c r="AJ221" s="83">
        <f t="shared" si="307"/>
        <v>278452.08</v>
      </c>
      <c r="AK221" s="83">
        <f t="shared" si="307"/>
        <v>1650000</v>
      </c>
      <c r="AL221" s="83">
        <f t="shared" si="307"/>
        <v>320000</v>
      </c>
      <c r="AM221" s="83">
        <f t="shared" si="307"/>
        <v>200000</v>
      </c>
      <c r="AN221" s="83">
        <f t="shared" si="307"/>
        <v>1770000</v>
      </c>
      <c r="AO221" s="83">
        <f t="shared" si="311"/>
        <v>234919.37089388809</v>
      </c>
      <c r="AP221" s="83">
        <f t="shared" si="307"/>
        <v>1170000</v>
      </c>
      <c r="AQ221" s="83">
        <f t="shared" si="307"/>
        <v>0</v>
      </c>
      <c r="AR221" s="83">
        <f t="shared" si="312"/>
        <v>155285.68584511249</v>
      </c>
      <c r="AS221" s="83"/>
      <c r="AT221" s="83">
        <f t="shared" ref="AT221:AV222" si="316">SUM(AT222)</f>
        <v>41557.960000000006</v>
      </c>
      <c r="AU221" s="83">
        <f t="shared" si="316"/>
        <v>100000</v>
      </c>
      <c r="AV221" s="83">
        <f t="shared" si="316"/>
        <v>30466.48</v>
      </c>
      <c r="AW221" s="83">
        <f t="shared" ref="AW221:AW232" si="317">SUM(AR221+AU221-AV221)</f>
        <v>224819.20584511248</v>
      </c>
      <c r="AX221" s="15"/>
      <c r="AY221" s="15"/>
      <c r="AZ221" s="15"/>
      <c r="BA221" s="15"/>
      <c r="BB221" s="15"/>
      <c r="BC221" s="15"/>
      <c r="BD221" s="15">
        <f t="shared" si="192"/>
        <v>0</v>
      </c>
      <c r="BE221" s="15">
        <f t="shared" si="193"/>
        <v>224819.20584511248</v>
      </c>
      <c r="BF221" s="15">
        <f t="shared" si="194"/>
        <v>0</v>
      </c>
      <c r="BG221" s="15">
        <f>SUM(BG222)</f>
        <v>31414.219999999998</v>
      </c>
      <c r="BH221" s="15">
        <f>SUM(BH222)</f>
        <v>378000</v>
      </c>
      <c r="BI221" s="15">
        <f t="shared" ref="BI221:BN222" si="318">SUM(BI222)</f>
        <v>25447</v>
      </c>
      <c r="BJ221" s="15">
        <f t="shared" si="318"/>
        <v>0</v>
      </c>
      <c r="BK221" s="15">
        <f t="shared" si="318"/>
        <v>0</v>
      </c>
      <c r="BL221" s="15">
        <f t="shared" si="318"/>
        <v>359000</v>
      </c>
      <c r="BM221" s="15">
        <f t="shared" si="318"/>
        <v>0</v>
      </c>
      <c r="BN221" s="15">
        <f t="shared" si="318"/>
        <v>737000</v>
      </c>
    </row>
    <row r="222" spans="1:67" x14ac:dyDescent="0.2">
      <c r="A222" s="162"/>
      <c r="B222" s="170" t="s">
        <v>476</v>
      </c>
      <c r="C222" s="94"/>
      <c r="D222" s="94"/>
      <c r="E222" s="94"/>
      <c r="F222" s="94"/>
      <c r="G222" s="94"/>
      <c r="H222" s="94"/>
      <c r="I222" s="82">
        <v>45</v>
      </c>
      <c r="J222" s="38" t="s">
        <v>501</v>
      </c>
      <c r="K222" s="83" t="e">
        <f t="shared" si="306"/>
        <v>#REF!</v>
      </c>
      <c r="L222" s="83" t="e">
        <f t="shared" si="306"/>
        <v>#REF!</v>
      </c>
      <c r="M222" s="83" t="e">
        <f t="shared" si="306"/>
        <v>#REF!</v>
      </c>
      <c r="N222" s="83" t="e">
        <f t="shared" si="306"/>
        <v>#REF!</v>
      </c>
      <c r="O222" s="83" t="e">
        <f t="shared" si="306"/>
        <v>#REF!</v>
      </c>
      <c r="P222" s="83" t="e">
        <f t="shared" si="306"/>
        <v>#REF!</v>
      </c>
      <c r="Q222" s="83" t="e">
        <f t="shared" si="306"/>
        <v>#REF!</v>
      </c>
      <c r="R222" s="83" t="e">
        <f t="shared" si="306"/>
        <v>#REF!</v>
      </c>
      <c r="S222" s="83" t="e">
        <f t="shared" si="306"/>
        <v>#REF!</v>
      </c>
      <c r="T222" s="83" t="e">
        <f t="shared" si="306"/>
        <v>#REF!</v>
      </c>
      <c r="U222" s="83" t="e">
        <f t="shared" si="306"/>
        <v>#REF!</v>
      </c>
      <c r="V222" s="83" t="e">
        <f t="shared" si="306"/>
        <v>#REF!</v>
      </c>
      <c r="W222" s="83">
        <f t="shared" si="306"/>
        <v>0</v>
      </c>
      <c r="X222" s="83">
        <f t="shared" si="306"/>
        <v>0</v>
      </c>
      <c r="Y222" s="83">
        <f t="shared" si="306"/>
        <v>400000</v>
      </c>
      <c r="Z222" s="83">
        <f t="shared" si="306"/>
        <v>650000</v>
      </c>
      <c r="AA222" s="83">
        <f t="shared" si="306"/>
        <v>400000</v>
      </c>
      <c r="AB222" s="83">
        <f t="shared" si="306"/>
        <v>75137.460000000006</v>
      </c>
      <c r="AC222" s="83">
        <f t="shared" si="306"/>
        <v>1238000</v>
      </c>
      <c r="AD222" s="83">
        <f t="shared" si="306"/>
        <v>1498000</v>
      </c>
      <c r="AE222" s="83">
        <f t="shared" si="306"/>
        <v>0</v>
      </c>
      <c r="AF222" s="83">
        <f t="shared" si="307"/>
        <v>0</v>
      </c>
      <c r="AG222" s="83">
        <f t="shared" si="307"/>
        <v>1498000</v>
      </c>
      <c r="AH222" s="83">
        <f t="shared" si="307"/>
        <v>601936.41</v>
      </c>
      <c r="AI222" s="83">
        <f t="shared" si="307"/>
        <v>1250000</v>
      </c>
      <c r="AJ222" s="83">
        <f t="shared" si="307"/>
        <v>278452.08</v>
      </c>
      <c r="AK222" s="83">
        <f t="shared" si="307"/>
        <v>1650000</v>
      </c>
      <c r="AL222" s="83">
        <f t="shared" si="307"/>
        <v>320000</v>
      </c>
      <c r="AM222" s="83">
        <f t="shared" si="307"/>
        <v>200000</v>
      </c>
      <c r="AN222" s="83">
        <f t="shared" si="307"/>
        <v>1770000</v>
      </c>
      <c r="AO222" s="83">
        <f t="shared" si="311"/>
        <v>234919.37089388809</v>
      </c>
      <c r="AP222" s="83">
        <f t="shared" si="307"/>
        <v>1170000</v>
      </c>
      <c r="AQ222" s="83"/>
      <c r="AR222" s="83">
        <f t="shared" si="312"/>
        <v>155285.68584511249</v>
      </c>
      <c r="AS222" s="83"/>
      <c r="AT222" s="83">
        <f t="shared" si="316"/>
        <v>41557.960000000006</v>
      </c>
      <c r="AU222" s="83">
        <f t="shared" si="316"/>
        <v>100000</v>
      </c>
      <c r="AV222" s="83">
        <f t="shared" si="316"/>
        <v>30466.48</v>
      </c>
      <c r="AW222" s="83">
        <f t="shared" si="317"/>
        <v>224819.20584511248</v>
      </c>
      <c r="AX222" s="15"/>
      <c r="AY222" s="15"/>
      <c r="AZ222" s="15"/>
      <c r="BA222" s="15"/>
      <c r="BB222" s="15"/>
      <c r="BC222" s="15"/>
      <c r="BD222" s="15">
        <f t="shared" si="192"/>
        <v>0</v>
      </c>
      <c r="BE222" s="15">
        <f t="shared" si="193"/>
        <v>224819.20584511248</v>
      </c>
      <c r="BF222" s="15">
        <f t="shared" si="194"/>
        <v>0</v>
      </c>
      <c r="BG222" s="15">
        <f>SUM(BG223)</f>
        <v>31414.219999999998</v>
      </c>
      <c r="BH222" s="15">
        <f>SUM(BH223)</f>
        <v>378000</v>
      </c>
      <c r="BI222" s="15">
        <f t="shared" si="318"/>
        <v>25447</v>
      </c>
      <c r="BJ222" s="15">
        <f t="shared" si="318"/>
        <v>0</v>
      </c>
      <c r="BK222" s="15">
        <f t="shared" si="318"/>
        <v>0</v>
      </c>
      <c r="BL222" s="15">
        <f t="shared" si="318"/>
        <v>359000</v>
      </c>
      <c r="BM222" s="15">
        <f t="shared" si="318"/>
        <v>0</v>
      </c>
      <c r="BN222" s="15">
        <f t="shared" si="318"/>
        <v>737000</v>
      </c>
    </row>
    <row r="223" spans="1:67" x14ac:dyDescent="0.2">
      <c r="A223" s="161"/>
      <c r="B223" s="165"/>
      <c r="C223" s="81"/>
      <c r="D223" s="81"/>
      <c r="E223" s="81"/>
      <c r="F223" s="81"/>
      <c r="G223" s="81"/>
      <c r="H223" s="81"/>
      <c r="I223" s="91">
        <v>451</v>
      </c>
      <c r="J223" s="92" t="s">
        <v>502</v>
      </c>
      <c r="K223" s="93" t="e">
        <f>SUM(#REF!)</f>
        <v>#REF!</v>
      </c>
      <c r="L223" s="93" t="e">
        <f>SUM(#REF!)</f>
        <v>#REF!</v>
      </c>
      <c r="M223" s="93" t="e">
        <f>SUM(#REF!)</f>
        <v>#REF!</v>
      </c>
      <c r="N223" s="93" t="e">
        <f>SUM(#REF!)</f>
        <v>#REF!</v>
      </c>
      <c r="O223" s="93" t="e">
        <f>SUM(#REF!)</f>
        <v>#REF!</v>
      </c>
      <c r="P223" s="93" t="e">
        <f>SUM(#REF!)</f>
        <v>#REF!</v>
      </c>
      <c r="Q223" s="93" t="e">
        <f>SUM(#REF!)</f>
        <v>#REF!</v>
      </c>
      <c r="R223" s="93" t="e">
        <f>SUM(#REF!)</f>
        <v>#REF!</v>
      </c>
      <c r="S223" s="93" t="e">
        <f>SUM(#REF!)</f>
        <v>#REF!</v>
      </c>
      <c r="T223" s="93" t="e">
        <f>SUM(#REF!)</f>
        <v>#REF!</v>
      </c>
      <c r="U223" s="93" t="e">
        <f>SUM(#REF!)</f>
        <v>#REF!</v>
      </c>
      <c r="V223" s="93" t="e">
        <f>SUM(#REF!)</f>
        <v>#REF!</v>
      </c>
      <c r="W223" s="93">
        <f>SUM(W225:W225)</f>
        <v>0</v>
      </c>
      <c r="X223" s="93">
        <f>SUM(X225:X225)</f>
        <v>0</v>
      </c>
      <c r="Y223" s="93">
        <f t="shared" ref="Y223:AN223" si="319">SUM(Y225:Y230)</f>
        <v>400000</v>
      </c>
      <c r="Z223" s="93">
        <f t="shared" si="319"/>
        <v>650000</v>
      </c>
      <c r="AA223" s="93">
        <f t="shared" si="319"/>
        <v>400000</v>
      </c>
      <c r="AB223" s="93">
        <f t="shared" si="319"/>
        <v>75137.460000000006</v>
      </c>
      <c r="AC223" s="93">
        <f t="shared" si="319"/>
        <v>1238000</v>
      </c>
      <c r="AD223" s="93">
        <f t="shared" si="319"/>
        <v>1498000</v>
      </c>
      <c r="AE223" s="93">
        <f t="shared" si="319"/>
        <v>0</v>
      </c>
      <c r="AF223" s="93">
        <f t="shared" si="319"/>
        <v>0</v>
      </c>
      <c r="AG223" s="93">
        <f t="shared" si="319"/>
        <v>1498000</v>
      </c>
      <c r="AH223" s="93">
        <f t="shared" si="319"/>
        <v>601936.41</v>
      </c>
      <c r="AI223" s="93">
        <f t="shared" si="319"/>
        <v>1250000</v>
      </c>
      <c r="AJ223" s="93">
        <f t="shared" si="319"/>
        <v>278452.08</v>
      </c>
      <c r="AK223" s="93">
        <f t="shared" si="319"/>
        <v>1650000</v>
      </c>
      <c r="AL223" s="93">
        <f t="shared" si="319"/>
        <v>320000</v>
      </c>
      <c r="AM223" s="93">
        <f t="shared" si="319"/>
        <v>200000</v>
      </c>
      <c r="AN223" s="93">
        <f t="shared" si="319"/>
        <v>1770000</v>
      </c>
      <c r="AO223" s="83">
        <f t="shared" si="311"/>
        <v>234919.37089388809</v>
      </c>
      <c r="AP223" s="93">
        <f>SUM(AP225:AP230)</f>
        <v>1170000</v>
      </c>
      <c r="AQ223" s="93"/>
      <c r="AR223" s="83">
        <f t="shared" si="312"/>
        <v>155285.68584511249</v>
      </c>
      <c r="AS223" s="83"/>
      <c r="AT223" s="83">
        <f>SUM(AT224:AT230)</f>
        <v>41557.960000000006</v>
      </c>
      <c r="AU223" s="83">
        <f>SUM(AU224:AU230)</f>
        <v>100000</v>
      </c>
      <c r="AV223" s="83">
        <f>SUM(AV224:AV230)</f>
        <v>30466.48</v>
      </c>
      <c r="AW223" s="83">
        <f t="shared" si="317"/>
        <v>224819.20584511248</v>
      </c>
      <c r="AX223" s="15"/>
      <c r="AY223" s="15"/>
      <c r="AZ223" s="15"/>
      <c r="BA223" s="15"/>
      <c r="BB223" s="15"/>
      <c r="BC223" s="15"/>
      <c r="BD223" s="15">
        <f t="shared" si="192"/>
        <v>0</v>
      </c>
      <c r="BE223" s="15">
        <f t="shared" si="193"/>
        <v>224819.20584511248</v>
      </c>
      <c r="BF223" s="15">
        <f t="shared" si="194"/>
        <v>0</v>
      </c>
      <c r="BG223" s="15">
        <f>SUM(BG224:BG230)</f>
        <v>31414.219999999998</v>
      </c>
      <c r="BH223" s="15">
        <f>SUM(BH224:BH230)</f>
        <v>378000</v>
      </c>
      <c r="BI223" s="15">
        <f t="shared" ref="BI223:BN223" si="320">SUM(BI224:BI230)</f>
        <v>25447</v>
      </c>
      <c r="BJ223" s="15">
        <f t="shared" si="320"/>
        <v>0</v>
      </c>
      <c r="BK223" s="15">
        <f t="shared" si="320"/>
        <v>0</v>
      </c>
      <c r="BL223" s="15">
        <f t="shared" si="320"/>
        <v>359000</v>
      </c>
      <c r="BM223" s="15">
        <f t="shared" si="320"/>
        <v>0</v>
      </c>
      <c r="BN223" s="15">
        <f t="shared" si="320"/>
        <v>737000</v>
      </c>
    </row>
    <row r="224" spans="1:67" x14ac:dyDescent="0.2">
      <c r="A224" s="161"/>
      <c r="B224" s="165"/>
      <c r="C224" s="81"/>
      <c r="D224" s="81"/>
      <c r="E224" s="81"/>
      <c r="F224" s="81"/>
      <c r="G224" s="81"/>
      <c r="H224" s="81"/>
      <c r="I224" s="91">
        <v>45111</v>
      </c>
      <c r="J224" s="92" t="s">
        <v>465</v>
      </c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83"/>
      <c r="AP224" s="93"/>
      <c r="AQ224" s="93"/>
      <c r="AR224" s="83"/>
      <c r="AS224" s="83"/>
      <c r="AT224" s="83"/>
      <c r="AU224" s="83">
        <v>25000</v>
      </c>
      <c r="AV224" s="83"/>
      <c r="AW224" s="83">
        <f t="shared" si="317"/>
        <v>25000</v>
      </c>
      <c r="AX224" s="15"/>
      <c r="AY224" s="15"/>
      <c r="AZ224" s="15"/>
      <c r="BA224" s="15"/>
      <c r="BB224" s="15"/>
      <c r="BC224" s="15">
        <v>25000</v>
      </c>
      <c r="BD224" s="15">
        <f t="shared" si="192"/>
        <v>25000</v>
      </c>
      <c r="BE224" s="15">
        <f t="shared" si="193"/>
        <v>0</v>
      </c>
      <c r="BF224" s="15">
        <f t="shared" si="194"/>
        <v>-25000</v>
      </c>
      <c r="BG224" s="15">
        <v>2500</v>
      </c>
      <c r="BH224" s="15">
        <v>0</v>
      </c>
      <c r="BI224" s="15"/>
      <c r="BJ224" s="15"/>
      <c r="BK224" s="15"/>
      <c r="BL224" s="15"/>
      <c r="BM224" s="15"/>
      <c r="BN224" s="133">
        <f t="shared" si="278"/>
        <v>0</v>
      </c>
    </row>
    <row r="225" spans="1:67" x14ac:dyDescent="0.2">
      <c r="A225" s="161"/>
      <c r="B225" s="168"/>
      <c r="C225" s="81"/>
      <c r="D225" s="81"/>
      <c r="E225" s="81"/>
      <c r="F225" s="81"/>
      <c r="G225" s="81"/>
      <c r="H225" s="81"/>
      <c r="I225" s="91">
        <v>45111</v>
      </c>
      <c r="J225" s="92" t="s">
        <v>491</v>
      </c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83"/>
      <c r="W225" s="93"/>
      <c r="X225" s="93"/>
      <c r="Y225" s="93">
        <v>400000</v>
      </c>
      <c r="Z225" s="93">
        <v>500000</v>
      </c>
      <c r="AA225" s="93">
        <v>400000</v>
      </c>
      <c r="AB225" s="93"/>
      <c r="AC225" s="93">
        <v>200000</v>
      </c>
      <c r="AD225" s="93">
        <v>550000</v>
      </c>
      <c r="AE225" s="93"/>
      <c r="AF225" s="93"/>
      <c r="AG225" s="96">
        <f t="shared" ref="AG225:AG230" si="321">SUM(AD225+AE225-AF225)</f>
        <v>550000</v>
      </c>
      <c r="AH225" s="93"/>
      <c r="AI225" s="93">
        <v>600000</v>
      </c>
      <c r="AJ225" s="15">
        <v>278452.08</v>
      </c>
      <c r="AK225" s="93">
        <v>600000</v>
      </c>
      <c r="AL225" s="93"/>
      <c r="AM225" s="93">
        <v>200000</v>
      </c>
      <c r="AN225" s="15">
        <f t="shared" si="228"/>
        <v>400000</v>
      </c>
      <c r="AO225" s="83">
        <f t="shared" si="311"/>
        <v>53089.123365850421</v>
      </c>
      <c r="AP225" s="15">
        <v>300000</v>
      </c>
      <c r="AQ225" s="15"/>
      <c r="AR225" s="83">
        <f t="shared" si="312"/>
        <v>39816.842524387816</v>
      </c>
      <c r="AS225" s="83"/>
      <c r="AT225" s="83"/>
      <c r="AU225" s="83"/>
      <c r="AV225" s="83">
        <v>30466.48</v>
      </c>
      <c r="AW225" s="83">
        <f t="shared" si="317"/>
        <v>9350.3625243878159</v>
      </c>
      <c r="AX225" s="15"/>
      <c r="AY225" s="15">
        <v>9350.36</v>
      </c>
      <c r="AZ225" s="15"/>
      <c r="BA225" s="15"/>
      <c r="BB225" s="15"/>
      <c r="BC225" s="15"/>
      <c r="BD225" s="15">
        <f t="shared" si="192"/>
        <v>9350.36</v>
      </c>
      <c r="BE225" s="15">
        <f t="shared" si="193"/>
        <v>2.5243878153560217E-3</v>
      </c>
      <c r="BF225" s="15">
        <f t="shared" si="194"/>
        <v>-9350.36</v>
      </c>
      <c r="BG225" s="15"/>
      <c r="BH225" s="15">
        <v>30000</v>
      </c>
      <c r="BI225" s="15">
        <v>400</v>
      </c>
      <c r="BJ225" s="15"/>
      <c r="BK225" s="15"/>
      <c r="BL225" s="15">
        <v>35000</v>
      </c>
      <c r="BM225" s="15"/>
      <c r="BN225" s="133">
        <f t="shared" si="278"/>
        <v>65000</v>
      </c>
      <c r="BO225" s="5">
        <v>34875.339999999997</v>
      </c>
    </row>
    <row r="226" spans="1:67" x14ac:dyDescent="0.2">
      <c r="A226" s="161"/>
      <c r="B226" s="168"/>
      <c r="C226" s="81"/>
      <c r="D226" s="81"/>
      <c r="E226" s="81"/>
      <c r="F226" s="81"/>
      <c r="G226" s="81"/>
      <c r="H226" s="81"/>
      <c r="I226" s="91">
        <v>45111</v>
      </c>
      <c r="J226" s="92" t="s">
        <v>467</v>
      </c>
      <c r="K226" s="93"/>
      <c r="L226" s="93"/>
      <c r="M226" s="93"/>
      <c r="N226" s="93"/>
      <c r="O226" s="93"/>
      <c r="P226" s="93"/>
      <c r="Q226" s="93"/>
      <c r="R226" s="93"/>
      <c r="S226" s="93">
        <v>50000</v>
      </c>
      <c r="T226" s="93"/>
      <c r="U226" s="93"/>
      <c r="V226" s="83" t="e">
        <f t="shared" ref="V226" si="322">S226/P226*100</f>
        <v>#DIV/0!</v>
      </c>
      <c r="W226" s="93">
        <v>50000</v>
      </c>
      <c r="X226" s="93">
        <v>50000</v>
      </c>
      <c r="Y226" s="93"/>
      <c r="Z226" s="93">
        <v>50000</v>
      </c>
      <c r="AA226" s="93">
        <v>0</v>
      </c>
      <c r="AB226" s="93">
        <v>75137.460000000006</v>
      </c>
      <c r="AC226" s="93">
        <v>200000</v>
      </c>
      <c r="AD226" s="93">
        <v>200000</v>
      </c>
      <c r="AE226" s="93"/>
      <c r="AF226" s="93"/>
      <c r="AG226" s="96">
        <f t="shared" si="321"/>
        <v>200000</v>
      </c>
      <c r="AH226" s="93"/>
      <c r="AI226" s="93">
        <v>0</v>
      </c>
      <c r="AJ226" s="15">
        <v>0</v>
      </c>
      <c r="AK226" s="93">
        <v>0</v>
      </c>
      <c r="AL226" s="93"/>
      <c r="AM226" s="93"/>
      <c r="AN226" s="15">
        <f t="shared" si="228"/>
        <v>0</v>
      </c>
      <c r="AO226" s="83">
        <f t="shared" si="311"/>
        <v>0</v>
      </c>
      <c r="AP226" s="15"/>
      <c r="AQ226" s="15"/>
      <c r="AR226" s="83">
        <f t="shared" si="312"/>
        <v>0</v>
      </c>
      <c r="AS226" s="83"/>
      <c r="AT226" s="83"/>
      <c r="AU226" s="83">
        <v>75000</v>
      </c>
      <c r="AV226" s="83"/>
      <c r="AW226" s="83">
        <f t="shared" si="317"/>
        <v>75000</v>
      </c>
      <c r="AX226" s="15"/>
      <c r="AY226" s="15"/>
      <c r="AZ226" s="15"/>
      <c r="BA226" s="15"/>
      <c r="BB226" s="15">
        <v>75000</v>
      </c>
      <c r="BC226" s="15"/>
      <c r="BD226" s="15">
        <f t="shared" ref="BD226:BD293" si="323">SUM(AX226+AY226+AZ226+BA226+BB226+BC226)</f>
        <v>75000</v>
      </c>
      <c r="BE226" s="15">
        <f t="shared" si="193"/>
        <v>0</v>
      </c>
      <c r="BF226" s="15">
        <f t="shared" si="194"/>
        <v>-75000</v>
      </c>
      <c r="BG226" s="15"/>
      <c r="BH226" s="15">
        <v>316000</v>
      </c>
      <c r="BI226" s="15"/>
      <c r="BJ226" s="15"/>
      <c r="BK226" s="15"/>
      <c r="BL226" s="15">
        <v>316000</v>
      </c>
      <c r="BM226" s="15"/>
      <c r="BN226" s="133">
        <f t="shared" si="278"/>
        <v>632000</v>
      </c>
    </row>
    <row r="227" spans="1:67" x14ac:dyDescent="0.2">
      <c r="A227" s="161"/>
      <c r="B227" s="168"/>
      <c r="C227" s="81"/>
      <c r="D227" s="81"/>
      <c r="E227" s="81"/>
      <c r="F227" s="81"/>
      <c r="G227" s="81"/>
      <c r="H227" s="81"/>
      <c r="I227" s="91">
        <v>45111</v>
      </c>
      <c r="J227" s="92" t="s">
        <v>463</v>
      </c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83"/>
      <c r="W227" s="93"/>
      <c r="X227" s="93"/>
      <c r="Y227" s="93"/>
      <c r="Z227" s="93">
        <v>100000</v>
      </c>
      <c r="AA227" s="93">
        <v>0</v>
      </c>
      <c r="AB227" s="93"/>
      <c r="AC227" s="93">
        <v>238000</v>
      </c>
      <c r="AD227" s="93">
        <v>238000</v>
      </c>
      <c r="AE227" s="93"/>
      <c r="AF227" s="93"/>
      <c r="AG227" s="96">
        <f t="shared" si="321"/>
        <v>238000</v>
      </c>
      <c r="AH227" s="93">
        <v>100883.76</v>
      </c>
      <c r="AI227" s="93">
        <v>200000</v>
      </c>
      <c r="AJ227" s="15">
        <v>0</v>
      </c>
      <c r="AK227" s="93">
        <v>600000</v>
      </c>
      <c r="AL227" s="93"/>
      <c r="AM227" s="93"/>
      <c r="AN227" s="15">
        <f t="shared" si="228"/>
        <v>600000</v>
      </c>
      <c r="AO227" s="83">
        <f t="shared" si="311"/>
        <v>79633.685048775631</v>
      </c>
      <c r="AP227" s="15">
        <v>300000</v>
      </c>
      <c r="AQ227" s="15"/>
      <c r="AR227" s="83">
        <f t="shared" si="312"/>
        <v>39816.842524387816</v>
      </c>
      <c r="AS227" s="83"/>
      <c r="AT227" s="83">
        <v>8594.48</v>
      </c>
      <c r="AU227" s="83"/>
      <c r="AV227" s="83"/>
      <c r="AW227" s="83">
        <f t="shared" si="317"/>
        <v>39816.842524387816</v>
      </c>
      <c r="AX227" s="15"/>
      <c r="AY227" s="15"/>
      <c r="AZ227" s="15"/>
      <c r="BA227" s="15"/>
      <c r="BB227" s="15">
        <v>21816.97</v>
      </c>
      <c r="BC227" s="15"/>
      <c r="BD227" s="15">
        <f t="shared" si="323"/>
        <v>21816.97</v>
      </c>
      <c r="BE227" s="15">
        <f t="shared" ref="BE227:BE294" si="324">SUM(AW227-BD227)</f>
        <v>17999.872524387814</v>
      </c>
      <c r="BF227" s="15">
        <f t="shared" si="194"/>
        <v>-21816.97</v>
      </c>
      <c r="BG227" s="15">
        <v>19969.11</v>
      </c>
      <c r="BH227" s="15">
        <v>24000</v>
      </c>
      <c r="BI227" s="15"/>
      <c r="BJ227" s="15"/>
      <c r="BK227" s="15"/>
      <c r="BL227" s="15">
        <v>0</v>
      </c>
      <c r="BM227" s="15"/>
      <c r="BN227" s="133">
        <f t="shared" si="278"/>
        <v>24000</v>
      </c>
      <c r="BO227" s="5">
        <v>24112.53</v>
      </c>
    </row>
    <row r="228" spans="1:67" x14ac:dyDescent="0.2">
      <c r="A228" s="161"/>
      <c r="B228" s="168"/>
      <c r="C228" s="81"/>
      <c r="D228" s="81"/>
      <c r="E228" s="81"/>
      <c r="F228" s="81"/>
      <c r="G228" s="81"/>
      <c r="H228" s="81"/>
      <c r="I228" s="91">
        <v>45111</v>
      </c>
      <c r="J228" s="92" t="s">
        <v>421</v>
      </c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83"/>
      <c r="W228" s="93"/>
      <c r="X228" s="93"/>
      <c r="Y228" s="93"/>
      <c r="Z228" s="93"/>
      <c r="AA228" s="93"/>
      <c r="AB228" s="93"/>
      <c r="AC228" s="93">
        <v>450000</v>
      </c>
      <c r="AD228" s="93">
        <v>390000</v>
      </c>
      <c r="AE228" s="93"/>
      <c r="AF228" s="93"/>
      <c r="AG228" s="96">
        <f t="shared" si="321"/>
        <v>390000</v>
      </c>
      <c r="AH228" s="93">
        <v>382437.65</v>
      </c>
      <c r="AI228" s="93">
        <v>0</v>
      </c>
      <c r="AJ228" s="15">
        <v>0</v>
      </c>
      <c r="AK228" s="93">
        <v>0</v>
      </c>
      <c r="AL228" s="93">
        <v>320000</v>
      </c>
      <c r="AM228" s="93"/>
      <c r="AN228" s="15">
        <f t="shared" si="228"/>
        <v>320000</v>
      </c>
      <c r="AO228" s="83">
        <f t="shared" si="311"/>
        <v>42471.298692680335</v>
      </c>
      <c r="AP228" s="15">
        <v>320000</v>
      </c>
      <c r="AQ228" s="15"/>
      <c r="AR228" s="83">
        <f t="shared" si="312"/>
        <v>42471.298692680335</v>
      </c>
      <c r="AS228" s="83"/>
      <c r="AT228" s="83">
        <v>32963.480000000003</v>
      </c>
      <c r="AU228" s="83"/>
      <c r="AV228" s="83"/>
      <c r="AW228" s="83">
        <f t="shared" si="317"/>
        <v>42471.298692680335</v>
      </c>
      <c r="AX228" s="15"/>
      <c r="AY228" s="15"/>
      <c r="AZ228" s="15"/>
      <c r="BA228" s="15"/>
      <c r="BB228" s="15"/>
      <c r="BC228" s="15">
        <v>42471.3</v>
      </c>
      <c r="BD228" s="15">
        <f t="shared" si="323"/>
        <v>42471.3</v>
      </c>
      <c r="BE228" s="15">
        <f t="shared" si="324"/>
        <v>-1.3073196678305976E-3</v>
      </c>
      <c r="BF228" s="15">
        <f t="shared" ref="BF228:BF295" si="325">SUM(BE228-AW228)</f>
        <v>-42471.3</v>
      </c>
      <c r="BG228" s="15">
        <v>8266.56</v>
      </c>
      <c r="BH228" s="15">
        <v>8000</v>
      </c>
      <c r="BI228" s="15"/>
      <c r="BJ228" s="15"/>
      <c r="BK228" s="15"/>
      <c r="BL228" s="15">
        <v>8000</v>
      </c>
      <c r="BM228" s="15"/>
      <c r="BN228" s="133">
        <f t="shared" si="278"/>
        <v>16000</v>
      </c>
    </row>
    <row r="229" spans="1:67" x14ac:dyDescent="0.2">
      <c r="A229" s="161"/>
      <c r="B229" s="168"/>
      <c r="C229" s="81"/>
      <c r="D229" s="81"/>
      <c r="E229" s="81"/>
      <c r="F229" s="81"/>
      <c r="G229" s="81"/>
      <c r="H229" s="81"/>
      <c r="I229" s="91">
        <v>45111</v>
      </c>
      <c r="J229" s="92" t="s">
        <v>514</v>
      </c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8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6"/>
      <c r="AH229" s="93"/>
      <c r="AI229" s="93"/>
      <c r="AJ229" s="15"/>
      <c r="AK229" s="93"/>
      <c r="AL229" s="93"/>
      <c r="AM229" s="93"/>
      <c r="AN229" s="15"/>
      <c r="AO229" s="83"/>
      <c r="AP229" s="15"/>
      <c r="AQ229" s="15"/>
      <c r="AR229" s="83"/>
      <c r="AS229" s="83"/>
      <c r="AT229" s="83"/>
      <c r="AU229" s="83"/>
      <c r="AV229" s="83"/>
      <c r="AW229" s="83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>
        <v>0</v>
      </c>
      <c r="BM229" s="15"/>
      <c r="BN229" s="133">
        <f t="shared" si="278"/>
        <v>0</v>
      </c>
      <c r="BO229" s="5">
        <v>2300</v>
      </c>
    </row>
    <row r="230" spans="1:67" x14ac:dyDescent="0.2">
      <c r="A230" s="161"/>
      <c r="B230" s="168"/>
      <c r="C230" s="81"/>
      <c r="D230" s="81"/>
      <c r="E230" s="81"/>
      <c r="F230" s="81"/>
      <c r="G230" s="81"/>
      <c r="H230" s="81"/>
      <c r="I230" s="91">
        <v>45111</v>
      </c>
      <c r="J230" s="92" t="s">
        <v>383</v>
      </c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83"/>
      <c r="W230" s="93"/>
      <c r="X230" s="93"/>
      <c r="Y230" s="93"/>
      <c r="Z230" s="93"/>
      <c r="AA230" s="93"/>
      <c r="AB230" s="93"/>
      <c r="AC230" s="93">
        <v>150000</v>
      </c>
      <c r="AD230" s="93">
        <v>120000</v>
      </c>
      <c r="AE230" s="93"/>
      <c r="AF230" s="93"/>
      <c r="AG230" s="96">
        <f t="shared" si="321"/>
        <v>120000</v>
      </c>
      <c r="AH230" s="93">
        <v>118615</v>
      </c>
      <c r="AI230" s="93">
        <v>450000</v>
      </c>
      <c r="AJ230" s="15">
        <v>0</v>
      </c>
      <c r="AK230" s="93">
        <v>450000</v>
      </c>
      <c r="AL230" s="93"/>
      <c r="AM230" s="93"/>
      <c r="AN230" s="15">
        <f t="shared" si="228"/>
        <v>450000</v>
      </c>
      <c r="AO230" s="83">
        <f t="shared" si="311"/>
        <v>59725.263786581723</v>
      </c>
      <c r="AP230" s="15">
        <v>250000</v>
      </c>
      <c r="AQ230" s="15"/>
      <c r="AR230" s="83">
        <f t="shared" si="312"/>
        <v>33180.702103656513</v>
      </c>
      <c r="AS230" s="83"/>
      <c r="AT230" s="83"/>
      <c r="AU230" s="83"/>
      <c r="AV230" s="83"/>
      <c r="AW230" s="83">
        <f t="shared" si="317"/>
        <v>33180.702103656513</v>
      </c>
      <c r="AX230" s="15"/>
      <c r="AY230" s="15"/>
      <c r="AZ230" s="15"/>
      <c r="BA230" s="15">
        <v>33180.699999999997</v>
      </c>
      <c r="BB230" s="15"/>
      <c r="BC230" s="15"/>
      <c r="BD230" s="15">
        <f t="shared" si="323"/>
        <v>33180.699999999997</v>
      </c>
      <c r="BE230" s="15">
        <f t="shared" si="324"/>
        <v>2.1036565158283338E-3</v>
      </c>
      <c r="BF230" s="15">
        <f t="shared" si="325"/>
        <v>-33180.699999999997</v>
      </c>
      <c r="BG230" s="15">
        <v>678.55</v>
      </c>
      <c r="BH230" s="15">
        <v>0</v>
      </c>
      <c r="BI230" s="15">
        <v>25047</v>
      </c>
      <c r="BJ230" s="15"/>
      <c r="BK230" s="15"/>
      <c r="BL230" s="143">
        <v>0</v>
      </c>
      <c r="BM230" s="15"/>
      <c r="BN230" s="133">
        <f t="shared" si="278"/>
        <v>0</v>
      </c>
      <c r="BO230" s="5">
        <v>11635.63</v>
      </c>
    </row>
    <row r="231" spans="1:67" x14ac:dyDescent="0.2">
      <c r="A231" s="161" t="s">
        <v>222</v>
      </c>
      <c r="B231" s="168"/>
      <c r="C231" s="81"/>
      <c r="D231" s="81"/>
      <c r="E231" s="81"/>
      <c r="F231" s="81"/>
      <c r="G231" s="81"/>
      <c r="H231" s="81"/>
      <c r="I231" s="91" t="s">
        <v>221</v>
      </c>
      <c r="J231" s="92"/>
      <c r="K231" s="93"/>
      <c r="L231" s="93"/>
      <c r="M231" s="93"/>
      <c r="N231" s="93">
        <f t="shared" ref="N231:AL236" si="326">SUM(N232)</f>
        <v>50000</v>
      </c>
      <c r="O231" s="93">
        <f t="shared" si="326"/>
        <v>50000</v>
      </c>
      <c r="P231" s="93">
        <f t="shared" si="326"/>
        <v>50000</v>
      </c>
      <c r="Q231" s="93">
        <f t="shared" si="326"/>
        <v>50000</v>
      </c>
      <c r="R231" s="93">
        <f t="shared" si="326"/>
        <v>0</v>
      </c>
      <c r="S231" s="93">
        <f t="shared" si="326"/>
        <v>100000</v>
      </c>
      <c r="T231" s="93">
        <f t="shared" si="326"/>
        <v>0</v>
      </c>
      <c r="U231" s="93">
        <f t="shared" si="326"/>
        <v>0</v>
      </c>
      <c r="V231" s="93" t="e">
        <f t="shared" si="326"/>
        <v>#DIV/0!</v>
      </c>
      <c r="W231" s="93">
        <f t="shared" si="326"/>
        <v>100000</v>
      </c>
      <c r="X231" s="93">
        <f t="shared" si="326"/>
        <v>100000</v>
      </c>
      <c r="Y231" s="93">
        <f t="shared" si="326"/>
        <v>500000</v>
      </c>
      <c r="Z231" s="93">
        <f t="shared" si="326"/>
        <v>500000</v>
      </c>
      <c r="AA231" s="93">
        <f t="shared" si="326"/>
        <v>500000</v>
      </c>
      <c r="AB231" s="93">
        <f t="shared" si="326"/>
        <v>0</v>
      </c>
      <c r="AC231" s="93">
        <f t="shared" si="326"/>
        <v>500000</v>
      </c>
      <c r="AD231" s="93">
        <f t="shared" si="326"/>
        <v>450000</v>
      </c>
      <c r="AE231" s="93">
        <f t="shared" si="326"/>
        <v>0</v>
      </c>
      <c r="AF231" s="93">
        <f t="shared" si="326"/>
        <v>0</v>
      </c>
      <c r="AG231" s="93">
        <f t="shared" si="326"/>
        <v>450000</v>
      </c>
      <c r="AH231" s="93">
        <f t="shared" si="326"/>
        <v>0</v>
      </c>
      <c r="AI231" s="93">
        <f t="shared" si="326"/>
        <v>550000</v>
      </c>
      <c r="AJ231" s="93">
        <f t="shared" si="326"/>
        <v>2777.9</v>
      </c>
      <c r="AK231" s="93">
        <f t="shared" si="326"/>
        <v>330000</v>
      </c>
      <c r="AL231" s="93">
        <f t="shared" si="326"/>
        <v>0</v>
      </c>
      <c r="AM231" s="93">
        <f t="shared" ref="AM231:AQ236" si="327">SUM(AM232)</f>
        <v>0</v>
      </c>
      <c r="AN231" s="93">
        <f t="shared" si="327"/>
        <v>330000</v>
      </c>
      <c r="AO231" s="83">
        <f t="shared" si="311"/>
        <v>43798.526776826599</v>
      </c>
      <c r="AP231" s="93">
        <f t="shared" si="327"/>
        <v>330000</v>
      </c>
      <c r="AQ231" s="93">
        <f t="shared" si="327"/>
        <v>0</v>
      </c>
      <c r="AR231" s="83">
        <f t="shared" si="312"/>
        <v>43798.526776826599</v>
      </c>
      <c r="AS231" s="83"/>
      <c r="AT231" s="83">
        <f t="shared" ref="AT231:AV231" si="328">SUM(AT232)</f>
        <v>16603.34</v>
      </c>
      <c r="AU231" s="83">
        <f t="shared" si="328"/>
        <v>34463.160000000003</v>
      </c>
      <c r="AV231" s="83">
        <f t="shared" si="328"/>
        <v>0</v>
      </c>
      <c r="AW231" s="83">
        <f t="shared" si="317"/>
        <v>78261.686776826595</v>
      </c>
      <c r="AX231" s="15"/>
      <c r="AY231" s="15"/>
      <c r="AZ231" s="15"/>
      <c r="BA231" s="15"/>
      <c r="BB231" s="15"/>
      <c r="BC231" s="15"/>
      <c r="BD231" s="15">
        <f t="shared" si="323"/>
        <v>0</v>
      </c>
      <c r="BE231" s="15">
        <f t="shared" si="324"/>
        <v>78261.686776826595</v>
      </c>
      <c r="BF231" s="15">
        <f t="shared" si="325"/>
        <v>0</v>
      </c>
      <c r="BG231" s="15">
        <f>SUM(BG235)</f>
        <v>40255.870000000003</v>
      </c>
      <c r="BH231" s="15">
        <f>SUM(BH235)</f>
        <v>36000</v>
      </c>
      <c r="BI231" s="15">
        <f t="shared" ref="BI231:BN231" si="329">SUM(BI235)</f>
        <v>0</v>
      </c>
      <c r="BJ231" s="15">
        <f t="shared" si="329"/>
        <v>0</v>
      </c>
      <c r="BK231" s="15">
        <f t="shared" si="329"/>
        <v>0</v>
      </c>
      <c r="BL231" s="15">
        <f t="shared" si="329"/>
        <v>10000</v>
      </c>
      <c r="BM231" s="15">
        <f t="shared" si="329"/>
        <v>0</v>
      </c>
      <c r="BN231" s="15">
        <f t="shared" si="329"/>
        <v>46000</v>
      </c>
    </row>
    <row r="232" spans="1:67" x14ac:dyDescent="0.2">
      <c r="A232" s="161"/>
      <c r="B232" s="168"/>
      <c r="C232" s="81"/>
      <c r="D232" s="81"/>
      <c r="E232" s="81"/>
      <c r="F232" s="81"/>
      <c r="G232" s="81"/>
      <c r="H232" s="81"/>
      <c r="I232" s="91" t="s">
        <v>220</v>
      </c>
      <c r="J232" s="92"/>
      <c r="K232" s="93"/>
      <c r="L232" s="93"/>
      <c r="M232" s="93"/>
      <c r="N232" s="93">
        <f t="shared" ref="N232:AQ232" si="330">SUM(N235)</f>
        <v>50000</v>
      </c>
      <c r="O232" s="93">
        <f t="shared" si="330"/>
        <v>50000</v>
      </c>
      <c r="P232" s="93">
        <f t="shared" si="330"/>
        <v>50000</v>
      </c>
      <c r="Q232" s="93">
        <f t="shared" si="330"/>
        <v>50000</v>
      </c>
      <c r="R232" s="93">
        <f t="shared" si="330"/>
        <v>0</v>
      </c>
      <c r="S232" s="93">
        <f t="shared" si="330"/>
        <v>100000</v>
      </c>
      <c r="T232" s="93">
        <f t="shared" si="330"/>
        <v>0</v>
      </c>
      <c r="U232" s="93">
        <f t="shared" si="330"/>
        <v>0</v>
      </c>
      <c r="V232" s="93" t="e">
        <f t="shared" si="330"/>
        <v>#DIV/0!</v>
      </c>
      <c r="W232" s="93">
        <f t="shared" si="330"/>
        <v>100000</v>
      </c>
      <c r="X232" s="93">
        <f t="shared" si="330"/>
        <v>100000</v>
      </c>
      <c r="Y232" s="93">
        <f t="shared" si="330"/>
        <v>500000</v>
      </c>
      <c r="Z232" s="93">
        <f t="shared" si="330"/>
        <v>500000</v>
      </c>
      <c r="AA232" s="93">
        <f t="shared" si="330"/>
        <v>500000</v>
      </c>
      <c r="AB232" s="93">
        <f t="shared" si="330"/>
        <v>0</v>
      </c>
      <c r="AC232" s="93">
        <f t="shared" si="330"/>
        <v>500000</v>
      </c>
      <c r="AD232" s="93">
        <f t="shared" si="330"/>
        <v>450000</v>
      </c>
      <c r="AE232" s="93">
        <f t="shared" si="330"/>
        <v>0</v>
      </c>
      <c r="AF232" s="93">
        <f t="shared" si="330"/>
        <v>0</v>
      </c>
      <c r="AG232" s="93">
        <f t="shared" si="330"/>
        <v>450000</v>
      </c>
      <c r="AH232" s="93">
        <f t="shared" si="330"/>
        <v>0</v>
      </c>
      <c r="AI232" s="93">
        <f t="shared" si="330"/>
        <v>550000</v>
      </c>
      <c r="AJ232" s="93">
        <f t="shared" si="330"/>
        <v>2777.9</v>
      </c>
      <c r="AK232" s="93">
        <f t="shared" si="330"/>
        <v>330000</v>
      </c>
      <c r="AL232" s="93">
        <f t="shared" si="330"/>
        <v>0</v>
      </c>
      <c r="AM232" s="93">
        <f t="shared" si="330"/>
        <v>0</v>
      </c>
      <c r="AN232" s="93">
        <f t="shared" si="330"/>
        <v>330000</v>
      </c>
      <c r="AO232" s="83">
        <f t="shared" si="311"/>
        <v>43798.526776826599</v>
      </c>
      <c r="AP232" s="93">
        <f t="shared" si="330"/>
        <v>330000</v>
      </c>
      <c r="AQ232" s="93">
        <f t="shared" si="330"/>
        <v>0</v>
      </c>
      <c r="AR232" s="83">
        <f t="shared" si="312"/>
        <v>43798.526776826599</v>
      </c>
      <c r="AS232" s="83"/>
      <c r="AT232" s="83">
        <f t="shared" ref="AT232" si="331">SUM(AT235)</f>
        <v>16603.34</v>
      </c>
      <c r="AU232" s="83">
        <f t="shared" ref="AU232:AV232" si="332">SUM(AU235)</f>
        <v>34463.160000000003</v>
      </c>
      <c r="AV232" s="83">
        <f t="shared" si="332"/>
        <v>0</v>
      </c>
      <c r="AW232" s="83">
        <f t="shared" si="317"/>
        <v>78261.686776826595</v>
      </c>
      <c r="AX232" s="15"/>
      <c r="AY232" s="15"/>
      <c r="AZ232" s="15"/>
      <c r="BA232" s="15"/>
      <c r="BB232" s="15"/>
      <c r="BC232" s="15"/>
      <c r="BD232" s="15">
        <f t="shared" si="323"/>
        <v>0</v>
      </c>
      <c r="BE232" s="15">
        <f t="shared" si="324"/>
        <v>78261.686776826595</v>
      </c>
      <c r="BF232" s="15">
        <f t="shared" si="325"/>
        <v>0</v>
      </c>
      <c r="BG232" s="15"/>
      <c r="BH232" s="15">
        <f>SUM(BH233)</f>
        <v>36000</v>
      </c>
      <c r="BI232" s="15">
        <f t="shared" ref="BI232:BN232" si="333">SUM(BI233)</f>
        <v>0</v>
      </c>
      <c r="BJ232" s="15">
        <f t="shared" si="333"/>
        <v>40000</v>
      </c>
      <c r="BK232" s="15">
        <f t="shared" si="333"/>
        <v>42000</v>
      </c>
      <c r="BL232" s="15">
        <f t="shared" si="333"/>
        <v>0</v>
      </c>
      <c r="BM232" s="15">
        <f t="shared" si="333"/>
        <v>0</v>
      </c>
      <c r="BN232" s="15">
        <f t="shared" si="333"/>
        <v>36000</v>
      </c>
    </row>
    <row r="233" spans="1:67" x14ac:dyDescent="0.2">
      <c r="A233" s="161"/>
      <c r="B233" s="168" t="s">
        <v>436</v>
      </c>
      <c r="C233" s="81"/>
      <c r="D233" s="90"/>
      <c r="E233" s="81"/>
      <c r="F233" s="81"/>
      <c r="G233" s="81"/>
      <c r="H233" s="81"/>
      <c r="I233" s="98" t="s">
        <v>437</v>
      </c>
      <c r="J233" s="92" t="s">
        <v>3</v>
      </c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83">
        <f t="shared" si="311"/>
        <v>0</v>
      </c>
      <c r="AP233" s="93">
        <v>300000</v>
      </c>
      <c r="AQ233" s="93"/>
      <c r="AR233" s="83">
        <f t="shared" si="312"/>
        <v>39816.842524387816</v>
      </c>
      <c r="AS233" s="83"/>
      <c r="AT233" s="83">
        <v>300000</v>
      </c>
      <c r="AU233" s="83"/>
      <c r="AV233" s="83"/>
      <c r="AW233" s="83">
        <v>44280</v>
      </c>
      <c r="AX233" s="15"/>
      <c r="AY233" s="15"/>
      <c r="AZ233" s="15"/>
      <c r="BA233" s="15"/>
      <c r="BB233" s="15"/>
      <c r="BC233" s="15"/>
      <c r="BD233" s="15">
        <f t="shared" si="323"/>
        <v>0</v>
      </c>
      <c r="BE233" s="15">
        <f t="shared" si="324"/>
        <v>44280</v>
      </c>
      <c r="BF233" s="15">
        <f t="shared" si="325"/>
        <v>0</v>
      </c>
      <c r="BG233" s="15"/>
      <c r="BH233" s="15">
        <v>36000</v>
      </c>
      <c r="BI233" s="15"/>
      <c r="BJ233" s="15">
        <v>40000</v>
      </c>
      <c r="BK233" s="15">
        <v>42000</v>
      </c>
      <c r="BL233" s="15"/>
      <c r="BM233" s="15"/>
      <c r="BN233" s="133">
        <f t="shared" si="278"/>
        <v>36000</v>
      </c>
    </row>
    <row r="234" spans="1:67" x14ac:dyDescent="0.2">
      <c r="A234" s="161"/>
      <c r="B234" s="168" t="s">
        <v>436</v>
      </c>
      <c r="C234" s="81"/>
      <c r="D234" s="90"/>
      <c r="E234" s="81"/>
      <c r="F234" s="81"/>
      <c r="G234" s="81"/>
      <c r="H234" s="81"/>
      <c r="I234" s="91" t="s">
        <v>440</v>
      </c>
      <c r="J234" s="92" t="s">
        <v>441</v>
      </c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83">
        <f t="shared" si="311"/>
        <v>0</v>
      </c>
      <c r="AP234" s="93">
        <v>30000</v>
      </c>
      <c r="AQ234" s="93"/>
      <c r="AR234" s="83">
        <f t="shared" si="312"/>
        <v>3981.6842524387812</v>
      </c>
      <c r="AS234" s="83"/>
      <c r="AT234" s="83">
        <v>30000</v>
      </c>
      <c r="AU234" s="83"/>
      <c r="AV234" s="83"/>
      <c r="AW234" s="83">
        <v>33981.68</v>
      </c>
      <c r="AX234" s="15"/>
      <c r="AY234" s="15"/>
      <c r="AZ234" s="15"/>
      <c r="BA234" s="15"/>
      <c r="BB234" s="15"/>
      <c r="BC234" s="15"/>
      <c r="BD234" s="15">
        <f t="shared" si="323"/>
        <v>0</v>
      </c>
      <c r="BE234" s="15">
        <f t="shared" si="324"/>
        <v>33981.68</v>
      </c>
      <c r="BF234" s="15">
        <f t="shared" si="325"/>
        <v>0</v>
      </c>
      <c r="BG234" s="15"/>
      <c r="BH234" s="15">
        <v>0</v>
      </c>
      <c r="BI234" s="15"/>
      <c r="BJ234" s="15"/>
      <c r="BK234" s="15"/>
      <c r="BL234" s="15"/>
      <c r="BM234" s="15"/>
      <c r="BN234" s="133">
        <f t="shared" si="278"/>
        <v>0</v>
      </c>
    </row>
    <row r="235" spans="1:67" x14ac:dyDescent="0.2">
      <c r="A235" s="162"/>
      <c r="B235" s="170"/>
      <c r="C235" s="94"/>
      <c r="D235" s="94"/>
      <c r="E235" s="94"/>
      <c r="F235" s="94"/>
      <c r="G235" s="94"/>
      <c r="H235" s="94"/>
      <c r="I235" s="82">
        <v>4</v>
      </c>
      <c r="J235" s="38" t="s">
        <v>19</v>
      </c>
      <c r="K235" s="83"/>
      <c r="L235" s="83"/>
      <c r="M235" s="83"/>
      <c r="N235" s="83">
        <f t="shared" si="326"/>
        <v>50000</v>
      </c>
      <c r="O235" s="83">
        <f t="shared" si="326"/>
        <v>50000</v>
      </c>
      <c r="P235" s="83">
        <f t="shared" si="326"/>
        <v>50000</v>
      </c>
      <c r="Q235" s="83">
        <f t="shared" si="326"/>
        <v>50000</v>
      </c>
      <c r="R235" s="83">
        <f t="shared" si="326"/>
        <v>0</v>
      </c>
      <c r="S235" s="83">
        <f t="shared" si="326"/>
        <v>100000</v>
      </c>
      <c r="T235" s="83">
        <f t="shared" si="326"/>
        <v>0</v>
      </c>
      <c r="U235" s="83">
        <f t="shared" si="326"/>
        <v>0</v>
      </c>
      <c r="V235" s="83" t="e">
        <f t="shared" si="326"/>
        <v>#DIV/0!</v>
      </c>
      <c r="W235" s="83">
        <f t="shared" si="326"/>
        <v>100000</v>
      </c>
      <c r="X235" s="83">
        <f t="shared" si="326"/>
        <v>100000</v>
      </c>
      <c r="Y235" s="83">
        <f t="shared" si="326"/>
        <v>500000</v>
      </c>
      <c r="Z235" s="83">
        <f t="shared" si="326"/>
        <v>500000</v>
      </c>
      <c r="AA235" s="83">
        <f t="shared" si="326"/>
        <v>500000</v>
      </c>
      <c r="AB235" s="83">
        <f t="shared" si="326"/>
        <v>0</v>
      </c>
      <c r="AC235" s="83">
        <f t="shared" si="326"/>
        <v>500000</v>
      </c>
      <c r="AD235" s="83">
        <f t="shared" si="326"/>
        <v>450000</v>
      </c>
      <c r="AE235" s="83">
        <f t="shared" si="326"/>
        <v>0</v>
      </c>
      <c r="AF235" s="83">
        <f t="shared" si="326"/>
        <v>0</v>
      </c>
      <c r="AG235" s="83">
        <f t="shared" si="326"/>
        <v>450000</v>
      </c>
      <c r="AH235" s="83">
        <f t="shared" si="326"/>
        <v>0</v>
      </c>
      <c r="AI235" s="83">
        <f t="shared" si="326"/>
        <v>550000</v>
      </c>
      <c r="AJ235" s="83">
        <f t="shared" si="326"/>
        <v>2777.9</v>
      </c>
      <c r="AK235" s="83">
        <f t="shared" si="326"/>
        <v>330000</v>
      </c>
      <c r="AL235" s="83">
        <f t="shared" si="326"/>
        <v>0</v>
      </c>
      <c r="AM235" s="83">
        <f t="shared" si="327"/>
        <v>0</v>
      </c>
      <c r="AN235" s="83">
        <f t="shared" si="327"/>
        <v>330000</v>
      </c>
      <c r="AO235" s="83">
        <f t="shared" si="311"/>
        <v>43798.526776826599</v>
      </c>
      <c r="AP235" s="83">
        <f t="shared" si="327"/>
        <v>330000</v>
      </c>
      <c r="AQ235" s="83">
        <f t="shared" si="327"/>
        <v>0</v>
      </c>
      <c r="AR235" s="83">
        <f t="shared" si="312"/>
        <v>43798.526776826599</v>
      </c>
      <c r="AS235" s="83"/>
      <c r="AT235" s="83">
        <f t="shared" ref="AT235:AV236" si="334">SUM(AT236)</f>
        <v>16603.34</v>
      </c>
      <c r="AU235" s="83">
        <f t="shared" si="334"/>
        <v>34463.160000000003</v>
      </c>
      <c r="AV235" s="83">
        <f t="shared" si="334"/>
        <v>0</v>
      </c>
      <c r="AW235" s="83">
        <f t="shared" ref="AW235:AW242" si="335">SUM(AR235+AU235-AV235)</f>
        <v>78261.686776826595</v>
      </c>
      <c r="AX235" s="15"/>
      <c r="AY235" s="15"/>
      <c r="AZ235" s="15"/>
      <c r="BA235" s="15"/>
      <c r="BB235" s="15"/>
      <c r="BC235" s="15"/>
      <c r="BD235" s="15">
        <f t="shared" si="323"/>
        <v>0</v>
      </c>
      <c r="BE235" s="15">
        <f t="shared" si="324"/>
        <v>78261.686776826595</v>
      </c>
      <c r="BF235" s="15">
        <f t="shared" si="325"/>
        <v>0</v>
      </c>
      <c r="BG235" s="15">
        <f t="shared" ref="BG235:BN236" si="336">SUM(BG236)</f>
        <v>40255.870000000003</v>
      </c>
      <c r="BH235" s="15">
        <f t="shared" si="336"/>
        <v>36000</v>
      </c>
      <c r="BI235" s="15">
        <f t="shared" si="336"/>
        <v>0</v>
      </c>
      <c r="BJ235" s="15">
        <f t="shared" si="336"/>
        <v>0</v>
      </c>
      <c r="BK235" s="15">
        <f t="shared" si="336"/>
        <v>0</v>
      </c>
      <c r="BL235" s="15">
        <f t="shared" si="336"/>
        <v>10000</v>
      </c>
      <c r="BM235" s="15">
        <f t="shared" si="336"/>
        <v>0</v>
      </c>
      <c r="BN235" s="15">
        <f t="shared" si="336"/>
        <v>46000</v>
      </c>
    </row>
    <row r="236" spans="1:67" x14ac:dyDescent="0.2">
      <c r="A236" s="162"/>
      <c r="B236" s="170" t="s">
        <v>477</v>
      </c>
      <c r="C236" s="94"/>
      <c r="D236" s="94"/>
      <c r="E236" s="94"/>
      <c r="F236" s="94"/>
      <c r="G236" s="94"/>
      <c r="H236" s="94"/>
      <c r="I236" s="82">
        <v>42</v>
      </c>
      <c r="J236" s="38" t="s">
        <v>34</v>
      </c>
      <c r="K236" s="83"/>
      <c r="L236" s="83"/>
      <c r="M236" s="83"/>
      <c r="N236" s="83">
        <f t="shared" si="326"/>
        <v>50000</v>
      </c>
      <c r="O236" s="83">
        <f t="shared" si="326"/>
        <v>50000</v>
      </c>
      <c r="P236" s="83">
        <f t="shared" si="326"/>
        <v>50000</v>
      </c>
      <c r="Q236" s="83">
        <f t="shared" si="326"/>
        <v>50000</v>
      </c>
      <c r="R236" s="83">
        <f t="shared" si="326"/>
        <v>0</v>
      </c>
      <c r="S236" s="83">
        <f t="shared" si="326"/>
        <v>100000</v>
      </c>
      <c r="T236" s="83">
        <f t="shared" si="326"/>
        <v>0</v>
      </c>
      <c r="U236" s="83">
        <f t="shared" si="326"/>
        <v>0</v>
      </c>
      <c r="V236" s="83" t="e">
        <f t="shared" si="326"/>
        <v>#DIV/0!</v>
      </c>
      <c r="W236" s="83">
        <f t="shared" si="326"/>
        <v>100000</v>
      </c>
      <c r="X236" s="83">
        <f t="shared" si="326"/>
        <v>100000</v>
      </c>
      <c r="Y236" s="83">
        <f t="shared" si="326"/>
        <v>500000</v>
      </c>
      <c r="Z236" s="83">
        <f t="shared" si="326"/>
        <v>500000</v>
      </c>
      <c r="AA236" s="83">
        <f t="shared" si="326"/>
        <v>500000</v>
      </c>
      <c r="AB236" s="83">
        <f t="shared" si="326"/>
        <v>0</v>
      </c>
      <c r="AC236" s="83">
        <f t="shared" si="326"/>
        <v>500000</v>
      </c>
      <c r="AD236" s="83">
        <f t="shared" si="326"/>
        <v>450000</v>
      </c>
      <c r="AE236" s="83">
        <f t="shared" si="326"/>
        <v>0</v>
      </c>
      <c r="AF236" s="83">
        <f t="shared" si="326"/>
        <v>0</v>
      </c>
      <c r="AG236" s="83">
        <f t="shared" si="326"/>
        <v>450000</v>
      </c>
      <c r="AH236" s="83">
        <f t="shared" si="326"/>
        <v>0</v>
      </c>
      <c r="AI236" s="83">
        <f t="shared" si="326"/>
        <v>550000</v>
      </c>
      <c r="AJ236" s="83">
        <f t="shared" si="326"/>
        <v>2777.9</v>
      </c>
      <c r="AK236" s="83">
        <f t="shared" si="326"/>
        <v>330000</v>
      </c>
      <c r="AL236" s="83">
        <f t="shared" si="326"/>
        <v>0</v>
      </c>
      <c r="AM236" s="83">
        <f t="shared" si="327"/>
        <v>0</v>
      </c>
      <c r="AN236" s="83">
        <f t="shared" si="327"/>
        <v>330000</v>
      </c>
      <c r="AO236" s="83">
        <f t="shared" si="311"/>
        <v>43798.526776826599</v>
      </c>
      <c r="AP236" s="83">
        <f t="shared" si="327"/>
        <v>330000</v>
      </c>
      <c r="AQ236" s="83"/>
      <c r="AR236" s="83">
        <f t="shared" si="312"/>
        <v>43798.526776826599</v>
      </c>
      <c r="AS236" s="83"/>
      <c r="AT236" s="83">
        <f t="shared" si="334"/>
        <v>16603.34</v>
      </c>
      <c r="AU236" s="83">
        <f t="shared" si="334"/>
        <v>34463.160000000003</v>
      </c>
      <c r="AV236" s="83">
        <f t="shared" si="334"/>
        <v>0</v>
      </c>
      <c r="AW236" s="83">
        <f t="shared" si="335"/>
        <v>78261.686776826595</v>
      </c>
      <c r="AX236" s="15"/>
      <c r="AY236" s="15"/>
      <c r="AZ236" s="15"/>
      <c r="BA236" s="15"/>
      <c r="BB236" s="15"/>
      <c r="BC236" s="15"/>
      <c r="BD236" s="15">
        <f t="shared" si="323"/>
        <v>0</v>
      </c>
      <c r="BE236" s="15">
        <f t="shared" si="324"/>
        <v>78261.686776826595</v>
      </c>
      <c r="BF236" s="15">
        <f t="shared" si="325"/>
        <v>0</v>
      </c>
      <c r="BG236" s="15">
        <f t="shared" si="336"/>
        <v>40255.870000000003</v>
      </c>
      <c r="BH236" s="15">
        <f t="shared" si="336"/>
        <v>36000</v>
      </c>
      <c r="BI236" s="15">
        <f t="shared" si="336"/>
        <v>0</v>
      </c>
      <c r="BJ236" s="15">
        <f t="shared" si="336"/>
        <v>0</v>
      </c>
      <c r="BK236" s="15">
        <f t="shared" si="336"/>
        <v>0</v>
      </c>
      <c r="BL236" s="15">
        <f t="shared" si="336"/>
        <v>10000</v>
      </c>
      <c r="BM236" s="15">
        <f t="shared" si="336"/>
        <v>0</v>
      </c>
      <c r="BN236" s="15">
        <f t="shared" si="336"/>
        <v>46000</v>
      </c>
    </row>
    <row r="237" spans="1:67" x14ac:dyDescent="0.2">
      <c r="A237" s="161"/>
      <c r="B237" s="168"/>
      <c r="C237" s="81"/>
      <c r="D237" s="81"/>
      <c r="E237" s="81"/>
      <c r="F237" s="81"/>
      <c r="G237" s="81"/>
      <c r="H237" s="81"/>
      <c r="I237" s="91">
        <v>421</v>
      </c>
      <c r="J237" s="92" t="s">
        <v>105</v>
      </c>
      <c r="K237" s="93"/>
      <c r="L237" s="93"/>
      <c r="M237" s="93"/>
      <c r="N237" s="93">
        <f t="shared" ref="N237:AB237" si="337">SUM(N238:N240)</f>
        <v>50000</v>
      </c>
      <c r="O237" s="93">
        <f t="shared" si="337"/>
        <v>50000</v>
      </c>
      <c r="P237" s="93">
        <f t="shared" si="337"/>
        <v>50000</v>
      </c>
      <c r="Q237" s="93">
        <f t="shared" si="337"/>
        <v>50000</v>
      </c>
      <c r="R237" s="93">
        <f t="shared" si="337"/>
        <v>0</v>
      </c>
      <c r="S237" s="93">
        <f t="shared" si="337"/>
        <v>100000</v>
      </c>
      <c r="T237" s="93">
        <f t="shared" si="337"/>
        <v>0</v>
      </c>
      <c r="U237" s="93">
        <f t="shared" si="337"/>
        <v>0</v>
      </c>
      <c r="V237" s="93" t="e">
        <f t="shared" si="337"/>
        <v>#DIV/0!</v>
      </c>
      <c r="W237" s="93">
        <f t="shared" si="337"/>
        <v>100000</v>
      </c>
      <c r="X237" s="93">
        <f t="shared" si="337"/>
        <v>100000</v>
      </c>
      <c r="Y237" s="93">
        <f t="shared" si="337"/>
        <v>500000</v>
      </c>
      <c r="Z237" s="93">
        <f t="shared" ref="Z237" si="338">SUM(Z238:Z240)</f>
        <v>500000</v>
      </c>
      <c r="AA237" s="93">
        <f t="shared" si="337"/>
        <v>500000</v>
      </c>
      <c r="AB237" s="93">
        <f t="shared" si="337"/>
        <v>0</v>
      </c>
      <c r="AC237" s="93">
        <f t="shared" ref="AC237:AF237" si="339">SUM(AC238:AC240)</f>
        <v>500000</v>
      </c>
      <c r="AD237" s="93">
        <f t="shared" si="339"/>
        <v>450000</v>
      </c>
      <c r="AE237" s="93">
        <f t="shared" si="339"/>
        <v>0</v>
      </c>
      <c r="AF237" s="93">
        <f t="shared" si="339"/>
        <v>0</v>
      </c>
      <c r="AG237" s="93">
        <f>SUM(AG238:AG240)</f>
        <v>450000</v>
      </c>
      <c r="AH237" s="93">
        <f>SUM(AH238:AH240)</f>
        <v>0</v>
      </c>
      <c r="AI237" s="93">
        <f>SUM(AI238:AI240)</f>
        <v>550000</v>
      </c>
      <c r="AJ237" s="93">
        <f>SUM(AJ238:AJ240)</f>
        <v>2777.9</v>
      </c>
      <c r="AK237" s="93">
        <f>SUM(AK238:AK240)</f>
        <v>330000</v>
      </c>
      <c r="AL237" s="93">
        <f t="shared" ref="AL237:AP237" si="340">SUM(AL238:AL240)</f>
        <v>0</v>
      </c>
      <c r="AM237" s="93">
        <f t="shared" si="340"/>
        <v>0</v>
      </c>
      <c r="AN237" s="93">
        <f t="shared" si="340"/>
        <v>330000</v>
      </c>
      <c r="AO237" s="83">
        <f t="shared" si="311"/>
        <v>43798.526776826599</v>
      </c>
      <c r="AP237" s="93">
        <f t="shared" si="340"/>
        <v>330000</v>
      </c>
      <c r="AQ237" s="93"/>
      <c r="AR237" s="83">
        <f t="shared" si="312"/>
        <v>43798.526776826599</v>
      </c>
      <c r="AS237" s="83"/>
      <c r="AT237" s="83">
        <f t="shared" ref="AT237" si="341">SUM(AT238:AT240)</f>
        <v>16603.34</v>
      </c>
      <c r="AU237" s="83">
        <f t="shared" ref="AU237:AV237" si="342">SUM(AU238:AU240)</f>
        <v>34463.160000000003</v>
      </c>
      <c r="AV237" s="83">
        <f t="shared" si="342"/>
        <v>0</v>
      </c>
      <c r="AW237" s="83">
        <f t="shared" si="335"/>
        <v>78261.686776826595</v>
      </c>
      <c r="AX237" s="15"/>
      <c r="AY237" s="15"/>
      <c r="AZ237" s="15"/>
      <c r="BA237" s="15"/>
      <c r="BB237" s="15"/>
      <c r="BC237" s="15"/>
      <c r="BD237" s="15">
        <f t="shared" si="323"/>
        <v>0</v>
      </c>
      <c r="BE237" s="15">
        <f t="shared" si="324"/>
        <v>78261.686776826595</v>
      </c>
      <c r="BF237" s="15">
        <f t="shared" si="325"/>
        <v>0</v>
      </c>
      <c r="BG237" s="15">
        <f>SUM(BG238:BG240)</f>
        <v>40255.870000000003</v>
      </c>
      <c r="BH237" s="15">
        <f>SUM(BH238:BH240)</f>
        <v>36000</v>
      </c>
      <c r="BI237" s="15">
        <f t="shared" ref="BI237:BN237" si="343">SUM(BI238:BI240)</f>
        <v>0</v>
      </c>
      <c r="BJ237" s="15">
        <f t="shared" si="343"/>
        <v>0</v>
      </c>
      <c r="BK237" s="15">
        <f t="shared" si="343"/>
        <v>0</v>
      </c>
      <c r="BL237" s="15">
        <f t="shared" si="343"/>
        <v>10000</v>
      </c>
      <c r="BM237" s="15">
        <f t="shared" si="343"/>
        <v>0</v>
      </c>
      <c r="BN237" s="15">
        <f t="shared" si="343"/>
        <v>46000</v>
      </c>
    </row>
    <row r="238" spans="1:67" x14ac:dyDescent="0.2">
      <c r="A238" s="161"/>
      <c r="B238" s="168"/>
      <c r="C238" s="81"/>
      <c r="D238" s="81"/>
      <c r="E238" s="81"/>
      <c r="F238" s="81"/>
      <c r="G238" s="81"/>
      <c r="H238" s="81"/>
      <c r="I238" s="91">
        <v>42149</v>
      </c>
      <c r="J238" s="92" t="s">
        <v>469</v>
      </c>
      <c r="K238" s="93"/>
      <c r="L238" s="93"/>
      <c r="M238" s="93"/>
      <c r="N238" s="93">
        <v>50000</v>
      </c>
      <c r="O238" s="93">
        <v>50000</v>
      </c>
      <c r="P238" s="93">
        <v>50000</v>
      </c>
      <c r="Q238" s="93">
        <v>50000</v>
      </c>
      <c r="R238" s="93"/>
      <c r="S238" s="93">
        <v>50000</v>
      </c>
      <c r="T238" s="93"/>
      <c r="U238" s="93"/>
      <c r="V238" s="83">
        <f t="shared" si="269"/>
        <v>100</v>
      </c>
      <c r="W238" s="93">
        <v>50000</v>
      </c>
      <c r="X238" s="93">
        <v>50000</v>
      </c>
      <c r="Y238" s="93">
        <v>450000</v>
      </c>
      <c r="Z238" s="93">
        <v>450000</v>
      </c>
      <c r="AA238" s="93">
        <v>500000</v>
      </c>
      <c r="AB238" s="93"/>
      <c r="AC238" s="93">
        <v>500000</v>
      </c>
      <c r="AD238" s="93">
        <v>450000</v>
      </c>
      <c r="AE238" s="93"/>
      <c r="AF238" s="93"/>
      <c r="AG238" s="96">
        <f>SUM(AD238+AE238-AF238)</f>
        <v>450000</v>
      </c>
      <c r="AH238" s="93"/>
      <c r="AI238" s="93">
        <v>550000</v>
      </c>
      <c r="AJ238" s="15">
        <v>2777.9</v>
      </c>
      <c r="AK238" s="93">
        <v>300000</v>
      </c>
      <c r="AL238" s="93"/>
      <c r="AM238" s="93"/>
      <c r="AN238" s="15">
        <f t="shared" si="228"/>
        <v>300000</v>
      </c>
      <c r="AO238" s="83">
        <f t="shared" si="311"/>
        <v>39816.842524387816</v>
      </c>
      <c r="AP238" s="15">
        <v>300000</v>
      </c>
      <c r="AQ238" s="15"/>
      <c r="AR238" s="83">
        <f t="shared" si="312"/>
        <v>39816.842524387816</v>
      </c>
      <c r="AS238" s="83">
        <v>16603.34</v>
      </c>
      <c r="AT238" s="83">
        <v>16603.34</v>
      </c>
      <c r="AU238" s="83">
        <v>4463.16</v>
      </c>
      <c r="AV238" s="83"/>
      <c r="AW238" s="83">
        <f t="shared" si="335"/>
        <v>44280.002524387819</v>
      </c>
      <c r="AX238" s="15"/>
      <c r="AY238" s="15"/>
      <c r="AZ238" s="15"/>
      <c r="BA238" s="15">
        <v>44280</v>
      </c>
      <c r="BB238" s="15"/>
      <c r="BC238" s="15"/>
      <c r="BD238" s="15">
        <f t="shared" si="323"/>
        <v>44280</v>
      </c>
      <c r="BE238" s="15">
        <f t="shared" si="324"/>
        <v>2.5243878189940006E-3</v>
      </c>
      <c r="BF238" s="15">
        <f t="shared" si="325"/>
        <v>-44280</v>
      </c>
      <c r="BG238" s="15">
        <v>40255.870000000003</v>
      </c>
      <c r="BH238" s="15">
        <v>0</v>
      </c>
      <c r="BI238" s="15"/>
      <c r="BJ238" s="15"/>
      <c r="BK238" s="15"/>
      <c r="BL238" s="15"/>
      <c r="BM238" s="15"/>
      <c r="BN238" s="133">
        <f t="shared" si="278"/>
        <v>0</v>
      </c>
    </row>
    <row r="239" spans="1:67" x14ac:dyDescent="0.2">
      <c r="A239" s="161"/>
      <c r="B239" s="168"/>
      <c r="C239" s="81"/>
      <c r="D239" s="81"/>
      <c r="E239" s="81"/>
      <c r="F239" s="81"/>
      <c r="G239" s="81"/>
      <c r="H239" s="81"/>
      <c r="I239" s="91">
        <v>42149</v>
      </c>
      <c r="J239" s="92" t="s">
        <v>492</v>
      </c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8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6"/>
      <c r="AH239" s="93"/>
      <c r="AI239" s="93"/>
      <c r="AJ239" s="15"/>
      <c r="AK239" s="93"/>
      <c r="AL239" s="93"/>
      <c r="AM239" s="93"/>
      <c r="AN239" s="15"/>
      <c r="AO239" s="83"/>
      <c r="AP239" s="15"/>
      <c r="AQ239" s="15"/>
      <c r="AR239" s="83"/>
      <c r="AS239" s="83"/>
      <c r="AT239" s="83"/>
      <c r="AU239" s="83">
        <v>30000</v>
      </c>
      <c r="AV239" s="83"/>
      <c r="AW239" s="83">
        <f t="shared" si="335"/>
        <v>30000</v>
      </c>
      <c r="AX239" s="15"/>
      <c r="AY239" s="15"/>
      <c r="AZ239" s="15"/>
      <c r="BA239" s="15"/>
      <c r="BB239" s="15">
        <v>30000</v>
      </c>
      <c r="BC239" s="15"/>
      <c r="BD239" s="15">
        <f t="shared" si="323"/>
        <v>30000</v>
      </c>
      <c r="BE239" s="15">
        <f t="shared" si="324"/>
        <v>0</v>
      </c>
      <c r="BF239" s="15">
        <f t="shared" si="325"/>
        <v>-30000</v>
      </c>
      <c r="BG239" s="15"/>
      <c r="BH239" s="15">
        <v>36000</v>
      </c>
      <c r="BI239" s="15"/>
      <c r="BJ239" s="15"/>
      <c r="BK239" s="15"/>
      <c r="BL239" s="15">
        <v>10000</v>
      </c>
      <c r="BM239" s="15"/>
      <c r="BN239" s="133">
        <f t="shared" si="278"/>
        <v>46000</v>
      </c>
      <c r="BO239" s="5">
        <v>19200.93</v>
      </c>
    </row>
    <row r="240" spans="1:67" x14ac:dyDescent="0.2">
      <c r="A240" s="161"/>
      <c r="B240" s="168"/>
      <c r="C240" s="81"/>
      <c r="D240" s="81"/>
      <c r="E240" s="81"/>
      <c r="F240" s="81"/>
      <c r="G240" s="81"/>
      <c r="H240" s="81"/>
      <c r="I240" s="91">
        <v>42141</v>
      </c>
      <c r="J240" s="92" t="s">
        <v>237</v>
      </c>
      <c r="K240" s="93"/>
      <c r="L240" s="93"/>
      <c r="M240" s="93"/>
      <c r="N240" s="93"/>
      <c r="O240" s="93"/>
      <c r="P240" s="93"/>
      <c r="Q240" s="93"/>
      <c r="R240" s="93"/>
      <c r="S240" s="93">
        <v>50000</v>
      </c>
      <c r="T240" s="93"/>
      <c r="U240" s="93"/>
      <c r="V240" s="83" t="e">
        <f t="shared" si="269"/>
        <v>#DIV/0!</v>
      </c>
      <c r="W240" s="93">
        <v>50000</v>
      </c>
      <c r="X240" s="93">
        <v>50000</v>
      </c>
      <c r="Y240" s="93">
        <v>50000</v>
      </c>
      <c r="Z240" s="93">
        <v>50000</v>
      </c>
      <c r="AA240" s="93">
        <v>0</v>
      </c>
      <c r="AB240" s="93"/>
      <c r="AC240" s="93">
        <v>0</v>
      </c>
      <c r="AD240" s="93"/>
      <c r="AE240" s="93"/>
      <c r="AF240" s="93"/>
      <c r="AG240" s="96">
        <f t="shared" si="216"/>
        <v>0</v>
      </c>
      <c r="AH240" s="93"/>
      <c r="AI240" s="93">
        <v>0</v>
      </c>
      <c r="AJ240" s="15">
        <v>0</v>
      </c>
      <c r="AK240" s="93">
        <v>30000</v>
      </c>
      <c r="AL240" s="93"/>
      <c r="AM240" s="93"/>
      <c r="AN240" s="15">
        <f t="shared" si="228"/>
        <v>30000</v>
      </c>
      <c r="AO240" s="83">
        <f t="shared" si="311"/>
        <v>3981.6842524387812</v>
      </c>
      <c r="AP240" s="15">
        <v>30000</v>
      </c>
      <c r="AQ240" s="15"/>
      <c r="AR240" s="83">
        <f t="shared" si="312"/>
        <v>3981.6842524387812</v>
      </c>
      <c r="AS240" s="83"/>
      <c r="AT240" s="83"/>
      <c r="AU240" s="83"/>
      <c r="AV240" s="83"/>
      <c r="AW240" s="83">
        <f t="shared" si="335"/>
        <v>3981.6842524387812</v>
      </c>
      <c r="AX240" s="15"/>
      <c r="AY240" s="15"/>
      <c r="AZ240" s="15"/>
      <c r="BA240" s="15"/>
      <c r="BB240" s="15">
        <v>3981.68</v>
      </c>
      <c r="BC240" s="15"/>
      <c r="BD240" s="15">
        <f t="shared" si="323"/>
        <v>3981.68</v>
      </c>
      <c r="BE240" s="15">
        <f t="shared" si="324"/>
        <v>4.2524387813500653E-3</v>
      </c>
      <c r="BF240" s="15">
        <f t="shared" si="325"/>
        <v>-3981.68</v>
      </c>
      <c r="BG240" s="15"/>
      <c r="BH240" s="15">
        <v>0</v>
      </c>
      <c r="BI240" s="15"/>
      <c r="BJ240" s="15"/>
      <c r="BK240" s="15"/>
      <c r="BL240" s="15"/>
      <c r="BM240" s="15"/>
      <c r="BN240" s="133">
        <f t="shared" si="278"/>
        <v>0</v>
      </c>
    </row>
    <row r="241" spans="1:67" x14ac:dyDescent="0.2">
      <c r="A241" s="161" t="s">
        <v>223</v>
      </c>
      <c r="B241" s="168"/>
      <c r="C241" s="81"/>
      <c r="D241" s="81"/>
      <c r="E241" s="81"/>
      <c r="F241" s="81"/>
      <c r="G241" s="81"/>
      <c r="H241" s="81"/>
      <c r="I241" s="91" t="s">
        <v>25</v>
      </c>
      <c r="J241" s="92" t="s">
        <v>148</v>
      </c>
      <c r="K241" s="93">
        <f t="shared" ref="K241:AE247" si="344">SUM(K242)</f>
        <v>170587.68</v>
      </c>
      <c r="L241" s="93">
        <f t="shared" si="344"/>
        <v>30000</v>
      </c>
      <c r="M241" s="93">
        <f t="shared" si="344"/>
        <v>30000</v>
      </c>
      <c r="N241" s="93">
        <f t="shared" si="344"/>
        <v>15000</v>
      </c>
      <c r="O241" s="93">
        <f t="shared" si="344"/>
        <v>15000</v>
      </c>
      <c r="P241" s="93">
        <f t="shared" si="344"/>
        <v>13000</v>
      </c>
      <c r="Q241" s="93">
        <f t="shared" si="344"/>
        <v>13000</v>
      </c>
      <c r="R241" s="93">
        <f t="shared" si="344"/>
        <v>0</v>
      </c>
      <c r="S241" s="93">
        <f t="shared" si="344"/>
        <v>13000</v>
      </c>
      <c r="T241" s="93">
        <f t="shared" si="344"/>
        <v>0</v>
      </c>
      <c r="U241" s="93">
        <f t="shared" si="344"/>
        <v>0</v>
      </c>
      <c r="V241" s="93">
        <f t="shared" si="344"/>
        <v>100</v>
      </c>
      <c r="W241" s="93">
        <f t="shared" si="344"/>
        <v>15000</v>
      </c>
      <c r="X241" s="93">
        <f t="shared" si="344"/>
        <v>50000</v>
      </c>
      <c r="Y241" s="93">
        <f t="shared" si="344"/>
        <v>50000</v>
      </c>
      <c r="Z241" s="93">
        <f t="shared" si="344"/>
        <v>50000</v>
      </c>
      <c r="AA241" s="93">
        <f t="shared" si="344"/>
        <v>50000</v>
      </c>
      <c r="AB241" s="93">
        <f t="shared" si="344"/>
        <v>7230.75</v>
      </c>
      <c r="AC241" s="93">
        <f t="shared" si="344"/>
        <v>50000</v>
      </c>
      <c r="AD241" s="93">
        <f t="shared" si="344"/>
        <v>50000</v>
      </c>
      <c r="AE241" s="93">
        <f t="shared" si="344"/>
        <v>0</v>
      </c>
      <c r="AF241" s="93">
        <f t="shared" ref="AF241:AQ246" si="345">SUM(AF242)</f>
        <v>0</v>
      </c>
      <c r="AG241" s="93">
        <f t="shared" si="345"/>
        <v>50000</v>
      </c>
      <c r="AH241" s="93">
        <f t="shared" si="345"/>
        <v>8325</v>
      </c>
      <c r="AI241" s="93">
        <f t="shared" si="345"/>
        <v>50000</v>
      </c>
      <c r="AJ241" s="93">
        <f t="shared" si="345"/>
        <v>0</v>
      </c>
      <c r="AK241" s="93">
        <f t="shared" si="345"/>
        <v>50000</v>
      </c>
      <c r="AL241" s="93">
        <f t="shared" si="345"/>
        <v>0</v>
      </c>
      <c r="AM241" s="93">
        <f t="shared" si="345"/>
        <v>0</v>
      </c>
      <c r="AN241" s="93">
        <f t="shared" si="345"/>
        <v>50000</v>
      </c>
      <c r="AO241" s="83">
        <f t="shared" si="311"/>
        <v>6636.1404207313026</v>
      </c>
      <c r="AP241" s="93">
        <f t="shared" si="345"/>
        <v>100000</v>
      </c>
      <c r="AQ241" s="93">
        <f t="shared" si="345"/>
        <v>0</v>
      </c>
      <c r="AR241" s="83">
        <f t="shared" si="312"/>
        <v>13272.280841462605</v>
      </c>
      <c r="AS241" s="83"/>
      <c r="AT241" s="83">
        <f t="shared" ref="AT241:AV241" si="346">SUM(AT242)</f>
        <v>153.18</v>
      </c>
      <c r="AU241" s="83">
        <f t="shared" si="346"/>
        <v>0</v>
      </c>
      <c r="AV241" s="83">
        <f t="shared" si="346"/>
        <v>0</v>
      </c>
      <c r="AW241" s="83">
        <f t="shared" si="335"/>
        <v>13272.280841462605</v>
      </c>
      <c r="AX241" s="15"/>
      <c r="AY241" s="15"/>
      <c r="AZ241" s="15"/>
      <c r="BA241" s="15"/>
      <c r="BB241" s="15"/>
      <c r="BC241" s="15"/>
      <c r="BD241" s="15">
        <f t="shared" si="323"/>
        <v>0</v>
      </c>
      <c r="BE241" s="15">
        <f t="shared" si="324"/>
        <v>13272.280841462605</v>
      </c>
      <c r="BF241" s="15">
        <f t="shared" si="325"/>
        <v>0</v>
      </c>
      <c r="BG241" s="15">
        <f>SUM(BG246)</f>
        <v>2805.68</v>
      </c>
      <c r="BH241" s="15">
        <f>SUM(BH246)</f>
        <v>7000</v>
      </c>
      <c r="BI241" s="15">
        <f t="shared" ref="BI241:BN241" si="347">SUM(BI246)</f>
        <v>42.1</v>
      </c>
      <c r="BJ241" s="15">
        <f t="shared" si="347"/>
        <v>0</v>
      </c>
      <c r="BK241" s="15">
        <f t="shared" si="347"/>
        <v>0</v>
      </c>
      <c r="BL241" s="15">
        <f t="shared" si="347"/>
        <v>7000</v>
      </c>
      <c r="BM241" s="15">
        <f t="shared" si="347"/>
        <v>0</v>
      </c>
      <c r="BN241" s="15">
        <f t="shared" si="347"/>
        <v>14000</v>
      </c>
    </row>
    <row r="242" spans="1:67" x14ac:dyDescent="0.2">
      <c r="A242" s="161"/>
      <c r="B242" s="168"/>
      <c r="C242" s="81"/>
      <c r="D242" s="81"/>
      <c r="E242" s="81"/>
      <c r="F242" s="81"/>
      <c r="G242" s="81"/>
      <c r="H242" s="81"/>
      <c r="I242" s="91" t="s">
        <v>149</v>
      </c>
      <c r="J242" s="92"/>
      <c r="K242" s="93">
        <f t="shared" ref="K242:AQ242" si="348">SUM(K246)</f>
        <v>170587.68</v>
      </c>
      <c r="L242" s="93">
        <f t="shared" si="348"/>
        <v>30000</v>
      </c>
      <c r="M242" s="93">
        <f t="shared" si="348"/>
        <v>30000</v>
      </c>
      <c r="N242" s="93">
        <f t="shared" si="348"/>
        <v>15000</v>
      </c>
      <c r="O242" s="93">
        <f t="shared" si="348"/>
        <v>15000</v>
      </c>
      <c r="P242" s="93">
        <f t="shared" si="348"/>
        <v>13000</v>
      </c>
      <c r="Q242" s="93">
        <f t="shared" si="348"/>
        <v>13000</v>
      </c>
      <c r="R242" s="93">
        <f t="shared" si="348"/>
        <v>0</v>
      </c>
      <c r="S242" s="93">
        <f t="shared" si="348"/>
        <v>13000</v>
      </c>
      <c r="T242" s="93">
        <f t="shared" si="348"/>
        <v>0</v>
      </c>
      <c r="U242" s="93">
        <f t="shared" si="348"/>
        <v>0</v>
      </c>
      <c r="V242" s="93">
        <f t="shared" si="348"/>
        <v>100</v>
      </c>
      <c r="W242" s="93">
        <f t="shared" si="348"/>
        <v>15000</v>
      </c>
      <c r="X242" s="93">
        <f t="shared" si="348"/>
        <v>50000</v>
      </c>
      <c r="Y242" s="93">
        <f t="shared" si="348"/>
        <v>50000</v>
      </c>
      <c r="Z242" s="93">
        <f t="shared" si="348"/>
        <v>50000</v>
      </c>
      <c r="AA242" s="93">
        <f t="shared" si="348"/>
        <v>50000</v>
      </c>
      <c r="AB242" s="93">
        <f t="shared" si="348"/>
        <v>7230.75</v>
      </c>
      <c r="AC242" s="93">
        <f t="shared" si="348"/>
        <v>50000</v>
      </c>
      <c r="AD242" s="93">
        <f t="shared" si="348"/>
        <v>50000</v>
      </c>
      <c r="AE242" s="93">
        <f t="shared" si="348"/>
        <v>0</v>
      </c>
      <c r="AF242" s="93">
        <f t="shared" si="348"/>
        <v>0</v>
      </c>
      <c r="AG242" s="93">
        <f t="shared" si="348"/>
        <v>50000</v>
      </c>
      <c r="AH242" s="93">
        <f t="shared" si="348"/>
        <v>8325</v>
      </c>
      <c r="AI242" s="93">
        <f t="shared" si="348"/>
        <v>50000</v>
      </c>
      <c r="AJ242" s="93">
        <f t="shared" si="348"/>
        <v>0</v>
      </c>
      <c r="AK242" s="93">
        <f t="shared" si="348"/>
        <v>50000</v>
      </c>
      <c r="AL242" s="93">
        <f t="shared" si="348"/>
        <v>0</v>
      </c>
      <c r="AM242" s="93">
        <f t="shared" si="348"/>
        <v>0</v>
      </c>
      <c r="AN242" s="93">
        <f t="shared" si="348"/>
        <v>50000</v>
      </c>
      <c r="AO242" s="83">
        <f t="shared" si="311"/>
        <v>6636.1404207313026</v>
      </c>
      <c r="AP242" s="93">
        <f t="shared" si="348"/>
        <v>100000</v>
      </c>
      <c r="AQ242" s="93">
        <f t="shared" si="348"/>
        <v>0</v>
      </c>
      <c r="AR242" s="83">
        <f t="shared" si="312"/>
        <v>13272.280841462605</v>
      </c>
      <c r="AS242" s="83"/>
      <c r="AT242" s="83">
        <f t="shared" ref="AT242" si="349">SUM(AT246)</f>
        <v>153.18</v>
      </c>
      <c r="AU242" s="83">
        <f t="shared" ref="AU242:AV242" si="350">SUM(AU246)</f>
        <v>0</v>
      </c>
      <c r="AV242" s="83">
        <f t="shared" si="350"/>
        <v>0</v>
      </c>
      <c r="AW242" s="83">
        <f t="shared" si="335"/>
        <v>13272.280841462605</v>
      </c>
      <c r="AX242" s="15"/>
      <c r="AY242" s="15"/>
      <c r="AZ242" s="15"/>
      <c r="BA242" s="15"/>
      <c r="BB242" s="15"/>
      <c r="BC242" s="15"/>
      <c r="BD242" s="15">
        <f t="shared" si="323"/>
        <v>0</v>
      </c>
      <c r="BE242" s="15">
        <f t="shared" si="324"/>
        <v>13272.280841462605</v>
      </c>
      <c r="BF242" s="15">
        <f t="shared" si="325"/>
        <v>0</v>
      </c>
      <c r="BG242" s="15"/>
      <c r="BH242" s="15">
        <f>SUM(BH243:BH245)</f>
        <v>7000</v>
      </c>
      <c r="BI242" s="15">
        <f t="shared" ref="BI242:BN242" si="351">SUM(BI243:BI245)</f>
        <v>42.1</v>
      </c>
      <c r="BJ242" s="15">
        <f t="shared" si="351"/>
        <v>8000</v>
      </c>
      <c r="BK242" s="15">
        <f t="shared" si="351"/>
        <v>8000</v>
      </c>
      <c r="BL242" s="15">
        <f t="shared" si="351"/>
        <v>0</v>
      </c>
      <c r="BM242" s="15">
        <f t="shared" si="351"/>
        <v>0</v>
      </c>
      <c r="BN242" s="15">
        <f t="shared" si="351"/>
        <v>7000</v>
      </c>
    </row>
    <row r="243" spans="1:67" x14ac:dyDescent="0.2">
      <c r="A243" s="161"/>
      <c r="B243" s="168" t="s">
        <v>436</v>
      </c>
      <c r="C243" s="81"/>
      <c r="D243" s="90"/>
      <c r="E243" s="81"/>
      <c r="F243" s="81"/>
      <c r="G243" s="81"/>
      <c r="H243" s="81"/>
      <c r="I243" s="98" t="s">
        <v>438</v>
      </c>
      <c r="J243" s="92" t="s">
        <v>439</v>
      </c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83"/>
      <c r="AP243" s="93"/>
      <c r="AQ243" s="93"/>
      <c r="AR243" s="83"/>
      <c r="AS243" s="83"/>
      <c r="AT243" s="83"/>
      <c r="AU243" s="83"/>
      <c r="AV243" s="83"/>
      <c r="AW243" s="83">
        <v>985.66</v>
      </c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>
        <v>0</v>
      </c>
      <c r="BI243" s="15">
        <v>42.1</v>
      </c>
      <c r="BJ243" s="15"/>
      <c r="BK243" s="15"/>
      <c r="BL243" s="15"/>
      <c r="BM243" s="15"/>
      <c r="BN243" s="133">
        <f t="shared" si="278"/>
        <v>0</v>
      </c>
    </row>
    <row r="244" spans="1:67" x14ac:dyDescent="0.2">
      <c r="A244" s="161"/>
      <c r="B244" s="168" t="s">
        <v>436</v>
      </c>
      <c r="C244" s="81"/>
      <c r="D244" s="90"/>
      <c r="E244" s="81"/>
      <c r="F244" s="81"/>
      <c r="G244" s="81"/>
      <c r="H244" s="81"/>
      <c r="I244" s="98" t="s">
        <v>471</v>
      </c>
      <c r="J244" s="92" t="s">
        <v>444</v>
      </c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83"/>
      <c r="AP244" s="93"/>
      <c r="AQ244" s="93"/>
      <c r="AR244" s="83"/>
      <c r="AS244" s="83"/>
      <c r="AT244" s="83"/>
      <c r="AU244" s="83"/>
      <c r="AV244" s="83"/>
      <c r="AW244" s="83">
        <v>12286.62</v>
      </c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>
        <v>0</v>
      </c>
      <c r="BI244" s="15"/>
      <c r="BJ244" s="15"/>
      <c r="BK244" s="15"/>
      <c r="BL244" s="15"/>
      <c r="BM244" s="15"/>
      <c r="BN244" s="133">
        <f t="shared" si="278"/>
        <v>0</v>
      </c>
    </row>
    <row r="245" spans="1:67" x14ac:dyDescent="0.2">
      <c r="A245" s="161"/>
      <c r="B245" s="168" t="s">
        <v>436</v>
      </c>
      <c r="C245" s="81"/>
      <c r="D245" s="90"/>
      <c r="E245" s="81"/>
      <c r="F245" s="81"/>
      <c r="G245" s="81"/>
      <c r="H245" s="81"/>
      <c r="I245" s="98" t="s">
        <v>437</v>
      </c>
      <c r="J245" s="92" t="s">
        <v>3</v>
      </c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83">
        <f t="shared" si="311"/>
        <v>0</v>
      </c>
      <c r="AP245" s="93">
        <v>100000</v>
      </c>
      <c r="AQ245" s="93"/>
      <c r="AR245" s="83">
        <f t="shared" si="312"/>
        <v>13272.280841462605</v>
      </c>
      <c r="AS245" s="83"/>
      <c r="AT245" s="83">
        <v>100000</v>
      </c>
      <c r="AU245" s="83">
        <v>100000</v>
      </c>
      <c r="AV245" s="83">
        <v>100000</v>
      </c>
      <c r="AW245" s="83">
        <f t="shared" ref="AW245:AW254" si="352">SUM(AR245+AU245-AV245)</f>
        <v>13272.280841462605</v>
      </c>
      <c r="AX245" s="15"/>
      <c r="AY245" s="15"/>
      <c r="AZ245" s="15"/>
      <c r="BA245" s="15"/>
      <c r="BB245" s="15"/>
      <c r="BC245" s="15"/>
      <c r="BD245" s="15">
        <f t="shared" si="323"/>
        <v>0</v>
      </c>
      <c r="BE245" s="15">
        <f t="shared" si="324"/>
        <v>13272.280841462605</v>
      </c>
      <c r="BF245" s="15">
        <f t="shared" si="325"/>
        <v>0</v>
      </c>
      <c r="BG245" s="15"/>
      <c r="BH245" s="15">
        <v>7000</v>
      </c>
      <c r="BI245" s="15"/>
      <c r="BJ245" s="15">
        <v>8000</v>
      </c>
      <c r="BK245" s="15">
        <v>8000</v>
      </c>
      <c r="BL245" s="15"/>
      <c r="BM245" s="15"/>
      <c r="BN245" s="133">
        <f t="shared" si="278"/>
        <v>7000</v>
      </c>
    </row>
    <row r="246" spans="1:67" x14ac:dyDescent="0.2">
      <c r="A246" s="162"/>
      <c r="B246" s="170"/>
      <c r="C246" s="94"/>
      <c r="D246" s="94"/>
      <c r="E246" s="94"/>
      <c r="F246" s="94"/>
      <c r="G246" s="94"/>
      <c r="H246" s="94"/>
      <c r="I246" s="82">
        <v>3</v>
      </c>
      <c r="J246" s="38" t="s">
        <v>8</v>
      </c>
      <c r="K246" s="83">
        <f t="shared" si="344"/>
        <v>170587.68</v>
      </c>
      <c r="L246" s="83">
        <f t="shared" si="344"/>
        <v>30000</v>
      </c>
      <c r="M246" s="83">
        <f t="shared" si="344"/>
        <v>30000</v>
      </c>
      <c r="N246" s="83">
        <f t="shared" si="344"/>
        <v>15000</v>
      </c>
      <c r="O246" s="83">
        <f t="shared" si="344"/>
        <v>15000</v>
      </c>
      <c r="P246" s="83">
        <f t="shared" si="344"/>
        <v>13000</v>
      </c>
      <c r="Q246" s="83">
        <f t="shared" si="344"/>
        <v>13000</v>
      </c>
      <c r="R246" s="83">
        <f t="shared" si="344"/>
        <v>0</v>
      </c>
      <c r="S246" s="83">
        <f t="shared" si="344"/>
        <v>13000</v>
      </c>
      <c r="T246" s="83">
        <f t="shared" si="344"/>
        <v>0</v>
      </c>
      <c r="U246" s="83">
        <f t="shared" si="344"/>
        <v>0</v>
      </c>
      <c r="V246" s="83">
        <f t="shared" si="344"/>
        <v>100</v>
      </c>
      <c r="W246" s="83">
        <f t="shared" si="344"/>
        <v>15000</v>
      </c>
      <c r="X246" s="83">
        <f t="shared" si="344"/>
        <v>50000</v>
      </c>
      <c r="Y246" s="83">
        <f>SUM(Y247)</f>
        <v>50000</v>
      </c>
      <c r="Z246" s="83">
        <f>SUM(Z247)</f>
        <v>50000</v>
      </c>
      <c r="AA246" s="83">
        <f t="shared" si="344"/>
        <v>50000</v>
      </c>
      <c r="AB246" s="83">
        <f t="shared" si="344"/>
        <v>7230.75</v>
      </c>
      <c r="AC246" s="83">
        <f t="shared" si="344"/>
        <v>50000</v>
      </c>
      <c r="AD246" s="83">
        <f t="shared" si="344"/>
        <v>50000</v>
      </c>
      <c r="AE246" s="83">
        <f t="shared" si="344"/>
        <v>0</v>
      </c>
      <c r="AF246" s="83">
        <f t="shared" si="345"/>
        <v>0</v>
      </c>
      <c r="AG246" s="83">
        <f t="shared" si="345"/>
        <v>50000</v>
      </c>
      <c r="AH246" s="83">
        <f t="shared" si="345"/>
        <v>8325</v>
      </c>
      <c r="AI246" s="83">
        <f t="shared" si="345"/>
        <v>50000</v>
      </c>
      <c r="AJ246" s="83">
        <f t="shared" si="345"/>
        <v>0</v>
      </c>
      <c r="AK246" s="83">
        <f t="shared" si="345"/>
        <v>50000</v>
      </c>
      <c r="AL246" s="83">
        <f t="shared" si="345"/>
        <v>0</v>
      </c>
      <c r="AM246" s="83">
        <f t="shared" si="345"/>
        <v>0</v>
      </c>
      <c r="AN246" s="83">
        <f t="shared" si="345"/>
        <v>50000</v>
      </c>
      <c r="AO246" s="83">
        <f t="shared" si="311"/>
        <v>6636.1404207313026</v>
      </c>
      <c r="AP246" s="83">
        <f t="shared" si="345"/>
        <v>100000</v>
      </c>
      <c r="AQ246" s="83">
        <f t="shared" si="345"/>
        <v>0</v>
      </c>
      <c r="AR246" s="83">
        <f t="shared" si="312"/>
        <v>13272.280841462605</v>
      </c>
      <c r="AS246" s="83"/>
      <c r="AT246" s="83">
        <f t="shared" ref="AT246:AV246" si="353">SUM(AT247)</f>
        <v>153.18</v>
      </c>
      <c r="AU246" s="83">
        <f t="shared" si="353"/>
        <v>0</v>
      </c>
      <c r="AV246" s="83">
        <f t="shared" si="353"/>
        <v>0</v>
      </c>
      <c r="AW246" s="83">
        <f t="shared" si="352"/>
        <v>13272.280841462605</v>
      </c>
      <c r="AX246" s="15"/>
      <c r="AY246" s="15"/>
      <c r="AZ246" s="15"/>
      <c r="BA246" s="15"/>
      <c r="BB246" s="15"/>
      <c r="BC246" s="15"/>
      <c r="BD246" s="15">
        <f t="shared" si="323"/>
        <v>0</v>
      </c>
      <c r="BE246" s="15">
        <f t="shared" si="324"/>
        <v>13272.280841462605</v>
      </c>
      <c r="BF246" s="15">
        <f t="shared" si="325"/>
        <v>0</v>
      </c>
      <c r="BG246" s="15">
        <f>SUM(BG247)</f>
        <v>2805.68</v>
      </c>
      <c r="BH246" s="15">
        <f>SUM(BH247)</f>
        <v>7000</v>
      </c>
      <c r="BI246" s="15">
        <f t="shared" ref="BI246:BN246" si="354">SUM(BI247)</f>
        <v>42.1</v>
      </c>
      <c r="BJ246" s="15">
        <f t="shared" si="354"/>
        <v>0</v>
      </c>
      <c r="BK246" s="15">
        <f t="shared" si="354"/>
        <v>0</v>
      </c>
      <c r="BL246" s="15">
        <f t="shared" si="354"/>
        <v>7000</v>
      </c>
      <c r="BM246" s="15">
        <f t="shared" si="354"/>
        <v>0</v>
      </c>
      <c r="BN246" s="15">
        <f t="shared" si="354"/>
        <v>14000</v>
      </c>
    </row>
    <row r="247" spans="1:67" x14ac:dyDescent="0.2">
      <c r="A247" s="162"/>
      <c r="B247" s="170" t="s">
        <v>478</v>
      </c>
      <c r="C247" s="94"/>
      <c r="D247" s="94"/>
      <c r="E247" s="94"/>
      <c r="F247" s="94"/>
      <c r="G247" s="94"/>
      <c r="H247" s="94"/>
      <c r="I247" s="82">
        <v>32</v>
      </c>
      <c r="J247" s="38" t="s">
        <v>12</v>
      </c>
      <c r="K247" s="83">
        <f t="shared" si="344"/>
        <v>170587.68</v>
      </c>
      <c r="L247" s="83">
        <f t="shared" si="344"/>
        <v>30000</v>
      </c>
      <c r="M247" s="83">
        <f t="shared" si="344"/>
        <v>30000</v>
      </c>
      <c r="N247" s="83">
        <f t="shared" si="344"/>
        <v>15000</v>
      </c>
      <c r="O247" s="83">
        <f t="shared" si="344"/>
        <v>15000</v>
      </c>
      <c r="P247" s="83">
        <f t="shared" si="344"/>
        <v>13000</v>
      </c>
      <c r="Q247" s="83">
        <f t="shared" si="344"/>
        <v>13000</v>
      </c>
      <c r="R247" s="83">
        <f t="shared" si="344"/>
        <v>0</v>
      </c>
      <c r="S247" s="83">
        <f t="shared" si="344"/>
        <v>13000</v>
      </c>
      <c r="T247" s="83">
        <f t="shared" si="344"/>
        <v>0</v>
      </c>
      <c r="U247" s="83">
        <f t="shared" si="344"/>
        <v>0</v>
      </c>
      <c r="V247" s="83">
        <f t="shared" si="344"/>
        <v>100</v>
      </c>
      <c r="W247" s="83">
        <f t="shared" si="344"/>
        <v>15000</v>
      </c>
      <c r="X247" s="83">
        <f t="shared" si="344"/>
        <v>50000</v>
      </c>
      <c r="Y247" s="83">
        <f>SUM(Y248+Y250)</f>
        <v>50000</v>
      </c>
      <c r="Z247" s="83">
        <f>SUM(Z248+Z250)</f>
        <v>50000</v>
      </c>
      <c r="AA247" s="83">
        <f t="shared" ref="AA247:AP247" si="355">SUM(AA248+AA250)</f>
        <v>50000</v>
      </c>
      <c r="AB247" s="83">
        <f t="shared" si="355"/>
        <v>7230.75</v>
      </c>
      <c r="AC247" s="83">
        <f t="shared" si="355"/>
        <v>50000</v>
      </c>
      <c r="AD247" s="83">
        <f t="shared" si="355"/>
        <v>50000</v>
      </c>
      <c r="AE247" s="83">
        <f t="shared" si="355"/>
        <v>0</v>
      </c>
      <c r="AF247" s="83">
        <f t="shared" si="355"/>
        <v>0</v>
      </c>
      <c r="AG247" s="83">
        <f t="shared" si="355"/>
        <v>50000</v>
      </c>
      <c r="AH247" s="83">
        <f t="shared" si="355"/>
        <v>8325</v>
      </c>
      <c r="AI247" s="83">
        <f t="shared" si="355"/>
        <v>50000</v>
      </c>
      <c r="AJ247" s="83">
        <f t="shared" si="355"/>
        <v>0</v>
      </c>
      <c r="AK247" s="83">
        <f t="shared" si="355"/>
        <v>50000</v>
      </c>
      <c r="AL247" s="83">
        <f t="shared" si="355"/>
        <v>0</v>
      </c>
      <c r="AM247" s="83">
        <f t="shared" si="355"/>
        <v>0</v>
      </c>
      <c r="AN247" s="83">
        <f t="shared" si="355"/>
        <v>50000</v>
      </c>
      <c r="AO247" s="83">
        <f t="shared" si="311"/>
        <v>6636.1404207313026</v>
      </c>
      <c r="AP247" s="83">
        <f t="shared" si="355"/>
        <v>100000</v>
      </c>
      <c r="AQ247" s="83"/>
      <c r="AR247" s="83">
        <f t="shared" si="312"/>
        <v>13272.280841462605</v>
      </c>
      <c r="AS247" s="83"/>
      <c r="AT247" s="83">
        <f t="shared" ref="AT247" si="356">SUM(AT248+AT250)</f>
        <v>153.18</v>
      </c>
      <c r="AU247" s="83">
        <f t="shared" ref="AU247:AV247" si="357">SUM(AU248+AU250)</f>
        <v>0</v>
      </c>
      <c r="AV247" s="83">
        <f t="shared" si="357"/>
        <v>0</v>
      </c>
      <c r="AW247" s="83">
        <f t="shared" si="352"/>
        <v>13272.280841462605</v>
      </c>
      <c r="AX247" s="15"/>
      <c r="AY247" s="15"/>
      <c r="AZ247" s="15"/>
      <c r="BA247" s="15"/>
      <c r="BB247" s="15"/>
      <c r="BC247" s="15"/>
      <c r="BD247" s="15">
        <f t="shared" si="323"/>
        <v>0</v>
      </c>
      <c r="BE247" s="15">
        <f t="shared" si="324"/>
        <v>13272.280841462605</v>
      </c>
      <c r="BF247" s="15">
        <f t="shared" si="325"/>
        <v>0</v>
      </c>
      <c r="BG247" s="15">
        <f>SUM(BG250)</f>
        <v>2805.68</v>
      </c>
      <c r="BH247" s="15">
        <f>SUM(BH250)</f>
        <v>7000</v>
      </c>
      <c r="BI247" s="15">
        <f t="shared" ref="BI247:BN247" si="358">SUM(BI250)</f>
        <v>42.1</v>
      </c>
      <c r="BJ247" s="15">
        <f t="shared" si="358"/>
        <v>0</v>
      </c>
      <c r="BK247" s="15">
        <f t="shared" si="358"/>
        <v>0</v>
      </c>
      <c r="BL247" s="15">
        <f t="shared" si="358"/>
        <v>7000</v>
      </c>
      <c r="BM247" s="15">
        <f t="shared" si="358"/>
        <v>0</v>
      </c>
      <c r="BN247" s="15">
        <f t="shared" si="358"/>
        <v>14000</v>
      </c>
    </row>
    <row r="248" spans="1:67" x14ac:dyDescent="0.2">
      <c r="A248" s="161"/>
      <c r="B248" s="168"/>
      <c r="C248" s="81"/>
      <c r="D248" s="81"/>
      <c r="E248" s="81"/>
      <c r="F248" s="81"/>
      <c r="G248" s="81"/>
      <c r="H248" s="81"/>
      <c r="I248" s="91">
        <v>322</v>
      </c>
      <c r="J248" s="92" t="s">
        <v>125</v>
      </c>
      <c r="K248" s="93">
        <f t="shared" ref="K248:X248" si="359">SUM(K251)</f>
        <v>170587.68</v>
      </c>
      <c r="L248" s="93">
        <f t="shared" si="359"/>
        <v>30000</v>
      </c>
      <c r="M248" s="93">
        <f t="shared" si="359"/>
        <v>30000</v>
      </c>
      <c r="N248" s="93">
        <f t="shared" si="359"/>
        <v>15000</v>
      </c>
      <c r="O248" s="93">
        <f t="shared" si="359"/>
        <v>15000</v>
      </c>
      <c r="P248" s="93">
        <f t="shared" si="359"/>
        <v>13000</v>
      </c>
      <c r="Q248" s="93">
        <f t="shared" si="359"/>
        <v>13000</v>
      </c>
      <c r="R248" s="93">
        <f t="shared" si="359"/>
        <v>0</v>
      </c>
      <c r="S248" s="93">
        <f t="shared" si="359"/>
        <v>13000</v>
      </c>
      <c r="T248" s="93">
        <f t="shared" si="359"/>
        <v>0</v>
      </c>
      <c r="U248" s="93">
        <f t="shared" si="359"/>
        <v>0</v>
      </c>
      <c r="V248" s="93">
        <f t="shared" si="359"/>
        <v>100</v>
      </c>
      <c r="W248" s="93">
        <f t="shared" si="359"/>
        <v>15000</v>
      </c>
      <c r="X248" s="93">
        <f t="shared" si="359"/>
        <v>50000</v>
      </c>
      <c r="Y248" s="93">
        <f>SUM(Y249)</f>
        <v>0</v>
      </c>
      <c r="Z248" s="93">
        <f>SUM(Z249)</f>
        <v>0</v>
      </c>
      <c r="AA248" s="93">
        <v>0</v>
      </c>
      <c r="AB248" s="93">
        <f t="shared" ref="AB248" si="360">SUM(AB249)</f>
        <v>3818.25</v>
      </c>
      <c r="AC248" s="93">
        <v>0</v>
      </c>
      <c r="AD248" s="93"/>
      <c r="AE248" s="93"/>
      <c r="AF248" s="93"/>
      <c r="AG248" s="96">
        <f t="shared" si="216"/>
        <v>0</v>
      </c>
      <c r="AH248" s="93"/>
      <c r="AI248" s="93"/>
      <c r="AJ248" s="15"/>
      <c r="AK248" s="93"/>
      <c r="AL248" s="93"/>
      <c r="AM248" s="93"/>
      <c r="AN248" s="15">
        <f t="shared" si="228"/>
        <v>0</v>
      </c>
      <c r="AO248" s="83">
        <f t="shared" si="311"/>
        <v>0</v>
      </c>
      <c r="AP248" s="15"/>
      <c r="AQ248" s="15"/>
      <c r="AR248" s="83">
        <f t="shared" si="312"/>
        <v>0</v>
      </c>
      <c r="AS248" s="83"/>
      <c r="AT248" s="83"/>
      <c r="AU248" s="83"/>
      <c r="AV248" s="83"/>
      <c r="AW248" s="83">
        <f t="shared" si="352"/>
        <v>0</v>
      </c>
      <c r="AX248" s="15"/>
      <c r="AY248" s="15"/>
      <c r="AZ248" s="15"/>
      <c r="BA248" s="15"/>
      <c r="BB248" s="15"/>
      <c r="BC248" s="15"/>
      <c r="BD248" s="15">
        <f t="shared" si="323"/>
        <v>0</v>
      </c>
      <c r="BE248" s="15">
        <f t="shared" si="324"/>
        <v>0</v>
      </c>
      <c r="BF248" s="15">
        <f t="shared" si="325"/>
        <v>0</v>
      </c>
      <c r="BG248" s="15"/>
      <c r="BH248" s="15">
        <v>0</v>
      </c>
      <c r="BI248" s="15"/>
      <c r="BJ248" s="15"/>
      <c r="BK248" s="15"/>
      <c r="BL248" s="15"/>
      <c r="BM248" s="15"/>
      <c r="BN248" s="133">
        <f t="shared" si="278"/>
        <v>0</v>
      </c>
    </row>
    <row r="249" spans="1:67" x14ac:dyDescent="0.2">
      <c r="A249" s="161"/>
      <c r="B249" s="168"/>
      <c r="C249" s="81"/>
      <c r="D249" s="81"/>
      <c r="E249" s="81"/>
      <c r="F249" s="81"/>
      <c r="G249" s="81"/>
      <c r="H249" s="81"/>
      <c r="I249" s="91">
        <v>32241</v>
      </c>
      <c r="J249" s="92" t="s">
        <v>289</v>
      </c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83"/>
      <c r="W249" s="93"/>
      <c r="X249" s="93"/>
      <c r="Y249" s="93"/>
      <c r="Z249" s="93"/>
      <c r="AA249" s="93">
        <v>0</v>
      </c>
      <c r="AB249" s="93">
        <v>3818.25</v>
      </c>
      <c r="AC249" s="93">
        <v>0</v>
      </c>
      <c r="AD249" s="93"/>
      <c r="AE249" s="93"/>
      <c r="AF249" s="93"/>
      <c r="AG249" s="96">
        <f t="shared" si="216"/>
        <v>0</v>
      </c>
      <c r="AH249" s="93"/>
      <c r="AI249" s="93"/>
      <c r="AJ249" s="15"/>
      <c r="AK249" s="93"/>
      <c r="AL249" s="93"/>
      <c r="AM249" s="93"/>
      <c r="AN249" s="15">
        <f t="shared" si="228"/>
        <v>0</v>
      </c>
      <c r="AO249" s="83">
        <f t="shared" si="311"/>
        <v>0</v>
      </c>
      <c r="AP249" s="15"/>
      <c r="AQ249" s="15"/>
      <c r="AR249" s="83">
        <f t="shared" si="312"/>
        <v>0</v>
      </c>
      <c r="AS249" s="83"/>
      <c r="AT249" s="83"/>
      <c r="AU249" s="83"/>
      <c r="AV249" s="83"/>
      <c r="AW249" s="83">
        <f t="shared" si="352"/>
        <v>0</v>
      </c>
      <c r="AX249" s="15"/>
      <c r="AY249" s="15"/>
      <c r="AZ249" s="15"/>
      <c r="BA249" s="15"/>
      <c r="BB249" s="15"/>
      <c r="BC249" s="15"/>
      <c r="BD249" s="15">
        <f t="shared" si="323"/>
        <v>0</v>
      </c>
      <c r="BE249" s="15">
        <f t="shared" si="324"/>
        <v>0</v>
      </c>
      <c r="BF249" s="15">
        <f t="shared" si="325"/>
        <v>0</v>
      </c>
      <c r="BG249" s="15"/>
      <c r="BH249" s="15">
        <v>0</v>
      </c>
      <c r="BI249" s="15"/>
      <c r="BJ249" s="15"/>
      <c r="BK249" s="15"/>
      <c r="BL249" s="15"/>
      <c r="BM249" s="15"/>
      <c r="BN249" s="133">
        <f t="shared" si="278"/>
        <v>0</v>
      </c>
    </row>
    <row r="250" spans="1:67" x14ac:dyDescent="0.2">
      <c r="A250" s="161"/>
      <c r="B250" s="168"/>
      <c r="C250" s="81"/>
      <c r="D250" s="81"/>
      <c r="E250" s="81"/>
      <c r="F250" s="81"/>
      <c r="G250" s="81"/>
      <c r="H250" s="81"/>
      <c r="I250" s="91">
        <v>323</v>
      </c>
      <c r="J250" s="92" t="s">
        <v>102</v>
      </c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83"/>
      <c r="W250" s="93"/>
      <c r="X250" s="93"/>
      <c r="Y250" s="93">
        <f>SUM(Y251)</f>
        <v>50000</v>
      </c>
      <c r="Z250" s="93">
        <f>SUM(Z251)</f>
        <v>50000</v>
      </c>
      <c r="AA250" s="93">
        <f t="shared" ref="AA250:AJ250" si="361">SUM(AA251)</f>
        <v>50000</v>
      </c>
      <c r="AB250" s="93">
        <f t="shared" si="361"/>
        <v>3412.5</v>
      </c>
      <c r="AC250" s="93">
        <f t="shared" si="361"/>
        <v>50000</v>
      </c>
      <c r="AD250" s="93">
        <f t="shared" si="361"/>
        <v>50000</v>
      </c>
      <c r="AE250" s="93">
        <f t="shared" si="361"/>
        <v>0</v>
      </c>
      <c r="AF250" s="93">
        <f t="shared" si="361"/>
        <v>0</v>
      </c>
      <c r="AG250" s="93">
        <f t="shared" si="361"/>
        <v>50000</v>
      </c>
      <c r="AH250" s="93">
        <f t="shared" si="361"/>
        <v>8325</v>
      </c>
      <c r="AI250" s="93">
        <f t="shared" si="361"/>
        <v>50000</v>
      </c>
      <c r="AJ250" s="93">
        <f t="shared" si="361"/>
        <v>0</v>
      </c>
      <c r="AK250" s="93">
        <f>SUM(AK251)</f>
        <v>50000</v>
      </c>
      <c r="AL250" s="93">
        <f t="shared" ref="AL250:AP250" si="362">SUM(AL251)</f>
        <v>0</v>
      </c>
      <c r="AM250" s="93">
        <f t="shared" si="362"/>
        <v>0</v>
      </c>
      <c r="AN250" s="93">
        <f t="shared" si="362"/>
        <v>50000</v>
      </c>
      <c r="AO250" s="83">
        <f t="shared" si="311"/>
        <v>6636.1404207313026</v>
      </c>
      <c r="AP250" s="93">
        <f t="shared" si="362"/>
        <v>100000</v>
      </c>
      <c r="AQ250" s="93"/>
      <c r="AR250" s="83">
        <f t="shared" si="312"/>
        <v>13272.280841462605</v>
      </c>
      <c r="AS250" s="83"/>
      <c r="AT250" s="83">
        <f t="shared" ref="AT250:AV250" si="363">SUM(AT251)</f>
        <v>153.18</v>
      </c>
      <c r="AU250" s="83">
        <f t="shared" si="363"/>
        <v>0</v>
      </c>
      <c r="AV250" s="83">
        <f t="shared" si="363"/>
        <v>0</v>
      </c>
      <c r="AW250" s="83">
        <f t="shared" si="352"/>
        <v>13272.280841462605</v>
      </c>
      <c r="AX250" s="15"/>
      <c r="AY250" s="15"/>
      <c r="AZ250" s="15"/>
      <c r="BA250" s="15"/>
      <c r="BB250" s="15"/>
      <c r="BC250" s="15"/>
      <c r="BD250" s="15">
        <f t="shared" si="323"/>
        <v>0</v>
      </c>
      <c r="BE250" s="15">
        <f t="shared" si="324"/>
        <v>13272.280841462605</v>
      </c>
      <c r="BF250" s="15">
        <f t="shared" si="325"/>
        <v>0</v>
      </c>
      <c r="BG250" s="15">
        <f>SUM(BG251)</f>
        <v>2805.68</v>
      </c>
      <c r="BH250" s="15">
        <f>SUM(BH251)</f>
        <v>7000</v>
      </c>
      <c r="BI250" s="15">
        <f t="shared" ref="BI250:BN250" si="364">SUM(BI251)</f>
        <v>42.1</v>
      </c>
      <c r="BJ250" s="15">
        <f t="shared" si="364"/>
        <v>0</v>
      </c>
      <c r="BK250" s="15">
        <f t="shared" si="364"/>
        <v>0</v>
      </c>
      <c r="BL250" s="15">
        <f t="shared" si="364"/>
        <v>7000</v>
      </c>
      <c r="BM250" s="15">
        <f t="shared" si="364"/>
        <v>0</v>
      </c>
      <c r="BN250" s="15">
        <f t="shared" si="364"/>
        <v>14000</v>
      </c>
    </row>
    <row r="251" spans="1:67" x14ac:dyDescent="0.2">
      <c r="A251" s="161"/>
      <c r="B251" s="168"/>
      <c r="C251" s="81"/>
      <c r="D251" s="81"/>
      <c r="E251" s="81"/>
      <c r="F251" s="81"/>
      <c r="G251" s="81"/>
      <c r="H251" s="81"/>
      <c r="I251" s="91">
        <v>32329</v>
      </c>
      <c r="J251" s="92" t="s">
        <v>90</v>
      </c>
      <c r="K251" s="93">
        <v>170587.68</v>
      </c>
      <c r="L251" s="93">
        <v>30000</v>
      </c>
      <c r="M251" s="93">
        <v>30000</v>
      </c>
      <c r="N251" s="93">
        <v>15000</v>
      </c>
      <c r="O251" s="93">
        <v>15000</v>
      </c>
      <c r="P251" s="93">
        <v>13000</v>
      </c>
      <c r="Q251" s="93">
        <v>13000</v>
      </c>
      <c r="R251" s="93"/>
      <c r="S251" s="93">
        <v>13000</v>
      </c>
      <c r="T251" s="93"/>
      <c r="U251" s="93"/>
      <c r="V251" s="83">
        <f t="shared" si="269"/>
        <v>100</v>
      </c>
      <c r="W251" s="93">
        <v>15000</v>
      </c>
      <c r="X251" s="93">
        <v>50000</v>
      </c>
      <c r="Y251" s="93">
        <v>50000</v>
      </c>
      <c r="Z251" s="93">
        <v>50000</v>
      </c>
      <c r="AA251" s="93">
        <v>50000</v>
      </c>
      <c r="AB251" s="93">
        <v>3412.5</v>
      </c>
      <c r="AC251" s="93">
        <v>50000</v>
      </c>
      <c r="AD251" s="93">
        <v>50000</v>
      </c>
      <c r="AE251" s="93"/>
      <c r="AF251" s="93"/>
      <c r="AG251" s="96">
        <f>SUM(AD251+AE251-AF251)</f>
        <v>50000</v>
      </c>
      <c r="AH251" s="93">
        <v>8325</v>
      </c>
      <c r="AI251" s="93">
        <v>50000</v>
      </c>
      <c r="AJ251" s="15">
        <v>0</v>
      </c>
      <c r="AK251" s="93">
        <v>50000</v>
      </c>
      <c r="AL251" s="93"/>
      <c r="AM251" s="93"/>
      <c r="AN251" s="15">
        <f t="shared" si="228"/>
        <v>50000</v>
      </c>
      <c r="AO251" s="83">
        <f t="shared" si="311"/>
        <v>6636.1404207313026</v>
      </c>
      <c r="AP251" s="15">
        <v>100000</v>
      </c>
      <c r="AQ251" s="15"/>
      <c r="AR251" s="83">
        <f t="shared" si="312"/>
        <v>13272.280841462605</v>
      </c>
      <c r="AS251" s="83">
        <v>153.18</v>
      </c>
      <c r="AT251" s="83">
        <v>153.18</v>
      </c>
      <c r="AU251" s="83"/>
      <c r="AV251" s="83"/>
      <c r="AW251" s="83">
        <f t="shared" si="352"/>
        <v>13272.280841462605</v>
      </c>
      <c r="AX251" s="15"/>
      <c r="AY251" s="15">
        <v>985.66</v>
      </c>
      <c r="AZ251" s="15"/>
      <c r="BA251" s="15"/>
      <c r="BB251" s="15"/>
      <c r="BC251" s="15">
        <v>12286.62</v>
      </c>
      <c r="BD251" s="15">
        <f t="shared" si="323"/>
        <v>13272.28</v>
      </c>
      <c r="BE251" s="15">
        <f t="shared" si="324"/>
        <v>8.4146260451234411E-4</v>
      </c>
      <c r="BF251" s="15">
        <f t="shared" si="325"/>
        <v>-13272.28</v>
      </c>
      <c r="BG251" s="15">
        <v>2805.68</v>
      </c>
      <c r="BH251" s="15">
        <v>7000</v>
      </c>
      <c r="BI251" s="15">
        <v>42.1</v>
      </c>
      <c r="BJ251" s="15"/>
      <c r="BK251" s="15"/>
      <c r="BL251" s="15">
        <v>7000</v>
      </c>
      <c r="BM251" s="15"/>
      <c r="BN251" s="133">
        <f t="shared" si="278"/>
        <v>14000</v>
      </c>
      <c r="BO251" s="5">
        <v>835.91</v>
      </c>
    </row>
    <row r="252" spans="1:67" x14ac:dyDescent="0.2">
      <c r="A252" s="162" t="s">
        <v>150</v>
      </c>
      <c r="B252" s="170"/>
      <c r="C252" s="94"/>
      <c r="D252" s="94"/>
      <c r="E252" s="94"/>
      <c r="F252" s="94"/>
      <c r="G252" s="94"/>
      <c r="H252" s="94"/>
      <c r="I252" s="82" t="s">
        <v>151</v>
      </c>
      <c r="J252" s="38" t="s">
        <v>286</v>
      </c>
      <c r="K252" s="83" t="e">
        <f>SUM(K253+#REF!+#REF!+#REF!+#REF!)</f>
        <v>#REF!</v>
      </c>
      <c r="L252" s="83" t="e">
        <f>SUM(L253+#REF!+#REF!+#REF!+#REF!)</f>
        <v>#REF!</v>
      </c>
      <c r="M252" s="83" t="e">
        <f>SUM(M253+#REF!+#REF!+#REF!+#REF!)</f>
        <v>#REF!</v>
      </c>
      <c r="N252" s="83">
        <f t="shared" ref="N252:X252" si="365">SUM(N253)</f>
        <v>400000</v>
      </c>
      <c r="O252" s="83">
        <f t="shared" si="365"/>
        <v>400000</v>
      </c>
      <c r="P252" s="83">
        <f t="shared" si="365"/>
        <v>500000</v>
      </c>
      <c r="Q252" s="83">
        <f t="shared" si="365"/>
        <v>500000</v>
      </c>
      <c r="R252" s="83">
        <f t="shared" si="365"/>
        <v>0</v>
      </c>
      <c r="S252" s="83">
        <f t="shared" si="365"/>
        <v>500000</v>
      </c>
      <c r="T252" s="83">
        <f t="shared" si="365"/>
        <v>0</v>
      </c>
      <c r="U252" s="83">
        <f t="shared" si="365"/>
        <v>0</v>
      </c>
      <c r="V252" s="83">
        <f t="shared" si="365"/>
        <v>100</v>
      </c>
      <c r="W252" s="83">
        <f t="shared" si="365"/>
        <v>625000</v>
      </c>
      <c r="X252" s="83">
        <f t="shared" si="365"/>
        <v>200000</v>
      </c>
      <c r="Y252" s="83">
        <f>SUM(Y253+Y267)</f>
        <v>100000</v>
      </c>
      <c r="Z252" s="83">
        <f>SUM(Z253+Z267)</f>
        <v>500000</v>
      </c>
      <c r="AA252" s="83">
        <f t="shared" ref="AA252:AQ252" si="366">SUM(AA253+AA267)</f>
        <v>150000</v>
      </c>
      <c r="AB252" s="83">
        <f t="shared" si="366"/>
        <v>0</v>
      </c>
      <c r="AC252" s="83">
        <f t="shared" si="366"/>
        <v>250000</v>
      </c>
      <c r="AD252" s="83">
        <f t="shared" si="366"/>
        <v>250000</v>
      </c>
      <c r="AE252" s="83">
        <f t="shared" si="366"/>
        <v>0</v>
      </c>
      <c r="AF252" s="83">
        <f t="shared" si="366"/>
        <v>0</v>
      </c>
      <c r="AG252" s="83">
        <f t="shared" si="366"/>
        <v>250000</v>
      </c>
      <c r="AH252" s="83">
        <f t="shared" si="366"/>
        <v>143600</v>
      </c>
      <c r="AI252" s="83">
        <f t="shared" si="366"/>
        <v>350000</v>
      </c>
      <c r="AJ252" s="83">
        <f t="shared" si="366"/>
        <v>19017.5</v>
      </c>
      <c r="AK252" s="83">
        <f t="shared" si="366"/>
        <v>3770000</v>
      </c>
      <c r="AL252" s="83">
        <f t="shared" si="366"/>
        <v>450000</v>
      </c>
      <c r="AM252" s="83">
        <f t="shared" si="366"/>
        <v>0</v>
      </c>
      <c r="AN252" s="83">
        <f t="shared" si="366"/>
        <v>4220000</v>
      </c>
      <c r="AO252" s="83">
        <f t="shared" si="311"/>
        <v>560090.25150972186</v>
      </c>
      <c r="AP252" s="83">
        <f t="shared" si="366"/>
        <v>6670000</v>
      </c>
      <c r="AQ252" s="83">
        <f t="shared" si="366"/>
        <v>0</v>
      </c>
      <c r="AR252" s="83">
        <f t="shared" si="312"/>
        <v>885261.13212555577</v>
      </c>
      <c r="AS252" s="83"/>
      <c r="AT252" s="83">
        <f t="shared" ref="AT252" si="367">SUM(AT253+AT267)</f>
        <v>5900.5</v>
      </c>
      <c r="AU252" s="83">
        <f t="shared" ref="AU252:AV252" si="368">SUM(AU253+AU267)</f>
        <v>66900.3</v>
      </c>
      <c r="AV252" s="83">
        <f t="shared" si="368"/>
        <v>26544.560000000001</v>
      </c>
      <c r="AW252" s="83">
        <f t="shared" si="352"/>
        <v>925616.87212555576</v>
      </c>
      <c r="AX252" s="15"/>
      <c r="AY252" s="15"/>
      <c r="AZ252" s="15"/>
      <c r="BA252" s="15"/>
      <c r="BB252" s="15"/>
      <c r="BC252" s="15"/>
      <c r="BD252" s="15">
        <f t="shared" si="323"/>
        <v>0</v>
      </c>
      <c r="BE252" s="15">
        <f t="shared" si="324"/>
        <v>925616.87212555576</v>
      </c>
      <c r="BF252" s="15">
        <f t="shared" si="325"/>
        <v>0</v>
      </c>
      <c r="BG252" s="15">
        <f>SUM(BG253+BG267)</f>
        <v>5900.5</v>
      </c>
      <c r="BH252" s="15">
        <f>SUM(BH253+BH267)</f>
        <v>836000</v>
      </c>
      <c r="BI252" s="15">
        <f t="shared" ref="BI252:BN252" si="369">SUM(BI253+BI267)</f>
        <v>0</v>
      </c>
      <c r="BJ252" s="15">
        <f t="shared" si="369"/>
        <v>0</v>
      </c>
      <c r="BK252" s="15">
        <f t="shared" si="369"/>
        <v>0</v>
      </c>
      <c r="BL252" s="15">
        <f t="shared" si="369"/>
        <v>807000</v>
      </c>
      <c r="BM252" s="15">
        <f t="shared" si="369"/>
        <v>803000</v>
      </c>
      <c r="BN252" s="15">
        <f t="shared" si="369"/>
        <v>840000</v>
      </c>
    </row>
    <row r="253" spans="1:67" x14ac:dyDescent="0.2">
      <c r="A253" s="161" t="s">
        <v>152</v>
      </c>
      <c r="B253" s="168"/>
      <c r="C253" s="81"/>
      <c r="D253" s="81"/>
      <c r="E253" s="81"/>
      <c r="F253" s="81"/>
      <c r="G253" s="81"/>
      <c r="H253" s="81"/>
      <c r="I253" s="91" t="s">
        <v>33</v>
      </c>
      <c r="J253" s="92" t="s">
        <v>200</v>
      </c>
      <c r="K253" s="93" t="e">
        <f t="shared" ref="K253:AQ253" si="370">SUM(K258)</f>
        <v>#REF!</v>
      </c>
      <c r="L253" s="93" t="e">
        <f t="shared" si="370"/>
        <v>#REF!</v>
      </c>
      <c r="M253" s="93" t="e">
        <f t="shared" si="370"/>
        <v>#REF!</v>
      </c>
      <c r="N253" s="93">
        <f t="shared" si="370"/>
        <v>400000</v>
      </c>
      <c r="O253" s="93">
        <f>SUM(O258)</f>
        <v>400000</v>
      </c>
      <c r="P253" s="93">
        <f t="shared" si="370"/>
        <v>500000</v>
      </c>
      <c r="Q253" s="93">
        <f>SUM(Q258)</f>
        <v>500000</v>
      </c>
      <c r="R253" s="93">
        <f t="shared" si="370"/>
        <v>0</v>
      </c>
      <c r="S253" s="93">
        <f t="shared" si="370"/>
        <v>500000</v>
      </c>
      <c r="T253" s="93">
        <f t="shared" si="370"/>
        <v>0</v>
      </c>
      <c r="U253" s="93">
        <f t="shared" si="370"/>
        <v>0</v>
      </c>
      <c r="V253" s="93">
        <f t="shared" si="370"/>
        <v>100</v>
      </c>
      <c r="W253" s="93">
        <f t="shared" si="370"/>
        <v>625000</v>
      </c>
      <c r="X253" s="93">
        <f t="shared" si="370"/>
        <v>200000</v>
      </c>
      <c r="Y253" s="93">
        <f t="shared" si="370"/>
        <v>50000</v>
      </c>
      <c r="Z253" s="93">
        <f t="shared" si="370"/>
        <v>50000</v>
      </c>
      <c r="AA253" s="93">
        <f t="shared" si="370"/>
        <v>50000</v>
      </c>
      <c r="AB253" s="93">
        <f t="shared" si="370"/>
        <v>0</v>
      </c>
      <c r="AC253" s="93">
        <f t="shared" si="370"/>
        <v>50000</v>
      </c>
      <c r="AD253" s="93">
        <f t="shared" si="370"/>
        <v>50000</v>
      </c>
      <c r="AE253" s="93">
        <f t="shared" si="370"/>
        <v>0</v>
      </c>
      <c r="AF253" s="93">
        <f t="shared" si="370"/>
        <v>0</v>
      </c>
      <c r="AG253" s="93">
        <f t="shared" si="370"/>
        <v>50000</v>
      </c>
      <c r="AH253" s="93">
        <f t="shared" si="370"/>
        <v>0</v>
      </c>
      <c r="AI253" s="93">
        <f t="shared" si="370"/>
        <v>200000</v>
      </c>
      <c r="AJ253" s="93">
        <f t="shared" si="370"/>
        <v>19017.5</v>
      </c>
      <c r="AK253" s="93">
        <f t="shared" si="370"/>
        <v>3620000</v>
      </c>
      <c r="AL253" s="93">
        <f t="shared" si="370"/>
        <v>400000</v>
      </c>
      <c r="AM253" s="93">
        <f t="shared" si="370"/>
        <v>0</v>
      </c>
      <c r="AN253" s="93">
        <f t="shared" si="370"/>
        <v>4020000</v>
      </c>
      <c r="AO253" s="83">
        <f t="shared" si="311"/>
        <v>533545.68982679676</v>
      </c>
      <c r="AP253" s="93">
        <f t="shared" si="370"/>
        <v>6470000</v>
      </c>
      <c r="AQ253" s="93">
        <f t="shared" si="370"/>
        <v>0</v>
      </c>
      <c r="AR253" s="83">
        <f t="shared" si="312"/>
        <v>858716.57044263056</v>
      </c>
      <c r="AS253" s="83"/>
      <c r="AT253" s="83">
        <f t="shared" ref="AT253" si="371">SUM(AT258)</f>
        <v>0</v>
      </c>
      <c r="AU253" s="83">
        <f t="shared" ref="AU253:AV253" si="372">SUM(AU258)</f>
        <v>60999.3</v>
      </c>
      <c r="AV253" s="83">
        <f t="shared" si="372"/>
        <v>26544.560000000001</v>
      </c>
      <c r="AW253" s="83">
        <f t="shared" si="352"/>
        <v>893171.31044263055</v>
      </c>
      <c r="AX253" s="15"/>
      <c r="AY253" s="15"/>
      <c r="AZ253" s="15"/>
      <c r="BA253" s="15"/>
      <c r="BB253" s="15"/>
      <c r="BC253" s="15"/>
      <c r="BD253" s="15">
        <f t="shared" si="323"/>
        <v>0</v>
      </c>
      <c r="BE253" s="15">
        <f t="shared" si="324"/>
        <v>893171.31044263055</v>
      </c>
      <c r="BF253" s="15">
        <f t="shared" si="325"/>
        <v>0</v>
      </c>
      <c r="BG253" s="15">
        <f>SUM(BG258)</f>
        <v>0</v>
      </c>
      <c r="BH253" s="15">
        <f>SUM(BH258)</f>
        <v>833000</v>
      </c>
      <c r="BI253" s="15">
        <f t="shared" ref="BI253:BN253" si="373">SUM(BI258)</f>
        <v>0</v>
      </c>
      <c r="BJ253" s="15">
        <f t="shared" si="373"/>
        <v>0</v>
      </c>
      <c r="BK253" s="15">
        <f t="shared" si="373"/>
        <v>0</v>
      </c>
      <c r="BL253" s="15">
        <f t="shared" si="373"/>
        <v>804000</v>
      </c>
      <c r="BM253" s="15">
        <f t="shared" si="373"/>
        <v>800000</v>
      </c>
      <c r="BN253" s="15">
        <f t="shared" si="373"/>
        <v>837000</v>
      </c>
    </row>
    <row r="254" spans="1:67" x14ac:dyDescent="0.2">
      <c r="A254" s="161"/>
      <c r="B254" s="168"/>
      <c r="C254" s="81"/>
      <c r="D254" s="81"/>
      <c r="E254" s="81"/>
      <c r="F254" s="81"/>
      <c r="G254" s="81"/>
      <c r="H254" s="81"/>
      <c r="I254" s="91" t="s">
        <v>147</v>
      </c>
      <c r="J254" s="92"/>
      <c r="K254" s="93" t="e">
        <f t="shared" ref="K254:AQ254" si="374">SUM(K258)</f>
        <v>#REF!</v>
      </c>
      <c r="L254" s="93" t="e">
        <f t="shared" si="374"/>
        <v>#REF!</v>
      </c>
      <c r="M254" s="93" t="e">
        <f t="shared" si="374"/>
        <v>#REF!</v>
      </c>
      <c r="N254" s="93">
        <f t="shared" si="374"/>
        <v>400000</v>
      </c>
      <c r="O254" s="93">
        <f t="shared" si="374"/>
        <v>400000</v>
      </c>
      <c r="P254" s="93">
        <f t="shared" si="374"/>
        <v>500000</v>
      </c>
      <c r="Q254" s="93">
        <f t="shared" si="374"/>
        <v>500000</v>
      </c>
      <c r="R254" s="93">
        <f t="shared" si="374"/>
        <v>0</v>
      </c>
      <c r="S254" s="93">
        <f t="shared" si="374"/>
        <v>500000</v>
      </c>
      <c r="T254" s="93">
        <f t="shared" si="374"/>
        <v>0</v>
      </c>
      <c r="U254" s="93">
        <f t="shared" si="374"/>
        <v>0</v>
      </c>
      <c r="V254" s="93">
        <f t="shared" si="374"/>
        <v>100</v>
      </c>
      <c r="W254" s="93">
        <f t="shared" si="374"/>
        <v>625000</v>
      </c>
      <c r="X254" s="93">
        <f t="shared" si="374"/>
        <v>200000</v>
      </c>
      <c r="Y254" s="93">
        <f t="shared" si="374"/>
        <v>50000</v>
      </c>
      <c r="Z254" s="93">
        <f t="shared" si="374"/>
        <v>50000</v>
      </c>
      <c r="AA254" s="93">
        <f t="shared" si="374"/>
        <v>50000</v>
      </c>
      <c r="AB254" s="93">
        <f t="shared" si="374"/>
        <v>0</v>
      </c>
      <c r="AC254" s="93">
        <f t="shared" si="374"/>
        <v>50000</v>
      </c>
      <c r="AD254" s="93">
        <f t="shared" si="374"/>
        <v>50000</v>
      </c>
      <c r="AE254" s="93">
        <f t="shared" si="374"/>
        <v>0</v>
      </c>
      <c r="AF254" s="93">
        <f t="shared" si="374"/>
        <v>0</v>
      </c>
      <c r="AG254" s="93">
        <f t="shared" si="374"/>
        <v>50000</v>
      </c>
      <c r="AH254" s="93">
        <f t="shared" si="374"/>
        <v>0</v>
      </c>
      <c r="AI254" s="93">
        <f t="shared" si="374"/>
        <v>200000</v>
      </c>
      <c r="AJ254" s="93">
        <f t="shared" si="374"/>
        <v>19017.5</v>
      </c>
      <c r="AK254" s="93">
        <f t="shared" si="374"/>
        <v>3620000</v>
      </c>
      <c r="AL254" s="93">
        <f t="shared" si="374"/>
        <v>400000</v>
      </c>
      <c r="AM254" s="93">
        <f t="shared" si="374"/>
        <v>0</v>
      </c>
      <c r="AN254" s="93">
        <f t="shared" si="374"/>
        <v>4020000</v>
      </c>
      <c r="AO254" s="83">
        <f t="shared" si="311"/>
        <v>533545.68982679676</v>
      </c>
      <c r="AP254" s="93">
        <f t="shared" si="374"/>
        <v>6470000</v>
      </c>
      <c r="AQ254" s="93">
        <f t="shared" si="374"/>
        <v>0</v>
      </c>
      <c r="AR254" s="83">
        <f t="shared" si="312"/>
        <v>858716.57044263056</v>
      </c>
      <c r="AS254" s="83"/>
      <c r="AT254" s="83">
        <f t="shared" ref="AT254" si="375">SUM(AT258)</f>
        <v>0</v>
      </c>
      <c r="AU254" s="83">
        <f t="shared" ref="AU254:AV254" si="376">SUM(AU258)</f>
        <v>60999.3</v>
      </c>
      <c r="AV254" s="83">
        <f t="shared" si="376"/>
        <v>26544.560000000001</v>
      </c>
      <c r="AW254" s="83">
        <f t="shared" si="352"/>
        <v>893171.31044263055</v>
      </c>
      <c r="AX254" s="15"/>
      <c r="AY254" s="15"/>
      <c r="AZ254" s="15"/>
      <c r="BA254" s="15"/>
      <c r="BB254" s="15"/>
      <c r="BC254" s="15"/>
      <c r="BD254" s="15">
        <f t="shared" si="323"/>
        <v>0</v>
      </c>
      <c r="BE254" s="15">
        <f t="shared" si="324"/>
        <v>893171.31044263055</v>
      </c>
      <c r="BF254" s="15">
        <f t="shared" si="325"/>
        <v>0</v>
      </c>
      <c r="BG254" s="15"/>
      <c r="BH254" s="15">
        <f>SUM(BH255:BH257)</f>
        <v>833000</v>
      </c>
      <c r="BI254" s="15">
        <f t="shared" ref="BI254:BN254" si="377">SUM(BI255:BI257)</f>
        <v>0</v>
      </c>
      <c r="BJ254" s="15">
        <f t="shared" si="377"/>
        <v>833000</v>
      </c>
      <c r="BK254" s="15">
        <f t="shared" si="377"/>
        <v>833000</v>
      </c>
      <c r="BL254" s="15">
        <f t="shared" si="377"/>
        <v>0</v>
      </c>
      <c r="BM254" s="15">
        <f t="shared" si="377"/>
        <v>800000</v>
      </c>
      <c r="BN254" s="15">
        <f t="shared" si="377"/>
        <v>33000</v>
      </c>
    </row>
    <row r="255" spans="1:67" x14ac:dyDescent="0.2">
      <c r="A255" s="161"/>
      <c r="B255" s="168" t="s">
        <v>436</v>
      </c>
      <c r="C255" s="81"/>
      <c r="D255" s="90"/>
      <c r="E255" s="81"/>
      <c r="F255" s="81"/>
      <c r="G255" s="81"/>
      <c r="H255" s="81"/>
      <c r="I255" s="98" t="s">
        <v>437</v>
      </c>
      <c r="J255" s="92" t="s">
        <v>3</v>
      </c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  <c r="AJ255" s="93"/>
      <c r="AK255" s="93"/>
      <c r="AL255" s="93"/>
      <c r="AM255" s="93"/>
      <c r="AN255" s="93"/>
      <c r="AO255" s="83">
        <f t="shared" si="311"/>
        <v>0</v>
      </c>
      <c r="AP255" s="93">
        <v>250000</v>
      </c>
      <c r="AQ255" s="93"/>
      <c r="AR255" s="83">
        <f t="shared" si="312"/>
        <v>33180.702103656513</v>
      </c>
      <c r="AS255" s="83"/>
      <c r="AT255" s="83">
        <v>250000</v>
      </c>
      <c r="AU255" s="83"/>
      <c r="AV255" s="83"/>
      <c r="AW255" s="83">
        <v>0</v>
      </c>
      <c r="AX255" s="15"/>
      <c r="AY255" s="15"/>
      <c r="AZ255" s="15"/>
      <c r="BA255" s="15"/>
      <c r="BB255" s="15"/>
      <c r="BC255" s="15"/>
      <c r="BD255" s="15">
        <f t="shared" si="323"/>
        <v>0</v>
      </c>
      <c r="BE255" s="15">
        <f t="shared" si="324"/>
        <v>0</v>
      </c>
      <c r="BF255" s="15">
        <f t="shared" si="325"/>
        <v>0</v>
      </c>
      <c r="BG255" s="15"/>
      <c r="BH255" s="15">
        <v>22083</v>
      </c>
      <c r="BI255" s="15"/>
      <c r="BJ255" s="15"/>
      <c r="BK255" s="15"/>
      <c r="BL255" s="15"/>
      <c r="BM255" s="15"/>
      <c r="BN255" s="133">
        <f t="shared" si="278"/>
        <v>22083</v>
      </c>
    </row>
    <row r="256" spans="1:67" x14ac:dyDescent="0.2">
      <c r="A256" s="161"/>
      <c r="B256" s="168" t="s">
        <v>436</v>
      </c>
      <c r="C256" s="81"/>
      <c r="D256" s="90"/>
      <c r="E256" s="81"/>
      <c r="F256" s="81"/>
      <c r="G256" s="81"/>
      <c r="H256" s="81"/>
      <c r="I256" s="98" t="s">
        <v>442</v>
      </c>
      <c r="J256" s="92" t="s">
        <v>443</v>
      </c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83">
        <f t="shared" si="311"/>
        <v>0</v>
      </c>
      <c r="AP256" s="93">
        <v>6200000</v>
      </c>
      <c r="AQ256" s="93"/>
      <c r="AR256" s="83">
        <f t="shared" si="312"/>
        <v>822881.41217068152</v>
      </c>
      <c r="AS256" s="83"/>
      <c r="AT256" s="83">
        <v>6200000</v>
      </c>
      <c r="AU256" s="83"/>
      <c r="AV256" s="83"/>
      <c r="AW256" s="83">
        <v>892939.91</v>
      </c>
      <c r="AX256" s="15"/>
      <c r="AY256" s="15"/>
      <c r="AZ256" s="15"/>
      <c r="BA256" s="15"/>
      <c r="BB256" s="15"/>
      <c r="BC256" s="15"/>
      <c r="BD256" s="15">
        <f t="shared" si="323"/>
        <v>0</v>
      </c>
      <c r="BE256" s="15">
        <f t="shared" si="324"/>
        <v>892939.91</v>
      </c>
      <c r="BF256" s="15">
        <f t="shared" si="325"/>
        <v>0</v>
      </c>
      <c r="BG256" s="15"/>
      <c r="BH256" s="15">
        <v>800000</v>
      </c>
      <c r="BI256" s="15"/>
      <c r="BJ256" s="15">
        <v>833000</v>
      </c>
      <c r="BK256" s="15">
        <v>833000</v>
      </c>
      <c r="BL256" s="15"/>
      <c r="BM256" s="15">
        <v>800000</v>
      </c>
      <c r="BN256" s="133">
        <f t="shared" si="278"/>
        <v>0</v>
      </c>
    </row>
    <row r="257" spans="1:67" x14ac:dyDescent="0.2">
      <c r="A257" s="161"/>
      <c r="B257" s="168" t="s">
        <v>436</v>
      </c>
      <c r="C257" s="81"/>
      <c r="D257" s="90"/>
      <c r="E257" s="81"/>
      <c r="F257" s="81"/>
      <c r="G257" s="81"/>
      <c r="H257" s="81"/>
      <c r="I257" s="98" t="s">
        <v>438</v>
      </c>
      <c r="J257" s="92" t="s">
        <v>439</v>
      </c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83">
        <f t="shared" si="311"/>
        <v>0</v>
      </c>
      <c r="AP257" s="93">
        <v>20000</v>
      </c>
      <c r="AQ257" s="93"/>
      <c r="AR257" s="83">
        <f t="shared" si="312"/>
        <v>2654.4561682925209</v>
      </c>
      <c r="AS257" s="83"/>
      <c r="AT257" s="83">
        <v>20000</v>
      </c>
      <c r="AU257" s="83"/>
      <c r="AV257" s="83"/>
      <c r="AW257" s="83">
        <v>231.4</v>
      </c>
      <c r="AX257" s="15"/>
      <c r="AY257" s="15"/>
      <c r="AZ257" s="15"/>
      <c r="BA257" s="15"/>
      <c r="BB257" s="15"/>
      <c r="BC257" s="15"/>
      <c r="BD257" s="15">
        <f t="shared" si="323"/>
        <v>0</v>
      </c>
      <c r="BE257" s="15">
        <f t="shared" si="324"/>
        <v>231.4</v>
      </c>
      <c r="BF257" s="15">
        <f t="shared" si="325"/>
        <v>0</v>
      </c>
      <c r="BG257" s="15"/>
      <c r="BH257" s="15">
        <v>10917</v>
      </c>
      <c r="BI257" s="15"/>
      <c r="BJ257" s="15"/>
      <c r="BK257" s="15"/>
      <c r="BL257" s="15"/>
      <c r="BM257" s="15"/>
      <c r="BN257" s="133">
        <f t="shared" si="278"/>
        <v>10917</v>
      </c>
    </row>
    <row r="258" spans="1:67" x14ac:dyDescent="0.2">
      <c r="A258" s="162"/>
      <c r="B258" s="170"/>
      <c r="C258" s="94"/>
      <c r="D258" s="94"/>
      <c r="E258" s="94"/>
      <c r="F258" s="94"/>
      <c r="G258" s="94"/>
      <c r="H258" s="94"/>
      <c r="I258" s="82">
        <v>4</v>
      </c>
      <c r="J258" s="38" t="s">
        <v>19</v>
      </c>
      <c r="K258" s="83" t="e">
        <f t="shared" ref="K258:AE259" si="378">SUM(K259)</f>
        <v>#REF!</v>
      </c>
      <c r="L258" s="83" t="e">
        <f t="shared" si="378"/>
        <v>#REF!</v>
      </c>
      <c r="M258" s="83" t="e">
        <f t="shared" si="378"/>
        <v>#REF!</v>
      </c>
      <c r="N258" s="83">
        <f>SUM(N259)</f>
        <v>400000</v>
      </c>
      <c r="O258" s="83">
        <f>SUM(O259)</f>
        <v>400000</v>
      </c>
      <c r="P258" s="83">
        <f t="shared" si="378"/>
        <v>500000</v>
      </c>
      <c r="Q258" s="83">
        <f t="shared" si="378"/>
        <v>500000</v>
      </c>
      <c r="R258" s="83">
        <f t="shared" si="378"/>
        <v>0</v>
      </c>
      <c r="S258" s="83">
        <f t="shared" si="378"/>
        <v>500000</v>
      </c>
      <c r="T258" s="83">
        <f t="shared" si="378"/>
        <v>0</v>
      </c>
      <c r="U258" s="83">
        <f t="shared" si="378"/>
        <v>0</v>
      </c>
      <c r="V258" s="83">
        <f t="shared" si="378"/>
        <v>100</v>
      </c>
      <c r="W258" s="83">
        <f t="shared" si="378"/>
        <v>625000</v>
      </c>
      <c r="X258" s="83">
        <f t="shared" si="378"/>
        <v>200000</v>
      </c>
      <c r="Y258" s="83">
        <f t="shared" si="378"/>
        <v>50000</v>
      </c>
      <c r="Z258" s="83">
        <f t="shared" si="378"/>
        <v>50000</v>
      </c>
      <c r="AA258" s="83">
        <f t="shared" si="378"/>
        <v>50000</v>
      </c>
      <c r="AB258" s="83">
        <f t="shared" si="378"/>
        <v>0</v>
      </c>
      <c r="AC258" s="83">
        <f t="shared" si="378"/>
        <v>50000</v>
      </c>
      <c r="AD258" s="83">
        <f t="shared" si="378"/>
        <v>50000</v>
      </c>
      <c r="AE258" s="83">
        <f t="shared" si="378"/>
        <v>0</v>
      </c>
      <c r="AF258" s="83">
        <f t="shared" ref="AF258:AQ259" si="379">SUM(AF259)</f>
        <v>0</v>
      </c>
      <c r="AG258" s="83">
        <f t="shared" si="379"/>
        <v>50000</v>
      </c>
      <c r="AH258" s="83">
        <f t="shared" si="379"/>
        <v>0</v>
      </c>
      <c r="AI258" s="83">
        <f t="shared" si="379"/>
        <v>200000</v>
      </c>
      <c r="AJ258" s="83">
        <f t="shared" si="379"/>
        <v>19017.5</v>
      </c>
      <c r="AK258" s="83">
        <f t="shared" si="379"/>
        <v>3620000</v>
      </c>
      <c r="AL258" s="83">
        <f t="shared" si="379"/>
        <v>400000</v>
      </c>
      <c r="AM258" s="83">
        <f t="shared" si="379"/>
        <v>0</v>
      </c>
      <c r="AN258" s="83">
        <f t="shared" si="379"/>
        <v>4020000</v>
      </c>
      <c r="AO258" s="83">
        <f t="shared" si="311"/>
        <v>533545.68982679676</v>
      </c>
      <c r="AP258" s="83">
        <f t="shared" si="379"/>
        <v>6470000</v>
      </c>
      <c r="AQ258" s="83">
        <f t="shared" si="379"/>
        <v>0</v>
      </c>
      <c r="AR258" s="83">
        <f t="shared" si="312"/>
        <v>858716.57044263056</v>
      </c>
      <c r="AS258" s="83"/>
      <c r="AT258" s="83">
        <f t="shared" ref="AT258:AV259" si="380">SUM(AT259)</f>
        <v>0</v>
      </c>
      <c r="AU258" s="83">
        <f t="shared" si="380"/>
        <v>60999.3</v>
      </c>
      <c r="AV258" s="83">
        <f t="shared" si="380"/>
        <v>26544.560000000001</v>
      </c>
      <c r="AW258" s="83">
        <f t="shared" ref="AW258:AW268" si="381">SUM(AR258+AU258-AV258)</f>
        <v>893171.31044263055</v>
      </c>
      <c r="AX258" s="15"/>
      <c r="AY258" s="15"/>
      <c r="AZ258" s="15"/>
      <c r="BA258" s="15"/>
      <c r="BB258" s="15"/>
      <c r="BC258" s="15"/>
      <c r="BD258" s="15">
        <f t="shared" si="323"/>
        <v>0</v>
      </c>
      <c r="BE258" s="15">
        <f t="shared" si="324"/>
        <v>893171.31044263055</v>
      </c>
      <c r="BF258" s="15">
        <f t="shared" si="325"/>
        <v>0</v>
      </c>
      <c r="BG258" s="15">
        <f t="shared" ref="BG258:BN259" si="382">SUM(BG259)</f>
        <v>0</v>
      </c>
      <c r="BH258" s="15">
        <f t="shared" si="382"/>
        <v>833000</v>
      </c>
      <c r="BI258" s="15">
        <f t="shared" si="382"/>
        <v>0</v>
      </c>
      <c r="BJ258" s="15">
        <f t="shared" si="382"/>
        <v>0</v>
      </c>
      <c r="BK258" s="15">
        <f t="shared" si="382"/>
        <v>0</v>
      </c>
      <c r="BL258" s="15">
        <f t="shared" si="382"/>
        <v>804000</v>
      </c>
      <c r="BM258" s="15">
        <f t="shared" si="382"/>
        <v>800000</v>
      </c>
      <c r="BN258" s="15">
        <f t="shared" si="382"/>
        <v>837000</v>
      </c>
    </row>
    <row r="259" spans="1:67" ht="26.25" customHeight="1" x14ac:dyDescent="0.2">
      <c r="A259" s="162"/>
      <c r="B259" s="170" t="s">
        <v>479</v>
      </c>
      <c r="C259" s="94"/>
      <c r="D259" s="94"/>
      <c r="E259" s="94"/>
      <c r="F259" s="94"/>
      <c r="G259" s="94"/>
      <c r="H259" s="94"/>
      <c r="I259" s="82">
        <v>42</v>
      </c>
      <c r="J259" s="38" t="s">
        <v>34</v>
      </c>
      <c r="K259" s="83" t="e">
        <f>SUM(K260:K260)</f>
        <v>#REF!</v>
      </c>
      <c r="L259" s="83" t="e">
        <f>SUM(L260:L260)</f>
        <v>#REF!</v>
      </c>
      <c r="M259" s="83" t="e">
        <f>SUM(M260:M260)</f>
        <v>#REF!</v>
      </c>
      <c r="N259" s="83">
        <f>SUM(N260)</f>
        <v>400000</v>
      </c>
      <c r="O259" s="83">
        <f>SUM(O260)</f>
        <v>400000</v>
      </c>
      <c r="P259" s="83">
        <f t="shared" si="378"/>
        <v>500000</v>
      </c>
      <c r="Q259" s="83">
        <f t="shared" si="378"/>
        <v>500000</v>
      </c>
      <c r="R259" s="83">
        <f t="shared" si="378"/>
        <v>0</v>
      </c>
      <c r="S259" s="83">
        <f t="shared" si="378"/>
        <v>500000</v>
      </c>
      <c r="T259" s="83">
        <f t="shared" si="378"/>
        <v>0</v>
      </c>
      <c r="U259" s="83">
        <f t="shared" si="378"/>
        <v>0</v>
      </c>
      <c r="V259" s="83">
        <f t="shared" si="378"/>
        <v>100</v>
      </c>
      <c r="W259" s="83">
        <f>SUM(W260)</f>
        <v>625000</v>
      </c>
      <c r="X259" s="83">
        <f>SUM(X260)</f>
        <v>200000</v>
      </c>
      <c r="Y259" s="83">
        <f t="shared" si="378"/>
        <v>50000</v>
      </c>
      <c r="Z259" s="83">
        <f t="shared" si="378"/>
        <v>50000</v>
      </c>
      <c r="AA259" s="83">
        <f t="shared" si="378"/>
        <v>50000</v>
      </c>
      <c r="AB259" s="83">
        <f t="shared" si="378"/>
        <v>0</v>
      </c>
      <c r="AC259" s="83">
        <f t="shared" si="378"/>
        <v>50000</v>
      </c>
      <c r="AD259" s="83">
        <f t="shared" si="378"/>
        <v>50000</v>
      </c>
      <c r="AE259" s="83">
        <f t="shared" si="378"/>
        <v>0</v>
      </c>
      <c r="AF259" s="83">
        <f t="shared" si="379"/>
        <v>0</v>
      </c>
      <c r="AG259" s="83">
        <f t="shared" si="379"/>
        <v>50000</v>
      </c>
      <c r="AH259" s="83">
        <f t="shared" si="379"/>
        <v>0</v>
      </c>
      <c r="AI259" s="83">
        <f t="shared" si="379"/>
        <v>200000</v>
      </c>
      <c r="AJ259" s="83">
        <f t="shared" si="379"/>
        <v>19017.5</v>
      </c>
      <c r="AK259" s="83">
        <f t="shared" si="379"/>
        <v>3620000</v>
      </c>
      <c r="AL259" s="83">
        <f t="shared" si="379"/>
        <v>400000</v>
      </c>
      <c r="AM259" s="83">
        <f t="shared" si="379"/>
        <v>0</v>
      </c>
      <c r="AN259" s="83">
        <f t="shared" si="379"/>
        <v>4020000</v>
      </c>
      <c r="AO259" s="83">
        <f t="shared" si="311"/>
        <v>533545.68982679676</v>
      </c>
      <c r="AP259" s="83">
        <f t="shared" si="379"/>
        <v>6470000</v>
      </c>
      <c r="AQ259" s="83"/>
      <c r="AR259" s="83">
        <f t="shared" si="312"/>
        <v>858716.57044263056</v>
      </c>
      <c r="AS259" s="83"/>
      <c r="AT259" s="83">
        <f t="shared" si="380"/>
        <v>0</v>
      </c>
      <c r="AU259" s="83">
        <f t="shared" si="380"/>
        <v>60999.3</v>
      </c>
      <c r="AV259" s="83">
        <f t="shared" si="380"/>
        <v>26544.560000000001</v>
      </c>
      <c r="AW259" s="83">
        <f t="shared" si="381"/>
        <v>893171.31044263055</v>
      </c>
      <c r="AX259" s="15"/>
      <c r="AY259" s="15"/>
      <c r="AZ259" s="15"/>
      <c r="BA259" s="15"/>
      <c r="BB259" s="15"/>
      <c r="BC259" s="15"/>
      <c r="BD259" s="15">
        <f t="shared" si="323"/>
        <v>0</v>
      </c>
      <c r="BE259" s="15">
        <f t="shared" si="324"/>
        <v>893171.31044263055</v>
      </c>
      <c r="BF259" s="15">
        <f t="shared" si="325"/>
        <v>0</v>
      </c>
      <c r="BG259" s="15">
        <f t="shared" si="382"/>
        <v>0</v>
      </c>
      <c r="BH259" s="15">
        <f t="shared" si="382"/>
        <v>833000</v>
      </c>
      <c r="BI259" s="15">
        <f t="shared" si="382"/>
        <v>0</v>
      </c>
      <c r="BJ259" s="15">
        <f t="shared" si="382"/>
        <v>0</v>
      </c>
      <c r="BK259" s="15">
        <f t="shared" si="382"/>
        <v>0</v>
      </c>
      <c r="BL259" s="15">
        <f t="shared" si="382"/>
        <v>804000</v>
      </c>
      <c r="BM259" s="15">
        <f t="shared" si="382"/>
        <v>800000</v>
      </c>
      <c r="BN259" s="15">
        <f t="shared" si="382"/>
        <v>837000</v>
      </c>
    </row>
    <row r="260" spans="1:67" x14ac:dyDescent="0.2">
      <c r="A260" s="161"/>
      <c r="B260" s="168"/>
      <c r="C260" s="81"/>
      <c r="D260" s="81"/>
      <c r="E260" s="81"/>
      <c r="F260" s="81"/>
      <c r="G260" s="81"/>
      <c r="H260" s="81"/>
      <c r="I260" s="91">
        <v>421</v>
      </c>
      <c r="J260" s="92" t="s">
        <v>105</v>
      </c>
      <c r="K260" s="93" t="e">
        <f>SUM(#REF!)</f>
        <v>#REF!</v>
      </c>
      <c r="L260" s="93" t="e">
        <f>SUM(#REF!)</f>
        <v>#REF!</v>
      </c>
      <c r="M260" s="93" t="e">
        <f>SUM(#REF!)</f>
        <v>#REF!</v>
      </c>
      <c r="N260" s="93">
        <f t="shared" ref="N260:V260" si="383">SUM(N263:N263)</f>
        <v>400000</v>
      </c>
      <c r="O260" s="93">
        <f t="shared" si="383"/>
        <v>400000</v>
      </c>
      <c r="P260" s="93">
        <f t="shared" si="383"/>
        <v>500000</v>
      </c>
      <c r="Q260" s="93">
        <f t="shared" si="383"/>
        <v>500000</v>
      </c>
      <c r="R260" s="93">
        <f t="shared" si="383"/>
        <v>0</v>
      </c>
      <c r="S260" s="93">
        <f t="shared" si="383"/>
        <v>500000</v>
      </c>
      <c r="T260" s="93">
        <f t="shared" si="383"/>
        <v>0</v>
      </c>
      <c r="U260" s="93">
        <f t="shared" si="383"/>
        <v>0</v>
      </c>
      <c r="V260" s="93">
        <f t="shared" si="383"/>
        <v>100</v>
      </c>
      <c r="W260" s="93">
        <f>SUM(W263:W263)</f>
        <v>625000</v>
      </c>
      <c r="X260" s="93">
        <f t="shared" ref="X260:AF260" si="384">SUM(X263:X263)</f>
        <v>200000</v>
      </c>
      <c r="Y260" s="93">
        <f t="shared" si="384"/>
        <v>50000</v>
      </c>
      <c r="Z260" s="93">
        <f t="shared" si="384"/>
        <v>50000</v>
      </c>
      <c r="AA260" s="93">
        <f t="shared" si="384"/>
        <v>50000</v>
      </c>
      <c r="AB260" s="93">
        <f t="shared" si="384"/>
        <v>0</v>
      </c>
      <c r="AC260" s="93">
        <f t="shared" si="384"/>
        <v>50000</v>
      </c>
      <c r="AD260" s="93">
        <f t="shared" si="384"/>
        <v>50000</v>
      </c>
      <c r="AE260" s="93">
        <f t="shared" si="384"/>
        <v>0</v>
      </c>
      <c r="AF260" s="93">
        <f t="shared" si="384"/>
        <v>0</v>
      </c>
      <c r="AG260" s="93">
        <f>SUM(AG266+AG263)</f>
        <v>50000</v>
      </c>
      <c r="AH260" s="93">
        <f>SUM(AH266+AH263)</f>
        <v>0</v>
      </c>
      <c r="AI260" s="93">
        <f>SUM(AI266+AI263)</f>
        <v>200000</v>
      </c>
      <c r="AJ260" s="93">
        <f>SUM(AJ263:AJ266)</f>
        <v>19017.5</v>
      </c>
      <c r="AK260" s="93">
        <f>SUM(AK261:AK266)</f>
        <v>3620000</v>
      </c>
      <c r="AL260" s="93">
        <f t="shared" ref="AL260:AP260" si="385">SUM(AL261:AL266)</f>
        <v>400000</v>
      </c>
      <c r="AM260" s="93">
        <f t="shared" si="385"/>
        <v>0</v>
      </c>
      <c r="AN260" s="93">
        <f t="shared" si="385"/>
        <v>4020000</v>
      </c>
      <c r="AO260" s="83">
        <f t="shared" si="311"/>
        <v>533545.68982679676</v>
      </c>
      <c r="AP260" s="93">
        <f t="shared" si="385"/>
        <v>6470000</v>
      </c>
      <c r="AQ260" s="93"/>
      <c r="AR260" s="83">
        <f t="shared" si="312"/>
        <v>858716.57044263056</v>
      </c>
      <c r="AS260" s="83"/>
      <c r="AT260" s="83">
        <f t="shared" ref="AT260" si="386">SUM(AT261:AT266)</f>
        <v>0</v>
      </c>
      <c r="AU260" s="83">
        <f t="shared" ref="AU260:AV260" si="387">SUM(AU261:AU266)</f>
        <v>60999.3</v>
      </c>
      <c r="AV260" s="83">
        <f t="shared" si="387"/>
        <v>26544.560000000001</v>
      </c>
      <c r="AW260" s="83">
        <f t="shared" si="381"/>
        <v>893171.31044263055</v>
      </c>
      <c r="AX260" s="15"/>
      <c r="AY260" s="15"/>
      <c r="AZ260" s="15"/>
      <c r="BA260" s="15"/>
      <c r="BB260" s="15"/>
      <c r="BC260" s="15"/>
      <c r="BD260" s="15">
        <f t="shared" si="323"/>
        <v>0</v>
      </c>
      <c r="BE260" s="15">
        <f t="shared" si="324"/>
        <v>893171.31044263055</v>
      </c>
      <c r="BF260" s="15">
        <f t="shared" si="325"/>
        <v>0</v>
      </c>
      <c r="BG260" s="15">
        <f>SUM(BG261:BG266)</f>
        <v>0</v>
      </c>
      <c r="BH260" s="15">
        <f>SUM(BH261:BH266)</f>
        <v>833000</v>
      </c>
      <c r="BI260" s="15">
        <f t="shared" ref="BI260:BN260" si="388">SUM(BI261:BI266)</f>
        <v>0</v>
      </c>
      <c r="BJ260" s="15">
        <f t="shared" si="388"/>
        <v>0</v>
      </c>
      <c r="BK260" s="15">
        <f t="shared" si="388"/>
        <v>0</v>
      </c>
      <c r="BL260" s="15">
        <f t="shared" si="388"/>
        <v>804000</v>
      </c>
      <c r="BM260" s="15">
        <f t="shared" si="388"/>
        <v>800000</v>
      </c>
      <c r="BN260" s="15">
        <f t="shared" si="388"/>
        <v>837000</v>
      </c>
    </row>
    <row r="261" spans="1:67" x14ac:dyDescent="0.2">
      <c r="A261" s="161"/>
      <c r="B261" s="168"/>
      <c r="C261" s="81"/>
      <c r="D261" s="81"/>
      <c r="E261" s="81"/>
      <c r="F261" s="81"/>
      <c r="G261" s="81"/>
      <c r="H261" s="81"/>
      <c r="I261" s="91">
        <v>42131</v>
      </c>
      <c r="J261" s="92" t="s">
        <v>422</v>
      </c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>
        <v>400000</v>
      </c>
      <c r="AM261" s="93"/>
      <c r="AN261" s="93">
        <f>SUM(AK261+AL261-AM261)</f>
        <v>400000</v>
      </c>
      <c r="AO261" s="83">
        <f t="shared" si="311"/>
        <v>53089.123365850421</v>
      </c>
      <c r="AP261" s="93">
        <v>250000</v>
      </c>
      <c r="AQ261" s="93"/>
      <c r="AR261" s="83">
        <f t="shared" si="312"/>
        <v>33180.702103656513</v>
      </c>
      <c r="AS261" s="83"/>
      <c r="AT261" s="83"/>
      <c r="AU261" s="83">
        <v>20999.3</v>
      </c>
      <c r="AV261" s="83"/>
      <c r="AW261" s="83">
        <f t="shared" si="381"/>
        <v>54180.002103656516</v>
      </c>
      <c r="AX261" s="15"/>
      <c r="AY261" s="15"/>
      <c r="AZ261" s="15"/>
      <c r="BA261" s="15">
        <v>54180</v>
      </c>
      <c r="BB261" s="15"/>
      <c r="BC261" s="15"/>
      <c r="BD261" s="15">
        <f t="shared" si="323"/>
        <v>54180</v>
      </c>
      <c r="BE261" s="15">
        <f t="shared" si="324"/>
        <v>2.1036565158283338E-3</v>
      </c>
      <c r="BF261" s="15">
        <f t="shared" si="325"/>
        <v>-54180</v>
      </c>
      <c r="BG261" s="15"/>
      <c r="BH261" s="15">
        <v>0</v>
      </c>
      <c r="BI261" s="15"/>
      <c r="BJ261" s="15"/>
      <c r="BK261" s="15"/>
      <c r="BL261" s="15"/>
      <c r="BM261" s="15"/>
      <c r="BN261" s="133">
        <f t="shared" si="278"/>
        <v>0</v>
      </c>
    </row>
    <row r="262" spans="1:67" x14ac:dyDescent="0.2">
      <c r="A262" s="161"/>
      <c r="B262" s="168"/>
      <c r="C262" s="81"/>
      <c r="D262" s="81"/>
      <c r="E262" s="81"/>
      <c r="F262" s="81"/>
      <c r="G262" s="81"/>
      <c r="H262" s="81"/>
      <c r="I262" s="91">
        <v>42131</v>
      </c>
      <c r="J262" s="92" t="s">
        <v>468</v>
      </c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83"/>
      <c r="AP262" s="93"/>
      <c r="AQ262" s="93"/>
      <c r="AR262" s="83"/>
      <c r="AS262" s="83"/>
      <c r="AT262" s="83"/>
      <c r="AU262" s="83">
        <v>40000</v>
      </c>
      <c r="AV262" s="83"/>
      <c r="AW262" s="83">
        <f t="shared" si="381"/>
        <v>40000</v>
      </c>
      <c r="AX262" s="15"/>
      <c r="AY262" s="15"/>
      <c r="AZ262" s="15"/>
      <c r="BA262" s="15">
        <v>39768.6</v>
      </c>
      <c r="BB262" s="15"/>
      <c r="BC262" s="15">
        <v>231.4</v>
      </c>
      <c r="BD262" s="15">
        <f t="shared" si="323"/>
        <v>40000</v>
      </c>
      <c r="BE262" s="15">
        <f t="shared" si="324"/>
        <v>0</v>
      </c>
      <c r="BF262" s="15">
        <f t="shared" si="325"/>
        <v>-40000</v>
      </c>
      <c r="BG262" s="15"/>
      <c r="BH262" s="15">
        <v>25000</v>
      </c>
      <c r="BI262" s="15"/>
      <c r="BJ262" s="15"/>
      <c r="BK262" s="15"/>
      <c r="BL262" s="15">
        <v>0</v>
      </c>
      <c r="BM262" s="15"/>
      <c r="BN262" s="133">
        <f t="shared" si="278"/>
        <v>25000</v>
      </c>
      <c r="BO262" s="5">
        <v>25047</v>
      </c>
    </row>
    <row r="263" spans="1:67" x14ac:dyDescent="0.2">
      <c r="A263" s="161"/>
      <c r="B263" s="168"/>
      <c r="C263" s="81"/>
      <c r="D263" s="81"/>
      <c r="E263" s="81"/>
      <c r="F263" s="81"/>
      <c r="G263" s="81"/>
      <c r="H263" s="81"/>
      <c r="I263" s="91">
        <v>42141</v>
      </c>
      <c r="J263" s="92" t="s">
        <v>385</v>
      </c>
      <c r="K263" s="93"/>
      <c r="L263" s="93"/>
      <c r="M263" s="93"/>
      <c r="N263" s="93">
        <v>400000</v>
      </c>
      <c r="O263" s="93">
        <v>400000</v>
      </c>
      <c r="P263" s="93">
        <v>500000</v>
      </c>
      <c r="Q263" s="93">
        <v>500000</v>
      </c>
      <c r="R263" s="93"/>
      <c r="S263" s="93">
        <v>500000</v>
      </c>
      <c r="T263" s="93"/>
      <c r="U263" s="93"/>
      <c r="V263" s="83">
        <f t="shared" si="269"/>
        <v>100</v>
      </c>
      <c r="W263" s="93">
        <v>625000</v>
      </c>
      <c r="X263" s="93">
        <v>200000</v>
      </c>
      <c r="Y263" s="93">
        <v>50000</v>
      </c>
      <c r="Z263" s="93">
        <v>50000</v>
      </c>
      <c r="AA263" s="93">
        <v>50000</v>
      </c>
      <c r="AB263" s="93"/>
      <c r="AC263" s="93">
        <v>50000</v>
      </c>
      <c r="AD263" s="93">
        <v>50000</v>
      </c>
      <c r="AE263" s="93"/>
      <c r="AF263" s="93"/>
      <c r="AG263" s="96">
        <f>SUM(AD263+AE263-AF263)</f>
        <v>50000</v>
      </c>
      <c r="AH263" s="93"/>
      <c r="AI263" s="93">
        <v>200000</v>
      </c>
      <c r="AJ263" s="15">
        <v>0</v>
      </c>
      <c r="AK263" s="93">
        <v>20000</v>
      </c>
      <c r="AL263" s="93"/>
      <c r="AM263" s="93"/>
      <c r="AN263" s="15">
        <f t="shared" si="228"/>
        <v>20000</v>
      </c>
      <c r="AO263" s="83">
        <f t="shared" si="311"/>
        <v>2654.4561682925209</v>
      </c>
      <c r="AP263" s="15">
        <v>20000</v>
      </c>
      <c r="AQ263" s="15"/>
      <c r="AR263" s="83">
        <f t="shared" si="312"/>
        <v>2654.4561682925209</v>
      </c>
      <c r="AS263" s="83"/>
      <c r="AT263" s="83"/>
      <c r="AU263" s="83"/>
      <c r="AV263" s="83"/>
      <c r="AW263" s="83">
        <f t="shared" si="381"/>
        <v>2654.4561682925209</v>
      </c>
      <c r="AX263" s="15"/>
      <c r="AY263" s="15"/>
      <c r="AZ263" s="15"/>
      <c r="BA263" s="15">
        <v>2654.46</v>
      </c>
      <c r="BB263" s="15"/>
      <c r="BC263" s="15"/>
      <c r="BD263" s="15">
        <f t="shared" si="323"/>
        <v>2654.46</v>
      </c>
      <c r="BE263" s="15">
        <f t="shared" si="324"/>
        <v>-3.8317074790938932E-3</v>
      </c>
      <c r="BF263" s="15">
        <f t="shared" si="325"/>
        <v>-2654.46</v>
      </c>
      <c r="BG263" s="15"/>
      <c r="BH263" s="15">
        <v>0</v>
      </c>
      <c r="BI263" s="15"/>
      <c r="BJ263" s="15"/>
      <c r="BK263" s="15"/>
      <c r="BL263" s="15"/>
      <c r="BM263" s="15"/>
      <c r="BN263" s="133">
        <f t="shared" si="278"/>
        <v>0</v>
      </c>
    </row>
    <row r="264" spans="1:67" x14ac:dyDescent="0.2">
      <c r="A264" s="161"/>
      <c r="B264" s="168"/>
      <c r="C264" s="81"/>
      <c r="D264" s="81"/>
      <c r="E264" s="81"/>
      <c r="F264" s="81"/>
      <c r="G264" s="81"/>
      <c r="H264" s="81"/>
      <c r="I264" s="91">
        <v>42142</v>
      </c>
      <c r="J264" s="92" t="s">
        <v>399</v>
      </c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8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6"/>
      <c r="AH264" s="93"/>
      <c r="AI264" s="93"/>
      <c r="AJ264" s="15"/>
      <c r="AK264" s="93">
        <v>600000</v>
      </c>
      <c r="AL264" s="93"/>
      <c r="AM264" s="93"/>
      <c r="AN264" s="15">
        <f t="shared" ref="AN264:AN341" si="389">SUM(AK264+AL264-AM264)</f>
        <v>600000</v>
      </c>
      <c r="AO264" s="83">
        <f t="shared" si="311"/>
        <v>79633.685048775631</v>
      </c>
      <c r="AP264" s="15">
        <v>200000</v>
      </c>
      <c r="AQ264" s="15"/>
      <c r="AR264" s="83">
        <f t="shared" si="312"/>
        <v>26544.56168292521</v>
      </c>
      <c r="AS264" s="83"/>
      <c r="AT264" s="83"/>
      <c r="AU264" s="83"/>
      <c r="AV264" s="83">
        <v>26544.560000000001</v>
      </c>
      <c r="AW264" s="83">
        <f t="shared" si="381"/>
        <v>1.6829252090246882E-3</v>
      </c>
      <c r="AX264" s="15"/>
      <c r="AY264" s="15"/>
      <c r="AZ264" s="15"/>
      <c r="BA264" s="15"/>
      <c r="BB264" s="15"/>
      <c r="BC264" s="15"/>
      <c r="BD264" s="15">
        <f t="shared" si="323"/>
        <v>0</v>
      </c>
      <c r="BE264" s="15">
        <f t="shared" si="324"/>
        <v>1.6829252090246882E-3</v>
      </c>
      <c r="BF264" s="15">
        <f t="shared" si="325"/>
        <v>0</v>
      </c>
      <c r="BG264" s="15"/>
      <c r="BH264" s="15">
        <v>0</v>
      </c>
      <c r="BI264" s="15"/>
      <c r="BJ264" s="15"/>
      <c r="BK264" s="15"/>
      <c r="BL264" s="15"/>
      <c r="BM264" s="15"/>
      <c r="BN264" s="133">
        <f t="shared" ref="BN264:BN327" si="390">SUM(BH264+BL264-BM264)</f>
        <v>0</v>
      </c>
    </row>
    <row r="265" spans="1:67" x14ac:dyDescent="0.2">
      <c r="A265" s="161"/>
      <c r="B265" s="168"/>
      <c r="C265" s="81"/>
      <c r="D265" s="81"/>
      <c r="E265" s="81"/>
      <c r="F265" s="81"/>
      <c r="G265" s="81"/>
      <c r="H265" s="81"/>
      <c r="I265" s="91">
        <v>42142</v>
      </c>
      <c r="J265" s="92" t="s">
        <v>402</v>
      </c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8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6"/>
      <c r="AH265" s="93"/>
      <c r="AI265" s="93"/>
      <c r="AJ265" s="15"/>
      <c r="AK265" s="93">
        <v>3000000</v>
      </c>
      <c r="AL265" s="93"/>
      <c r="AM265" s="93"/>
      <c r="AN265" s="15">
        <f t="shared" si="389"/>
        <v>3000000</v>
      </c>
      <c r="AO265" s="83">
        <f t="shared" si="311"/>
        <v>398168.42524387816</v>
      </c>
      <c r="AP265" s="15">
        <v>6000000</v>
      </c>
      <c r="AQ265" s="15"/>
      <c r="AR265" s="83">
        <f t="shared" si="312"/>
        <v>796336.85048775631</v>
      </c>
      <c r="AS265" s="83"/>
      <c r="AT265" s="83"/>
      <c r="AU265" s="83"/>
      <c r="AV265" s="83"/>
      <c r="AW265" s="83">
        <f t="shared" si="381"/>
        <v>796336.85048775631</v>
      </c>
      <c r="AX265" s="15"/>
      <c r="AY265" s="15"/>
      <c r="AZ265" s="15"/>
      <c r="BA265" s="15">
        <v>796336.85</v>
      </c>
      <c r="BB265" s="15"/>
      <c r="BC265" s="15"/>
      <c r="BD265" s="15">
        <f t="shared" si="323"/>
        <v>796336.85</v>
      </c>
      <c r="BE265" s="15">
        <f t="shared" si="324"/>
        <v>4.8775633331388235E-4</v>
      </c>
      <c r="BF265" s="15">
        <f t="shared" si="325"/>
        <v>-796336.85</v>
      </c>
      <c r="BG265" s="15"/>
      <c r="BH265" s="15">
        <v>800000</v>
      </c>
      <c r="BI265" s="15"/>
      <c r="BJ265" s="15"/>
      <c r="BK265" s="15"/>
      <c r="BL265" s="15">
        <v>800000</v>
      </c>
      <c r="BM265" s="15">
        <v>800000</v>
      </c>
      <c r="BN265" s="133">
        <f t="shared" si="390"/>
        <v>800000</v>
      </c>
    </row>
    <row r="266" spans="1:67" x14ac:dyDescent="0.2">
      <c r="A266" s="161"/>
      <c r="B266" s="168"/>
      <c r="C266" s="81"/>
      <c r="D266" s="81"/>
      <c r="E266" s="81"/>
      <c r="F266" s="81"/>
      <c r="G266" s="81"/>
      <c r="H266" s="81"/>
      <c r="I266" s="91">
        <v>42147</v>
      </c>
      <c r="J266" s="92" t="s">
        <v>398</v>
      </c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8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6"/>
      <c r="AH266" s="93"/>
      <c r="AI266" s="93"/>
      <c r="AJ266" s="15">
        <v>19017.5</v>
      </c>
      <c r="AK266" s="93">
        <v>0</v>
      </c>
      <c r="AL266" s="93"/>
      <c r="AM266" s="93"/>
      <c r="AN266" s="15">
        <f t="shared" si="389"/>
        <v>0</v>
      </c>
      <c r="AO266" s="83">
        <f t="shared" si="311"/>
        <v>0</v>
      </c>
      <c r="AP266" s="15"/>
      <c r="AQ266" s="15"/>
      <c r="AR266" s="83">
        <f t="shared" si="312"/>
        <v>0</v>
      </c>
      <c r="AS266" s="83"/>
      <c r="AT266" s="83"/>
      <c r="AU266" s="83"/>
      <c r="AV266" s="83"/>
      <c r="AW266" s="83">
        <f t="shared" si="381"/>
        <v>0</v>
      </c>
      <c r="AX266" s="15"/>
      <c r="AY266" s="15"/>
      <c r="AZ266" s="15"/>
      <c r="BA266" s="15"/>
      <c r="BB266" s="15"/>
      <c r="BC266" s="15"/>
      <c r="BD266" s="15">
        <f t="shared" si="323"/>
        <v>0</v>
      </c>
      <c r="BE266" s="15">
        <f t="shared" si="324"/>
        <v>0</v>
      </c>
      <c r="BF266" s="15">
        <f t="shared" si="325"/>
        <v>0</v>
      </c>
      <c r="BG266" s="15"/>
      <c r="BH266" s="15">
        <v>8000</v>
      </c>
      <c r="BI266" s="15"/>
      <c r="BJ266" s="15"/>
      <c r="BK266" s="15"/>
      <c r="BL266" s="15">
        <v>4000</v>
      </c>
      <c r="BM266" s="15"/>
      <c r="BN266" s="133">
        <f t="shared" si="390"/>
        <v>12000</v>
      </c>
    </row>
    <row r="267" spans="1:67" x14ac:dyDescent="0.2">
      <c r="A267" s="161" t="s">
        <v>284</v>
      </c>
      <c r="B267" s="168"/>
      <c r="C267" s="81"/>
      <c r="D267" s="81"/>
      <c r="E267" s="81"/>
      <c r="F267" s="81"/>
      <c r="G267" s="81"/>
      <c r="H267" s="81"/>
      <c r="I267" s="91" t="s">
        <v>33</v>
      </c>
      <c r="J267" s="92" t="s">
        <v>285</v>
      </c>
      <c r="K267" s="93" t="e">
        <f t="shared" ref="K267:N267" si="391">SUM(K275)</f>
        <v>#REF!</v>
      </c>
      <c r="L267" s="93" t="e">
        <f t="shared" si="391"/>
        <v>#REF!</v>
      </c>
      <c r="M267" s="93" t="e">
        <f t="shared" si="391"/>
        <v>#REF!</v>
      </c>
      <c r="N267" s="93">
        <f t="shared" si="391"/>
        <v>400000</v>
      </c>
      <c r="O267" s="93">
        <f>SUM(O275)</f>
        <v>400000</v>
      </c>
      <c r="P267" s="93">
        <f t="shared" ref="P267" si="392">SUM(P275)</f>
        <v>500000</v>
      </c>
      <c r="Q267" s="93">
        <f>SUM(Q275)</f>
        <v>500000</v>
      </c>
      <c r="R267" s="93">
        <f t="shared" ref="R267:AQ267" si="393">SUM(R275)</f>
        <v>0</v>
      </c>
      <c r="S267" s="93">
        <f t="shared" si="393"/>
        <v>500000</v>
      </c>
      <c r="T267" s="93">
        <f t="shared" si="393"/>
        <v>0</v>
      </c>
      <c r="U267" s="93">
        <f t="shared" si="393"/>
        <v>0</v>
      </c>
      <c r="V267" s="93">
        <f t="shared" si="393"/>
        <v>100</v>
      </c>
      <c r="W267" s="93">
        <f t="shared" si="393"/>
        <v>0</v>
      </c>
      <c r="X267" s="93">
        <f t="shared" si="393"/>
        <v>0</v>
      </c>
      <c r="Y267" s="93">
        <f t="shared" si="393"/>
        <v>50000</v>
      </c>
      <c r="Z267" s="93">
        <f t="shared" si="393"/>
        <v>450000</v>
      </c>
      <c r="AA267" s="93">
        <f t="shared" si="393"/>
        <v>100000</v>
      </c>
      <c r="AB267" s="93">
        <f t="shared" si="393"/>
        <v>0</v>
      </c>
      <c r="AC267" s="93">
        <f t="shared" si="393"/>
        <v>200000</v>
      </c>
      <c r="AD267" s="93">
        <f t="shared" si="393"/>
        <v>200000</v>
      </c>
      <c r="AE267" s="93">
        <f t="shared" si="393"/>
        <v>0</v>
      </c>
      <c r="AF267" s="93">
        <f t="shared" si="393"/>
        <v>0</v>
      </c>
      <c r="AG267" s="93">
        <f t="shared" si="393"/>
        <v>200000</v>
      </c>
      <c r="AH267" s="93">
        <f t="shared" si="393"/>
        <v>143600</v>
      </c>
      <c r="AI267" s="93">
        <f t="shared" si="393"/>
        <v>150000</v>
      </c>
      <c r="AJ267" s="93">
        <f t="shared" si="393"/>
        <v>0</v>
      </c>
      <c r="AK267" s="93">
        <f t="shared" si="393"/>
        <v>150000</v>
      </c>
      <c r="AL267" s="93">
        <f t="shared" si="393"/>
        <v>50000</v>
      </c>
      <c r="AM267" s="93">
        <f t="shared" si="393"/>
        <v>0</v>
      </c>
      <c r="AN267" s="93">
        <f t="shared" si="393"/>
        <v>200000</v>
      </c>
      <c r="AO267" s="83">
        <f t="shared" si="311"/>
        <v>26544.56168292521</v>
      </c>
      <c r="AP267" s="93">
        <f t="shared" si="393"/>
        <v>200000</v>
      </c>
      <c r="AQ267" s="93">
        <f t="shared" si="393"/>
        <v>0</v>
      </c>
      <c r="AR267" s="83">
        <f t="shared" si="312"/>
        <v>26544.56168292521</v>
      </c>
      <c r="AS267" s="83"/>
      <c r="AT267" s="83">
        <f>SUM(AT268)</f>
        <v>5900.5</v>
      </c>
      <c r="AU267" s="83">
        <f t="shared" ref="AU267:AV267" si="394">SUM(AU268)</f>
        <v>5901</v>
      </c>
      <c r="AV267" s="83">
        <f t="shared" si="394"/>
        <v>0</v>
      </c>
      <c r="AW267" s="83">
        <f t="shared" si="381"/>
        <v>32445.56168292521</v>
      </c>
      <c r="AX267" s="15"/>
      <c r="AY267" s="15"/>
      <c r="AZ267" s="15"/>
      <c r="BA267" s="15"/>
      <c r="BB267" s="15"/>
      <c r="BC267" s="15"/>
      <c r="BD267" s="15">
        <f t="shared" si="323"/>
        <v>0</v>
      </c>
      <c r="BE267" s="15">
        <f t="shared" si="324"/>
        <v>32445.56168292521</v>
      </c>
      <c r="BF267" s="15">
        <f t="shared" si="325"/>
        <v>0</v>
      </c>
      <c r="BG267" s="15">
        <f>SUM(BG271+BG275)</f>
        <v>5900.5</v>
      </c>
      <c r="BH267" s="15">
        <f>SUM(BH271+BH275)</f>
        <v>3000</v>
      </c>
      <c r="BI267" s="15">
        <f t="shared" ref="BI267:BN267" si="395">SUM(BI271+BI275)</f>
        <v>0</v>
      </c>
      <c r="BJ267" s="15">
        <f t="shared" si="395"/>
        <v>0</v>
      </c>
      <c r="BK267" s="15">
        <f t="shared" si="395"/>
        <v>0</v>
      </c>
      <c r="BL267" s="15">
        <f t="shared" si="395"/>
        <v>3000</v>
      </c>
      <c r="BM267" s="15">
        <f t="shared" si="395"/>
        <v>3000</v>
      </c>
      <c r="BN267" s="15">
        <f t="shared" si="395"/>
        <v>3000</v>
      </c>
    </row>
    <row r="268" spans="1:67" x14ac:dyDescent="0.2">
      <c r="A268" s="161"/>
      <c r="B268" s="168"/>
      <c r="C268" s="81"/>
      <c r="D268" s="81"/>
      <c r="E268" s="81"/>
      <c r="F268" s="81"/>
      <c r="G268" s="81"/>
      <c r="H268" s="81"/>
      <c r="I268" s="91" t="s">
        <v>147</v>
      </c>
      <c r="J268" s="92"/>
      <c r="K268" s="93" t="e">
        <f t="shared" ref="K268:AQ268" si="396">SUM(K275)</f>
        <v>#REF!</v>
      </c>
      <c r="L268" s="93" t="e">
        <f t="shared" si="396"/>
        <v>#REF!</v>
      </c>
      <c r="M268" s="93" t="e">
        <f t="shared" si="396"/>
        <v>#REF!</v>
      </c>
      <c r="N268" s="93">
        <f t="shared" si="396"/>
        <v>400000</v>
      </c>
      <c r="O268" s="93">
        <f t="shared" si="396"/>
        <v>400000</v>
      </c>
      <c r="P268" s="93">
        <f t="shared" si="396"/>
        <v>500000</v>
      </c>
      <c r="Q268" s="93">
        <f t="shared" si="396"/>
        <v>500000</v>
      </c>
      <c r="R268" s="93">
        <f t="shared" si="396"/>
        <v>0</v>
      </c>
      <c r="S268" s="93">
        <f t="shared" si="396"/>
        <v>500000</v>
      </c>
      <c r="T268" s="93">
        <f t="shared" si="396"/>
        <v>0</v>
      </c>
      <c r="U268" s="93">
        <f t="shared" si="396"/>
        <v>0</v>
      </c>
      <c r="V268" s="93">
        <f t="shared" si="396"/>
        <v>100</v>
      </c>
      <c r="W268" s="93">
        <f t="shared" si="396"/>
        <v>0</v>
      </c>
      <c r="X268" s="93">
        <f t="shared" si="396"/>
        <v>0</v>
      </c>
      <c r="Y268" s="93">
        <f t="shared" si="396"/>
        <v>50000</v>
      </c>
      <c r="Z268" s="93">
        <f t="shared" si="396"/>
        <v>450000</v>
      </c>
      <c r="AA268" s="93">
        <f t="shared" si="396"/>
        <v>100000</v>
      </c>
      <c r="AB268" s="93">
        <f t="shared" si="396"/>
        <v>0</v>
      </c>
      <c r="AC268" s="93">
        <f t="shared" si="396"/>
        <v>200000</v>
      </c>
      <c r="AD268" s="93">
        <f t="shared" si="396"/>
        <v>200000</v>
      </c>
      <c r="AE268" s="93">
        <f t="shared" si="396"/>
        <v>0</v>
      </c>
      <c r="AF268" s="93">
        <f t="shared" si="396"/>
        <v>0</v>
      </c>
      <c r="AG268" s="93">
        <f t="shared" si="396"/>
        <v>200000</v>
      </c>
      <c r="AH268" s="93">
        <f t="shared" si="396"/>
        <v>143600</v>
      </c>
      <c r="AI268" s="93">
        <f t="shared" si="396"/>
        <v>150000</v>
      </c>
      <c r="AJ268" s="93">
        <f t="shared" si="396"/>
        <v>0</v>
      </c>
      <c r="AK268" s="93">
        <f t="shared" si="396"/>
        <v>150000</v>
      </c>
      <c r="AL268" s="93">
        <f t="shared" si="396"/>
        <v>50000</v>
      </c>
      <c r="AM268" s="93">
        <f t="shared" si="396"/>
        <v>0</v>
      </c>
      <c r="AN268" s="93">
        <f t="shared" si="396"/>
        <v>200000</v>
      </c>
      <c r="AO268" s="83">
        <f t="shared" si="311"/>
        <v>26544.56168292521</v>
      </c>
      <c r="AP268" s="93">
        <f t="shared" si="396"/>
        <v>200000</v>
      </c>
      <c r="AQ268" s="93">
        <f t="shared" si="396"/>
        <v>0</v>
      </c>
      <c r="AR268" s="83">
        <f t="shared" si="312"/>
        <v>26544.56168292521</v>
      </c>
      <c r="AS268" s="83"/>
      <c r="AT268" s="83">
        <f>SUM(AT271+AT275)</f>
        <v>5900.5</v>
      </c>
      <c r="AU268" s="83">
        <f t="shared" ref="AU268:AV268" si="397">SUM(AU271+AU275)</f>
        <v>5901</v>
      </c>
      <c r="AV268" s="83">
        <f t="shared" si="397"/>
        <v>0</v>
      </c>
      <c r="AW268" s="83">
        <f t="shared" si="381"/>
        <v>32445.56168292521</v>
      </c>
      <c r="AX268" s="15"/>
      <c r="AY268" s="15"/>
      <c r="AZ268" s="15"/>
      <c r="BA268" s="15"/>
      <c r="BB268" s="15"/>
      <c r="BC268" s="15"/>
      <c r="BD268" s="15">
        <f t="shared" si="323"/>
        <v>0</v>
      </c>
      <c r="BE268" s="15">
        <f t="shared" si="324"/>
        <v>32445.56168292521</v>
      </c>
      <c r="BF268" s="15">
        <f t="shared" si="325"/>
        <v>0</v>
      </c>
      <c r="BG268" s="15"/>
      <c r="BH268" s="15">
        <v>3000</v>
      </c>
      <c r="BI268" s="15"/>
      <c r="BJ268" s="15">
        <v>3000</v>
      </c>
      <c r="BK268" s="15">
        <v>3000</v>
      </c>
      <c r="BL268" s="15"/>
      <c r="BM268" s="15"/>
      <c r="BN268" s="133">
        <f t="shared" si="390"/>
        <v>3000</v>
      </c>
    </row>
    <row r="269" spans="1:67" x14ac:dyDescent="0.2">
      <c r="A269" s="161"/>
      <c r="B269" s="168" t="s">
        <v>436</v>
      </c>
      <c r="C269" s="81"/>
      <c r="D269" s="90"/>
      <c r="E269" s="81"/>
      <c r="F269" s="81"/>
      <c r="G269" s="81"/>
      <c r="H269" s="81"/>
      <c r="I269" s="98" t="s">
        <v>471</v>
      </c>
      <c r="J269" s="92" t="s">
        <v>444</v>
      </c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83"/>
      <c r="AP269" s="93"/>
      <c r="AQ269" s="93"/>
      <c r="AR269" s="83"/>
      <c r="AS269" s="83"/>
      <c r="AT269" s="83"/>
      <c r="AU269" s="83"/>
      <c r="AV269" s="83"/>
      <c r="AW269" s="83">
        <v>5901</v>
      </c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>
        <v>0</v>
      </c>
      <c r="BI269" s="15"/>
      <c r="BJ269" s="15"/>
      <c r="BK269" s="15"/>
      <c r="BL269" s="15"/>
      <c r="BM269" s="15"/>
      <c r="BN269" s="133">
        <f t="shared" si="390"/>
        <v>0</v>
      </c>
    </row>
    <row r="270" spans="1:67" x14ac:dyDescent="0.2">
      <c r="A270" s="161"/>
      <c r="B270" s="168" t="s">
        <v>436</v>
      </c>
      <c r="C270" s="81"/>
      <c r="D270" s="90"/>
      <c r="E270" s="81"/>
      <c r="F270" s="81"/>
      <c r="G270" s="81"/>
      <c r="H270" s="81"/>
      <c r="I270" s="98" t="s">
        <v>442</v>
      </c>
      <c r="J270" s="92" t="s">
        <v>503</v>
      </c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83">
        <f t="shared" si="311"/>
        <v>0</v>
      </c>
      <c r="AP270" s="93">
        <v>200000</v>
      </c>
      <c r="AQ270" s="93"/>
      <c r="AR270" s="83">
        <f t="shared" si="312"/>
        <v>26544.56168292521</v>
      </c>
      <c r="AS270" s="83"/>
      <c r="AT270" s="83">
        <v>200000</v>
      </c>
      <c r="AU270" s="83"/>
      <c r="AV270" s="83"/>
      <c r="AW270" s="83">
        <f t="shared" ref="AW270:AW283" si="398">SUM(AR270+AU270-AV270)</f>
        <v>26544.56168292521</v>
      </c>
      <c r="AX270" s="15"/>
      <c r="AY270" s="15"/>
      <c r="AZ270" s="15"/>
      <c r="BA270" s="15"/>
      <c r="BB270" s="15"/>
      <c r="BC270" s="15"/>
      <c r="BD270" s="15">
        <f t="shared" si="323"/>
        <v>0</v>
      </c>
      <c r="BE270" s="15">
        <f t="shared" si="324"/>
        <v>26544.56168292521</v>
      </c>
      <c r="BF270" s="15">
        <f t="shared" si="325"/>
        <v>0</v>
      </c>
      <c r="BG270" s="15"/>
      <c r="BH270" s="15">
        <v>3000</v>
      </c>
      <c r="BI270" s="15"/>
      <c r="BJ270" s="15">
        <v>3000</v>
      </c>
      <c r="BK270" s="15">
        <v>3000</v>
      </c>
      <c r="BL270" s="15"/>
      <c r="BM270" s="15"/>
      <c r="BN270" s="133">
        <f t="shared" si="390"/>
        <v>3000</v>
      </c>
    </row>
    <row r="271" spans="1:67" x14ac:dyDescent="0.2">
      <c r="A271" s="161"/>
      <c r="B271" s="168"/>
      <c r="C271" s="81"/>
      <c r="D271" s="90"/>
      <c r="E271" s="81"/>
      <c r="F271" s="81"/>
      <c r="G271" s="81"/>
      <c r="H271" s="81"/>
      <c r="I271" s="82">
        <v>3</v>
      </c>
      <c r="J271" s="38" t="s">
        <v>8</v>
      </c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83"/>
      <c r="AP271" s="93"/>
      <c r="AQ271" s="93"/>
      <c r="AR271" s="83"/>
      <c r="AS271" s="83"/>
      <c r="AT271" s="83">
        <f>SUM(AT272)</f>
        <v>5900.5</v>
      </c>
      <c r="AU271" s="83">
        <f t="shared" ref="AU271:AV273" si="399">SUM(AU272)</f>
        <v>5901</v>
      </c>
      <c r="AV271" s="83">
        <f t="shared" si="399"/>
        <v>0</v>
      </c>
      <c r="AW271" s="83">
        <f t="shared" si="398"/>
        <v>5901</v>
      </c>
      <c r="AX271" s="15"/>
      <c r="AY271" s="15"/>
      <c r="AZ271" s="15"/>
      <c r="BA271" s="15"/>
      <c r="BB271" s="15"/>
      <c r="BC271" s="15"/>
      <c r="BD271" s="15">
        <f t="shared" si="323"/>
        <v>0</v>
      </c>
      <c r="BE271" s="15">
        <f t="shared" si="324"/>
        <v>5901</v>
      </c>
      <c r="BF271" s="15">
        <f t="shared" si="325"/>
        <v>0</v>
      </c>
      <c r="BG271" s="15">
        <f t="shared" ref="BG271:BH273" si="400">SUM(BG272)</f>
        <v>5900.5</v>
      </c>
      <c r="BH271" s="15">
        <f t="shared" si="400"/>
        <v>0</v>
      </c>
      <c r="BI271" s="15"/>
      <c r="BJ271" s="15"/>
      <c r="BK271" s="15"/>
      <c r="BL271" s="15"/>
      <c r="BM271" s="15"/>
      <c r="BN271" s="133">
        <f t="shared" si="390"/>
        <v>0</v>
      </c>
    </row>
    <row r="272" spans="1:67" x14ac:dyDescent="0.2">
      <c r="A272" s="161"/>
      <c r="B272" s="168" t="s">
        <v>471</v>
      </c>
      <c r="C272" s="81"/>
      <c r="D272" s="90"/>
      <c r="E272" s="81"/>
      <c r="F272" s="81"/>
      <c r="G272" s="81"/>
      <c r="H272" s="81"/>
      <c r="I272" s="82">
        <v>32</v>
      </c>
      <c r="J272" s="38" t="s">
        <v>12</v>
      </c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83"/>
      <c r="AP272" s="93"/>
      <c r="AQ272" s="93"/>
      <c r="AR272" s="83"/>
      <c r="AS272" s="83"/>
      <c r="AT272" s="83">
        <f>SUM(AT273)</f>
        <v>5900.5</v>
      </c>
      <c r="AU272" s="83">
        <f t="shared" si="399"/>
        <v>5901</v>
      </c>
      <c r="AV272" s="83">
        <f t="shared" si="399"/>
        <v>0</v>
      </c>
      <c r="AW272" s="83">
        <f t="shared" si="398"/>
        <v>5901</v>
      </c>
      <c r="AX272" s="15"/>
      <c r="AY272" s="15"/>
      <c r="AZ272" s="15"/>
      <c r="BA272" s="15"/>
      <c r="BB272" s="15"/>
      <c r="BC272" s="15"/>
      <c r="BD272" s="15">
        <f t="shared" si="323"/>
        <v>0</v>
      </c>
      <c r="BE272" s="15">
        <f t="shared" si="324"/>
        <v>5901</v>
      </c>
      <c r="BF272" s="15">
        <f t="shared" si="325"/>
        <v>0</v>
      </c>
      <c r="BG272" s="15">
        <f t="shared" si="400"/>
        <v>5900.5</v>
      </c>
      <c r="BH272" s="15">
        <f t="shared" si="400"/>
        <v>0</v>
      </c>
      <c r="BI272" s="15"/>
      <c r="BJ272" s="15"/>
      <c r="BK272" s="15"/>
      <c r="BL272" s="15"/>
      <c r="BM272" s="15"/>
      <c r="BN272" s="133">
        <f t="shared" si="390"/>
        <v>0</v>
      </c>
    </row>
    <row r="273" spans="1:67" x14ac:dyDescent="0.2">
      <c r="A273" s="161"/>
      <c r="B273" s="168"/>
      <c r="C273" s="81"/>
      <c r="D273" s="90"/>
      <c r="E273" s="81"/>
      <c r="F273" s="81"/>
      <c r="G273" s="81"/>
      <c r="H273" s="81"/>
      <c r="I273" s="91">
        <v>327</v>
      </c>
      <c r="J273" s="92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83"/>
      <c r="AP273" s="93"/>
      <c r="AQ273" s="93"/>
      <c r="AR273" s="83"/>
      <c r="AS273" s="83"/>
      <c r="AT273" s="83">
        <f>SUM(AT274)</f>
        <v>5900.5</v>
      </c>
      <c r="AU273" s="83">
        <f t="shared" si="399"/>
        <v>5901</v>
      </c>
      <c r="AV273" s="83">
        <f t="shared" si="399"/>
        <v>0</v>
      </c>
      <c r="AW273" s="83">
        <f t="shared" si="398"/>
        <v>5901</v>
      </c>
      <c r="AX273" s="15"/>
      <c r="AY273" s="15"/>
      <c r="AZ273" s="15"/>
      <c r="BA273" s="15"/>
      <c r="BB273" s="15"/>
      <c r="BC273" s="15"/>
      <c r="BD273" s="15">
        <f t="shared" si="323"/>
        <v>0</v>
      </c>
      <c r="BE273" s="15">
        <f t="shared" si="324"/>
        <v>5901</v>
      </c>
      <c r="BF273" s="15">
        <f t="shared" si="325"/>
        <v>0</v>
      </c>
      <c r="BG273" s="15">
        <f t="shared" si="400"/>
        <v>5900.5</v>
      </c>
      <c r="BH273" s="15">
        <f t="shared" si="400"/>
        <v>0</v>
      </c>
      <c r="BI273" s="15"/>
      <c r="BJ273" s="15"/>
      <c r="BK273" s="15"/>
      <c r="BL273" s="15"/>
      <c r="BM273" s="15"/>
      <c r="BN273" s="133">
        <f t="shared" si="390"/>
        <v>0</v>
      </c>
    </row>
    <row r="274" spans="1:67" x14ac:dyDescent="0.2">
      <c r="A274" s="161"/>
      <c r="B274" s="168"/>
      <c r="C274" s="81"/>
      <c r="D274" s="90"/>
      <c r="E274" s="81"/>
      <c r="F274" s="81"/>
      <c r="G274" s="81"/>
      <c r="H274" s="81"/>
      <c r="I274" s="91">
        <v>327</v>
      </c>
      <c r="J274" s="92" t="s">
        <v>460</v>
      </c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83"/>
      <c r="AP274" s="93"/>
      <c r="AQ274" s="93"/>
      <c r="AR274" s="83"/>
      <c r="AS274" s="83">
        <v>5900.5</v>
      </c>
      <c r="AT274" s="83">
        <v>5900.5</v>
      </c>
      <c r="AU274" s="83">
        <v>5901</v>
      </c>
      <c r="AV274" s="83"/>
      <c r="AW274" s="83">
        <f t="shared" si="398"/>
        <v>5901</v>
      </c>
      <c r="AX274" s="15"/>
      <c r="AY274" s="15"/>
      <c r="AZ274" s="15"/>
      <c r="BA274" s="15"/>
      <c r="BB274" s="15"/>
      <c r="BC274" s="15">
        <v>5901</v>
      </c>
      <c r="BD274" s="15">
        <f t="shared" si="323"/>
        <v>5901</v>
      </c>
      <c r="BE274" s="15">
        <f t="shared" si="324"/>
        <v>0</v>
      </c>
      <c r="BF274" s="15">
        <f t="shared" si="325"/>
        <v>-5901</v>
      </c>
      <c r="BG274" s="15">
        <v>5900.5</v>
      </c>
      <c r="BH274" s="15">
        <v>0</v>
      </c>
      <c r="BI274" s="15"/>
      <c r="BJ274" s="15"/>
      <c r="BK274" s="15"/>
      <c r="BL274" s="15"/>
      <c r="BM274" s="15"/>
      <c r="BN274" s="133">
        <f t="shared" si="390"/>
        <v>0</v>
      </c>
    </row>
    <row r="275" spans="1:67" x14ac:dyDescent="0.2">
      <c r="A275" s="162"/>
      <c r="B275" s="170"/>
      <c r="C275" s="94"/>
      <c r="D275" s="94"/>
      <c r="E275" s="94"/>
      <c r="F275" s="94"/>
      <c r="G275" s="94"/>
      <c r="H275" s="94"/>
      <c r="I275" s="82">
        <v>4</v>
      </c>
      <c r="J275" s="38" t="s">
        <v>19</v>
      </c>
      <c r="K275" s="83" t="e">
        <f t="shared" ref="K275:AE276" si="401">SUM(K276)</f>
        <v>#REF!</v>
      </c>
      <c r="L275" s="83" t="e">
        <f t="shared" si="401"/>
        <v>#REF!</v>
      </c>
      <c r="M275" s="83" t="e">
        <f t="shared" si="401"/>
        <v>#REF!</v>
      </c>
      <c r="N275" s="83">
        <f>SUM(N276)</f>
        <v>400000</v>
      </c>
      <c r="O275" s="83">
        <f>SUM(O276)</f>
        <v>400000</v>
      </c>
      <c r="P275" s="83">
        <f t="shared" si="401"/>
        <v>500000</v>
      </c>
      <c r="Q275" s="83">
        <f t="shared" si="401"/>
        <v>500000</v>
      </c>
      <c r="R275" s="83">
        <f t="shared" si="401"/>
        <v>0</v>
      </c>
      <c r="S275" s="83">
        <f t="shared" si="401"/>
        <v>500000</v>
      </c>
      <c r="T275" s="83">
        <f t="shared" si="401"/>
        <v>0</v>
      </c>
      <c r="U275" s="83">
        <f t="shared" si="401"/>
        <v>0</v>
      </c>
      <c r="V275" s="83">
        <f t="shared" si="401"/>
        <v>100</v>
      </c>
      <c r="W275" s="83">
        <f t="shared" si="401"/>
        <v>0</v>
      </c>
      <c r="X275" s="83">
        <f t="shared" si="401"/>
        <v>0</v>
      </c>
      <c r="Y275" s="83">
        <f t="shared" si="401"/>
        <v>50000</v>
      </c>
      <c r="Z275" s="83">
        <f t="shared" si="401"/>
        <v>450000</v>
      </c>
      <c r="AA275" s="83">
        <f t="shared" si="401"/>
        <v>100000</v>
      </c>
      <c r="AB275" s="83">
        <f t="shared" si="401"/>
        <v>0</v>
      </c>
      <c r="AC275" s="83">
        <f t="shared" si="401"/>
        <v>200000</v>
      </c>
      <c r="AD275" s="83">
        <f t="shared" si="401"/>
        <v>200000</v>
      </c>
      <c r="AE275" s="83">
        <f t="shared" si="401"/>
        <v>0</v>
      </c>
      <c r="AF275" s="83">
        <f t="shared" ref="AF275:AQ275" si="402">SUM(AF276)</f>
        <v>0</v>
      </c>
      <c r="AG275" s="83">
        <f t="shared" si="402"/>
        <v>200000</v>
      </c>
      <c r="AH275" s="83">
        <f t="shared" si="402"/>
        <v>143600</v>
      </c>
      <c r="AI275" s="83">
        <f t="shared" si="402"/>
        <v>150000</v>
      </c>
      <c r="AJ275" s="83">
        <f t="shared" si="402"/>
        <v>0</v>
      </c>
      <c r="AK275" s="83">
        <f t="shared" si="402"/>
        <v>150000</v>
      </c>
      <c r="AL275" s="83">
        <f t="shared" si="402"/>
        <v>50000</v>
      </c>
      <c r="AM275" s="83">
        <f t="shared" si="402"/>
        <v>0</v>
      </c>
      <c r="AN275" s="83">
        <f t="shared" si="402"/>
        <v>200000</v>
      </c>
      <c r="AO275" s="83">
        <f t="shared" si="311"/>
        <v>26544.56168292521</v>
      </c>
      <c r="AP275" s="83">
        <f t="shared" si="402"/>
        <v>200000</v>
      </c>
      <c r="AQ275" s="83">
        <f t="shared" si="402"/>
        <v>0</v>
      </c>
      <c r="AR275" s="83">
        <f t="shared" si="312"/>
        <v>26544.56168292521</v>
      </c>
      <c r="AS275" s="83"/>
      <c r="AT275" s="83">
        <f t="shared" ref="AT275:AV275" si="403">SUM(AT276)</f>
        <v>0</v>
      </c>
      <c r="AU275" s="83">
        <f t="shared" si="403"/>
        <v>0</v>
      </c>
      <c r="AV275" s="83">
        <f t="shared" si="403"/>
        <v>0</v>
      </c>
      <c r="AW275" s="83">
        <f t="shared" si="398"/>
        <v>26544.56168292521</v>
      </c>
      <c r="AX275" s="15"/>
      <c r="AY275" s="15"/>
      <c r="AZ275" s="15"/>
      <c r="BA275" s="15"/>
      <c r="BB275" s="15"/>
      <c r="BC275" s="15"/>
      <c r="BD275" s="15">
        <f t="shared" si="323"/>
        <v>0</v>
      </c>
      <c r="BE275" s="15">
        <f t="shared" si="324"/>
        <v>26544.56168292521</v>
      </c>
      <c r="BF275" s="15">
        <f t="shared" si="325"/>
        <v>0</v>
      </c>
      <c r="BG275" s="15">
        <f>SUM(BG276)</f>
        <v>0</v>
      </c>
      <c r="BH275" s="15">
        <f>SUM(BH276)</f>
        <v>3000</v>
      </c>
      <c r="BI275" s="15">
        <f t="shared" ref="BI275:BN275" si="404">SUM(BI276)</f>
        <v>0</v>
      </c>
      <c r="BJ275" s="15">
        <f t="shared" si="404"/>
        <v>0</v>
      </c>
      <c r="BK275" s="15">
        <f t="shared" si="404"/>
        <v>0</v>
      </c>
      <c r="BL275" s="15">
        <f t="shared" si="404"/>
        <v>3000</v>
      </c>
      <c r="BM275" s="15">
        <f t="shared" si="404"/>
        <v>3000</v>
      </c>
      <c r="BN275" s="15">
        <f t="shared" si="404"/>
        <v>3000</v>
      </c>
    </row>
    <row r="276" spans="1:67" x14ac:dyDescent="0.2">
      <c r="A276" s="162"/>
      <c r="B276" s="170" t="s">
        <v>442</v>
      </c>
      <c r="C276" s="94"/>
      <c r="D276" s="94"/>
      <c r="E276" s="94"/>
      <c r="F276" s="94"/>
      <c r="G276" s="94"/>
      <c r="H276" s="94"/>
      <c r="I276" s="82">
        <v>42</v>
      </c>
      <c r="J276" s="38" t="s">
        <v>34</v>
      </c>
      <c r="K276" s="83" t="e">
        <f>SUM(K277:K277)</f>
        <v>#REF!</v>
      </c>
      <c r="L276" s="83" t="e">
        <f>SUM(L277:L277)</f>
        <v>#REF!</v>
      </c>
      <c r="M276" s="83" t="e">
        <f>SUM(M277:M277)</f>
        <v>#REF!</v>
      </c>
      <c r="N276" s="83">
        <f>SUM(N277)</f>
        <v>400000</v>
      </c>
      <c r="O276" s="83">
        <f>SUM(O277)</f>
        <v>400000</v>
      </c>
      <c r="P276" s="83">
        <f t="shared" si="401"/>
        <v>500000</v>
      </c>
      <c r="Q276" s="83">
        <f t="shared" si="401"/>
        <v>500000</v>
      </c>
      <c r="R276" s="83">
        <f t="shared" si="401"/>
        <v>0</v>
      </c>
      <c r="S276" s="83">
        <f t="shared" si="401"/>
        <v>500000</v>
      </c>
      <c r="T276" s="83">
        <f t="shared" si="401"/>
        <v>0</v>
      </c>
      <c r="U276" s="83">
        <f t="shared" si="401"/>
        <v>0</v>
      </c>
      <c r="V276" s="83">
        <f t="shared" si="401"/>
        <v>100</v>
      </c>
      <c r="W276" s="83">
        <f>SUM(W277)</f>
        <v>0</v>
      </c>
      <c r="X276" s="83">
        <f>SUM(X277)</f>
        <v>0</v>
      </c>
      <c r="Y276" s="83">
        <f t="shared" ref="Y276:AN276" si="405">SUM(Y277+Y279)</f>
        <v>50000</v>
      </c>
      <c r="Z276" s="83">
        <f t="shared" si="405"/>
        <v>450000</v>
      </c>
      <c r="AA276" s="83">
        <f t="shared" si="405"/>
        <v>100000</v>
      </c>
      <c r="AB276" s="83">
        <f t="shared" si="405"/>
        <v>0</v>
      </c>
      <c r="AC276" s="83">
        <f t="shared" si="405"/>
        <v>200000</v>
      </c>
      <c r="AD276" s="83">
        <f t="shared" si="405"/>
        <v>200000</v>
      </c>
      <c r="AE276" s="83">
        <f t="shared" si="405"/>
        <v>0</v>
      </c>
      <c r="AF276" s="83">
        <f t="shared" si="405"/>
        <v>0</v>
      </c>
      <c r="AG276" s="83">
        <f t="shared" si="405"/>
        <v>200000</v>
      </c>
      <c r="AH276" s="83">
        <f t="shared" si="405"/>
        <v>143600</v>
      </c>
      <c r="AI276" s="83">
        <f t="shared" si="405"/>
        <v>150000</v>
      </c>
      <c r="AJ276" s="83">
        <f t="shared" si="405"/>
        <v>0</v>
      </c>
      <c r="AK276" s="83">
        <f t="shared" si="405"/>
        <v>150000</v>
      </c>
      <c r="AL276" s="83">
        <f t="shared" si="405"/>
        <v>50000</v>
      </c>
      <c r="AM276" s="83">
        <f t="shared" si="405"/>
        <v>0</v>
      </c>
      <c r="AN276" s="83">
        <f t="shared" si="405"/>
        <v>200000</v>
      </c>
      <c r="AO276" s="83">
        <f t="shared" si="311"/>
        <v>26544.56168292521</v>
      </c>
      <c r="AP276" s="83">
        <f>SUM(AP277+AP279)</f>
        <v>200000</v>
      </c>
      <c r="AQ276" s="83"/>
      <c r="AR276" s="83">
        <f t="shared" si="312"/>
        <v>26544.56168292521</v>
      </c>
      <c r="AS276" s="83"/>
      <c r="AT276" s="83">
        <f>SUM(AT277+AT279)</f>
        <v>0</v>
      </c>
      <c r="AU276" s="83">
        <f>SUM(AU277+AU279)</f>
        <v>0</v>
      </c>
      <c r="AV276" s="83">
        <f>SUM(AV277+AV279)</f>
        <v>0</v>
      </c>
      <c r="AW276" s="83">
        <f t="shared" si="398"/>
        <v>26544.56168292521</v>
      </c>
      <c r="AX276" s="15"/>
      <c r="AY276" s="15"/>
      <c r="AZ276" s="15"/>
      <c r="BA276" s="15"/>
      <c r="BB276" s="15"/>
      <c r="BC276" s="15"/>
      <c r="BD276" s="15">
        <f t="shared" si="323"/>
        <v>0</v>
      </c>
      <c r="BE276" s="15">
        <f t="shared" si="324"/>
        <v>26544.56168292521</v>
      </c>
      <c r="BF276" s="15">
        <f t="shared" si="325"/>
        <v>0</v>
      </c>
      <c r="BG276" s="15">
        <f>SUM(BG277)</f>
        <v>0</v>
      </c>
      <c r="BH276" s="15">
        <f>SUM(BH277+BH280)</f>
        <v>3000</v>
      </c>
      <c r="BI276" s="15">
        <f t="shared" ref="BI276:BN276" si="406">SUM(BI277+BI280)</f>
        <v>0</v>
      </c>
      <c r="BJ276" s="15">
        <f t="shared" si="406"/>
        <v>0</v>
      </c>
      <c r="BK276" s="15">
        <f t="shared" si="406"/>
        <v>0</v>
      </c>
      <c r="BL276" s="15">
        <f t="shared" si="406"/>
        <v>3000</v>
      </c>
      <c r="BM276" s="15">
        <f t="shared" si="406"/>
        <v>3000</v>
      </c>
      <c r="BN276" s="15">
        <f t="shared" si="406"/>
        <v>3000</v>
      </c>
    </row>
    <row r="277" spans="1:67" x14ac:dyDescent="0.2">
      <c r="A277" s="161"/>
      <c r="B277" s="168"/>
      <c r="C277" s="81"/>
      <c r="D277" s="81"/>
      <c r="E277" s="81"/>
      <c r="F277" s="81"/>
      <c r="G277" s="81"/>
      <c r="H277" s="81"/>
      <c r="I277" s="91">
        <v>422</v>
      </c>
      <c r="J277" s="92" t="s">
        <v>106</v>
      </c>
      <c r="K277" s="93" t="e">
        <f>SUM(#REF!)</f>
        <v>#REF!</v>
      </c>
      <c r="L277" s="93" t="e">
        <f>SUM(#REF!)</f>
        <v>#REF!</v>
      </c>
      <c r="M277" s="93" t="e">
        <f>SUM(#REF!)</f>
        <v>#REF!</v>
      </c>
      <c r="N277" s="93">
        <f t="shared" ref="N277:V277" si="407">SUM(N278:N278)</f>
        <v>400000</v>
      </c>
      <c r="O277" s="93">
        <f t="shared" si="407"/>
        <v>400000</v>
      </c>
      <c r="P277" s="93">
        <f t="shared" si="407"/>
        <v>500000</v>
      </c>
      <c r="Q277" s="93">
        <f t="shared" si="407"/>
        <v>500000</v>
      </c>
      <c r="R277" s="93">
        <f t="shared" si="407"/>
        <v>0</v>
      </c>
      <c r="S277" s="93">
        <f t="shared" si="407"/>
        <v>500000</v>
      </c>
      <c r="T277" s="93">
        <f t="shared" si="407"/>
        <v>0</v>
      </c>
      <c r="U277" s="93">
        <f t="shared" si="407"/>
        <v>0</v>
      </c>
      <c r="V277" s="93">
        <f t="shared" si="407"/>
        <v>100</v>
      </c>
      <c r="W277" s="93">
        <f>SUM(W278:W278)</f>
        <v>0</v>
      </c>
      <c r="X277" s="93">
        <f t="shared" ref="X277:AJ277" si="408">SUM(X278:X278)</f>
        <v>0</v>
      </c>
      <c r="Y277" s="93">
        <f t="shared" si="408"/>
        <v>50000</v>
      </c>
      <c r="Z277" s="93">
        <f t="shared" si="408"/>
        <v>50000</v>
      </c>
      <c r="AA277" s="93">
        <f t="shared" si="408"/>
        <v>50000</v>
      </c>
      <c r="AB277" s="93">
        <f t="shared" si="408"/>
        <v>0</v>
      </c>
      <c r="AC277" s="93">
        <f t="shared" si="408"/>
        <v>50000</v>
      </c>
      <c r="AD277" s="93">
        <f t="shared" si="408"/>
        <v>50000</v>
      </c>
      <c r="AE277" s="93">
        <f t="shared" si="408"/>
        <v>0</v>
      </c>
      <c r="AF277" s="93">
        <f t="shared" si="408"/>
        <v>0</v>
      </c>
      <c r="AG277" s="93">
        <f t="shared" si="408"/>
        <v>50000</v>
      </c>
      <c r="AH277" s="93">
        <f t="shared" si="408"/>
        <v>0</v>
      </c>
      <c r="AI277" s="93">
        <f t="shared" si="408"/>
        <v>50000</v>
      </c>
      <c r="AJ277" s="93">
        <f t="shared" si="408"/>
        <v>0</v>
      </c>
      <c r="AK277" s="93">
        <f>SUM(AK278:AK278)</f>
        <v>150000</v>
      </c>
      <c r="AL277" s="93">
        <f t="shared" ref="AL277:AP277" si="409">SUM(AL278:AL278)</f>
        <v>50000</v>
      </c>
      <c r="AM277" s="93">
        <f t="shared" si="409"/>
        <v>0</v>
      </c>
      <c r="AN277" s="93">
        <f t="shared" si="409"/>
        <v>200000</v>
      </c>
      <c r="AO277" s="83">
        <f t="shared" si="311"/>
        <v>26544.56168292521</v>
      </c>
      <c r="AP277" s="93">
        <f t="shared" si="409"/>
        <v>200000</v>
      </c>
      <c r="AQ277" s="93"/>
      <c r="AR277" s="83">
        <f t="shared" si="312"/>
        <v>26544.56168292521</v>
      </c>
      <c r="AS277" s="83"/>
      <c r="AT277" s="83">
        <f t="shared" ref="AT277" si="410">SUM(AT278:AT278)</f>
        <v>0</v>
      </c>
      <c r="AU277" s="83">
        <f t="shared" ref="AU277:AV277" si="411">SUM(AU278:AU278)</f>
        <v>0</v>
      </c>
      <c r="AV277" s="83">
        <f t="shared" si="411"/>
        <v>0</v>
      </c>
      <c r="AW277" s="83">
        <f t="shared" si="398"/>
        <v>26544.56168292521</v>
      </c>
      <c r="AX277" s="15"/>
      <c r="AY277" s="15"/>
      <c r="AZ277" s="15"/>
      <c r="BA277" s="15"/>
      <c r="BB277" s="15"/>
      <c r="BC277" s="15"/>
      <c r="BD277" s="15">
        <f t="shared" si="323"/>
        <v>0</v>
      </c>
      <c r="BE277" s="15">
        <f t="shared" si="324"/>
        <v>26544.56168292521</v>
      </c>
      <c r="BF277" s="15">
        <f t="shared" si="325"/>
        <v>0</v>
      </c>
      <c r="BG277" s="15">
        <f>SUM(BG278:BG280)</f>
        <v>0</v>
      </c>
      <c r="BH277" s="15">
        <f>SUM(BH278)</f>
        <v>0</v>
      </c>
      <c r="BI277" s="15">
        <f>SUM(BI278)</f>
        <v>0</v>
      </c>
      <c r="BJ277" s="15"/>
      <c r="BK277" s="15"/>
      <c r="BL277" s="15"/>
      <c r="BM277" s="15"/>
      <c r="BN277" s="133">
        <f t="shared" si="390"/>
        <v>0</v>
      </c>
    </row>
    <row r="278" spans="1:67" x14ac:dyDescent="0.2">
      <c r="A278" s="161"/>
      <c r="B278" s="168"/>
      <c r="C278" s="81"/>
      <c r="D278" s="81"/>
      <c r="E278" s="81"/>
      <c r="F278" s="81"/>
      <c r="G278" s="81"/>
      <c r="H278" s="81"/>
      <c r="I278" s="91">
        <v>42231</v>
      </c>
      <c r="J278" s="92" t="s">
        <v>400</v>
      </c>
      <c r="K278" s="93"/>
      <c r="L278" s="93"/>
      <c r="M278" s="93"/>
      <c r="N278" s="93">
        <v>400000</v>
      </c>
      <c r="O278" s="93">
        <v>400000</v>
      </c>
      <c r="P278" s="93">
        <v>500000</v>
      </c>
      <c r="Q278" s="93">
        <v>500000</v>
      </c>
      <c r="R278" s="93"/>
      <c r="S278" s="93">
        <v>500000</v>
      </c>
      <c r="T278" s="93"/>
      <c r="U278" s="93"/>
      <c r="V278" s="83">
        <f t="shared" ref="V278" si="412">S278/P278*100</f>
        <v>100</v>
      </c>
      <c r="W278" s="93"/>
      <c r="X278" s="93"/>
      <c r="Y278" s="93">
        <v>50000</v>
      </c>
      <c r="Z278" s="93">
        <v>50000</v>
      </c>
      <c r="AA278" s="93">
        <v>50000</v>
      </c>
      <c r="AB278" s="93"/>
      <c r="AC278" s="93">
        <v>50000</v>
      </c>
      <c r="AD278" s="93">
        <v>50000</v>
      </c>
      <c r="AE278" s="93"/>
      <c r="AF278" s="93"/>
      <c r="AG278" s="96">
        <f>SUM(AD278+AE278-AF278)</f>
        <v>50000</v>
      </c>
      <c r="AH278" s="93"/>
      <c r="AI278" s="93">
        <v>50000</v>
      </c>
      <c r="AJ278" s="15">
        <v>0</v>
      </c>
      <c r="AK278" s="93">
        <v>150000</v>
      </c>
      <c r="AL278" s="93">
        <v>50000</v>
      </c>
      <c r="AM278" s="93"/>
      <c r="AN278" s="15">
        <f t="shared" si="389"/>
        <v>200000</v>
      </c>
      <c r="AO278" s="83">
        <f t="shared" si="311"/>
        <v>26544.56168292521</v>
      </c>
      <c r="AP278" s="15">
        <v>200000</v>
      </c>
      <c r="AQ278" s="15"/>
      <c r="AR278" s="83">
        <f t="shared" si="312"/>
        <v>26544.56168292521</v>
      </c>
      <c r="AS278" s="83"/>
      <c r="AT278" s="83"/>
      <c r="AU278" s="83"/>
      <c r="AV278" s="83"/>
      <c r="AW278" s="83">
        <f t="shared" si="398"/>
        <v>26544.56168292521</v>
      </c>
      <c r="AX278" s="15"/>
      <c r="AY278" s="15"/>
      <c r="AZ278" s="15"/>
      <c r="BA278" s="15">
        <v>26544.560000000001</v>
      </c>
      <c r="BB278" s="15"/>
      <c r="BC278" s="15"/>
      <c r="BD278" s="15">
        <f t="shared" si="323"/>
        <v>26544.560000000001</v>
      </c>
      <c r="BE278" s="15">
        <f t="shared" si="324"/>
        <v>1.6829252090246882E-3</v>
      </c>
      <c r="BF278" s="15">
        <f t="shared" si="325"/>
        <v>-26544.560000000001</v>
      </c>
      <c r="BG278" s="15"/>
      <c r="BH278" s="15">
        <v>0</v>
      </c>
      <c r="BI278" s="15"/>
      <c r="BJ278" s="15"/>
      <c r="BK278" s="15"/>
      <c r="BL278" s="15"/>
      <c r="BM278" s="15"/>
      <c r="BN278" s="133">
        <f t="shared" si="390"/>
        <v>0</v>
      </c>
    </row>
    <row r="279" spans="1:67" x14ac:dyDescent="0.2">
      <c r="A279" s="161"/>
      <c r="B279" s="168"/>
      <c r="C279" s="81"/>
      <c r="D279" s="81"/>
      <c r="E279" s="81"/>
      <c r="F279" s="81"/>
      <c r="G279" s="81"/>
      <c r="H279" s="81"/>
      <c r="I279" s="91">
        <v>423</v>
      </c>
      <c r="J279" s="92" t="s">
        <v>497</v>
      </c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83"/>
      <c r="W279" s="93"/>
      <c r="X279" s="93"/>
      <c r="Y279" s="93">
        <f>SUM(Y280)</f>
        <v>0</v>
      </c>
      <c r="Z279" s="93">
        <f>SUM(Z280)</f>
        <v>400000</v>
      </c>
      <c r="AA279" s="93">
        <f>AA280</f>
        <v>50000</v>
      </c>
      <c r="AB279" s="93">
        <f t="shared" ref="AB279" si="413">AB280</f>
        <v>0</v>
      </c>
      <c r="AC279" s="93">
        <f>AC280</f>
        <v>150000</v>
      </c>
      <c r="AD279" s="93">
        <f>AD280</f>
        <v>150000</v>
      </c>
      <c r="AE279" s="93">
        <f t="shared" ref="AE279:AK279" si="414">AE280</f>
        <v>0</v>
      </c>
      <c r="AF279" s="93">
        <f t="shared" si="414"/>
        <v>0</v>
      </c>
      <c r="AG279" s="93">
        <f t="shared" si="414"/>
        <v>150000</v>
      </c>
      <c r="AH279" s="93">
        <f t="shared" si="414"/>
        <v>143600</v>
      </c>
      <c r="AI279" s="93">
        <f t="shared" si="414"/>
        <v>100000</v>
      </c>
      <c r="AJ279" s="93">
        <f t="shared" si="414"/>
        <v>0</v>
      </c>
      <c r="AK279" s="93">
        <f t="shared" si="414"/>
        <v>0</v>
      </c>
      <c r="AL279" s="93"/>
      <c r="AM279" s="93"/>
      <c r="AN279" s="15">
        <f t="shared" si="389"/>
        <v>0</v>
      </c>
      <c r="AO279" s="83">
        <f t="shared" si="311"/>
        <v>0</v>
      </c>
      <c r="AP279" s="15"/>
      <c r="AQ279" s="15"/>
      <c r="AR279" s="83">
        <f t="shared" si="312"/>
        <v>0</v>
      </c>
      <c r="AS279" s="83"/>
      <c r="AT279" s="83"/>
      <c r="AU279" s="83"/>
      <c r="AV279" s="83"/>
      <c r="AW279" s="83">
        <f t="shared" si="398"/>
        <v>0</v>
      </c>
      <c r="AX279" s="15"/>
      <c r="AY279" s="15"/>
      <c r="AZ279" s="15"/>
      <c r="BA279" s="15"/>
      <c r="BB279" s="15"/>
      <c r="BC279" s="15"/>
      <c r="BD279" s="15">
        <f t="shared" si="323"/>
        <v>0</v>
      </c>
      <c r="BE279" s="15">
        <f t="shared" si="324"/>
        <v>0</v>
      </c>
      <c r="BF279" s="15">
        <f t="shared" si="325"/>
        <v>0</v>
      </c>
      <c r="BG279" s="15"/>
      <c r="BH279" s="15">
        <f>SUM(BH280)</f>
        <v>3000</v>
      </c>
      <c r="BI279" s="15">
        <f t="shared" ref="BI279:BN279" si="415">SUM(BI280)</f>
        <v>0</v>
      </c>
      <c r="BJ279" s="15">
        <f t="shared" si="415"/>
        <v>0</v>
      </c>
      <c r="BK279" s="15">
        <f t="shared" si="415"/>
        <v>0</v>
      </c>
      <c r="BL279" s="15">
        <f t="shared" si="415"/>
        <v>3000</v>
      </c>
      <c r="BM279" s="15">
        <f t="shared" si="415"/>
        <v>3000</v>
      </c>
      <c r="BN279" s="15">
        <f t="shared" si="415"/>
        <v>3000</v>
      </c>
    </row>
    <row r="280" spans="1:67" x14ac:dyDescent="0.2">
      <c r="A280" s="161"/>
      <c r="B280" s="168"/>
      <c r="C280" s="81"/>
      <c r="D280" s="81"/>
      <c r="E280" s="81"/>
      <c r="F280" s="81"/>
      <c r="G280" s="81"/>
      <c r="H280" s="81"/>
      <c r="I280" s="91">
        <v>42315</v>
      </c>
      <c r="J280" s="92" t="s">
        <v>497</v>
      </c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83"/>
      <c r="W280" s="93"/>
      <c r="X280" s="93"/>
      <c r="Y280" s="93">
        <v>0</v>
      </c>
      <c r="Z280" s="93">
        <v>400000</v>
      </c>
      <c r="AA280" s="93">
        <v>50000</v>
      </c>
      <c r="AB280" s="93"/>
      <c r="AC280" s="93">
        <v>150000</v>
      </c>
      <c r="AD280" s="93">
        <v>150000</v>
      </c>
      <c r="AE280" s="93"/>
      <c r="AF280" s="93"/>
      <c r="AG280" s="96">
        <f>SUM(AD280+AE280-AF280)</f>
        <v>150000</v>
      </c>
      <c r="AH280" s="93">
        <v>143600</v>
      </c>
      <c r="AI280" s="93">
        <v>100000</v>
      </c>
      <c r="AJ280" s="15">
        <v>0</v>
      </c>
      <c r="AK280" s="93">
        <v>0</v>
      </c>
      <c r="AL280" s="93"/>
      <c r="AM280" s="93"/>
      <c r="AN280" s="15">
        <f t="shared" si="389"/>
        <v>0</v>
      </c>
      <c r="AO280" s="83">
        <f t="shared" si="311"/>
        <v>0</v>
      </c>
      <c r="AP280" s="15"/>
      <c r="AQ280" s="15"/>
      <c r="AR280" s="83">
        <f t="shared" si="312"/>
        <v>0</v>
      </c>
      <c r="AS280" s="83"/>
      <c r="AT280" s="83"/>
      <c r="AU280" s="83"/>
      <c r="AV280" s="83"/>
      <c r="AW280" s="83">
        <f t="shared" si="398"/>
        <v>0</v>
      </c>
      <c r="AX280" s="15"/>
      <c r="AY280" s="15"/>
      <c r="AZ280" s="15"/>
      <c r="BA280" s="15"/>
      <c r="BB280" s="15"/>
      <c r="BC280" s="15"/>
      <c r="BD280" s="15">
        <f t="shared" si="323"/>
        <v>0</v>
      </c>
      <c r="BE280" s="15">
        <f t="shared" si="324"/>
        <v>0</v>
      </c>
      <c r="BF280" s="15">
        <f t="shared" si="325"/>
        <v>0</v>
      </c>
      <c r="BG280" s="15"/>
      <c r="BH280" s="15">
        <v>3000</v>
      </c>
      <c r="BI280" s="15"/>
      <c r="BJ280" s="15"/>
      <c r="BK280" s="15"/>
      <c r="BL280" s="15">
        <v>3000</v>
      </c>
      <c r="BM280" s="15">
        <v>3000</v>
      </c>
      <c r="BN280" s="133">
        <f t="shared" si="390"/>
        <v>3000</v>
      </c>
    </row>
    <row r="281" spans="1:67" x14ac:dyDescent="0.2">
      <c r="A281" s="162" t="s">
        <v>158</v>
      </c>
      <c r="B281" s="171"/>
      <c r="C281" s="97"/>
      <c r="D281" s="97"/>
      <c r="E281" s="97"/>
      <c r="F281" s="97"/>
      <c r="G281" s="97"/>
      <c r="H281" s="97"/>
      <c r="I281" s="86" t="s">
        <v>153</v>
      </c>
      <c r="J281" s="87" t="s">
        <v>206</v>
      </c>
      <c r="K281" s="88" t="e">
        <f>SUM(K282+K293+K380+K308)</f>
        <v>#REF!</v>
      </c>
      <c r="L281" s="88" t="e">
        <f>SUM(L282+L293+L380+L308)</f>
        <v>#REF!</v>
      </c>
      <c r="M281" s="88" t="e">
        <f>SUM(M282+M293+M380+M308)</f>
        <v>#REF!</v>
      </c>
      <c r="N281" s="88">
        <f>SUM(N282+N380+N308+N293)</f>
        <v>88000</v>
      </c>
      <c r="O281" s="88">
        <f>SUM(O282+O380+O308+O293)</f>
        <v>88000</v>
      </c>
      <c r="P281" s="88">
        <f>SUM(P282+P380+P308+P293+P302)</f>
        <v>508000</v>
      </c>
      <c r="Q281" s="88">
        <f>SUM(Q282+Q380+Q308+Q293+Q302)</f>
        <v>508000</v>
      </c>
      <c r="R281" s="88">
        <f t="shared" ref="R281:AN281" si="416">SUM(R282+R380+R308+R293)</f>
        <v>39709.339999999997</v>
      </c>
      <c r="S281" s="88">
        <f t="shared" si="416"/>
        <v>98000</v>
      </c>
      <c r="T281" s="88">
        <f t="shared" si="416"/>
        <v>35615.199999999997</v>
      </c>
      <c r="U281" s="88">
        <f t="shared" si="416"/>
        <v>0</v>
      </c>
      <c r="V281" s="88">
        <f t="shared" si="416"/>
        <v>610</v>
      </c>
      <c r="W281" s="88">
        <f t="shared" si="416"/>
        <v>88000</v>
      </c>
      <c r="X281" s="88">
        <f t="shared" si="416"/>
        <v>118000</v>
      </c>
      <c r="Y281" s="88">
        <f t="shared" si="416"/>
        <v>113000</v>
      </c>
      <c r="Z281" s="88">
        <f t="shared" si="416"/>
        <v>128000</v>
      </c>
      <c r="AA281" s="88">
        <f t="shared" si="416"/>
        <v>137000</v>
      </c>
      <c r="AB281" s="88">
        <f t="shared" si="416"/>
        <v>57395.380000000005</v>
      </c>
      <c r="AC281" s="88">
        <f t="shared" si="416"/>
        <v>437000</v>
      </c>
      <c r="AD281" s="88">
        <f t="shared" si="416"/>
        <v>427000</v>
      </c>
      <c r="AE281" s="88">
        <f t="shared" si="416"/>
        <v>0</v>
      </c>
      <c r="AF281" s="88">
        <f t="shared" si="416"/>
        <v>0</v>
      </c>
      <c r="AG281" s="88">
        <f t="shared" si="416"/>
        <v>427000</v>
      </c>
      <c r="AH281" s="88">
        <f t="shared" si="416"/>
        <v>218703.97999999998</v>
      </c>
      <c r="AI281" s="88">
        <f t="shared" si="416"/>
        <v>730000</v>
      </c>
      <c r="AJ281" s="88">
        <f t="shared" si="416"/>
        <v>86900.659999999989</v>
      </c>
      <c r="AK281" s="88">
        <f t="shared" si="416"/>
        <v>852000</v>
      </c>
      <c r="AL281" s="88">
        <f t="shared" si="416"/>
        <v>10000</v>
      </c>
      <c r="AM281" s="88">
        <f t="shared" si="416"/>
        <v>150000</v>
      </c>
      <c r="AN281" s="88">
        <f t="shared" si="416"/>
        <v>712000</v>
      </c>
      <c r="AO281" s="83">
        <f t="shared" si="311"/>
        <v>94498.639591213738</v>
      </c>
      <c r="AP281" s="88">
        <f>SUM(AP282+AP380+AP308+AP293)</f>
        <v>531000</v>
      </c>
      <c r="AQ281" s="88">
        <f>SUM(AQ282+AQ380+AQ308+AQ293)</f>
        <v>0</v>
      </c>
      <c r="AR281" s="83">
        <f t="shared" si="312"/>
        <v>70475.811268166435</v>
      </c>
      <c r="AS281" s="83"/>
      <c r="AT281" s="83">
        <f>SUM(AT282+AT380+AT308+AT293)</f>
        <v>31515.59</v>
      </c>
      <c r="AU281" s="83">
        <f>SUM(AU282+AU380+AU308+AU293)</f>
        <v>0</v>
      </c>
      <c r="AV281" s="83">
        <f>SUM(AV282+AV380+AV308+AV293)</f>
        <v>0</v>
      </c>
      <c r="AW281" s="83">
        <f t="shared" si="398"/>
        <v>70475.811268166435</v>
      </c>
      <c r="AX281" s="15"/>
      <c r="AY281" s="15"/>
      <c r="AZ281" s="15"/>
      <c r="BA281" s="15"/>
      <c r="BB281" s="15"/>
      <c r="BC281" s="15"/>
      <c r="BD281" s="15">
        <f t="shared" si="323"/>
        <v>0</v>
      </c>
      <c r="BE281" s="15">
        <f t="shared" si="324"/>
        <v>70475.811268166435</v>
      </c>
      <c r="BF281" s="15">
        <f t="shared" si="325"/>
        <v>0</v>
      </c>
      <c r="BG281" s="15">
        <f t="shared" ref="BG281:BN281" si="417">SUM(BG282+BG293+BG308)</f>
        <v>18614.039999999997</v>
      </c>
      <c r="BH281" s="15">
        <f t="shared" si="417"/>
        <v>44150</v>
      </c>
      <c r="BI281" s="15">
        <f t="shared" si="417"/>
        <v>22422.75</v>
      </c>
      <c r="BJ281" s="15">
        <f t="shared" si="417"/>
        <v>0</v>
      </c>
      <c r="BK281" s="15">
        <f t="shared" si="417"/>
        <v>0</v>
      </c>
      <c r="BL281" s="15">
        <f t="shared" si="417"/>
        <v>41114</v>
      </c>
      <c r="BM281" s="15">
        <f t="shared" si="417"/>
        <v>0</v>
      </c>
      <c r="BN281" s="15">
        <f t="shared" si="417"/>
        <v>85264</v>
      </c>
    </row>
    <row r="282" spans="1:67" x14ac:dyDescent="0.2">
      <c r="A282" s="160" t="s">
        <v>157</v>
      </c>
      <c r="B282" s="165"/>
      <c r="C282" s="81"/>
      <c r="D282" s="81"/>
      <c r="E282" s="81"/>
      <c r="F282" s="81"/>
      <c r="G282" s="81"/>
      <c r="H282" s="81"/>
      <c r="I282" s="82" t="s">
        <v>25</v>
      </c>
      <c r="J282" s="38" t="s">
        <v>154</v>
      </c>
      <c r="K282" s="83">
        <f t="shared" ref="K282:AE287" si="418">SUM(K283)</f>
        <v>71746.5</v>
      </c>
      <c r="L282" s="83">
        <f t="shared" si="418"/>
        <v>180000</v>
      </c>
      <c r="M282" s="83">
        <f t="shared" si="418"/>
        <v>180000</v>
      </c>
      <c r="N282" s="83">
        <f t="shared" si="418"/>
        <v>61000</v>
      </c>
      <c r="O282" s="83">
        <f t="shared" si="418"/>
        <v>61000</v>
      </c>
      <c r="P282" s="83">
        <f t="shared" si="418"/>
        <v>70000</v>
      </c>
      <c r="Q282" s="83">
        <f t="shared" si="418"/>
        <v>70000</v>
      </c>
      <c r="R282" s="83">
        <f t="shared" si="418"/>
        <v>21923.200000000001</v>
      </c>
      <c r="S282" s="83">
        <f t="shared" si="418"/>
        <v>60000</v>
      </c>
      <c r="T282" s="83">
        <f t="shared" si="418"/>
        <v>16193.2</v>
      </c>
      <c r="U282" s="83">
        <f t="shared" si="418"/>
        <v>0</v>
      </c>
      <c r="V282" s="83">
        <f t="shared" si="418"/>
        <v>210</v>
      </c>
      <c r="W282" s="83">
        <f t="shared" si="418"/>
        <v>50000</v>
      </c>
      <c r="X282" s="83">
        <f t="shared" si="418"/>
        <v>50000</v>
      </c>
      <c r="Y282" s="83">
        <f t="shared" si="418"/>
        <v>50000</v>
      </c>
      <c r="Z282" s="83">
        <f t="shared" si="418"/>
        <v>65000</v>
      </c>
      <c r="AA282" s="83">
        <f t="shared" si="418"/>
        <v>50000</v>
      </c>
      <c r="AB282" s="83">
        <f t="shared" si="418"/>
        <v>23896.799999999999</v>
      </c>
      <c r="AC282" s="83">
        <f t="shared" si="418"/>
        <v>70000</v>
      </c>
      <c r="AD282" s="83">
        <f t="shared" si="418"/>
        <v>70000</v>
      </c>
      <c r="AE282" s="83">
        <f t="shared" si="418"/>
        <v>0</v>
      </c>
      <c r="AF282" s="83">
        <f t="shared" ref="AF282:AQ286" si="419">SUM(AF283)</f>
        <v>0</v>
      </c>
      <c r="AG282" s="83">
        <f>SUM(AG283)</f>
        <v>70000</v>
      </c>
      <c r="AH282" s="83">
        <f>SUM(AH283)</f>
        <v>46387.46</v>
      </c>
      <c r="AI282" s="83">
        <f>SUM(AI283)</f>
        <v>120000</v>
      </c>
      <c r="AJ282" s="83">
        <f>SUM(AJ283)</f>
        <v>63901.96</v>
      </c>
      <c r="AK282" s="83">
        <f t="shared" ref="AK282:AQ282" si="420">SUM(AK283)</f>
        <v>242000</v>
      </c>
      <c r="AL282" s="83">
        <f t="shared" si="420"/>
        <v>10000</v>
      </c>
      <c r="AM282" s="83">
        <f t="shared" si="420"/>
        <v>0</v>
      </c>
      <c r="AN282" s="83">
        <f t="shared" si="420"/>
        <v>252000</v>
      </c>
      <c r="AO282" s="83">
        <f t="shared" si="311"/>
        <v>33446.147720485766</v>
      </c>
      <c r="AP282" s="83">
        <f t="shared" si="420"/>
        <v>227000</v>
      </c>
      <c r="AQ282" s="83">
        <f t="shared" si="420"/>
        <v>0</v>
      </c>
      <c r="AR282" s="83">
        <f t="shared" si="312"/>
        <v>30128.077510120111</v>
      </c>
      <c r="AS282" s="83"/>
      <c r="AT282" s="83">
        <f t="shared" ref="AT282:AV282" si="421">SUM(AT283)</f>
        <v>12461.14</v>
      </c>
      <c r="AU282" s="83">
        <f t="shared" si="421"/>
        <v>0</v>
      </c>
      <c r="AV282" s="83">
        <f t="shared" si="421"/>
        <v>0</v>
      </c>
      <c r="AW282" s="83">
        <f t="shared" si="398"/>
        <v>30128.077510120111</v>
      </c>
      <c r="AX282" s="15"/>
      <c r="AY282" s="15"/>
      <c r="AZ282" s="15"/>
      <c r="BA282" s="15"/>
      <c r="BB282" s="15"/>
      <c r="BC282" s="15"/>
      <c r="BD282" s="15">
        <f t="shared" si="323"/>
        <v>0</v>
      </c>
      <c r="BE282" s="15">
        <f t="shared" si="324"/>
        <v>30128.077510120111</v>
      </c>
      <c r="BF282" s="15">
        <f t="shared" si="325"/>
        <v>0</v>
      </c>
      <c r="BG282" s="15">
        <f>SUM(BG285)</f>
        <v>15936.81</v>
      </c>
      <c r="BH282" s="15">
        <f>SUM(BH285)</f>
        <v>39000</v>
      </c>
      <c r="BI282" s="15">
        <f t="shared" ref="BI282:BN282" si="422">SUM(BI285)</f>
        <v>22422.75</v>
      </c>
      <c r="BJ282" s="15">
        <f t="shared" si="422"/>
        <v>0</v>
      </c>
      <c r="BK282" s="15">
        <f t="shared" si="422"/>
        <v>0</v>
      </c>
      <c r="BL282" s="15">
        <f t="shared" si="422"/>
        <v>36000</v>
      </c>
      <c r="BM282" s="15">
        <f t="shared" si="422"/>
        <v>0</v>
      </c>
      <c r="BN282" s="15">
        <f t="shared" si="422"/>
        <v>75000</v>
      </c>
    </row>
    <row r="283" spans="1:67" x14ac:dyDescent="0.2">
      <c r="A283" s="160"/>
      <c r="B283" s="165"/>
      <c r="C283" s="81"/>
      <c r="D283" s="81"/>
      <c r="E283" s="81"/>
      <c r="F283" s="81"/>
      <c r="G283" s="81"/>
      <c r="H283" s="81"/>
      <c r="I283" s="86" t="s">
        <v>155</v>
      </c>
      <c r="J283" s="87"/>
      <c r="K283" s="88">
        <f t="shared" ref="K283:AQ283" si="423">SUM(K285)</f>
        <v>71746.5</v>
      </c>
      <c r="L283" s="88">
        <f t="shared" si="423"/>
        <v>180000</v>
      </c>
      <c r="M283" s="88">
        <f t="shared" si="423"/>
        <v>180000</v>
      </c>
      <c r="N283" s="88">
        <f t="shared" si="423"/>
        <v>61000</v>
      </c>
      <c r="O283" s="88">
        <f t="shared" si="423"/>
        <v>61000</v>
      </c>
      <c r="P283" s="88">
        <f t="shared" si="423"/>
        <v>70000</v>
      </c>
      <c r="Q283" s="88">
        <f t="shared" si="423"/>
        <v>70000</v>
      </c>
      <c r="R283" s="88">
        <f t="shared" si="423"/>
        <v>21923.200000000001</v>
      </c>
      <c r="S283" s="88">
        <f t="shared" si="423"/>
        <v>60000</v>
      </c>
      <c r="T283" s="88">
        <f t="shared" si="423"/>
        <v>16193.2</v>
      </c>
      <c r="U283" s="88">
        <f t="shared" si="423"/>
        <v>0</v>
      </c>
      <c r="V283" s="88">
        <f t="shared" si="423"/>
        <v>210</v>
      </c>
      <c r="W283" s="88">
        <f t="shared" si="423"/>
        <v>50000</v>
      </c>
      <c r="X283" s="88">
        <f t="shared" si="423"/>
        <v>50000</v>
      </c>
      <c r="Y283" s="88">
        <f t="shared" si="423"/>
        <v>50000</v>
      </c>
      <c r="Z283" s="88">
        <f t="shared" si="423"/>
        <v>65000</v>
      </c>
      <c r="AA283" s="88">
        <f t="shared" si="423"/>
        <v>50000</v>
      </c>
      <c r="AB283" s="88">
        <f t="shared" si="423"/>
        <v>23896.799999999999</v>
      </c>
      <c r="AC283" s="88">
        <f t="shared" si="423"/>
        <v>70000</v>
      </c>
      <c r="AD283" s="88">
        <f t="shared" si="423"/>
        <v>70000</v>
      </c>
      <c r="AE283" s="88">
        <f t="shared" si="423"/>
        <v>0</v>
      </c>
      <c r="AF283" s="88">
        <f t="shared" si="423"/>
        <v>0</v>
      </c>
      <c r="AG283" s="88">
        <f t="shared" si="423"/>
        <v>70000</v>
      </c>
      <c r="AH283" s="88">
        <f t="shared" si="423"/>
        <v>46387.46</v>
      </c>
      <c r="AI283" s="88">
        <f t="shared" si="423"/>
        <v>120000</v>
      </c>
      <c r="AJ283" s="88">
        <f t="shared" si="423"/>
        <v>63901.96</v>
      </c>
      <c r="AK283" s="88">
        <f t="shared" si="423"/>
        <v>242000</v>
      </c>
      <c r="AL283" s="88">
        <f t="shared" si="423"/>
        <v>10000</v>
      </c>
      <c r="AM283" s="88">
        <f t="shared" si="423"/>
        <v>0</v>
      </c>
      <c r="AN283" s="88">
        <f t="shared" si="423"/>
        <v>252000</v>
      </c>
      <c r="AO283" s="83">
        <f t="shared" si="311"/>
        <v>33446.147720485766</v>
      </c>
      <c r="AP283" s="88">
        <f t="shared" si="423"/>
        <v>227000</v>
      </c>
      <c r="AQ283" s="88">
        <f t="shared" si="423"/>
        <v>0</v>
      </c>
      <c r="AR283" s="83">
        <f t="shared" si="312"/>
        <v>30128.077510120111</v>
      </c>
      <c r="AS283" s="83"/>
      <c r="AT283" s="83">
        <f t="shared" ref="AT283" si="424">SUM(AT285)</f>
        <v>12461.14</v>
      </c>
      <c r="AU283" s="83">
        <f t="shared" ref="AU283:AV283" si="425">SUM(AU285)</f>
        <v>0</v>
      </c>
      <c r="AV283" s="83">
        <f t="shared" si="425"/>
        <v>0</v>
      </c>
      <c r="AW283" s="83">
        <f t="shared" si="398"/>
        <v>30128.077510120111</v>
      </c>
      <c r="AX283" s="15"/>
      <c r="AY283" s="15"/>
      <c r="AZ283" s="15"/>
      <c r="BA283" s="15"/>
      <c r="BB283" s="15"/>
      <c r="BC283" s="15"/>
      <c r="BD283" s="15">
        <f t="shared" si="323"/>
        <v>0</v>
      </c>
      <c r="BE283" s="15">
        <f t="shared" si="324"/>
        <v>30128.077510120111</v>
      </c>
      <c r="BF283" s="15">
        <f t="shared" si="325"/>
        <v>0</v>
      </c>
      <c r="BG283" s="15"/>
      <c r="BH283" s="15">
        <f>SUM(BH284)</f>
        <v>32000</v>
      </c>
      <c r="BI283" s="15">
        <f t="shared" ref="BI283:BN283" si="426">SUM(BI284)</f>
        <v>36000</v>
      </c>
      <c r="BJ283" s="15">
        <f t="shared" si="426"/>
        <v>82664</v>
      </c>
      <c r="BK283" s="15">
        <f t="shared" si="426"/>
        <v>29969.5</v>
      </c>
      <c r="BL283" s="15">
        <f t="shared" si="426"/>
        <v>0</v>
      </c>
      <c r="BM283" s="15">
        <f t="shared" si="426"/>
        <v>0</v>
      </c>
      <c r="BN283" s="15">
        <f t="shared" si="426"/>
        <v>32000</v>
      </c>
    </row>
    <row r="284" spans="1:67" x14ac:dyDescent="0.2">
      <c r="A284" s="160"/>
      <c r="B284" s="168" t="s">
        <v>434</v>
      </c>
      <c r="C284" s="81"/>
      <c r="D284" s="81"/>
      <c r="E284" s="81"/>
      <c r="F284" s="81"/>
      <c r="G284" s="81"/>
      <c r="H284" s="81"/>
      <c r="I284" s="91" t="s">
        <v>435</v>
      </c>
      <c r="J284" s="92" t="s">
        <v>38</v>
      </c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8"/>
      <c r="AN284" s="88"/>
      <c r="AO284" s="83">
        <f t="shared" si="311"/>
        <v>0</v>
      </c>
      <c r="AP284" s="88">
        <v>227000</v>
      </c>
      <c r="AQ284" s="88"/>
      <c r="AR284" s="83">
        <f t="shared" si="312"/>
        <v>30128.077510120111</v>
      </c>
      <c r="AS284" s="83">
        <f t="shared" ref="AS284" si="427">SUM(AQ284/$AN$2)</f>
        <v>0</v>
      </c>
      <c r="AT284" s="83">
        <f t="shared" ref="AT284" si="428">SUM(AR284/$AN$2)</f>
        <v>3998.6830592766751</v>
      </c>
      <c r="AU284" s="83">
        <f t="shared" ref="AU284" si="429">SUM(AS284/$AN$2)</f>
        <v>0</v>
      </c>
      <c r="AV284" s="83"/>
      <c r="AW284" s="83">
        <v>30128.080000000002</v>
      </c>
      <c r="AX284" s="15"/>
      <c r="AY284" s="15"/>
      <c r="AZ284" s="15"/>
      <c r="BA284" s="15"/>
      <c r="BB284" s="15"/>
      <c r="BC284" s="15"/>
      <c r="BD284" s="15">
        <f t="shared" si="323"/>
        <v>0</v>
      </c>
      <c r="BE284" s="15">
        <f t="shared" si="324"/>
        <v>30128.080000000002</v>
      </c>
      <c r="BF284" s="15">
        <f t="shared" si="325"/>
        <v>0</v>
      </c>
      <c r="BG284" s="15"/>
      <c r="BH284" s="15">
        <v>32000</v>
      </c>
      <c r="BI284" s="15">
        <f>SUM(BL288:BL292)</f>
        <v>36000</v>
      </c>
      <c r="BJ284" s="15">
        <f>SUM(BN288:BN293)</f>
        <v>82664</v>
      </c>
      <c r="BK284" s="15">
        <f>SUM(BO288:BO293)</f>
        <v>29969.5</v>
      </c>
      <c r="BL284" s="15"/>
      <c r="BM284" s="15"/>
      <c r="BN284" s="133">
        <f t="shared" si="390"/>
        <v>32000</v>
      </c>
    </row>
    <row r="285" spans="1:67" x14ac:dyDescent="0.2">
      <c r="A285" s="162"/>
      <c r="B285" s="169"/>
      <c r="C285" s="94"/>
      <c r="D285" s="94"/>
      <c r="E285" s="94"/>
      <c r="F285" s="94"/>
      <c r="G285" s="94"/>
      <c r="H285" s="94"/>
      <c r="I285" s="82">
        <v>3</v>
      </c>
      <c r="J285" s="38" t="s">
        <v>8</v>
      </c>
      <c r="K285" s="83">
        <f>SUM(K286)</f>
        <v>71746.5</v>
      </c>
      <c r="L285" s="83">
        <f t="shared" si="418"/>
        <v>180000</v>
      </c>
      <c r="M285" s="83">
        <f t="shared" si="418"/>
        <v>180000</v>
      </c>
      <c r="N285" s="83">
        <f t="shared" si="418"/>
        <v>61000</v>
      </c>
      <c r="O285" s="83">
        <f t="shared" si="418"/>
        <v>61000</v>
      </c>
      <c r="P285" s="83">
        <f t="shared" si="418"/>
        <v>70000</v>
      </c>
      <c r="Q285" s="83">
        <f t="shared" si="418"/>
        <v>70000</v>
      </c>
      <c r="R285" s="83">
        <f t="shared" si="418"/>
        <v>21923.200000000001</v>
      </c>
      <c r="S285" s="83">
        <f t="shared" si="418"/>
        <v>60000</v>
      </c>
      <c r="T285" s="83">
        <f t="shared" si="418"/>
        <v>16193.2</v>
      </c>
      <c r="U285" s="83">
        <f t="shared" si="418"/>
        <v>0</v>
      </c>
      <c r="V285" s="83">
        <f t="shared" si="418"/>
        <v>210</v>
      </c>
      <c r="W285" s="83">
        <f t="shared" si="418"/>
        <v>50000</v>
      </c>
      <c r="X285" s="83">
        <f t="shared" si="418"/>
        <v>50000</v>
      </c>
      <c r="Y285" s="83">
        <f t="shared" si="418"/>
        <v>50000</v>
      </c>
      <c r="Z285" s="83">
        <f t="shared" si="418"/>
        <v>65000</v>
      </c>
      <c r="AA285" s="83">
        <f t="shared" si="418"/>
        <v>50000</v>
      </c>
      <c r="AB285" s="83">
        <f t="shared" si="418"/>
        <v>23896.799999999999</v>
      </c>
      <c r="AC285" s="83">
        <f t="shared" si="418"/>
        <v>70000</v>
      </c>
      <c r="AD285" s="83">
        <f t="shared" si="418"/>
        <v>70000</v>
      </c>
      <c r="AE285" s="83">
        <f t="shared" si="418"/>
        <v>0</v>
      </c>
      <c r="AF285" s="83">
        <f t="shared" si="419"/>
        <v>0</v>
      </c>
      <c r="AG285" s="83">
        <f t="shared" si="419"/>
        <v>70000</v>
      </c>
      <c r="AH285" s="83">
        <f t="shared" si="419"/>
        <v>46387.46</v>
      </c>
      <c r="AI285" s="83">
        <f t="shared" si="419"/>
        <v>120000</v>
      </c>
      <c r="AJ285" s="83">
        <f t="shared" si="419"/>
        <v>63901.96</v>
      </c>
      <c r="AK285" s="83">
        <f t="shared" si="419"/>
        <v>242000</v>
      </c>
      <c r="AL285" s="83">
        <f t="shared" si="419"/>
        <v>10000</v>
      </c>
      <c r="AM285" s="83">
        <f t="shared" si="419"/>
        <v>0</v>
      </c>
      <c r="AN285" s="83">
        <f t="shared" si="419"/>
        <v>252000</v>
      </c>
      <c r="AO285" s="83">
        <f t="shared" si="311"/>
        <v>33446.147720485766</v>
      </c>
      <c r="AP285" s="83">
        <f t="shared" si="419"/>
        <v>227000</v>
      </c>
      <c r="AQ285" s="83">
        <f t="shared" si="419"/>
        <v>0</v>
      </c>
      <c r="AR285" s="83">
        <f t="shared" si="312"/>
        <v>30128.077510120111</v>
      </c>
      <c r="AS285" s="83"/>
      <c r="AT285" s="83">
        <f t="shared" ref="AT285:AV286" si="430">SUM(AT286)</f>
        <v>12461.14</v>
      </c>
      <c r="AU285" s="83">
        <f t="shared" si="430"/>
        <v>0</v>
      </c>
      <c r="AV285" s="83">
        <f t="shared" si="430"/>
        <v>0</v>
      </c>
      <c r="AW285" s="83">
        <f t="shared" ref="AW285:AW316" si="431">SUM(AR285+AU285-AV285)</f>
        <v>30128.077510120111</v>
      </c>
      <c r="AX285" s="15"/>
      <c r="AY285" s="15"/>
      <c r="AZ285" s="15"/>
      <c r="BA285" s="15"/>
      <c r="BB285" s="15"/>
      <c r="BC285" s="15"/>
      <c r="BD285" s="15">
        <f t="shared" si="323"/>
        <v>0</v>
      </c>
      <c r="BE285" s="15">
        <f t="shared" si="324"/>
        <v>30128.077510120111</v>
      </c>
      <c r="BF285" s="15">
        <f t="shared" si="325"/>
        <v>0</v>
      </c>
      <c r="BG285" s="15">
        <f t="shared" ref="BG285:BN286" si="432">SUM(BG286)</f>
        <v>15936.81</v>
      </c>
      <c r="BH285" s="15">
        <f t="shared" si="432"/>
        <v>39000</v>
      </c>
      <c r="BI285" s="15">
        <f t="shared" si="432"/>
        <v>22422.75</v>
      </c>
      <c r="BJ285" s="15">
        <f t="shared" si="432"/>
        <v>0</v>
      </c>
      <c r="BK285" s="15">
        <f t="shared" si="432"/>
        <v>0</v>
      </c>
      <c r="BL285" s="15">
        <f t="shared" si="432"/>
        <v>36000</v>
      </c>
      <c r="BM285" s="15">
        <f t="shared" si="432"/>
        <v>0</v>
      </c>
      <c r="BN285" s="15">
        <f t="shared" si="432"/>
        <v>75000</v>
      </c>
    </row>
    <row r="286" spans="1:67" x14ac:dyDescent="0.2">
      <c r="A286" s="162"/>
      <c r="B286" s="169" t="s">
        <v>435</v>
      </c>
      <c r="C286" s="94"/>
      <c r="D286" s="94"/>
      <c r="E286" s="94"/>
      <c r="F286" s="94"/>
      <c r="G286" s="94"/>
      <c r="H286" s="94"/>
      <c r="I286" s="82">
        <v>37</v>
      </c>
      <c r="J286" s="38" t="s">
        <v>75</v>
      </c>
      <c r="K286" s="83">
        <f>SUM(K287)</f>
        <v>71746.5</v>
      </c>
      <c r="L286" s="83">
        <f t="shared" si="418"/>
        <v>180000</v>
      </c>
      <c r="M286" s="83">
        <f t="shared" si="418"/>
        <v>180000</v>
      </c>
      <c r="N286" s="83">
        <f t="shared" si="418"/>
        <v>61000</v>
      </c>
      <c r="O286" s="83">
        <f t="shared" si="418"/>
        <v>61000</v>
      </c>
      <c r="P286" s="83">
        <f t="shared" si="418"/>
        <v>70000</v>
      </c>
      <c r="Q286" s="83">
        <f t="shared" si="418"/>
        <v>70000</v>
      </c>
      <c r="R286" s="83">
        <f t="shared" si="418"/>
        <v>21923.200000000001</v>
      </c>
      <c r="S286" s="83">
        <f t="shared" si="418"/>
        <v>60000</v>
      </c>
      <c r="T286" s="83">
        <f t="shared" si="418"/>
        <v>16193.2</v>
      </c>
      <c r="U286" s="83">
        <f t="shared" si="418"/>
        <v>0</v>
      </c>
      <c r="V286" s="83">
        <f t="shared" si="418"/>
        <v>210</v>
      </c>
      <c r="W286" s="83">
        <f t="shared" si="418"/>
        <v>50000</v>
      </c>
      <c r="X286" s="83">
        <f t="shared" si="418"/>
        <v>50000</v>
      </c>
      <c r="Y286" s="83">
        <f t="shared" si="418"/>
        <v>50000</v>
      </c>
      <c r="Z286" s="83">
        <f t="shared" si="418"/>
        <v>65000</v>
      </c>
      <c r="AA286" s="83">
        <f t="shared" si="418"/>
        <v>50000</v>
      </c>
      <c r="AB286" s="83">
        <f t="shared" si="418"/>
        <v>23896.799999999999</v>
      </c>
      <c r="AC286" s="83">
        <f t="shared" si="418"/>
        <v>70000</v>
      </c>
      <c r="AD286" s="83">
        <f t="shared" si="418"/>
        <v>70000</v>
      </c>
      <c r="AE286" s="83">
        <f t="shared" si="418"/>
        <v>0</v>
      </c>
      <c r="AF286" s="83">
        <f t="shared" si="419"/>
        <v>0</v>
      </c>
      <c r="AG286" s="83">
        <f t="shared" si="419"/>
        <v>70000</v>
      </c>
      <c r="AH286" s="83">
        <f t="shared" si="419"/>
        <v>46387.46</v>
      </c>
      <c r="AI286" s="83">
        <f t="shared" si="419"/>
        <v>120000</v>
      </c>
      <c r="AJ286" s="83">
        <f t="shared" si="419"/>
        <v>63901.96</v>
      </c>
      <c r="AK286" s="83">
        <f t="shared" si="419"/>
        <v>242000</v>
      </c>
      <c r="AL286" s="83">
        <f t="shared" si="419"/>
        <v>10000</v>
      </c>
      <c r="AM286" s="83">
        <f t="shared" si="419"/>
        <v>0</v>
      </c>
      <c r="AN286" s="83">
        <f t="shared" si="419"/>
        <v>252000</v>
      </c>
      <c r="AO286" s="83">
        <f t="shared" si="311"/>
        <v>33446.147720485766</v>
      </c>
      <c r="AP286" s="83">
        <f t="shared" si="419"/>
        <v>227000</v>
      </c>
      <c r="AQ286" s="83"/>
      <c r="AR286" s="83">
        <f t="shared" si="312"/>
        <v>30128.077510120111</v>
      </c>
      <c r="AS286" s="83"/>
      <c r="AT286" s="83">
        <f t="shared" si="430"/>
        <v>12461.14</v>
      </c>
      <c r="AU286" s="83">
        <f t="shared" si="430"/>
        <v>0</v>
      </c>
      <c r="AV286" s="83">
        <f t="shared" si="430"/>
        <v>0</v>
      </c>
      <c r="AW286" s="83">
        <f t="shared" si="431"/>
        <v>30128.077510120111</v>
      </c>
      <c r="AX286" s="15"/>
      <c r="AY286" s="15"/>
      <c r="AZ286" s="15"/>
      <c r="BA286" s="15"/>
      <c r="BB286" s="15"/>
      <c r="BC286" s="15"/>
      <c r="BD286" s="15">
        <f t="shared" si="323"/>
        <v>0</v>
      </c>
      <c r="BE286" s="15">
        <f t="shared" si="324"/>
        <v>30128.077510120111</v>
      </c>
      <c r="BF286" s="15">
        <f t="shared" si="325"/>
        <v>0</v>
      </c>
      <c r="BG286" s="15">
        <f t="shared" si="432"/>
        <v>15936.81</v>
      </c>
      <c r="BH286" s="15">
        <f t="shared" si="432"/>
        <v>39000</v>
      </c>
      <c r="BI286" s="15">
        <f t="shared" si="432"/>
        <v>22422.75</v>
      </c>
      <c r="BJ286" s="15">
        <f t="shared" si="432"/>
        <v>0</v>
      </c>
      <c r="BK286" s="15">
        <f t="shared" si="432"/>
        <v>0</v>
      </c>
      <c r="BL286" s="15">
        <f t="shared" si="432"/>
        <v>36000</v>
      </c>
      <c r="BM286" s="15">
        <f t="shared" si="432"/>
        <v>0</v>
      </c>
      <c r="BN286" s="15">
        <f t="shared" si="432"/>
        <v>75000</v>
      </c>
    </row>
    <row r="287" spans="1:67" ht="13.5" customHeight="1" x14ac:dyDescent="0.2">
      <c r="A287" s="161"/>
      <c r="B287" s="168"/>
      <c r="C287" s="81"/>
      <c r="D287" s="81"/>
      <c r="E287" s="81"/>
      <c r="F287" s="81"/>
      <c r="G287" s="81"/>
      <c r="H287" s="81"/>
      <c r="I287" s="91">
        <v>372</v>
      </c>
      <c r="J287" s="92" t="s">
        <v>156</v>
      </c>
      <c r="K287" s="93">
        <f>SUM(K288)</f>
        <v>71746.5</v>
      </c>
      <c r="L287" s="93">
        <f t="shared" si="418"/>
        <v>180000</v>
      </c>
      <c r="M287" s="93">
        <f t="shared" si="418"/>
        <v>180000</v>
      </c>
      <c r="N287" s="93">
        <f t="shared" ref="N287:W287" si="433">SUM(N288:N289)</f>
        <v>61000</v>
      </c>
      <c r="O287" s="93">
        <f t="shared" si="433"/>
        <v>61000</v>
      </c>
      <c r="P287" s="93">
        <f t="shared" si="433"/>
        <v>70000</v>
      </c>
      <c r="Q287" s="93">
        <f t="shared" si="433"/>
        <v>70000</v>
      </c>
      <c r="R287" s="93">
        <f t="shared" si="433"/>
        <v>21923.200000000001</v>
      </c>
      <c r="S287" s="93">
        <f t="shared" si="433"/>
        <v>60000</v>
      </c>
      <c r="T287" s="93">
        <f t="shared" si="433"/>
        <v>16193.2</v>
      </c>
      <c r="U287" s="93">
        <f t="shared" si="433"/>
        <v>0</v>
      </c>
      <c r="V287" s="93">
        <f t="shared" si="433"/>
        <v>210</v>
      </c>
      <c r="W287" s="93">
        <f t="shared" si="433"/>
        <v>50000</v>
      </c>
      <c r="X287" s="93">
        <f t="shared" ref="X287:AN287" si="434">SUM(X288:X292)</f>
        <v>50000</v>
      </c>
      <c r="Y287" s="93">
        <f t="shared" si="434"/>
        <v>50000</v>
      </c>
      <c r="Z287" s="93">
        <f t="shared" si="434"/>
        <v>65000</v>
      </c>
      <c r="AA287" s="93">
        <f t="shared" si="434"/>
        <v>50000</v>
      </c>
      <c r="AB287" s="93">
        <f t="shared" si="434"/>
        <v>23896.799999999999</v>
      </c>
      <c r="AC287" s="93">
        <f t="shared" si="434"/>
        <v>70000</v>
      </c>
      <c r="AD287" s="93">
        <f t="shared" si="434"/>
        <v>70000</v>
      </c>
      <c r="AE287" s="93">
        <f t="shared" si="434"/>
        <v>0</v>
      </c>
      <c r="AF287" s="93">
        <f t="shared" si="434"/>
        <v>0</v>
      </c>
      <c r="AG287" s="93">
        <f t="shared" si="434"/>
        <v>70000</v>
      </c>
      <c r="AH287" s="93">
        <f t="shared" si="434"/>
        <v>46387.46</v>
      </c>
      <c r="AI287" s="93">
        <f t="shared" si="434"/>
        <v>120000</v>
      </c>
      <c r="AJ287" s="93">
        <f t="shared" si="434"/>
        <v>63901.96</v>
      </c>
      <c r="AK287" s="93">
        <f t="shared" si="434"/>
        <v>242000</v>
      </c>
      <c r="AL287" s="93">
        <f t="shared" si="434"/>
        <v>10000</v>
      </c>
      <c r="AM287" s="93">
        <f t="shared" si="434"/>
        <v>0</v>
      </c>
      <c r="AN287" s="93">
        <f t="shared" si="434"/>
        <v>252000</v>
      </c>
      <c r="AO287" s="83">
        <f t="shared" si="311"/>
        <v>33446.147720485766</v>
      </c>
      <c r="AP287" s="93">
        <f>SUM(AP288:AP292)</f>
        <v>227000</v>
      </c>
      <c r="AQ287" s="93"/>
      <c r="AR287" s="83">
        <f t="shared" si="312"/>
        <v>30128.077510120111</v>
      </c>
      <c r="AS287" s="83"/>
      <c r="AT287" s="83">
        <f>SUM(AT288:AT292)</f>
        <v>12461.14</v>
      </c>
      <c r="AU287" s="83">
        <f>SUM(AU288:AU292)</f>
        <v>0</v>
      </c>
      <c r="AV287" s="83">
        <f>SUM(AV288:AV292)</f>
        <v>0</v>
      </c>
      <c r="AW287" s="83">
        <f t="shared" si="431"/>
        <v>30128.077510120111</v>
      </c>
      <c r="AX287" s="15"/>
      <c r="AY287" s="15"/>
      <c r="AZ287" s="15"/>
      <c r="BA287" s="15"/>
      <c r="BB287" s="15"/>
      <c r="BC287" s="15"/>
      <c r="BD287" s="15">
        <f t="shared" si="323"/>
        <v>0</v>
      </c>
      <c r="BE287" s="15">
        <f t="shared" si="324"/>
        <v>30128.077510120111</v>
      </c>
      <c r="BF287" s="15">
        <f t="shared" si="325"/>
        <v>0</v>
      </c>
      <c r="BG287" s="15">
        <f t="shared" ref="BG287:BN287" si="435">SUM(BG288:BG292)</f>
        <v>15936.81</v>
      </c>
      <c r="BH287" s="15">
        <f t="shared" si="435"/>
        <v>39000</v>
      </c>
      <c r="BI287" s="15">
        <f t="shared" si="435"/>
        <v>22422.75</v>
      </c>
      <c r="BJ287" s="15">
        <f t="shared" si="435"/>
        <v>0</v>
      </c>
      <c r="BK287" s="15">
        <f t="shared" si="435"/>
        <v>0</v>
      </c>
      <c r="BL287" s="15">
        <f t="shared" si="435"/>
        <v>36000</v>
      </c>
      <c r="BM287" s="15">
        <f t="shared" si="435"/>
        <v>0</v>
      </c>
      <c r="BN287" s="15">
        <f t="shared" si="435"/>
        <v>75000</v>
      </c>
    </row>
    <row r="288" spans="1:67" x14ac:dyDescent="0.2">
      <c r="A288" s="161"/>
      <c r="B288" s="168"/>
      <c r="C288" s="81"/>
      <c r="D288" s="81"/>
      <c r="E288" s="81"/>
      <c r="F288" s="81"/>
      <c r="G288" s="81"/>
      <c r="H288" s="81"/>
      <c r="I288" s="91">
        <v>37211</v>
      </c>
      <c r="J288" s="92" t="s">
        <v>66</v>
      </c>
      <c r="K288" s="93">
        <v>71746.5</v>
      </c>
      <c r="L288" s="93">
        <v>180000</v>
      </c>
      <c r="M288" s="93">
        <v>180000</v>
      </c>
      <c r="N288" s="93">
        <v>44000</v>
      </c>
      <c r="O288" s="93">
        <v>44000</v>
      </c>
      <c r="P288" s="93">
        <v>50000</v>
      </c>
      <c r="Q288" s="93">
        <v>50000</v>
      </c>
      <c r="R288" s="93">
        <v>8923.2000000000007</v>
      </c>
      <c r="S288" s="93">
        <v>30000</v>
      </c>
      <c r="T288" s="93">
        <v>7893.2</v>
      </c>
      <c r="U288" s="93"/>
      <c r="V288" s="83">
        <f t="shared" si="269"/>
        <v>60</v>
      </c>
      <c r="W288" s="93">
        <v>25000</v>
      </c>
      <c r="X288" s="93">
        <v>20000</v>
      </c>
      <c r="Y288" s="93">
        <v>20000</v>
      </c>
      <c r="Z288" s="93">
        <v>20000</v>
      </c>
      <c r="AA288" s="93">
        <v>20000</v>
      </c>
      <c r="AB288" s="93">
        <v>5896.8</v>
      </c>
      <c r="AC288" s="93">
        <v>20000</v>
      </c>
      <c r="AD288" s="93">
        <v>20000</v>
      </c>
      <c r="AE288" s="93"/>
      <c r="AF288" s="93"/>
      <c r="AG288" s="96">
        <f>SUM(AD288+AE288-AF288)</f>
        <v>20000</v>
      </c>
      <c r="AH288" s="93">
        <v>9287.4599999999991</v>
      </c>
      <c r="AI288" s="93">
        <v>20000</v>
      </c>
      <c r="AJ288" s="15">
        <v>10601.96</v>
      </c>
      <c r="AK288" s="93">
        <v>20000</v>
      </c>
      <c r="AL288" s="93"/>
      <c r="AM288" s="93"/>
      <c r="AN288" s="15">
        <f t="shared" si="389"/>
        <v>20000</v>
      </c>
      <c r="AO288" s="83">
        <f t="shared" si="311"/>
        <v>2654.4561682925209</v>
      </c>
      <c r="AP288" s="15">
        <v>20000</v>
      </c>
      <c r="AQ288" s="15"/>
      <c r="AR288" s="83">
        <f t="shared" si="312"/>
        <v>2654.4561682925209</v>
      </c>
      <c r="AS288" s="83">
        <v>666.76</v>
      </c>
      <c r="AT288" s="83">
        <v>666.76</v>
      </c>
      <c r="AU288" s="83"/>
      <c r="AV288" s="83"/>
      <c r="AW288" s="83">
        <f t="shared" si="431"/>
        <v>2654.4561682925209</v>
      </c>
      <c r="AX288" s="15">
        <v>2654.46</v>
      </c>
      <c r="AY288" s="15"/>
      <c r="AZ288" s="15"/>
      <c r="BA288" s="15"/>
      <c r="BB288" s="15"/>
      <c r="BC288" s="15"/>
      <c r="BD288" s="15">
        <f t="shared" si="323"/>
        <v>2654.46</v>
      </c>
      <c r="BE288" s="15">
        <f t="shared" si="324"/>
        <v>-3.8317074790938932E-3</v>
      </c>
      <c r="BF288" s="15">
        <f t="shared" si="325"/>
        <v>-2654.46</v>
      </c>
      <c r="BG288" s="15">
        <v>757.25</v>
      </c>
      <c r="BH288" s="15">
        <v>1000</v>
      </c>
      <c r="BI288" s="15">
        <v>1003.48</v>
      </c>
      <c r="BJ288" s="15"/>
      <c r="BK288" s="15"/>
      <c r="BL288" s="15">
        <v>1000</v>
      </c>
      <c r="BM288" s="15"/>
      <c r="BN288" s="133">
        <f t="shared" si="390"/>
        <v>2000</v>
      </c>
      <c r="BO288" s="5">
        <v>1598.53</v>
      </c>
    </row>
    <row r="289" spans="1:67" x14ac:dyDescent="0.2">
      <c r="A289" s="161"/>
      <c r="B289" s="168"/>
      <c r="C289" s="81"/>
      <c r="D289" s="81"/>
      <c r="E289" s="81"/>
      <c r="F289" s="81"/>
      <c r="G289" s="81"/>
      <c r="H289" s="81"/>
      <c r="I289" s="91">
        <v>37211</v>
      </c>
      <c r="J289" s="92" t="s">
        <v>241</v>
      </c>
      <c r="K289" s="93"/>
      <c r="L289" s="93"/>
      <c r="M289" s="93"/>
      <c r="N289" s="93">
        <v>17000</v>
      </c>
      <c r="O289" s="93">
        <v>17000</v>
      </c>
      <c r="P289" s="93">
        <v>20000</v>
      </c>
      <c r="Q289" s="93">
        <v>20000</v>
      </c>
      <c r="R289" s="93">
        <v>13000</v>
      </c>
      <c r="S289" s="93">
        <v>30000</v>
      </c>
      <c r="T289" s="93">
        <v>8300</v>
      </c>
      <c r="U289" s="93"/>
      <c r="V289" s="83">
        <f t="shared" si="269"/>
        <v>150</v>
      </c>
      <c r="W289" s="93">
        <v>25000</v>
      </c>
      <c r="X289" s="93">
        <v>30000</v>
      </c>
      <c r="Y289" s="93">
        <v>30000</v>
      </c>
      <c r="Z289" s="93">
        <v>45000</v>
      </c>
      <c r="AA289" s="93">
        <v>30000</v>
      </c>
      <c r="AB289" s="93">
        <v>18000</v>
      </c>
      <c r="AC289" s="93">
        <v>50000</v>
      </c>
      <c r="AD289" s="93">
        <v>50000</v>
      </c>
      <c r="AE289" s="93"/>
      <c r="AF289" s="93"/>
      <c r="AG289" s="96">
        <f t="shared" ref="AG289" si="436">SUM(AD289+AE289-AF289)</f>
        <v>50000</v>
      </c>
      <c r="AH289" s="93">
        <v>37100</v>
      </c>
      <c r="AI289" s="93">
        <v>70000</v>
      </c>
      <c r="AJ289" s="15">
        <v>27300</v>
      </c>
      <c r="AK289" s="93">
        <v>70000</v>
      </c>
      <c r="AL289" s="93">
        <v>10000</v>
      </c>
      <c r="AM289" s="93"/>
      <c r="AN289" s="15">
        <f t="shared" si="389"/>
        <v>80000</v>
      </c>
      <c r="AO289" s="83">
        <f t="shared" si="311"/>
        <v>10617.824673170084</v>
      </c>
      <c r="AP289" s="15">
        <v>50000</v>
      </c>
      <c r="AQ289" s="15"/>
      <c r="AR289" s="83">
        <f t="shared" si="312"/>
        <v>6636.1404207313026</v>
      </c>
      <c r="AS289" s="83">
        <v>5570</v>
      </c>
      <c r="AT289" s="83">
        <v>5570</v>
      </c>
      <c r="AU289" s="83"/>
      <c r="AV289" s="83"/>
      <c r="AW289" s="83">
        <f t="shared" si="431"/>
        <v>6636.1404207313026</v>
      </c>
      <c r="AX289" s="15">
        <v>6636.14</v>
      </c>
      <c r="AY289" s="15"/>
      <c r="AZ289" s="15"/>
      <c r="BA289" s="15"/>
      <c r="BB289" s="15"/>
      <c r="BC289" s="15"/>
      <c r="BD289" s="15">
        <f t="shared" si="323"/>
        <v>6636.14</v>
      </c>
      <c r="BE289" s="15">
        <f t="shared" si="324"/>
        <v>4.2073130225617206E-4</v>
      </c>
      <c r="BF289" s="15">
        <f t="shared" si="325"/>
        <v>-6636.14</v>
      </c>
      <c r="BG289" s="15">
        <v>6900</v>
      </c>
      <c r="BH289" s="15">
        <v>9000</v>
      </c>
      <c r="BI289" s="15">
        <v>4025</v>
      </c>
      <c r="BJ289" s="15"/>
      <c r="BK289" s="15"/>
      <c r="BL289" s="15">
        <v>9000</v>
      </c>
      <c r="BM289" s="15"/>
      <c r="BN289" s="133">
        <f t="shared" si="390"/>
        <v>18000</v>
      </c>
      <c r="BO289" s="5">
        <v>6975</v>
      </c>
    </row>
    <row r="290" spans="1:67" x14ac:dyDescent="0.2">
      <c r="A290" s="161"/>
      <c r="B290" s="168"/>
      <c r="C290" s="81"/>
      <c r="D290" s="81"/>
      <c r="E290" s="81"/>
      <c r="F290" s="81"/>
      <c r="G290" s="81"/>
      <c r="H290" s="81"/>
      <c r="I290" s="91">
        <v>37211</v>
      </c>
      <c r="J290" s="92" t="s">
        <v>409</v>
      </c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8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6"/>
      <c r="AH290" s="93"/>
      <c r="AI290" s="93"/>
      <c r="AJ290" s="15"/>
      <c r="AK290" s="93">
        <v>70000</v>
      </c>
      <c r="AL290" s="93"/>
      <c r="AM290" s="93"/>
      <c r="AN290" s="15">
        <f t="shared" si="389"/>
        <v>70000</v>
      </c>
      <c r="AO290" s="83">
        <f t="shared" si="311"/>
        <v>9290.596589023824</v>
      </c>
      <c r="AP290" s="15">
        <v>70000</v>
      </c>
      <c r="AQ290" s="15"/>
      <c r="AR290" s="83">
        <f t="shared" si="312"/>
        <v>9290.596589023824</v>
      </c>
      <c r="AS290" s="83"/>
      <c r="AT290" s="83"/>
      <c r="AU290" s="83"/>
      <c r="AV290" s="83"/>
      <c r="AW290" s="83">
        <f t="shared" si="431"/>
        <v>9290.596589023824</v>
      </c>
      <c r="AX290" s="15">
        <v>9290.6</v>
      </c>
      <c r="AY290" s="15"/>
      <c r="AZ290" s="15"/>
      <c r="BA290" s="15"/>
      <c r="BB290" s="15"/>
      <c r="BC290" s="15"/>
      <c r="BD290" s="15">
        <f t="shared" si="323"/>
        <v>9290.6</v>
      </c>
      <c r="BE290" s="15">
        <f t="shared" si="324"/>
        <v>-3.4109761763829738E-3</v>
      </c>
      <c r="BF290" s="15">
        <f t="shared" si="325"/>
        <v>-9290.6</v>
      </c>
      <c r="BG290" s="15"/>
      <c r="BH290" s="15">
        <v>18000</v>
      </c>
      <c r="BI290" s="15">
        <v>12330</v>
      </c>
      <c r="BJ290" s="15"/>
      <c r="BK290" s="15"/>
      <c r="BL290" s="15">
        <v>15000</v>
      </c>
      <c r="BM290" s="15"/>
      <c r="BN290" s="133">
        <f t="shared" si="390"/>
        <v>33000</v>
      </c>
      <c r="BO290" s="5">
        <v>12350</v>
      </c>
    </row>
    <row r="291" spans="1:67" x14ac:dyDescent="0.2">
      <c r="A291" s="161"/>
      <c r="B291" s="168"/>
      <c r="C291" s="81"/>
      <c r="D291" s="81"/>
      <c r="E291" s="81"/>
      <c r="F291" s="81"/>
      <c r="G291" s="81"/>
      <c r="H291" s="81"/>
      <c r="I291" s="91">
        <v>37221</v>
      </c>
      <c r="J291" s="92" t="s">
        <v>386</v>
      </c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8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6"/>
      <c r="AH291" s="93"/>
      <c r="AI291" s="93">
        <v>30000</v>
      </c>
      <c r="AJ291" s="15">
        <v>0</v>
      </c>
      <c r="AK291" s="93">
        <v>30000</v>
      </c>
      <c r="AL291" s="93"/>
      <c r="AM291" s="93"/>
      <c r="AN291" s="15">
        <f t="shared" si="389"/>
        <v>30000</v>
      </c>
      <c r="AO291" s="83">
        <f t="shared" si="311"/>
        <v>3981.6842524387812</v>
      </c>
      <c r="AP291" s="15">
        <v>15000</v>
      </c>
      <c r="AQ291" s="15"/>
      <c r="AR291" s="83">
        <f t="shared" si="312"/>
        <v>1990.8421262193906</v>
      </c>
      <c r="AS291" s="83"/>
      <c r="AT291" s="83"/>
      <c r="AU291" s="83"/>
      <c r="AV291" s="83"/>
      <c r="AW291" s="83">
        <f t="shared" si="431"/>
        <v>1990.8421262193906</v>
      </c>
      <c r="AX291" s="15">
        <v>1990.84</v>
      </c>
      <c r="AY291" s="15"/>
      <c r="AZ291" s="15"/>
      <c r="BA291" s="15"/>
      <c r="BB291" s="15"/>
      <c r="BC291" s="15"/>
      <c r="BD291" s="15">
        <f t="shared" si="323"/>
        <v>1990.84</v>
      </c>
      <c r="BE291" s="15">
        <f t="shared" si="324"/>
        <v>2.1262193906750326E-3</v>
      </c>
      <c r="BF291" s="15">
        <f t="shared" si="325"/>
        <v>-1990.84</v>
      </c>
      <c r="BG291" s="15"/>
      <c r="BH291" s="15">
        <v>1000</v>
      </c>
      <c r="BI291" s="15">
        <v>47.23</v>
      </c>
      <c r="BJ291" s="15"/>
      <c r="BK291" s="15"/>
      <c r="BL291" s="15">
        <v>1000</v>
      </c>
      <c r="BM291" s="15"/>
      <c r="BN291" s="133">
        <f t="shared" si="390"/>
        <v>2000</v>
      </c>
      <c r="BO291" s="5">
        <v>47.23</v>
      </c>
    </row>
    <row r="292" spans="1:67" x14ac:dyDescent="0.2">
      <c r="A292" s="161"/>
      <c r="B292" s="168"/>
      <c r="C292" s="81"/>
      <c r="D292" s="81"/>
      <c r="E292" s="81"/>
      <c r="F292" s="81"/>
      <c r="G292" s="81"/>
      <c r="H292" s="81"/>
      <c r="I292" s="91">
        <v>37221</v>
      </c>
      <c r="J292" s="92" t="s">
        <v>397</v>
      </c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8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6"/>
      <c r="AH292" s="93"/>
      <c r="AI292" s="93"/>
      <c r="AJ292" s="15">
        <v>26000</v>
      </c>
      <c r="AK292" s="93">
        <v>52000</v>
      </c>
      <c r="AL292" s="93"/>
      <c r="AM292" s="93"/>
      <c r="AN292" s="15">
        <f t="shared" si="389"/>
        <v>52000</v>
      </c>
      <c r="AO292" s="83">
        <f t="shared" si="311"/>
        <v>6901.5860375605544</v>
      </c>
      <c r="AP292" s="15">
        <v>72000</v>
      </c>
      <c r="AQ292" s="15"/>
      <c r="AR292" s="83">
        <f t="shared" si="312"/>
        <v>9556.0422058530748</v>
      </c>
      <c r="AS292" s="83">
        <v>6224.38</v>
      </c>
      <c r="AT292" s="83">
        <v>6224.38</v>
      </c>
      <c r="AU292" s="83"/>
      <c r="AV292" s="83"/>
      <c r="AW292" s="83">
        <f t="shared" si="431"/>
        <v>9556.0422058530748</v>
      </c>
      <c r="AX292" s="15">
        <v>9556.0400000000009</v>
      </c>
      <c r="AY292" s="15"/>
      <c r="AZ292" s="15"/>
      <c r="BA292" s="15"/>
      <c r="BB292" s="15"/>
      <c r="BC292" s="15"/>
      <c r="BD292" s="15">
        <f t="shared" si="323"/>
        <v>9556.0400000000009</v>
      </c>
      <c r="BE292" s="15">
        <f t="shared" si="324"/>
        <v>2.20585307397414E-3</v>
      </c>
      <c r="BF292" s="15">
        <f t="shared" si="325"/>
        <v>-9556.0400000000009</v>
      </c>
      <c r="BG292" s="15">
        <v>8279.56</v>
      </c>
      <c r="BH292" s="15">
        <v>10000</v>
      </c>
      <c r="BI292" s="15">
        <v>5017.04</v>
      </c>
      <c r="BJ292" s="15"/>
      <c r="BK292" s="15"/>
      <c r="BL292" s="15">
        <v>10000</v>
      </c>
      <c r="BM292" s="15"/>
      <c r="BN292" s="133">
        <f t="shared" si="390"/>
        <v>20000</v>
      </c>
      <c r="BO292" s="5">
        <v>8998.74</v>
      </c>
    </row>
    <row r="293" spans="1:67" x14ac:dyDescent="0.2">
      <c r="A293" s="161" t="s">
        <v>159</v>
      </c>
      <c r="B293" s="168"/>
      <c r="C293" s="81"/>
      <c r="D293" s="81"/>
      <c r="E293" s="81"/>
      <c r="F293" s="81"/>
      <c r="G293" s="81"/>
      <c r="H293" s="81"/>
      <c r="I293" s="91" t="s">
        <v>25</v>
      </c>
      <c r="J293" s="92" t="s">
        <v>195</v>
      </c>
      <c r="K293" s="93" t="e">
        <f>SUM(#REF!)</f>
        <v>#REF!</v>
      </c>
      <c r="L293" s="93" t="e">
        <f>SUM(#REF!)</f>
        <v>#REF!</v>
      </c>
      <c r="M293" s="93" t="e">
        <f>SUM(#REF!)</f>
        <v>#REF!</v>
      </c>
      <c r="N293" s="83">
        <f t="shared" ref="N293:AL293" si="437">SUM(N294)</f>
        <v>16000</v>
      </c>
      <c r="O293" s="83">
        <f t="shared" si="437"/>
        <v>16000</v>
      </c>
      <c r="P293" s="83">
        <f t="shared" si="437"/>
        <v>25000</v>
      </c>
      <c r="Q293" s="83">
        <f t="shared" si="437"/>
        <v>25000</v>
      </c>
      <c r="R293" s="83">
        <f t="shared" si="437"/>
        <v>16786.14</v>
      </c>
      <c r="S293" s="83">
        <f t="shared" si="437"/>
        <v>25000</v>
      </c>
      <c r="T293" s="83">
        <f t="shared" si="437"/>
        <v>16422</v>
      </c>
      <c r="U293" s="83">
        <f t="shared" si="437"/>
        <v>0</v>
      </c>
      <c r="V293" s="83">
        <f t="shared" si="437"/>
        <v>200</v>
      </c>
      <c r="W293" s="83">
        <f t="shared" si="437"/>
        <v>25000</v>
      </c>
      <c r="X293" s="83">
        <f t="shared" si="437"/>
        <v>25000</v>
      </c>
      <c r="Y293" s="83">
        <f t="shared" si="437"/>
        <v>30000</v>
      </c>
      <c r="Z293" s="83">
        <f t="shared" si="437"/>
        <v>30000</v>
      </c>
      <c r="AA293" s="83">
        <f t="shared" si="437"/>
        <v>30000</v>
      </c>
      <c r="AB293" s="83">
        <f t="shared" si="437"/>
        <v>15498.58</v>
      </c>
      <c r="AC293" s="83">
        <f t="shared" si="437"/>
        <v>30000</v>
      </c>
      <c r="AD293" s="83">
        <f t="shared" si="437"/>
        <v>45000</v>
      </c>
      <c r="AE293" s="83">
        <f t="shared" si="437"/>
        <v>0</v>
      </c>
      <c r="AF293" s="83">
        <f t="shared" si="437"/>
        <v>0</v>
      </c>
      <c r="AG293" s="83">
        <f t="shared" si="437"/>
        <v>45000</v>
      </c>
      <c r="AH293" s="83">
        <f t="shared" si="437"/>
        <v>28479.629999999997</v>
      </c>
      <c r="AI293" s="83">
        <f t="shared" si="437"/>
        <v>45000</v>
      </c>
      <c r="AJ293" s="83">
        <f t="shared" si="437"/>
        <v>12998.7</v>
      </c>
      <c r="AK293" s="83">
        <f t="shared" si="437"/>
        <v>45000</v>
      </c>
      <c r="AL293" s="83">
        <f t="shared" si="437"/>
        <v>0</v>
      </c>
      <c r="AM293" s="83">
        <f t="shared" ref="AM293:AQ293" si="438">SUM(AM294)</f>
        <v>0</v>
      </c>
      <c r="AN293" s="83">
        <f t="shared" si="438"/>
        <v>45000</v>
      </c>
      <c r="AO293" s="83">
        <f t="shared" ref="AO293:AO356" si="439">SUM(AN293/$AN$2)</f>
        <v>5972.5263786581718</v>
      </c>
      <c r="AP293" s="83">
        <f t="shared" si="438"/>
        <v>34000</v>
      </c>
      <c r="AQ293" s="83">
        <f t="shared" si="438"/>
        <v>0</v>
      </c>
      <c r="AR293" s="83">
        <f t="shared" ref="AR293:AR356" si="440">SUM(AP293/$AN$2)</f>
        <v>4512.5754860972856</v>
      </c>
      <c r="AS293" s="83"/>
      <c r="AT293" s="83">
        <f t="shared" ref="AT293:AV293" si="441">SUM(AT294)</f>
        <v>0</v>
      </c>
      <c r="AU293" s="83">
        <f t="shared" si="441"/>
        <v>0</v>
      </c>
      <c r="AV293" s="83">
        <f t="shared" si="441"/>
        <v>0</v>
      </c>
      <c r="AW293" s="83">
        <f t="shared" si="431"/>
        <v>4512.5754860972856</v>
      </c>
      <c r="AX293" s="15"/>
      <c r="AY293" s="15"/>
      <c r="AZ293" s="15"/>
      <c r="BA293" s="15"/>
      <c r="BB293" s="15"/>
      <c r="BC293" s="15"/>
      <c r="BD293" s="15">
        <f t="shared" si="323"/>
        <v>0</v>
      </c>
      <c r="BE293" s="15">
        <f t="shared" si="324"/>
        <v>4512.5754860972856</v>
      </c>
      <c r="BF293" s="15">
        <f t="shared" si="325"/>
        <v>0</v>
      </c>
      <c r="BG293" s="15">
        <f>SUM(BG296)</f>
        <v>1350</v>
      </c>
      <c r="BH293" s="15">
        <f>SUM(BH296)</f>
        <v>3850</v>
      </c>
      <c r="BI293" s="15">
        <f t="shared" ref="BI293:BN293" si="442">SUM(BI296)</f>
        <v>0</v>
      </c>
      <c r="BJ293" s="15">
        <f t="shared" si="442"/>
        <v>0</v>
      </c>
      <c r="BK293" s="15">
        <f t="shared" si="442"/>
        <v>0</v>
      </c>
      <c r="BL293" s="15">
        <f t="shared" si="442"/>
        <v>3814</v>
      </c>
      <c r="BM293" s="15">
        <f t="shared" si="442"/>
        <v>0</v>
      </c>
      <c r="BN293" s="15">
        <f t="shared" si="442"/>
        <v>7664</v>
      </c>
    </row>
    <row r="294" spans="1:67" x14ac:dyDescent="0.2">
      <c r="A294" s="160"/>
      <c r="B294" s="165"/>
      <c r="C294" s="81"/>
      <c r="D294" s="81"/>
      <c r="E294" s="81"/>
      <c r="F294" s="81"/>
      <c r="G294" s="81"/>
      <c r="H294" s="81"/>
      <c r="I294" s="86" t="s">
        <v>155</v>
      </c>
      <c r="J294" s="87"/>
      <c r="K294" s="88" t="e">
        <f>SUM(#REF!)</f>
        <v>#REF!</v>
      </c>
      <c r="L294" s="88" t="e">
        <f>SUM(#REF!)</f>
        <v>#REF!</v>
      </c>
      <c r="M294" s="88" t="e">
        <f>SUM(#REF!)</f>
        <v>#REF!</v>
      </c>
      <c r="N294" s="88">
        <f t="shared" ref="N294:AQ294" si="443">SUM(N296)</f>
        <v>16000</v>
      </c>
      <c r="O294" s="88">
        <f t="shared" si="443"/>
        <v>16000</v>
      </c>
      <c r="P294" s="88">
        <f t="shared" si="443"/>
        <v>25000</v>
      </c>
      <c r="Q294" s="88">
        <f t="shared" si="443"/>
        <v>25000</v>
      </c>
      <c r="R294" s="88">
        <f t="shared" si="443"/>
        <v>16786.14</v>
      </c>
      <c r="S294" s="88">
        <f t="shared" si="443"/>
        <v>25000</v>
      </c>
      <c r="T294" s="88">
        <f t="shared" si="443"/>
        <v>16422</v>
      </c>
      <c r="U294" s="88">
        <f t="shared" si="443"/>
        <v>0</v>
      </c>
      <c r="V294" s="88">
        <f t="shared" si="443"/>
        <v>200</v>
      </c>
      <c r="W294" s="88">
        <f t="shared" si="443"/>
        <v>25000</v>
      </c>
      <c r="X294" s="88">
        <f t="shared" si="443"/>
        <v>25000</v>
      </c>
      <c r="Y294" s="88">
        <f t="shared" si="443"/>
        <v>30000</v>
      </c>
      <c r="Z294" s="88">
        <f t="shared" si="443"/>
        <v>30000</v>
      </c>
      <c r="AA294" s="88">
        <f t="shared" si="443"/>
        <v>30000</v>
      </c>
      <c r="AB294" s="88">
        <f t="shared" si="443"/>
        <v>15498.58</v>
      </c>
      <c r="AC294" s="88">
        <f t="shared" si="443"/>
        <v>30000</v>
      </c>
      <c r="AD294" s="88">
        <f t="shared" si="443"/>
        <v>45000</v>
      </c>
      <c r="AE294" s="88">
        <f t="shared" si="443"/>
        <v>0</v>
      </c>
      <c r="AF294" s="88">
        <f t="shared" si="443"/>
        <v>0</v>
      </c>
      <c r="AG294" s="88">
        <f t="shared" si="443"/>
        <v>45000</v>
      </c>
      <c r="AH294" s="88">
        <f t="shared" si="443"/>
        <v>28479.629999999997</v>
      </c>
      <c r="AI294" s="88">
        <f t="shared" si="443"/>
        <v>45000</v>
      </c>
      <c r="AJ294" s="88">
        <f t="shared" si="443"/>
        <v>12998.7</v>
      </c>
      <c r="AK294" s="88">
        <f t="shared" si="443"/>
        <v>45000</v>
      </c>
      <c r="AL294" s="88">
        <f t="shared" si="443"/>
        <v>0</v>
      </c>
      <c r="AM294" s="88">
        <f t="shared" si="443"/>
        <v>0</v>
      </c>
      <c r="AN294" s="88">
        <f t="shared" si="443"/>
        <v>45000</v>
      </c>
      <c r="AO294" s="83">
        <f t="shared" si="439"/>
        <v>5972.5263786581718</v>
      </c>
      <c r="AP294" s="88">
        <f t="shared" si="443"/>
        <v>34000</v>
      </c>
      <c r="AQ294" s="88">
        <f t="shared" si="443"/>
        <v>0</v>
      </c>
      <c r="AR294" s="83">
        <f t="shared" si="440"/>
        <v>4512.5754860972856</v>
      </c>
      <c r="AS294" s="83"/>
      <c r="AT294" s="83">
        <f t="shared" ref="AT294" si="444">SUM(AT296)</f>
        <v>0</v>
      </c>
      <c r="AU294" s="83">
        <f t="shared" ref="AU294:AV294" si="445">SUM(AU296)</f>
        <v>0</v>
      </c>
      <c r="AV294" s="83">
        <f t="shared" si="445"/>
        <v>0</v>
      </c>
      <c r="AW294" s="83">
        <f t="shared" si="431"/>
        <v>4512.5754860972856</v>
      </c>
      <c r="AX294" s="15"/>
      <c r="AY294" s="15"/>
      <c r="AZ294" s="15"/>
      <c r="BA294" s="15"/>
      <c r="BB294" s="15"/>
      <c r="BC294" s="15"/>
      <c r="BD294" s="15">
        <f t="shared" ref="BD294:BD358" si="446">SUM(AX294+AY294+AZ294+BA294+BB294+BC294)</f>
        <v>0</v>
      </c>
      <c r="BE294" s="15">
        <f t="shared" si="324"/>
        <v>4512.5754860972856</v>
      </c>
      <c r="BF294" s="15">
        <f t="shared" si="325"/>
        <v>0</v>
      </c>
      <c r="BG294" s="15"/>
      <c r="BH294" s="15">
        <f>SUM(BH295)</f>
        <v>3814</v>
      </c>
      <c r="BI294" s="15">
        <f>SUM(BI295)</f>
        <v>0</v>
      </c>
      <c r="BJ294" s="15">
        <f t="shared" ref="BJ294:BK294" si="447">SUM(BJ295)</f>
        <v>7664</v>
      </c>
      <c r="BK294" s="15">
        <f t="shared" si="447"/>
        <v>0</v>
      </c>
      <c r="BL294" s="15"/>
      <c r="BM294" s="15"/>
      <c r="BN294" s="133">
        <f t="shared" si="390"/>
        <v>3814</v>
      </c>
    </row>
    <row r="295" spans="1:67" x14ac:dyDescent="0.2">
      <c r="A295" s="160"/>
      <c r="B295" s="168" t="s">
        <v>434</v>
      </c>
      <c r="C295" s="81"/>
      <c r="D295" s="81"/>
      <c r="E295" s="81"/>
      <c r="F295" s="81"/>
      <c r="G295" s="81"/>
      <c r="H295" s="81"/>
      <c r="I295" s="91" t="s">
        <v>435</v>
      </c>
      <c r="J295" s="92" t="s">
        <v>38</v>
      </c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8"/>
      <c r="AH295" s="88"/>
      <c r="AI295" s="88"/>
      <c r="AJ295" s="88"/>
      <c r="AK295" s="88"/>
      <c r="AL295" s="88"/>
      <c r="AM295" s="88"/>
      <c r="AN295" s="88"/>
      <c r="AO295" s="83">
        <f t="shared" si="439"/>
        <v>0</v>
      </c>
      <c r="AP295" s="88">
        <v>34000</v>
      </c>
      <c r="AQ295" s="88"/>
      <c r="AR295" s="83">
        <f t="shared" si="440"/>
        <v>4512.5754860972856</v>
      </c>
      <c r="AS295" s="83"/>
      <c r="AT295" s="83">
        <v>34000</v>
      </c>
      <c r="AU295" s="83"/>
      <c r="AV295" s="83"/>
      <c r="AW295" s="83">
        <f t="shared" si="431"/>
        <v>4512.5754860972856</v>
      </c>
      <c r="AX295" s="15"/>
      <c r="AY295" s="15"/>
      <c r="AZ295" s="15"/>
      <c r="BA295" s="15"/>
      <c r="BB295" s="15"/>
      <c r="BC295" s="15"/>
      <c r="BD295" s="15">
        <f t="shared" si="446"/>
        <v>0</v>
      </c>
      <c r="BE295" s="15">
        <f t="shared" ref="BE295:BE359" si="448">SUM(AW295-BD295)</f>
        <v>4512.5754860972856</v>
      </c>
      <c r="BF295" s="15">
        <f t="shared" si="325"/>
        <v>0</v>
      </c>
      <c r="BG295" s="15"/>
      <c r="BH295" s="15">
        <f>SUM(BL299:BL301)</f>
        <v>3814</v>
      </c>
      <c r="BI295" s="15">
        <f t="shared" ref="BI295:BK295" si="449">SUM(BM299:BM301)</f>
        <v>0</v>
      </c>
      <c r="BJ295" s="15">
        <f t="shared" si="449"/>
        <v>7664</v>
      </c>
      <c r="BK295" s="15">
        <f t="shared" si="449"/>
        <v>0</v>
      </c>
      <c r="BL295" s="15"/>
      <c r="BM295" s="15"/>
      <c r="BN295" s="133">
        <f t="shared" si="390"/>
        <v>3814</v>
      </c>
    </row>
    <row r="296" spans="1:67" x14ac:dyDescent="0.2">
      <c r="A296" s="163"/>
      <c r="B296" s="169"/>
      <c r="C296" s="94"/>
      <c r="D296" s="94"/>
      <c r="E296" s="94"/>
      <c r="F296" s="94"/>
      <c r="G296" s="94"/>
      <c r="H296" s="94"/>
      <c r="I296" s="82">
        <v>3</v>
      </c>
      <c r="J296" s="38" t="s">
        <v>8</v>
      </c>
      <c r="K296" s="88"/>
      <c r="L296" s="88"/>
      <c r="M296" s="88"/>
      <c r="N296" s="88">
        <f>SUM(N297+N305)</f>
        <v>16000</v>
      </c>
      <c r="O296" s="88">
        <f>SUM(O297+O305)</f>
        <v>16000</v>
      </c>
      <c r="P296" s="88">
        <f>SUM(P297)</f>
        <v>25000</v>
      </c>
      <c r="Q296" s="88">
        <f>SUM(Q297)</f>
        <v>25000</v>
      </c>
      <c r="R296" s="88">
        <f>SUM(R297+R305)</f>
        <v>16786.14</v>
      </c>
      <c r="S296" s="88">
        <f>SUM(S297+S305)</f>
        <v>25000</v>
      </c>
      <c r="T296" s="88">
        <f>SUM(T297+T305)</f>
        <v>16422</v>
      </c>
      <c r="U296" s="88">
        <f t="shared" ref="U296:AQ296" si="450">SUM(U297+U305)</f>
        <v>0</v>
      </c>
      <c r="V296" s="88">
        <f t="shared" si="450"/>
        <v>200</v>
      </c>
      <c r="W296" s="88">
        <f t="shared" si="450"/>
        <v>25000</v>
      </c>
      <c r="X296" s="88">
        <f t="shared" si="450"/>
        <v>25000</v>
      </c>
      <c r="Y296" s="88">
        <f t="shared" si="450"/>
        <v>30000</v>
      </c>
      <c r="Z296" s="88">
        <f t="shared" si="450"/>
        <v>30000</v>
      </c>
      <c r="AA296" s="88">
        <f t="shared" si="450"/>
        <v>30000</v>
      </c>
      <c r="AB296" s="88">
        <f t="shared" si="450"/>
        <v>15498.58</v>
      </c>
      <c r="AC296" s="88">
        <f t="shared" si="450"/>
        <v>30000</v>
      </c>
      <c r="AD296" s="88">
        <f t="shared" si="450"/>
        <v>45000</v>
      </c>
      <c r="AE296" s="88">
        <f t="shared" si="450"/>
        <v>0</v>
      </c>
      <c r="AF296" s="88">
        <f t="shared" si="450"/>
        <v>0</v>
      </c>
      <c r="AG296" s="88">
        <f t="shared" si="450"/>
        <v>45000</v>
      </c>
      <c r="AH296" s="88">
        <f t="shared" si="450"/>
        <v>28479.629999999997</v>
      </c>
      <c r="AI296" s="88">
        <f t="shared" si="450"/>
        <v>45000</v>
      </c>
      <c r="AJ296" s="88">
        <f t="shared" si="450"/>
        <v>12998.7</v>
      </c>
      <c r="AK296" s="88">
        <f t="shared" si="450"/>
        <v>45000</v>
      </c>
      <c r="AL296" s="88">
        <f t="shared" si="450"/>
        <v>0</v>
      </c>
      <c r="AM296" s="88">
        <f t="shared" si="450"/>
        <v>0</v>
      </c>
      <c r="AN296" s="88">
        <f t="shared" si="450"/>
        <v>45000</v>
      </c>
      <c r="AO296" s="83">
        <f t="shared" si="439"/>
        <v>5972.5263786581718</v>
      </c>
      <c r="AP296" s="88">
        <f t="shared" si="450"/>
        <v>34000</v>
      </c>
      <c r="AQ296" s="88">
        <f t="shared" si="450"/>
        <v>0</v>
      </c>
      <c r="AR296" s="83">
        <f t="shared" si="440"/>
        <v>4512.5754860972856</v>
      </c>
      <c r="AS296" s="83"/>
      <c r="AT296" s="83">
        <f t="shared" ref="AT296" si="451">SUM(AT297+AT305)</f>
        <v>0</v>
      </c>
      <c r="AU296" s="83">
        <f t="shared" ref="AU296:AV296" si="452">SUM(AU297+AU305)</f>
        <v>0</v>
      </c>
      <c r="AV296" s="83">
        <f t="shared" si="452"/>
        <v>0</v>
      </c>
      <c r="AW296" s="83">
        <f t="shared" si="431"/>
        <v>4512.5754860972856</v>
      </c>
      <c r="AX296" s="15"/>
      <c r="AY296" s="15"/>
      <c r="AZ296" s="15"/>
      <c r="BA296" s="15"/>
      <c r="BB296" s="15"/>
      <c r="BC296" s="15"/>
      <c r="BD296" s="15">
        <f t="shared" si="446"/>
        <v>0</v>
      </c>
      <c r="BE296" s="15">
        <f t="shared" si="448"/>
        <v>4512.5754860972856</v>
      </c>
      <c r="BF296" s="15">
        <f t="shared" ref="BF296:BF360" si="453">SUM(BE296-AW296)</f>
        <v>0</v>
      </c>
      <c r="BG296" s="15">
        <f t="shared" ref="BG296:BN297" si="454">SUM(BG297)</f>
        <v>1350</v>
      </c>
      <c r="BH296" s="15">
        <f t="shared" si="454"/>
        <v>3850</v>
      </c>
      <c r="BI296" s="15">
        <f t="shared" si="454"/>
        <v>0</v>
      </c>
      <c r="BJ296" s="15">
        <f t="shared" si="454"/>
        <v>0</v>
      </c>
      <c r="BK296" s="15">
        <f t="shared" si="454"/>
        <v>0</v>
      </c>
      <c r="BL296" s="15">
        <f t="shared" si="454"/>
        <v>3814</v>
      </c>
      <c r="BM296" s="15">
        <f t="shared" si="454"/>
        <v>0</v>
      </c>
      <c r="BN296" s="15">
        <f t="shared" si="454"/>
        <v>7664</v>
      </c>
    </row>
    <row r="297" spans="1:67" x14ac:dyDescent="0.2">
      <c r="A297" s="162"/>
      <c r="B297" s="170" t="s">
        <v>435</v>
      </c>
      <c r="C297" s="94"/>
      <c r="D297" s="94"/>
      <c r="E297" s="94"/>
      <c r="F297" s="94"/>
      <c r="G297" s="94"/>
      <c r="H297" s="94"/>
      <c r="I297" s="82">
        <v>37</v>
      </c>
      <c r="J297" s="38" t="s">
        <v>75</v>
      </c>
      <c r="K297" s="83">
        <f t="shared" ref="K297:AE298" si="455">SUM(K298)</f>
        <v>25650</v>
      </c>
      <c r="L297" s="83">
        <f t="shared" si="455"/>
        <v>40000</v>
      </c>
      <c r="M297" s="83">
        <f t="shared" si="455"/>
        <v>40000</v>
      </c>
      <c r="N297" s="83">
        <f t="shared" si="455"/>
        <v>16000</v>
      </c>
      <c r="O297" s="83">
        <f t="shared" si="455"/>
        <v>16000</v>
      </c>
      <c r="P297" s="83">
        <f t="shared" si="455"/>
        <v>25000</v>
      </c>
      <c r="Q297" s="83">
        <f t="shared" si="455"/>
        <v>25000</v>
      </c>
      <c r="R297" s="83">
        <f t="shared" si="455"/>
        <v>14665.8</v>
      </c>
      <c r="S297" s="83">
        <f t="shared" si="455"/>
        <v>25000</v>
      </c>
      <c r="T297" s="83">
        <f t="shared" si="455"/>
        <v>16422</v>
      </c>
      <c r="U297" s="83">
        <f t="shared" si="455"/>
        <v>0</v>
      </c>
      <c r="V297" s="83">
        <f t="shared" si="455"/>
        <v>200</v>
      </c>
      <c r="W297" s="83">
        <f t="shared" si="455"/>
        <v>25000</v>
      </c>
      <c r="X297" s="83">
        <f t="shared" si="455"/>
        <v>25000</v>
      </c>
      <c r="Y297" s="83">
        <f t="shared" si="455"/>
        <v>30000</v>
      </c>
      <c r="Z297" s="83">
        <f t="shared" si="455"/>
        <v>30000</v>
      </c>
      <c r="AA297" s="83">
        <f t="shared" si="455"/>
        <v>30000</v>
      </c>
      <c r="AB297" s="83">
        <f t="shared" si="455"/>
        <v>15498.58</v>
      </c>
      <c r="AC297" s="83">
        <f t="shared" si="455"/>
        <v>30000</v>
      </c>
      <c r="AD297" s="83">
        <f t="shared" si="455"/>
        <v>45000</v>
      </c>
      <c r="AE297" s="83">
        <f t="shared" si="455"/>
        <v>0</v>
      </c>
      <c r="AF297" s="83">
        <f t="shared" ref="AF297:AP297" si="456">SUM(AF298)</f>
        <v>0</v>
      </c>
      <c r="AG297" s="83">
        <f t="shared" si="456"/>
        <v>45000</v>
      </c>
      <c r="AH297" s="83">
        <f t="shared" si="456"/>
        <v>28479.629999999997</v>
      </c>
      <c r="AI297" s="83">
        <f t="shared" si="456"/>
        <v>45000</v>
      </c>
      <c r="AJ297" s="83">
        <f t="shared" si="456"/>
        <v>12998.7</v>
      </c>
      <c r="AK297" s="83">
        <f t="shared" si="456"/>
        <v>45000</v>
      </c>
      <c r="AL297" s="83">
        <f t="shared" si="456"/>
        <v>0</v>
      </c>
      <c r="AM297" s="83">
        <f t="shared" si="456"/>
        <v>0</v>
      </c>
      <c r="AN297" s="83">
        <f t="shared" si="456"/>
        <v>45000</v>
      </c>
      <c r="AO297" s="83">
        <f t="shared" si="439"/>
        <v>5972.5263786581718</v>
      </c>
      <c r="AP297" s="83">
        <f t="shared" si="456"/>
        <v>34000</v>
      </c>
      <c r="AQ297" s="83"/>
      <c r="AR297" s="83">
        <f t="shared" si="440"/>
        <v>4512.5754860972856</v>
      </c>
      <c r="AS297" s="83"/>
      <c r="AT297" s="83">
        <f t="shared" ref="AT297:AV297" si="457">SUM(AT298)</f>
        <v>0</v>
      </c>
      <c r="AU297" s="83">
        <f t="shared" si="457"/>
        <v>0</v>
      </c>
      <c r="AV297" s="83">
        <f t="shared" si="457"/>
        <v>0</v>
      </c>
      <c r="AW297" s="83">
        <f t="shared" si="431"/>
        <v>4512.5754860972856</v>
      </c>
      <c r="AX297" s="15"/>
      <c r="AY297" s="15"/>
      <c r="AZ297" s="15"/>
      <c r="BA297" s="15"/>
      <c r="BB297" s="15"/>
      <c r="BC297" s="15"/>
      <c r="BD297" s="15">
        <f t="shared" si="446"/>
        <v>0</v>
      </c>
      <c r="BE297" s="15">
        <f t="shared" si="448"/>
        <v>4512.5754860972856</v>
      </c>
      <c r="BF297" s="15">
        <f t="shared" si="453"/>
        <v>0</v>
      </c>
      <c r="BG297" s="15">
        <f t="shared" si="454"/>
        <v>1350</v>
      </c>
      <c r="BH297" s="15">
        <f t="shared" si="454"/>
        <v>3850</v>
      </c>
      <c r="BI297" s="15">
        <f t="shared" si="454"/>
        <v>0</v>
      </c>
      <c r="BJ297" s="15">
        <f t="shared" si="454"/>
        <v>0</v>
      </c>
      <c r="BK297" s="15">
        <f t="shared" si="454"/>
        <v>0</v>
      </c>
      <c r="BL297" s="15">
        <f t="shared" si="454"/>
        <v>3814</v>
      </c>
      <c r="BM297" s="15">
        <f t="shared" si="454"/>
        <v>0</v>
      </c>
      <c r="BN297" s="15">
        <f t="shared" si="454"/>
        <v>7664</v>
      </c>
    </row>
    <row r="298" spans="1:67" x14ac:dyDescent="0.2">
      <c r="A298" s="161"/>
      <c r="B298" s="168"/>
      <c r="C298" s="81"/>
      <c r="D298" s="81"/>
      <c r="E298" s="81"/>
      <c r="F298" s="81"/>
      <c r="G298" s="81"/>
      <c r="H298" s="81"/>
      <c r="I298" s="91">
        <v>372</v>
      </c>
      <c r="J298" s="92" t="s">
        <v>156</v>
      </c>
      <c r="K298" s="93">
        <f t="shared" si="455"/>
        <v>25650</v>
      </c>
      <c r="L298" s="93">
        <f t="shared" si="455"/>
        <v>40000</v>
      </c>
      <c r="M298" s="93">
        <f t="shared" si="455"/>
        <v>40000</v>
      </c>
      <c r="N298" s="93">
        <f t="shared" ref="N298:AB298" si="458">SUM(N299:N301)</f>
        <v>16000</v>
      </c>
      <c r="O298" s="93">
        <f t="shared" si="458"/>
        <v>16000</v>
      </c>
      <c r="P298" s="93">
        <f t="shared" si="458"/>
        <v>25000</v>
      </c>
      <c r="Q298" s="93">
        <f t="shared" si="458"/>
        <v>25000</v>
      </c>
      <c r="R298" s="93">
        <f t="shared" si="458"/>
        <v>14665.8</v>
      </c>
      <c r="S298" s="93">
        <f t="shared" si="458"/>
        <v>25000</v>
      </c>
      <c r="T298" s="93">
        <f t="shared" si="458"/>
        <v>16422</v>
      </c>
      <c r="U298" s="93">
        <f t="shared" si="458"/>
        <v>0</v>
      </c>
      <c r="V298" s="93">
        <f t="shared" si="458"/>
        <v>200</v>
      </c>
      <c r="W298" s="93">
        <f t="shared" si="458"/>
        <v>25000</v>
      </c>
      <c r="X298" s="93">
        <f t="shared" si="458"/>
        <v>25000</v>
      </c>
      <c r="Y298" s="93">
        <f t="shared" si="458"/>
        <v>30000</v>
      </c>
      <c r="Z298" s="93">
        <f t="shared" ref="Z298" si="459">SUM(Z299:Z301)</f>
        <v>30000</v>
      </c>
      <c r="AA298" s="93">
        <f t="shared" si="458"/>
        <v>30000</v>
      </c>
      <c r="AB298" s="93">
        <f t="shared" si="458"/>
        <v>15498.58</v>
      </c>
      <c r="AC298" s="93">
        <f t="shared" ref="AC298:AP298" si="460">SUM(AC299:AC301)</f>
        <v>30000</v>
      </c>
      <c r="AD298" s="93">
        <f t="shared" si="460"/>
        <v>45000</v>
      </c>
      <c r="AE298" s="93">
        <f t="shared" si="460"/>
        <v>0</v>
      </c>
      <c r="AF298" s="93">
        <f t="shared" si="460"/>
        <v>0</v>
      </c>
      <c r="AG298" s="93">
        <f t="shared" si="460"/>
        <v>45000</v>
      </c>
      <c r="AH298" s="93">
        <f t="shared" si="460"/>
        <v>28479.629999999997</v>
      </c>
      <c r="AI298" s="93">
        <f t="shared" si="460"/>
        <v>45000</v>
      </c>
      <c r="AJ298" s="93">
        <f t="shared" si="460"/>
        <v>12998.7</v>
      </c>
      <c r="AK298" s="93">
        <f t="shared" si="460"/>
        <v>45000</v>
      </c>
      <c r="AL298" s="93">
        <f t="shared" si="460"/>
        <v>0</v>
      </c>
      <c r="AM298" s="93">
        <f t="shared" si="460"/>
        <v>0</v>
      </c>
      <c r="AN298" s="93">
        <f t="shared" si="460"/>
        <v>45000</v>
      </c>
      <c r="AO298" s="83">
        <f t="shared" si="439"/>
        <v>5972.5263786581718</v>
      </c>
      <c r="AP298" s="93">
        <f t="shared" si="460"/>
        <v>34000</v>
      </c>
      <c r="AQ298" s="93"/>
      <c r="AR298" s="83">
        <f t="shared" si="440"/>
        <v>4512.5754860972856</v>
      </c>
      <c r="AS298" s="83"/>
      <c r="AT298" s="83">
        <f t="shared" ref="AT298" si="461">SUM(AT299:AT301)</f>
        <v>0</v>
      </c>
      <c r="AU298" s="83">
        <f t="shared" ref="AU298:AV298" si="462">SUM(AU299:AU301)</f>
        <v>0</v>
      </c>
      <c r="AV298" s="83">
        <f t="shared" si="462"/>
        <v>0</v>
      </c>
      <c r="AW298" s="83">
        <f t="shared" si="431"/>
        <v>4512.5754860972856</v>
      </c>
      <c r="AX298" s="15"/>
      <c r="AY298" s="15"/>
      <c r="AZ298" s="15"/>
      <c r="BA298" s="15"/>
      <c r="BB298" s="15"/>
      <c r="BC298" s="15"/>
      <c r="BD298" s="15">
        <f t="shared" si="446"/>
        <v>0</v>
      </c>
      <c r="BE298" s="15">
        <f t="shared" si="448"/>
        <v>4512.5754860972856</v>
      </c>
      <c r="BF298" s="15">
        <f t="shared" si="453"/>
        <v>0</v>
      </c>
      <c r="BG298" s="15">
        <f>SUM(BG299:BG301)</f>
        <v>1350</v>
      </c>
      <c r="BH298" s="15">
        <f>SUM(BH299:BH301)</f>
        <v>3850</v>
      </c>
      <c r="BI298" s="15">
        <f t="shared" ref="BI298:BN298" si="463">SUM(BI299:BI301)</f>
        <v>0</v>
      </c>
      <c r="BJ298" s="15">
        <f t="shared" si="463"/>
        <v>0</v>
      </c>
      <c r="BK298" s="15">
        <f t="shared" si="463"/>
        <v>0</v>
      </c>
      <c r="BL298" s="15">
        <f t="shared" si="463"/>
        <v>3814</v>
      </c>
      <c r="BM298" s="15">
        <f t="shared" si="463"/>
        <v>0</v>
      </c>
      <c r="BN298" s="15">
        <f t="shared" si="463"/>
        <v>7664</v>
      </c>
    </row>
    <row r="299" spans="1:67" x14ac:dyDescent="0.2">
      <c r="A299" s="161"/>
      <c r="B299" s="168"/>
      <c r="C299" s="81"/>
      <c r="D299" s="81"/>
      <c r="E299" s="81"/>
      <c r="F299" s="81"/>
      <c r="G299" s="81"/>
      <c r="H299" s="81"/>
      <c r="I299" s="91">
        <v>37211</v>
      </c>
      <c r="J299" s="92" t="s">
        <v>193</v>
      </c>
      <c r="K299" s="93">
        <v>25650</v>
      </c>
      <c r="L299" s="93">
        <v>40000</v>
      </c>
      <c r="M299" s="93">
        <v>40000</v>
      </c>
      <c r="N299" s="93">
        <v>6000</v>
      </c>
      <c r="O299" s="93">
        <v>6000</v>
      </c>
      <c r="P299" s="93">
        <v>10000</v>
      </c>
      <c r="Q299" s="93">
        <v>10000</v>
      </c>
      <c r="R299" s="93">
        <v>4289</v>
      </c>
      <c r="S299" s="93">
        <v>10000</v>
      </c>
      <c r="T299" s="93">
        <v>2847</v>
      </c>
      <c r="U299" s="93"/>
      <c r="V299" s="83">
        <f t="shared" si="269"/>
        <v>100</v>
      </c>
      <c r="W299" s="93">
        <v>10000</v>
      </c>
      <c r="X299" s="93">
        <v>10000</v>
      </c>
      <c r="Y299" s="93">
        <v>15000</v>
      </c>
      <c r="Z299" s="93">
        <v>10000</v>
      </c>
      <c r="AA299" s="93">
        <v>15000</v>
      </c>
      <c r="AB299" s="93"/>
      <c r="AC299" s="93">
        <v>15000</v>
      </c>
      <c r="AD299" s="93">
        <v>15000</v>
      </c>
      <c r="AE299" s="93"/>
      <c r="AF299" s="93"/>
      <c r="AG299" s="96">
        <f>SUM(AD299+AE299-AF299)</f>
        <v>15000</v>
      </c>
      <c r="AH299" s="93">
        <v>14980.98</v>
      </c>
      <c r="AI299" s="93">
        <v>15000</v>
      </c>
      <c r="AJ299" s="15">
        <v>0</v>
      </c>
      <c r="AK299" s="93">
        <v>15000</v>
      </c>
      <c r="AL299" s="93"/>
      <c r="AM299" s="93"/>
      <c r="AN299" s="15">
        <f t="shared" si="389"/>
        <v>15000</v>
      </c>
      <c r="AO299" s="83">
        <f t="shared" si="439"/>
        <v>1990.8421262193906</v>
      </c>
      <c r="AP299" s="15">
        <v>15000</v>
      </c>
      <c r="AQ299" s="15"/>
      <c r="AR299" s="83">
        <f t="shared" si="440"/>
        <v>1990.8421262193906</v>
      </c>
      <c r="AS299" s="83"/>
      <c r="AT299" s="83"/>
      <c r="AU299" s="83"/>
      <c r="AV299" s="83"/>
      <c r="AW299" s="83">
        <f t="shared" si="431"/>
        <v>1990.8421262193906</v>
      </c>
      <c r="AX299" s="15">
        <v>1990.84</v>
      </c>
      <c r="AY299" s="15"/>
      <c r="AZ299" s="15"/>
      <c r="BA299" s="15"/>
      <c r="BB299" s="15"/>
      <c r="BC299" s="15"/>
      <c r="BD299" s="15">
        <f t="shared" si="446"/>
        <v>1990.84</v>
      </c>
      <c r="BE299" s="15">
        <f t="shared" si="448"/>
        <v>2.1262193906750326E-3</v>
      </c>
      <c r="BF299" s="15">
        <f t="shared" si="453"/>
        <v>-1990.84</v>
      </c>
      <c r="BG299" s="15">
        <v>1350</v>
      </c>
      <c r="BH299" s="15">
        <v>1350</v>
      </c>
      <c r="BI299" s="15"/>
      <c r="BJ299" s="15"/>
      <c r="BK299" s="15"/>
      <c r="BL299" s="15">
        <v>1350</v>
      </c>
      <c r="BM299" s="15"/>
      <c r="BN299" s="133">
        <f t="shared" si="390"/>
        <v>2700</v>
      </c>
    </row>
    <row r="300" spans="1:67" x14ac:dyDescent="0.2">
      <c r="A300" s="161"/>
      <c r="B300" s="168"/>
      <c r="C300" s="81"/>
      <c r="D300" s="81"/>
      <c r="E300" s="81"/>
      <c r="F300" s="81"/>
      <c r="G300" s="81"/>
      <c r="H300" s="81"/>
      <c r="I300" s="91">
        <v>37211</v>
      </c>
      <c r="J300" s="92" t="s">
        <v>428</v>
      </c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8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6"/>
      <c r="AH300" s="93"/>
      <c r="AI300" s="93"/>
      <c r="AJ300" s="15"/>
      <c r="AK300" s="93"/>
      <c r="AL300" s="93"/>
      <c r="AM300" s="93"/>
      <c r="AN300" s="15"/>
      <c r="AO300" s="83">
        <f t="shared" si="439"/>
        <v>0</v>
      </c>
      <c r="AP300" s="15">
        <v>4000</v>
      </c>
      <c r="AQ300" s="15"/>
      <c r="AR300" s="83">
        <f t="shared" si="440"/>
        <v>530.89123365850423</v>
      </c>
      <c r="AS300" s="83"/>
      <c r="AT300" s="83"/>
      <c r="AU300" s="83"/>
      <c r="AV300" s="83"/>
      <c r="AW300" s="83">
        <f t="shared" si="431"/>
        <v>530.89123365850423</v>
      </c>
      <c r="AX300" s="15">
        <v>530.89</v>
      </c>
      <c r="AY300" s="15"/>
      <c r="AZ300" s="15"/>
      <c r="BA300" s="15"/>
      <c r="BB300" s="15"/>
      <c r="BC300" s="15"/>
      <c r="BD300" s="15">
        <f t="shared" si="446"/>
        <v>530.89</v>
      </c>
      <c r="BE300" s="15">
        <f t="shared" si="448"/>
        <v>1.2336585042476145E-3</v>
      </c>
      <c r="BF300" s="15">
        <f t="shared" si="453"/>
        <v>-530.89</v>
      </c>
      <c r="BG300" s="15"/>
      <c r="BH300" s="15">
        <v>500</v>
      </c>
      <c r="BI300" s="15"/>
      <c r="BJ300" s="15"/>
      <c r="BK300" s="15"/>
      <c r="BL300" s="15">
        <v>500</v>
      </c>
      <c r="BM300" s="15"/>
      <c r="BN300" s="133">
        <f t="shared" si="390"/>
        <v>1000</v>
      </c>
    </row>
    <row r="301" spans="1:67" x14ac:dyDescent="0.2">
      <c r="A301" s="161"/>
      <c r="B301" s="168"/>
      <c r="C301" s="81"/>
      <c r="D301" s="81"/>
      <c r="E301" s="81"/>
      <c r="F301" s="81"/>
      <c r="G301" s="81"/>
      <c r="H301" s="81"/>
      <c r="I301" s="91">
        <v>37211</v>
      </c>
      <c r="J301" s="92" t="s">
        <v>194</v>
      </c>
      <c r="K301" s="93"/>
      <c r="L301" s="93"/>
      <c r="M301" s="93"/>
      <c r="N301" s="93">
        <v>10000</v>
      </c>
      <c r="O301" s="93">
        <v>10000</v>
      </c>
      <c r="P301" s="93">
        <v>15000</v>
      </c>
      <c r="Q301" s="93">
        <v>15000</v>
      </c>
      <c r="R301" s="93">
        <v>10376.799999999999</v>
      </c>
      <c r="S301" s="93">
        <v>15000</v>
      </c>
      <c r="T301" s="93">
        <v>13575</v>
      </c>
      <c r="U301" s="93"/>
      <c r="V301" s="83">
        <f t="shared" si="269"/>
        <v>100</v>
      </c>
      <c r="W301" s="93">
        <v>15000</v>
      </c>
      <c r="X301" s="93">
        <v>15000</v>
      </c>
      <c r="Y301" s="93">
        <v>15000</v>
      </c>
      <c r="Z301" s="93">
        <v>20000</v>
      </c>
      <c r="AA301" s="93">
        <v>15000</v>
      </c>
      <c r="AB301" s="93">
        <v>15498.58</v>
      </c>
      <c r="AC301" s="93">
        <v>15000</v>
      </c>
      <c r="AD301" s="93">
        <v>30000</v>
      </c>
      <c r="AE301" s="93"/>
      <c r="AF301" s="93"/>
      <c r="AG301" s="96">
        <f>SUM(AD301+AE301-AF301)</f>
        <v>30000</v>
      </c>
      <c r="AH301" s="93">
        <v>13498.65</v>
      </c>
      <c r="AI301" s="93">
        <v>30000</v>
      </c>
      <c r="AJ301" s="15">
        <v>12998.7</v>
      </c>
      <c r="AK301" s="93">
        <v>30000</v>
      </c>
      <c r="AL301" s="93"/>
      <c r="AM301" s="93"/>
      <c r="AN301" s="15">
        <f t="shared" si="389"/>
        <v>30000</v>
      </c>
      <c r="AO301" s="83">
        <f t="shared" si="439"/>
        <v>3981.6842524387812</v>
      </c>
      <c r="AP301" s="15">
        <v>15000</v>
      </c>
      <c r="AQ301" s="15"/>
      <c r="AR301" s="83">
        <f t="shared" si="440"/>
        <v>1990.8421262193906</v>
      </c>
      <c r="AS301" s="83"/>
      <c r="AT301" s="83"/>
      <c r="AU301" s="83"/>
      <c r="AV301" s="83"/>
      <c r="AW301" s="83">
        <f t="shared" si="431"/>
        <v>1990.8421262193906</v>
      </c>
      <c r="AX301" s="15">
        <v>1990.84</v>
      </c>
      <c r="AY301" s="15"/>
      <c r="AZ301" s="15"/>
      <c r="BA301" s="15"/>
      <c r="BB301" s="15"/>
      <c r="BC301" s="15"/>
      <c r="BD301" s="15">
        <f t="shared" si="446"/>
        <v>1990.84</v>
      </c>
      <c r="BE301" s="15">
        <f t="shared" si="448"/>
        <v>2.1262193906750326E-3</v>
      </c>
      <c r="BF301" s="15">
        <f t="shared" si="453"/>
        <v>-1990.84</v>
      </c>
      <c r="BG301" s="15"/>
      <c r="BH301" s="15">
        <v>2000</v>
      </c>
      <c r="BI301" s="15"/>
      <c r="BJ301" s="15"/>
      <c r="BK301" s="15"/>
      <c r="BL301" s="15">
        <v>1964</v>
      </c>
      <c r="BM301" s="15"/>
      <c r="BN301" s="133">
        <f t="shared" si="390"/>
        <v>3964</v>
      </c>
    </row>
    <row r="302" spans="1:67" hidden="1" x14ac:dyDescent="0.2">
      <c r="A302" s="160" t="s">
        <v>228</v>
      </c>
      <c r="B302" s="168"/>
      <c r="C302" s="81"/>
      <c r="D302" s="81"/>
      <c r="E302" s="81"/>
      <c r="F302" s="81"/>
      <c r="G302" s="81"/>
      <c r="H302" s="81"/>
      <c r="I302" s="92" t="s">
        <v>226</v>
      </c>
      <c r="J302" s="90"/>
      <c r="K302" s="81"/>
      <c r="L302" s="81"/>
      <c r="M302" s="81"/>
      <c r="N302" s="81"/>
      <c r="O302" s="81"/>
      <c r="P302" s="100">
        <f t="shared" ref="P302:V304" si="464">SUM(P303)</f>
        <v>400000</v>
      </c>
      <c r="Q302" s="100">
        <f t="shared" si="464"/>
        <v>400000</v>
      </c>
      <c r="R302" s="100">
        <f t="shared" si="464"/>
        <v>2120.34</v>
      </c>
      <c r="S302" s="100">
        <f t="shared" si="464"/>
        <v>0</v>
      </c>
      <c r="T302" s="100">
        <f t="shared" si="464"/>
        <v>0</v>
      </c>
      <c r="U302" s="100">
        <f t="shared" si="464"/>
        <v>0</v>
      </c>
      <c r="V302" s="100">
        <f t="shared" si="464"/>
        <v>0</v>
      </c>
      <c r="W302" s="100"/>
      <c r="X302" s="93"/>
      <c r="Y302" s="93"/>
      <c r="Z302" s="93"/>
      <c r="AA302" s="93">
        <v>0</v>
      </c>
      <c r="AB302" s="93"/>
      <c r="AC302" s="93">
        <v>0</v>
      </c>
      <c r="AD302" s="93"/>
      <c r="AE302" s="93"/>
      <c r="AF302" s="93"/>
      <c r="AG302" s="96">
        <f t="shared" ref="AG302:AG307" si="465">SUM(AC302+AE302-AF302)</f>
        <v>0</v>
      </c>
      <c r="AH302" s="93"/>
      <c r="AI302" s="93"/>
      <c r="AJ302" s="15"/>
      <c r="AK302" s="93"/>
      <c r="AL302" s="93"/>
      <c r="AM302" s="93"/>
      <c r="AN302" s="15">
        <f t="shared" si="389"/>
        <v>0</v>
      </c>
      <c r="AO302" s="83">
        <f t="shared" si="439"/>
        <v>0</v>
      </c>
      <c r="AP302" s="15"/>
      <c r="AQ302" s="15"/>
      <c r="AR302" s="83">
        <f t="shared" si="440"/>
        <v>0</v>
      </c>
      <c r="AS302" s="83"/>
      <c r="AT302" s="83"/>
      <c r="AU302" s="83"/>
      <c r="AV302" s="83"/>
      <c r="AW302" s="83">
        <f t="shared" si="431"/>
        <v>0</v>
      </c>
      <c r="AX302" s="15"/>
      <c r="AY302" s="15"/>
      <c r="AZ302" s="15"/>
      <c r="BA302" s="15"/>
      <c r="BB302" s="15"/>
      <c r="BC302" s="15"/>
      <c r="BD302" s="15">
        <f t="shared" si="446"/>
        <v>0</v>
      </c>
      <c r="BE302" s="15">
        <f t="shared" si="448"/>
        <v>0</v>
      </c>
      <c r="BF302" s="15">
        <f t="shared" si="453"/>
        <v>0</v>
      </c>
      <c r="BG302" s="15"/>
      <c r="BH302" s="15"/>
      <c r="BI302" s="15"/>
      <c r="BJ302" s="15"/>
      <c r="BK302" s="15"/>
      <c r="BL302" s="15"/>
      <c r="BM302" s="15"/>
      <c r="BN302" s="133">
        <f t="shared" si="390"/>
        <v>0</v>
      </c>
    </row>
    <row r="303" spans="1:67" hidden="1" x14ac:dyDescent="0.2">
      <c r="A303" s="160"/>
      <c r="B303" s="168"/>
      <c r="C303" s="81"/>
      <c r="D303" s="81"/>
      <c r="E303" s="81"/>
      <c r="F303" s="81"/>
      <c r="G303" s="81"/>
      <c r="H303" s="81"/>
      <c r="I303" s="92" t="s">
        <v>227</v>
      </c>
      <c r="J303" s="90"/>
      <c r="K303" s="81"/>
      <c r="L303" s="81"/>
      <c r="M303" s="81"/>
      <c r="N303" s="81"/>
      <c r="O303" s="81"/>
      <c r="P303" s="100">
        <f t="shared" si="464"/>
        <v>400000</v>
      </c>
      <c r="Q303" s="100">
        <f t="shared" si="464"/>
        <v>400000</v>
      </c>
      <c r="R303" s="100">
        <f t="shared" si="464"/>
        <v>2120.34</v>
      </c>
      <c r="S303" s="100">
        <f t="shared" si="464"/>
        <v>0</v>
      </c>
      <c r="T303" s="100">
        <f t="shared" si="464"/>
        <v>0</v>
      </c>
      <c r="U303" s="100">
        <f t="shared" si="464"/>
        <v>0</v>
      </c>
      <c r="V303" s="100">
        <f t="shared" si="464"/>
        <v>0</v>
      </c>
      <c r="W303" s="100"/>
      <c r="X303" s="93"/>
      <c r="Y303" s="93"/>
      <c r="Z303" s="93"/>
      <c r="AA303" s="93">
        <v>0</v>
      </c>
      <c r="AB303" s="93"/>
      <c r="AC303" s="93">
        <v>0</v>
      </c>
      <c r="AD303" s="93"/>
      <c r="AE303" s="93"/>
      <c r="AF303" s="93"/>
      <c r="AG303" s="96">
        <f t="shared" si="465"/>
        <v>0</v>
      </c>
      <c r="AH303" s="93"/>
      <c r="AI303" s="93"/>
      <c r="AJ303" s="15"/>
      <c r="AK303" s="93"/>
      <c r="AL303" s="93"/>
      <c r="AM303" s="93"/>
      <c r="AN303" s="15">
        <f t="shared" si="389"/>
        <v>0</v>
      </c>
      <c r="AO303" s="83">
        <f t="shared" si="439"/>
        <v>0</v>
      </c>
      <c r="AP303" s="15"/>
      <c r="AQ303" s="15"/>
      <c r="AR303" s="83">
        <f t="shared" si="440"/>
        <v>0</v>
      </c>
      <c r="AS303" s="83"/>
      <c r="AT303" s="83"/>
      <c r="AU303" s="83"/>
      <c r="AV303" s="83"/>
      <c r="AW303" s="83">
        <f t="shared" si="431"/>
        <v>0</v>
      </c>
      <c r="AX303" s="15"/>
      <c r="AY303" s="15"/>
      <c r="AZ303" s="15"/>
      <c r="BA303" s="15"/>
      <c r="BB303" s="15"/>
      <c r="BC303" s="15"/>
      <c r="BD303" s="15">
        <f t="shared" si="446"/>
        <v>0</v>
      </c>
      <c r="BE303" s="15">
        <f t="shared" si="448"/>
        <v>0</v>
      </c>
      <c r="BF303" s="15">
        <f t="shared" si="453"/>
        <v>0</v>
      </c>
      <c r="BG303" s="15"/>
      <c r="BH303" s="15"/>
      <c r="BI303" s="15"/>
      <c r="BJ303" s="15"/>
      <c r="BK303" s="15"/>
      <c r="BL303" s="15"/>
      <c r="BM303" s="15"/>
      <c r="BN303" s="133">
        <f t="shared" si="390"/>
        <v>0</v>
      </c>
    </row>
    <row r="304" spans="1:67" hidden="1" x14ac:dyDescent="0.2">
      <c r="A304" s="162"/>
      <c r="B304" s="170"/>
      <c r="C304" s="94"/>
      <c r="D304" s="94"/>
      <c r="E304" s="94"/>
      <c r="F304" s="94"/>
      <c r="G304" s="94"/>
      <c r="H304" s="94"/>
      <c r="I304" s="82">
        <v>3</v>
      </c>
      <c r="J304" s="38" t="s">
        <v>8</v>
      </c>
      <c r="K304" s="83"/>
      <c r="L304" s="83"/>
      <c r="M304" s="83"/>
      <c r="N304" s="83"/>
      <c r="O304" s="83"/>
      <c r="P304" s="83">
        <f t="shared" si="464"/>
        <v>400000</v>
      </c>
      <c r="Q304" s="83">
        <f t="shared" si="464"/>
        <v>400000</v>
      </c>
      <c r="R304" s="83">
        <f t="shared" si="464"/>
        <v>2120.34</v>
      </c>
      <c r="S304" s="83">
        <f t="shared" si="464"/>
        <v>0</v>
      </c>
      <c r="T304" s="83">
        <f t="shared" si="464"/>
        <v>0</v>
      </c>
      <c r="U304" s="83">
        <f t="shared" si="464"/>
        <v>0</v>
      </c>
      <c r="V304" s="83">
        <f t="shared" si="269"/>
        <v>0</v>
      </c>
      <c r="W304" s="83"/>
      <c r="X304" s="83"/>
      <c r="Y304" s="83"/>
      <c r="Z304" s="83"/>
      <c r="AA304" s="83">
        <v>0</v>
      </c>
      <c r="AB304" s="83"/>
      <c r="AC304" s="83">
        <v>0</v>
      </c>
      <c r="AD304" s="83"/>
      <c r="AE304" s="83"/>
      <c r="AF304" s="83"/>
      <c r="AG304" s="96">
        <f t="shared" si="465"/>
        <v>0</v>
      </c>
      <c r="AH304" s="93"/>
      <c r="AI304" s="93"/>
      <c r="AJ304" s="15"/>
      <c r="AK304" s="93"/>
      <c r="AL304" s="93"/>
      <c r="AM304" s="93"/>
      <c r="AN304" s="15">
        <f t="shared" si="389"/>
        <v>0</v>
      </c>
      <c r="AO304" s="83">
        <f t="shared" si="439"/>
        <v>0</v>
      </c>
      <c r="AP304" s="15"/>
      <c r="AQ304" s="15"/>
      <c r="AR304" s="83">
        <f t="shared" si="440"/>
        <v>0</v>
      </c>
      <c r="AS304" s="83"/>
      <c r="AT304" s="83"/>
      <c r="AU304" s="83"/>
      <c r="AV304" s="83"/>
      <c r="AW304" s="83">
        <f t="shared" si="431"/>
        <v>0</v>
      </c>
      <c r="AX304" s="15"/>
      <c r="AY304" s="15"/>
      <c r="AZ304" s="15"/>
      <c r="BA304" s="15"/>
      <c r="BB304" s="15"/>
      <c r="BC304" s="15"/>
      <c r="BD304" s="15">
        <f t="shared" si="446"/>
        <v>0</v>
      </c>
      <c r="BE304" s="15">
        <f t="shared" si="448"/>
        <v>0</v>
      </c>
      <c r="BF304" s="15">
        <f t="shared" si="453"/>
        <v>0</v>
      </c>
      <c r="BG304" s="15"/>
      <c r="BH304" s="15"/>
      <c r="BI304" s="15"/>
      <c r="BJ304" s="15"/>
      <c r="BK304" s="15"/>
      <c r="BL304" s="15"/>
      <c r="BM304" s="15"/>
      <c r="BN304" s="133">
        <f t="shared" si="390"/>
        <v>0</v>
      </c>
    </row>
    <row r="305" spans="1:67" hidden="1" x14ac:dyDescent="0.2">
      <c r="A305" s="162"/>
      <c r="B305" s="170"/>
      <c r="C305" s="94"/>
      <c r="D305" s="94"/>
      <c r="E305" s="94"/>
      <c r="F305" s="94"/>
      <c r="G305" s="94"/>
      <c r="H305" s="94"/>
      <c r="I305" s="82">
        <v>38</v>
      </c>
      <c r="J305" s="38" t="s">
        <v>18</v>
      </c>
      <c r="K305" s="83"/>
      <c r="L305" s="83"/>
      <c r="M305" s="83"/>
      <c r="N305" s="83"/>
      <c r="O305" s="83"/>
      <c r="P305" s="83">
        <f>SUM(P307)</f>
        <v>400000</v>
      </c>
      <c r="Q305" s="83">
        <f>SUM(Q307)</f>
        <v>400000</v>
      </c>
      <c r="R305" s="83">
        <f>SUM(R307)</f>
        <v>2120.34</v>
      </c>
      <c r="S305" s="83">
        <f>SUM(S307)</f>
        <v>0</v>
      </c>
      <c r="T305" s="83">
        <f>SUM(T307)</f>
        <v>0</v>
      </c>
      <c r="U305" s="83">
        <v>0</v>
      </c>
      <c r="V305" s="83">
        <f t="shared" si="269"/>
        <v>0</v>
      </c>
      <c r="W305" s="83"/>
      <c r="X305" s="83"/>
      <c r="Y305" s="83"/>
      <c r="Z305" s="83"/>
      <c r="AA305" s="83">
        <v>0</v>
      </c>
      <c r="AB305" s="83"/>
      <c r="AC305" s="83">
        <v>0</v>
      </c>
      <c r="AD305" s="83"/>
      <c r="AE305" s="83"/>
      <c r="AF305" s="83"/>
      <c r="AG305" s="96">
        <f t="shared" si="465"/>
        <v>0</v>
      </c>
      <c r="AH305" s="93"/>
      <c r="AI305" s="93"/>
      <c r="AJ305" s="15"/>
      <c r="AK305" s="93"/>
      <c r="AL305" s="93"/>
      <c r="AM305" s="93"/>
      <c r="AN305" s="15">
        <f t="shared" si="389"/>
        <v>0</v>
      </c>
      <c r="AO305" s="83">
        <f t="shared" si="439"/>
        <v>0</v>
      </c>
      <c r="AP305" s="15"/>
      <c r="AQ305" s="15"/>
      <c r="AR305" s="83">
        <f t="shared" si="440"/>
        <v>0</v>
      </c>
      <c r="AS305" s="83"/>
      <c r="AT305" s="83"/>
      <c r="AU305" s="83"/>
      <c r="AV305" s="83"/>
      <c r="AW305" s="83">
        <f t="shared" si="431"/>
        <v>0</v>
      </c>
      <c r="AX305" s="15"/>
      <c r="AY305" s="15"/>
      <c r="AZ305" s="15"/>
      <c r="BA305" s="15"/>
      <c r="BB305" s="15"/>
      <c r="BC305" s="15"/>
      <c r="BD305" s="15">
        <f t="shared" si="446"/>
        <v>0</v>
      </c>
      <c r="BE305" s="15">
        <f t="shared" si="448"/>
        <v>0</v>
      </c>
      <c r="BF305" s="15">
        <f t="shared" si="453"/>
        <v>0</v>
      </c>
      <c r="BG305" s="15"/>
      <c r="BH305" s="15"/>
      <c r="BI305" s="15"/>
      <c r="BJ305" s="15"/>
      <c r="BK305" s="15"/>
      <c r="BL305" s="15"/>
      <c r="BM305" s="15"/>
      <c r="BN305" s="133">
        <f t="shared" si="390"/>
        <v>0</v>
      </c>
    </row>
    <row r="306" spans="1:67" hidden="1" x14ac:dyDescent="0.2">
      <c r="A306" s="161"/>
      <c r="B306" s="168"/>
      <c r="C306" s="81"/>
      <c r="D306" s="81"/>
      <c r="E306" s="81"/>
      <c r="F306" s="81"/>
      <c r="G306" s="81"/>
      <c r="H306" s="81"/>
      <c r="I306" s="91">
        <v>382</v>
      </c>
      <c r="J306" s="92" t="s">
        <v>173</v>
      </c>
      <c r="K306" s="93"/>
      <c r="L306" s="93"/>
      <c r="M306" s="93"/>
      <c r="N306" s="93"/>
      <c r="O306" s="93"/>
      <c r="P306" s="93">
        <f>SUM(P307)</f>
        <v>400000</v>
      </c>
      <c r="Q306" s="93">
        <f>SUM(Q307)</f>
        <v>400000</v>
      </c>
      <c r="R306" s="93">
        <f>SUM(R307)</f>
        <v>2120.34</v>
      </c>
      <c r="S306" s="93">
        <f>SUM(S307)</f>
        <v>0</v>
      </c>
      <c r="T306" s="93">
        <f>SUM(T307)</f>
        <v>0</v>
      </c>
      <c r="U306" s="93"/>
      <c r="V306" s="83">
        <f t="shared" si="269"/>
        <v>0</v>
      </c>
      <c r="W306" s="93"/>
      <c r="X306" s="93"/>
      <c r="Y306" s="93"/>
      <c r="Z306" s="93"/>
      <c r="AA306" s="93">
        <v>0</v>
      </c>
      <c r="AB306" s="93"/>
      <c r="AC306" s="93">
        <v>0</v>
      </c>
      <c r="AD306" s="93"/>
      <c r="AE306" s="93"/>
      <c r="AF306" s="93"/>
      <c r="AG306" s="96">
        <f t="shared" si="465"/>
        <v>0</v>
      </c>
      <c r="AH306" s="93"/>
      <c r="AI306" s="93"/>
      <c r="AJ306" s="15"/>
      <c r="AK306" s="93"/>
      <c r="AL306" s="93"/>
      <c r="AM306" s="93"/>
      <c r="AN306" s="15">
        <f t="shared" si="389"/>
        <v>0</v>
      </c>
      <c r="AO306" s="83">
        <f t="shared" si="439"/>
        <v>0</v>
      </c>
      <c r="AP306" s="15"/>
      <c r="AQ306" s="15"/>
      <c r="AR306" s="83">
        <f t="shared" si="440"/>
        <v>0</v>
      </c>
      <c r="AS306" s="83"/>
      <c r="AT306" s="83"/>
      <c r="AU306" s="83"/>
      <c r="AV306" s="83"/>
      <c r="AW306" s="83">
        <f t="shared" si="431"/>
        <v>0</v>
      </c>
      <c r="AX306" s="15"/>
      <c r="AY306" s="15"/>
      <c r="AZ306" s="15"/>
      <c r="BA306" s="15"/>
      <c r="BB306" s="15"/>
      <c r="BC306" s="15"/>
      <c r="BD306" s="15">
        <f t="shared" si="446"/>
        <v>0</v>
      </c>
      <c r="BE306" s="15">
        <f t="shared" si="448"/>
        <v>0</v>
      </c>
      <c r="BF306" s="15">
        <f t="shared" si="453"/>
        <v>0</v>
      </c>
      <c r="BG306" s="15"/>
      <c r="BH306" s="15"/>
      <c r="BI306" s="15"/>
      <c r="BJ306" s="15"/>
      <c r="BK306" s="15"/>
      <c r="BL306" s="15"/>
      <c r="BM306" s="15"/>
      <c r="BN306" s="133">
        <f t="shared" si="390"/>
        <v>0</v>
      </c>
    </row>
    <row r="307" spans="1:67" hidden="1" x14ac:dyDescent="0.2">
      <c r="A307" s="161"/>
      <c r="B307" s="168"/>
      <c r="C307" s="81"/>
      <c r="D307" s="81"/>
      <c r="E307" s="81"/>
      <c r="F307" s="81"/>
      <c r="G307" s="81"/>
      <c r="H307" s="81"/>
      <c r="I307" s="91">
        <v>38221</v>
      </c>
      <c r="J307" s="92" t="s">
        <v>225</v>
      </c>
      <c r="K307" s="93"/>
      <c r="L307" s="93"/>
      <c r="M307" s="93"/>
      <c r="N307" s="93"/>
      <c r="O307" s="93"/>
      <c r="P307" s="93">
        <v>400000</v>
      </c>
      <c r="Q307" s="93">
        <v>400000</v>
      </c>
      <c r="R307" s="93">
        <v>2120.34</v>
      </c>
      <c r="S307" s="93"/>
      <c r="T307" s="93"/>
      <c r="U307" s="93"/>
      <c r="V307" s="83">
        <f t="shared" si="269"/>
        <v>0</v>
      </c>
      <c r="W307" s="93"/>
      <c r="X307" s="93"/>
      <c r="Y307" s="93"/>
      <c r="Z307" s="93"/>
      <c r="AA307" s="93">
        <v>0</v>
      </c>
      <c r="AB307" s="93"/>
      <c r="AC307" s="93">
        <v>0</v>
      </c>
      <c r="AD307" s="93"/>
      <c r="AE307" s="93"/>
      <c r="AF307" s="93"/>
      <c r="AG307" s="96">
        <f t="shared" si="465"/>
        <v>0</v>
      </c>
      <c r="AH307" s="93"/>
      <c r="AI307" s="93"/>
      <c r="AJ307" s="15"/>
      <c r="AK307" s="93"/>
      <c r="AL307" s="93"/>
      <c r="AM307" s="93"/>
      <c r="AN307" s="15">
        <f t="shared" si="389"/>
        <v>0</v>
      </c>
      <c r="AO307" s="83">
        <f t="shared" si="439"/>
        <v>0</v>
      </c>
      <c r="AP307" s="15"/>
      <c r="AQ307" s="15"/>
      <c r="AR307" s="83">
        <f t="shared" si="440"/>
        <v>0</v>
      </c>
      <c r="AS307" s="83"/>
      <c r="AT307" s="83"/>
      <c r="AU307" s="83"/>
      <c r="AV307" s="83"/>
      <c r="AW307" s="83">
        <f t="shared" si="431"/>
        <v>0</v>
      </c>
      <c r="AX307" s="15"/>
      <c r="AY307" s="15"/>
      <c r="AZ307" s="15"/>
      <c r="BA307" s="15"/>
      <c r="BB307" s="15"/>
      <c r="BC307" s="15"/>
      <c r="BD307" s="15">
        <f t="shared" si="446"/>
        <v>0</v>
      </c>
      <c r="BE307" s="15">
        <f t="shared" si="448"/>
        <v>0</v>
      </c>
      <c r="BF307" s="15">
        <f t="shared" si="453"/>
        <v>0</v>
      </c>
      <c r="BG307" s="15"/>
      <c r="BH307" s="15"/>
      <c r="BI307" s="15"/>
      <c r="BJ307" s="15"/>
      <c r="BK307" s="15"/>
      <c r="BL307" s="15"/>
      <c r="BM307" s="15"/>
      <c r="BN307" s="133">
        <f t="shared" si="390"/>
        <v>0</v>
      </c>
    </row>
    <row r="308" spans="1:67" x14ac:dyDescent="0.2">
      <c r="A308" s="161" t="s">
        <v>389</v>
      </c>
      <c r="B308" s="168"/>
      <c r="C308" s="81"/>
      <c r="D308" s="81"/>
      <c r="E308" s="81"/>
      <c r="F308" s="81"/>
      <c r="G308" s="81"/>
      <c r="H308" s="81"/>
      <c r="I308" s="91" t="s">
        <v>25</v>
      </c>
      <c r="J308" s="92" t="s">
        <v>160</v>
      </c>
      <c r="K308" s="93">
        <f t="shared" ref="K308:AE311" si="466">SUM(K309)</f>
        <v>10000</v>
      </c>
      <c r="L308" s="93">
        <f t="shared" si="466"/>
        <v>20000</v>
      </c>
      <c r="M308" s="93">
        <f t="shared" si="466"/>
        <v>20000</v>
      </c>
      <c r="N308" s="93">
        <f t="shared" si="466"/>
        <v>3000</v>
      </c>
      <c r="O308" s="93">
        <f t="shared" si="466"/>
        <v>3000</v>
      </c>
      <c r="P308" s="93">
        <f t="shared" si="466"/>
        <v>3000</v>
      </c>
      <c r="Q308" s="93">
        <f t="shared" si="466"/>
        <v>3000</v>
      </c>
      <c r="R308" s="93">
        <f t="shared" si="466"/>
        <v>0</v>
      </c>
      <c r="S308" s="93">
        <f t="shared" si="466"/>
        <v>3000</v>
      </c>
      <c r="T308" s="93">
        <f t="shared" si="466"/>
        <v>0</v>
      </c>
      <c r="U308" s="93">
        <f t="shared" si="466"/>
        <v>0</v>
      </c>
      <c r="V308" s="93">
        <f t="shared" si="466"/>
        <v>100</v>
      </c>
      <c r="W308" s="93">
        <f t="shared" si="466"/>
        <v>3000</v>
      </c>
      <c r="X308" s="93">
        <f t="shared" si="466"/>
        <v>3000</v>
      </c>
      <c r="Y308" s="93">
        <f t="shared" si="466"/>
        <v>3000</v>
      </c>
      <c r="Z308" s="93">
        <f t="shared" si="466"/>
        <v>3000</v>
      </c>
      <c r="AA308" s="93">
        <f t="shared" si="466"/>
        <v>22000</v>
      </c>
      <c r="AB308" s="93">
        <f t="shared" si="466"/>
        <v>0</v>
      </c>
      <c r="AC308" s="93">
        <f t="shared" si="466"/>
        <v>22000</v>
      </c>
      <c r="AD308" s="93">
        <f t="shared" si="466"/>
        <v>22000</v>
      </c>
      <c r="AE308" s="93">
        <f t="shared" si="466"/>
        <v>0</v>
      </c>
      <c r="AF308" s="93">
        <f t="shared" ref="AF308:AQ311" si="467">SUM(AF309)</f>
        <v>0</v>
      </c>
      <c r="AG308" s="93">
        <f t="shared" si="467"/>
        <v>22000</v>
      </c>
      <c r="AH308" s="93">
        <f t="shared" si="467"/>
        <v>10836.89</v>
      </c>
      <c r="AI308" s="93">
        <f t="shared" si="467"/>
        <v>10000</v>
      </c>
      <c r="AJ308" s="93">
        <f t="shared" si="467"/>
        <v>10000</v>
      </c>
      <c r="AK308" s="93">
        <f t="shared" si="467"/>
        <v>10000</v>
      </c>
      <c r="AL308" s="93">
        <f t="shared" si="467"/>
        <v>0</v>
      </c>
      <c r="AM308" s="93">
        <f>SUM(AM309)</f>
        <v>0</v>
      </c>
      <c r="AN308" s="93">
        <f t="shared" ref="AN308:AQ308" si="468">SUM(AN309)</f>
        <v>10000</v>
      </c>
      <c r="AO308" s="83">
        <f t="shared" si="439"/>
        <v>1327.2280841462605</v>
      </c>
      <c r="AP308" s="93">
        <f t="shared" si="468"/>
        <v>10000</v>
      </c>
      <c r="AQ308" s="93">
        <f t="shared" si="468"/>
        <v>0</v>
      </c>
      <c r="AR308" s="83">
        <f t="shared" si="440"/>
        <v>1327.2280841462605</v>
      </c>
      <c r="AS308" s="83"/>
      <c r="AT308" s="83">
        <f t="shared" ref="AT308:AV308" si="469">SUM(AT309)</f>
        <v>0</v>
      </c>
      <c r="AU308" s="83">
        <f t="shared" si="469"/>
        <v>0</v>
      </c>
      <c r="AV308" s="83">
        <f t="shared" si="469"/>
        <v>0</v>
      </c>
      <c r="AW308" s="83">
        <f t="shared" si="431"/>
        <v>1327.2280841462605</v>
      </c>
      <c r="AX308" s="15"/>
      <c r="AY308" s="15"/>
      <c r="AZ308" s="15"/>
      <c r="BA308" s="15"/>
      <c r="BB308" s="15"/>
      <c r="BC308" s="15"/>
      <c r="BD308" s="15">
        <f t="shared" si="446"/>
        <v>0</v>
      </c>
      <c r="BE308" s="15">
        <f t="shared" si="448"/>
        <v>1327.2280841462605</v>
      </c>
      <c r="BF308" s="15">
        <f t="shared" si="453"/>
        <v>0</v>
      </c>
      <c r="BG308" s="15">
        <f>SUM(BG311)</f>
        <v>1327.23</v>
      </c>
      <c r="BH308" s="15">
        <f>SUM(BH311)</f>
        <v>1300</v>
      </c>
      <c r="BI308" s="15">
        <f t="shared" ref="BI308:BN308" si="470">SUM(BI311)</f>
        <v>0</v>
      </c>
      <c r="BJ308" s="15">
        <f t="shared" si="470"/>
        <v>0</v>
      </c>
      <c r="BK308" s="15">
        <f t="shared" si="470"/>
        <v>0</v>
      </c>
      <c r="BL308" s="15">
        <f t="shared" si="470"/>
        <v>1300</v>
      </c>
      <c r="BM308" s="15">
        <f t="shared" si="470"/>
        <v>0</v>
      </c>
      <c r="BN308" s="15">
        <f t="shared" si="470"/>
        <v>2600</v>
      </c>
    </row>
    <row r="309" spans="1:67" x14ac:dyDescent="0.2">
      <c r="A309" s="161"/>
      <c r="B309" s="168"/>
      <c r="C309" s="81"/>
      <c r="D309" s="81"/>
      <c r="E309" s="81"/>
      <c r="F309" s="81"/>
      <c r="G309" s="81"/>
      <c r="H309" s="81"/>
      <c r="I309" s="91" t="s">
        <v>155</v>
      </c>
      <c r="J309" s="92"/>
      <c r="K309" s="93">
        <f t="shared" ref="K309:AQ309" si="471">SUM(K311)</f>
        <v>10000</v>
      </c>
      <c r="L309" s="93">
        <f t="shared" si="471"/>
        <v>20000</v>
      </c>
      <c r="M309" s="93">
        <f t="shared" si="471"/>
        <v>20000</v>
      </c>
      <c r="N309" s="93">
        <f t="shared" si="471"/>
        <v>3000</v>
      </c>
      <c r="O309" s="93">
        <f t="shared" si="471"/>
        <v>3000</v>
      </c>
      <c r="P309" s="93">
        <f t="shared" si="471"/>
        <v>3000</v>
      </c>
      <c r="Q309" s="93">
        <f t="shared" si="471"/>
        <v>3000</v>
      </c>
      <c r="R309" s="93">
        <f t="shared" si="471"/>
        <v>0</v>
      </c>
      <c r="S309" s="93">
        <f t="shared" si="471"/>
        <v>3000</v>
      </c>
      <c r="T309" s="93">
        <f t="shared" si="471"/>
        <v>0</v>
      </c>
      <c r="U309" s="93">
        <f t="shared" si="471"/>
        <v>0</v>
      </c>
      <c r="V309" s="93">
        <f t="shared" si="471"/>
        <v>100</v>
      </c>
      <c r="W309" s="93">
        <f t="shared" si="471"/>
        <v>3000</v>
      </c>
      <c r="X309" s="93">
        <f t="shared" si="471"/>
        <v>3000</v>
      </c>
      <c r="Y309" s="93">
        <f t="shared" si="471"/>
        <v>3000</v>
      </c>
      <c r="Z309" s="93">
        <f t="shared" si="471"/>
        <v>3000</v>
      </c>
      <c r="AA309" s="93">
        <f t="shared" si="471"/>
        <v>22000</v>
      </c>
      <c r="AB309" s="93">
        <f t="shared" si="471"/>
        <v>0</v>
      </c>
      <c r="AC309" s="93">
        <f t="shared" si="471"/>
        <v>22000</v>
      </c>
      <c r="AD309" s="93">
        <f t="shared" si="471"/>
        <v>22000</v>
      </c>
      <c r="AE309" s="93">
        <f t="shared" si="471"/>
        <v>0</v>
      </c>
      <c r="AF309" s="93">
        <f t="shared" si="471"/>
        <v>0</v>
      </c>
      <c r="AG309" s="93">
        <f t="shared" si="471"/>
        <v>22000</v>
      </c>
      <c r="AH309" s="93">
        <f t="shared" si="471"/>
        <v>10836.89</v>
      </c>
      <c r="AI309" s="93">
        <f t="shared" si="471"/>
        <v>10000</v>
      </c>
      <c r="AJ309" s="93">
        <f t="shared" si="471"/>
        <v>10000</v>
      </c>
      <c r="AK309" s="93">
        <f t="shared" si="471"/>
        <v>10000</v>
      </c>
      <c r="AL309" s="93">
        <f t="shared" si="471"/>
        <v>0</v>
      </c>
      <c r="AM309" s="93">
        <f t="shared" si="471"/>
        <v>0</v>
      </c>
      <c r="AN309" s="93">
        <f t="shared" si="471"/>
        <v>10000</v>
      </c>
      <c r="AO309" s="83">
        <f t="shared" si="439"/>
        <v>1327.2280841462605</v>
      </c>
      <c r="AP309" s="93">
        <f t="shared" si="471"/>
        <v>10000</v>
      </c>
      <c r="AQ309" s="93">
        <f t="shared" si="471"/>
        <v>0</v>
      </c>
      <c r="AR309" s="83">
        <f t="shared" si="440"/>
        <v>1327.2280841462605</v>
      </c>
      <c r="AS309" s="83"/>
      <c r="AT309" s="83">
        <f t="shared" ref="AT309" si="472">SUM(AT311)</f>
        <v>0</v>
      </c>
      <c r="AU309" s="83">
        <f t="shared" ref="AU309:AV309" si="473">SUM(AU311)</f>
        <v>0</v>
      </c>
      <c r="AV309" s="83">
        <f t="shared" si="473"/>
        <v>0</v>
      </c>
      <c r="AW309" s="83">
        <f t="shared" si="431"/>
        <v>1327.2280841462605</v>
      </c>
      <c r="AX309" s="15"/>
      <c r="AY309" s="15"/>
      <c r="AZ309" s="15"/>
      <c r="BA309" s="15"/>
      <c r="BB309" s="15"/>
      <c r="BC309" s="15"/>
      <c r="BD309" s="15">
        <f t="shared" si="446"/>
        <v>0</v>
      </c>
      <c r="BE309" s="15">
        <f t="shared" si="448"/>
        <v>1327.2280841462605</v>
      </c>
      <c r="BF309" s="15">
        <f t="shared" si="453"/>
        <v>0</v>
      </c>
      <c r="BG309" s="15"/>
      <c r="BH309" s="15">
        <f>SUM(BH310)</f>
        <v>1300</v>
      </c>
      <c r="BI309" s="15">
        <f t="shared" ref="BI309:BN309" si="474">SUM(BI310)</f>
        <v>1300</v>
      </c>
      <c r="BJ309" s="15">
        <f t="shared" si="474"/>
        <v>1300</v>
      </c>
      <c r="BK309" s="15">
        <f t="shared" si="474"/>
        <v>1300</v>
      </c>
      <c r="BL309" s="15">
        <v>1300</v>
      </c>
      <c r="BM309" s="15">
        <f t="shared" si="474"/>
        <v>0</v>
      </c>
      <c r="BN309" s="15">
        <f t="shared" si="474"/>
        <v>1300</v>
      </c>
    </row>
    <row r="310" spans="1:67" x14ac:dyDescent="0.2">
      <c r="A310" s="161"/>
      <c r="B310" s="168" t="s">
        <v>434</v>
      </c>
      <c r="C310" s="81"/>
      <c r="D310" s="81"/>
      <c r="E310" s="81"/>
      <c r="F310" s="81"/>
      <c r="G310" s="81"/>
      <c r="H310" s="81"/>
      <c r="I310" s="91" t="s">
        <v>435</v>
      </c>
      <c r="J310" s="92" t="s">
        <v>38</v>
      </c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83">
        <f t="shared" si="439"/>
        <v>0</v>
      </c>
      <c r="AP310" s="93">
        <v>10000</v>
      </c>
      <c r="AQ310" s="93"/>
      <c r="AR310" s="83">
        <f t="shared" si="440"/>
        <v>1327.2280841462605</v>
      </c>
      <c r="AS310" s="83"/>
      <c r="AT310" s="83">
        <v>10000</v>
      </c>
      <c r="AU310" s="83"/>
      <c r="AV310" s="83"/>
      <c r="AW310" s="83">
        <f t="shared" si="431"/>
        <v>1327.2280841462605</v>
      </c>
      <c r="AX310" s="15"/>
      <c r="AY310" s="15"/>
      <c r="AZ310" s="15"/>
      <c r="BA310" s="15"/>
      <c r="BB310" s="15"/>
      <c r="BC310" s="15"/>
      <c r="BD310" s="15">
        <f t="shared" si="446"/>
        <v>0</v>
      </c>
      <c r="BE310" s="15">
        <f t="shared" si="448"/>
        <v>1327.2280841462605</v>
      </c>
      <c r="BF310" s="15">
        <f t="shared" si="453"/>
        <v>0</v>
      </c>
      <c r="BG310" s="15"/>
      <c r="BH310" s="15">
        <v>1300</v>
      </c>
      <c r="BI310" s="15">
        <v>1300</v>
      </c>
      <c r="BJ310" s="15">
        <v>1300</v>
      </c>
      <c r="BK310" s="15">
        <v>1300</v>
      </c>
      <c r="BL310" s="15">
        <v>1300</v>
      </c>
      <c r="BM310" s="15">
        <v>0</v>
      </c>
      <c r="BN310" s="15">
        <v>1300</v>
      </c>
    </row>
    <row r="311" spans="1:67" x14ac:dyDescent="0.2">
      <c r="A311" s="162"/>
      <c r="B311" s="170"/>
      <c r="C311" s="94"/>
      <c r="D311" s="94"/>
      <c r="E311" s="94"/>
      <c r="F311" s="94"/>
      <c r="G311" s="94"/>
      <c r="H311" s="94"/>
      <c r="I311" s="82">
        <v>3</v>
      </c>
      <c r="J311" s="38" t="s">
        <v>8</v>
      </c>
      <c r="K311" s="83">
        <f t="shared" si="466"/>
        <v>10000</v>
      </c>
      <c r="L311" s="83">
        <f t="shared" si="466"/>
        <v>20000</v>
      </c>
      <c r="M311" s="83">
        <f t="shared" si="466"/>
        <v>20000</v>
      </c>
      <c r="N311" s="83">
        <f t="shared" si="466"/>
        <v>3000</v>
      </c>
      <c r="O311" s="83">
        <f t="shared" si="466"/>
        <v>3000</v>
      </c>
      <c r="P311" s="83">
        <f t="shared" si="466"/>
        <v>3000</v>
      </c>
      <c r="Q311" s="83">
        <f t="shared" si="466"/>
        <v>3000</v>
      </c>
      <c r="R311" s="83">
        <f t="shared" si="466"/>
        <v>0</v>
      </c>
      <c r="S311" s="83">
        <f t="shared" si="466"/>
        <v>3000</v>
      </c>
      <c r="T311" s="83">
        <f t="shared" si="466"/>
        <v>0</v>
      </c>
      <c r="U311" s="83">
        <f t="shared" si="466"/>
        <v>0</v>
      </c>
      <c r="V311" s="83">
        <f t="shared" si="466"/>
        <v>100</v>
      </c>
      <c r="W311" s="83">
        <f t="shared" si="466"/>
        <v>3000</v>
      </c>
      <c r="X311" s="83">
        <f t="shared" si="466"/>
        <v>3000</v>
      </c>
      <c r="Y311" s="83">
        <f t="shared" si="466"/>
        <v>3000</v>
      </c>
      <c r="Z311" s="83">
        <f t="shared" si="466"/>
        <v>3000</v>
      </c>
      <c r="AA311" s="83">
        <f t="shared" si="466"/>
        <v>22000</v>
      </c>
      <c r="AB311" s="83">
        <f t="shared" si="466"/>
        <v>0</v>
      </c>
      <c r="AC311" s="83">
        <f t="shared" si="466"/>
        <v>22000</v>
      </c>
      <c r="AD311" s="83">
        <f t="shared" si="466"/>
        <v>22000</v>
      </c>
      <c r="AE311" s="83">
        <f t="shared" si="466"/>
        <v>0</v>
      </c>
      <c r="AF311" s="83">
        <f t="shared" si="467"/>
        <v>0</v>
      </c>
      <c r="AG311" s="83">
        <f t="shared" si="467"/>
        <v>22000</v>
      </c>
      <c r="AH311" s="83">
        <f t="shared" si="467"/>
        <v>10836.89</v>
      </c>
      <c r="AI311" s="83">
        <f t="shared" si="467"/>
        <v>10000</v>
      </c>
      <c r="AJ311" s="83">
        <f t="shared" si="467"/>
        <v>10000</v>
      </c>
      <c r="AK311" s="83">
        <f t="shared" si="467"/>
        <v>10000</v>
      </c>
      <c r="AL311" s="83">
        <f t="shared" si="467"/>
        <v>0</v>
      </c>
      <c r="AM311" s="83">
        <f t="shared" si="467"/>
        <v>0</v>
      </c>
      <c r="AN311" s="83">
        <f t="shared" si="467"/>
        <v>10000</v>
      </c>
      <c r="AO311" s="83">
        <f t="shared" si="439"/>
        <v>1327.2280841462605</v>
      </c>
      <c r="AP311" s="83">
        <f t="shared" si="467"/>
        <v>10000</v>
      </c>
      <c r="AQ311" s="83">
        <f t="shared" si="467"/>
        <v>0</v>
      </c>
      <c r="AR311" s="83">
        <f t="shared" si="440"/>
        <v>1327.2280841462605</v>
      </c>
      <c r="AS311" s="83"/>
      <c r="AT311" s="83">
        <f t="shared" ref="AT311:AV311" si="475">SUM(AT312)</f>
        <v>0</v>
      </c>
      <c r="AU311" s="83">
        <f t="shared" si="475"/>
        <v>0</v>
      </c>
      <c r="AV311" s="83">
        <f t="shared" si="475"/>
        <v>0</v>
      </c>
      <c r="AW311" s="83">
        <f t="shared" si="431"/>
        <v>1327.2280841462605</v>
      </c>
      <c r="AX311" s="15"/>
      <c r="AY311" s="15"/>
      <c r="AZ311" s="15"/>
      <c r="BA311" s="15"/>
      <c r="BB311" s="15"/>
      <c r="BC311" s="15"/>
      <c r="BD311" s="15">
        <f t="shared" si="446"/>
        <v>0</v>
      </c>
      <c r="BE311" s="15">
        <f t="shared" si="448"/>
        <v>1327.2280841462605</v>
      </c>
      <c r="BF311" s="15">
        <f t="shared" si="453"/>
        <v>0</v>
      </c>
      <c r="BG311" s="15">
        <f t="shared" ref="BG311:BN313" si="476">SUM(BG312)</f>
        <v>1327.23</v>
      </c>
      <c r="BH311" s="15">
        <f t="shared" si="476"/>
        <v>1300</v>
      </c>
      <c r="BI311" s="15">
        <f t="shared" si="476"/>
        <v>0</v>
      </c>
      <c r="BJ311" s="15">
        <f t="shared" si="476"/>
        <v>0</v>
      </c>
      <c r="BK311" s="15">
        <f t="shared" si="476"/>
        <v>0</v>
      </c>
      <c r="BL311" s="15">
        <f t="shared" si="476"/>
        <v>1300</v>
      </c>
      <c r="BM311" s="15">
        <f t="shared" si="476"/>
        <v>0</v>
      </c>
      <c r="BN311" s="15">
        <f t="shared" si="476"/>
        <v>2600</v>
      </c>
    </row>
    <row r="312" spans="1:67" x14ac:dyDescent="0.2">
      <c r="A312" s="162"/>
      <c r="B312" s="169" t="s">
        <v>435</v>
      </c>
      <c r="C312" s="94"/>
      <c r="D312" s="94"/>
      <c r="E312" s="94"/>
      <c r="F312" s="94"/>
      <c r="G312" s="94"/>
      <c r="H312" s="94"/>
      <c r="I312" s="82">
        <v>38</v>
      </c>
      <c r="J312" s="38" t="s">
        <v>18</v>
      </c>
      <c r="K312" s="83">
        <f t="shared" ref="K312:AP312" si="477">SUM(K314)</f>
        <v>10000</v>
      </c>
      <c r="L312" s="83">
        <f t="shared" si="477"/>
        <v>20000</v>
      </c>
      <c r="M312" s="83">
        <f t="shared" si="477"/>
        <v>20000</v>
      </c>
      <c r="N312" s="83">
        <f t="shared" si="477"/>
        <v>3000</v>
      </c>
      <c r="O312" s="83">
        <f>SUM(O314)</f>
        <v>3000</v>
      </c>
      <c r="P312" s="83">
        <f t="shared" si="477"/>
        <v>3000</v>
      </c>
      <c r="Q312" s="83">
        <f>SUM(Q314)</f>
        <v>3000</v>
      </c>
      <c r="R312" s="83">
        <f t="shared" si="477"/>
        <v>0</v>
      </c>
      <c r="S312" s="83">
        <f t="shared" si="477"/>
        <v>3000</v>
      </c>
      <c r="T312" s="83">
        <f t="shared" si="477"/>
        <v>0</v>
      </c>
      <c r="U312" s="83">
        <f t="shared" si="477"/>
        <v>0</v>
      </c>
      <c r="V312" s="83">
        <f t="shared" si="477"/>
        <v>100</v>
      </c>
      <c r="W312" s="83">
        <f t="shared" si="477"/>
        <v>3000</v>
      </c>
      <c r="X312" s="83">
        <f t="shared" si="477"/>
        <v>3000</v>
      </c>
      <c r="Y312" s="83">
        <f t="shared" si="477"/>
        <v>3000</v>
      </c>
      <c r="Z312" s="83">
        <f t="shared" si="477"/>
        <v>3000</v>
      </c>
      <c r="AA312" s="83">
        <f t="shared" si="477"/>
        <v>22000</v>
      </c>
      <c r="AB312" s="83">
        <f t="shared" si="477"/>
        <v>0</v>
      </c>
      <c r="AC312" s="83">
        <f t="shared" si="477"/>
        <v>22000</v>
      </c>
      <c r="AD312" s="83">
        <f t="shared" si="477"/>
        <v>22000</v>
      </c>
      <c r="AE312" s="83">
        <f t="shared" si="477"/>
        <v>0</v>
      </c>
      <c r="AF312" s="83">
        <f t="shared" si="477"/>
        <v>0</v>
      </c>
      <c r="AG312" s="83">
        <f t="shared" si="477"/>
        <v>22000</v>
      </c>
      <c r="AH312" s="83">
        <f t="shared" si="477"/>
        <v>10836.89</v>
      </c>
      <c r="AI312" s="83">
        <f t="shared" si="477"/>
        <v>10000</v>
      </c>
      <c r="AJ312" s="83">
        <f t="shared" si="477"/>
        <v>10000</v>
      </c>
      <c r="AK312" s="83">
        <f t="shared" si="477"/>
        <v>10000</v>
      </c>
      <c r="AL312" s="83">
        <f t="shared" si="477"/>
        <v>0</v>
      </c>
      <c r="AM312" s="83">
        <f t="shared" si="477"/>
        <v>0</v>
      </c>
      <c r="AN312" s="83">
        <f t="shared" si="477"/>
        <v>10000</v>
      </c>
      <c r="AO312" s="83">
        <f t="shared" si="439"/>
        <v>1327.2280841462605</v>
      </c>
      <c r="AP312" s="83">
        <f t="shared" si="477"/>
        <v>10000</v>
      </c>
      <c r="AQ312" s="83"/>
      <c r="AR312" s="83">
        <f t="shared" si="440"/>
        <v>1327.2280841462605</v>
      </c>
      <c r="AS312" s="83"/>
      <c r="AT312" s="83">
        <f t="shared" ref="AT312" si="478">SUM(AT314)</f>
        <v>0</v>
      </c>
      <c r="AU312" s="83">
        <f t="shared" ref="AU312:AV312" si="479">SUM(AU314)</f>
        <v>0</v>
      </c>
      <c r="AV312" s="83">
        <f t="shared" si="479"/>
        <v>0</v>
      </c>
      <c r="AW312" s="83">
        <f t="shared" si="431"/>
        <v>1327.2280841462605</v>
      </c>
      <c r="AX312" s="15"/>
      <c r="AY312" s="15"/>
      <c r="AZ312" s="15"/>
      <c r="BA312" s="15"/>
      <c r="BB312" s="15"/>
      <c r="BC312" s="15"/>
      <c r="BD312" s="15">
        <f t="shared" si="446"/>
        <v>0</v>
      </c>
      <c r="BE312" s="15">
        <f t="shared" si="448"/>
        <v>1327.2280841462605</v>
      </c>
      <c r="BF312" s="15">
        <f t="shared" si="453"/>
        <v>0</v>
      </c>
      <c r="BG312" s="15">
        <f t="shared" si="476"/>
        <v>1327.23</v>
      </c>
      <c r="BH312" s="15">
        <f t="shared" si="476"/>
        <v>1300</v>
      </c>
      <c r="BI312" s="15">
        <f t="shared" si="476"/>
        <v>0</v>
      </c>
      <c r="BJ312" s="15">
        <f t="shared" si="476"/>
        <v>0</v>
      </c>
      <c r="BK312" s="15">
        <f t="shared" si="476"/>
        <v>0</v>
      </c>
      <c r="BL312" s="15">
        <f t="shared" si="476"/>
        <v>1300</v>
      </c>
      <c r="BM312" s="15">
        <f t="shared" si="476"/>
        <v>0</v>
      </c>
      <c r="BN312" s="15">
        <f t="shared" si="476"/>
        <v>2600</v>
      </c>
    </row>
    <row r="313" spans="1:67" x14ac:dyDescent="0.2">
      <c r="A313" s="161"/>
      <c r="B313" s="168"/>
      <c r="C313" s="81"/>
      <c r="D313" s="81"/>
      <c r="E313" s="81"/>
      <c r="F313" s="81"/>
      <c r="G313" s="81"/>
      <c r="H313" s="81"/>
      <c r="I313" s="91">
        <v>381</v>
      </c>
      <c r="J313" s="92" t="s">
        <v>104</v>
      </c>
      <c r="K313" s="93">
        <f t="shared" ref="K313:AP313" si="480">SUM(K314)</f>
        <v>10000</v>
      </c>
      <c r="L313" s="93">
        <f t="shared" si="480"/>
        <v>20000</v>
      </c>
      <c r="M313" s="93">
        <f t="shared" si="480"/>
        <v>20000</v>
      </c>
      <c r="N313" s="93">
        <f t="shared" si="480"/>
        <v>3000</v>
      </c>
      <c r="O313" s="93">
        <f t="shared" si="480"/>
        <v>3000</v>
      </c>
      <c r="P313" s="93">
        <f t="shared" si="480"/>
        <v>3000</v>
      </c>
      <c r="Q313" s="93">
        <f t="shared" si="480"/>
        <v>3000</v>
      </c>
      <c r="R313" s="93">
        <f t="shared" si="480"/>
        <v>0</v>
      </c>
      <c r="S313" s="93">
        <f t="shared" si="480"/>
        <v>3000</v>
      </c>
      <c r="T313" s="93">
        <f t="shared" si="480"/>
        <v>0</v>
      </c>
      <c r="U313" s="93">
        <f t="shared" si="480"/>
        <v>0</v>
      </c>
      <c r="V313" s="93">
        <f t="shared" si="480"/>
        <v>100</v>
      </c>
      <c r="W313" s="93">
        <f t="shared" si="480"/>
        <v>3000</v>
      </c>
      <c r="X313" s="93">
        <f t="shared" si="480"/>
        <v>3000</v>
      </c>
      <c r="Y313" s="93">
        <f t="shared" si="480"/>
        <v>3000</v>
      </c>
      <c r="Z313" s="93">
        <f t="shared" si="480"/>
        <v>3000</v>
      </c>
      <c r="AA313" s="93">
        <f t="shared" si="480"/>
        <v>22000</v>
      </c>
      <c r="AB313" s="93">
        <f t="shared" si="480"/>
        <v>0</v>
      </c>
      <c r="AC313" s="93">
        <f t="shared" si="480"/>
        <v>22000</v>
      </c>
      <c r="AD313" s="93">
        <f t="shared" si="480"/>
        <v>22000</v>
      </c>
      <c r="AE313" s="93">
        <f t="shared" si="480"/>
        <v>0</v>
      </c>
      <c r="AF313" s="93">
        <f t="shared" si="480"/>
        <v>0</v>
      </c>
      <c r="AG313" s="93">
        <f t="shared" si="480"/>
        <v>22000</v>
      </c>
      <c r="AH313" s="93">
        <f t="shared" si="480"/>
        <v>10836.89</v>
      </c>
      <c r="AI313" s="93">
        <f t="shared" si="480"/>
        <v>10000</v>
      </c>
      <c r="AJ313" s="93">
        <f t="shared" si="480"/>
        <v>10000</v>
      </c>
      <c r="AK313" s="93">
        <f t="shared" si="480"/>
        <v>10000</v>
      </c>
      <c r="AL313" s="93">
        <f t="shared" si="480"/>
        <v>0</v>
      </c>
      <c r="AM313" s="93">
        <f t="shared" si="480"/>
        <v>0</v>
      </c>
      <c r="AN313" s="93">
        <f t="shared" si="480"/>
        <v>10000</v>
      </c>
      <c r="AO313" s="83">
        <f t="shared" si="439"/>
        <v>1327.2280841462605</v>
      </c>
      <c r="AP313" s="93">
        <f t="shared" si="480"/>
        <v>10000</v>
      </c>
      <c r="AQ313" s="93"/>
      <c r="AR313" s="83">
        <f t="shared" si="440"/>
        <v>1327.2280841462605</v>
      </c>
      <c r="AS313" s="83"/>
      <c r="AT313" s="83">
        <f t="shared" ref="AT313:AV313" si="481">SUM(AT314)</f>
        <v>0</v>
      </c>
      <c r="AU313" s="83">
        <f t="shared" si="481"/>
        <v>0</v>
      </c>
      <c r="AV313" s="83">
        <f t="shared" si="481"/>
        <v>0</v>
      </c>
      <c r="AW313" s="83">
        <f t="shared" si="431"/>
        <v>1327.2280841462605</v>
      </c>
      <c r="AX313" s="15"/>
      <c r="AY313" s="15"/>
      <c r="AZ313" s="15"/>
      <c r="BA313" s="15"/>
      <c r="BB313" s="15"/>
      <c r="BC313" s="15"/>
      <c r="BD313" s="15">
        <f t="shared" si="446"/>
        <v>0</v>
      </c>
      <c r="BE313" s="15">
        <f t="shared" si="448"/>
        <v>1327.2280841462605</v>
      </c>
      <c r="BF313" s="15">
        <f t="shared" si="453"/>
        <v>0</v>
      </c>
      <c r="BG313" s="15">
        <f t="shared" si="476"/>
        <v>1327.23</v>
      </c>
      <c r="BH313" s="15">
        <f t="shared" si="476"/>
        <v>1300</v>
      </c>
      <c r="BI313" s="15">
        <f t="shared" si="476"/>
        <v>0</v>
      </c>
      <c r="BJ313" s="15">
        <f t="shared" si="476"/>
        <v>0</v>
      </c>
      <c r="BK313" s="15">
        <f t="shared" si="476"/>
        <v>0</v>
      </c>
      <c r="BL313" s="15">
        <f t="shared" si="476"/>
        <v>1300</v>
      </c>
      <c r="BM313" s="15">
        <f t="shared" si="476"/>
        <v>0</v>
      </c>
      <c r="BN313" s="15">
        <f t="shared" si="476"/>
        <v>2600</v>
      </c>
    </row>
    <row r="314" spans="1:67" x14ac:dyDescent="0.2">
      <c r="A314" s="161"/>
      <c r="B314" s="168"/>
      <c r="C314" s="81"/>
      <c r="D314" s="81"/>
      <c r="E314" s="81"/>
      <c r="F314" s="81"/>
      <c r="G314" s="81"/>
      <c r="H314" s="81"/>
      <c r="I314" s="91">
        <v>38111</v>
      </c>
      <c r="J314" s="92" t="s">
        <v>69</v>
      </c>
      <c r="K314" s="93">
        <v>10000</v>
      </c>
      <c r="L314" s="93">
        <v>20000</v>
      </c>
      <c r="M314" s="93">
        <v>20000</v>
      </c>
      <c r="N314" s="93">
        <v>3000</v>
      </c>
      <c r="O314" s="93">
        <v>3000</v>
      </c>
      <c r="P314" s="93">
        <v>3000</v>
      </c>
      <c r="Q314" s="93">
        <v>3000</v>
      </c>
      <c r="R314" s="93"/>
      <c r="S314" s="93">
        <v>3000</v>
      </c>
      <c r="T314" s="93"/>
      <c r="U314" s="93"/>
      <c r="V314" s="83">
        <f t="shared" si="269"/>
        <v>100</v>
      </c>
      <c r="W314" s="93">
        <v>3000</v>
      </c>
      <c r="X314" s="93">
        <v>3000</v>
      </c>
      <c r="Y314" s="93">
        <v>3000</v>
      </c>
      <c r="Z314" s="93">
        <v>3000</v>
      </c>
      <c r="AA314" s="93">
        <v>22000</v>
      </c>
      <c r="AB314" s="93"/>
      <c r="AC314" s="93">
        <v>22000</v>
      </c>
      <c r="AD314" s="93">
        <v>22000</v>
      </c>
      <c r="AE314" s="93"/>
      <c r="AF314" s="93"/>
      <c r="AG314" s="96">
        <f>SUM(AD314+AE314-AF314)</f>
        <v>22000</v>
      </c>
      <c r="AH314" s="93">
        <v>10836.89</v>
      </c>
      <c r="AI314" s="93">
        <v>10000</v>
      </c>
      <c r="AJ314" s="15">
        <v>10000</v>
      </c>
      <c r="AK314" s="93">
        <v>10000</v>
      </c>
      <c r="AL314" s="93"/>
      <c r="AM314" s="93"/>
      <c r="AN314" s="15">
        <f t="shared" si="389"/>
        <v>10000</v>
      </c>
      <c r="AO314" s="83">
        <f t="shared" si="439"/>
        <v>1327.2280841462605</v>
      </c>
      <c r="AP314" s="15">
        <v>10000</v>
      </c>
      <c r="AQ314" s="15"/>
      <c r="AR314" s="83">
        <f t="shared" si="440"/>
        <v>1327.2280841462605</v>
      </c>
      <c r="AS314" s="83"/>
      <c r="AT314" s="83"/>
      <c r="AU314" s="83"/>
      <c r="AV314" s="83"/>
      <c r="AW314" s="83">
        <f t="shared" si="431"/>
        <v>1327.2280841462605</v>
      </c>
      <c r="AX314" s="15">
        <v>1327.23</v>
      </c>
      <c r="AY314" s="15"/>
      <c r="AZ314" s="15"/>
      <c r="BA314" s="15"/>
      <c r="BB314" s="15"/>
      <c r="BC314" s="15"/>
      <c r="BD314" s="15">
        <f t="shared" si="446"/>
        <v>1327.23</v>
      </c>
      <c r="BE314" s="15">
        <f t="shared" si="448"/>
        <v>-1.9158537395469466E-3</v>
      </c>
      <c r="BF314" s="15">
        <f t="shared" si="453"/>
        <v>-1327.23</v>
      </c>
      <c r="BG314" s="15">
        <v>1327.23</v>
      </c>
      <c r="BH314" s="15">
        <v>1300</v>
      </c>
      <c r="BI314" s="15"/>
      <c r="BJ314" s="15"/>
      <c r="BK314" s="15"/>
      <c r="BL314" s="15">
        <v>1300</v>
      </c>
      <c r="BM314" s="15"/>
      <c r="BN314" s="133">
        <f t="shared" si="390"/>
        <v>2600</v>
      </c>
      <c r="BO314" s="5">
        <v>1300</v>
      </c>
    </row>
    <row r="315" spans="1:67" x14ac:dyDescent="0.2">
      <c r="A315" s="162" t="s">
        <v>161</v>
      </c>
      <c r="B315" s="171"/>
      <c r="C315" s="97"/>
      <c r="D315" s="97"/>
      <c r="E315" s="97"/>
      <c r="F315" s="97"/>
      <c r="G315" s="97"/>
      <c r="H315" s="97"/>
      <c r="I315" s="86" t="s">
        <v>162</v>
      </c>
      <c r="J315" s="87" t="s">
        <v>163</v>
      </c>
      <c r="K315" s="88" t="e">
        <f>SUM(#REF!+K316+K328+K335+K342+K349+#REF!)</f>
        <v>#REF!</v>
      </c>
      <c r="L315" s="88" t="e">
        <f>SUM(#REF!+L316+L328+L335+L342+L349+#REF!)</f>
        <v>#REF!</v>
      </c>
      <c r="M315" s="88" t="e">
        <f>SUM(#REF!+M316+M328+M335+M342+M349+#REF!)</f>
        <v>#REF!</v>
      </c>
      <c r="N315" s="88">
        <f t="shared" ref="N315:Z315" si="482">SUM(N316+N328+N335+N342+N349)</f>
        <v>54000</v>
      </c>
      <c r="O315" s="88">
        <f t="shared" si="482"/>
        <v>54000</v>
      </c>
      <c r="P315" s="88">
        <f t="shared" si="482"/>
        <v>95000</v>
      </c>
      <c r="Q315" s="88">
        <f t="shared" si="482"/>
        <v>95000</v>
      </c>
      <c r="R315" s="88">
        <f t="shared" si="482"/>
        <v>72200</v>
      </c>
      <c r="S315" s="88">
        <f t="shared" si="482"/>
        <v>110000</v>
      </c>
      <c r="T315" s="88">
        <f t="shared" si="482"/>
        <v>57200</v>
      </c>
      <c r="U315" s="88">
        <f t="shared" si="482"/>
        <v>0</v>
      </c>
      <c r="V315" s="88" t="e">
        <f t="shared" si="482"/>
        <v>#DIV/0!</v>
      </c>
      <c r="W315" s="88">
        <f t="shared" si="482"/>
        <v>135000</v>
      </c>
      <c r="X315" s="88">
        <f t="shared" si="482"/>
        <v>255000</v>
      </c>
      <c r="Y315" s="88">
        <f t="shared" si="482"/>
        <v>245000</v>
      </c>
      <c r="Z315" s="88">
        <f t="shared" si="482"/>
        <v>345000</v>
      </c>
      <c r="AA315" s="88">
        <f>SUM(AA316+AA328+AA335+AA342+AA349)</f>
        <v>323000</v>
      </c>
      <c r="AB315" s="88">
        <f t="shared" ref="AB315" si="483">SUM(AB316+AB328+AB335+AB342+AB349)</f>
        <v>113000</v>
      </c>
      <c r="AC315" s="88">
        <f>SUM(AC316+AC328+AC335+AC342+AC349)</f>
        <v>433000</v>
      </c>
      <c r="AD315" s="88">
        <f>SUM(AD316+AD328+AD335+AD342+AD349)</f>
        <v>544000</v>
      </c>
      <c r="AE315" s="88">
        <f t="shared" ref="AE315:AQ315" si="484">SUM(AE316+AE328+AE335+AE342+AE349)</f>
        <v>0</v>
      </c>
      <c r="AF315" s="88">
        <f t="shared" si="484"/>
        <v>0</v>
      </c>
      <c r="AG315" s="88">
        <f t="shared" si="484"/>
        <v>556000</v>
      </c>
      <c r="AH315" s="88">
        <f t="shared" si="484"/>
        <v>395155</v>
      </c>
      <c r="AI315" s="88">
        <f t="shared" si="484"/>
        <v>462000</v>
      </c>
      <c r="AJ315" s="88">
        <f t="shared" si="484"/>
        <v>162500</v>
      </c>
      <c r="AK315" s="88">
        <f t="shared" si="484"/>
        <v>588000</v>
      </c>
      <c r="AL315" s="88">
        <f t="shared" si="484"/>
        <v>47000</v>
      </c>
      <c r="AM315" s="88">
        <f t="shared" si="484"/>
        <v>0</v>
      </c>
      <c r="AN315" s="88">
        <f t="shared" si="484"/>
        <v>635000</v>
      </c>
      <c r="AO315" s="83">
        <f t="shared" si="439"/>
        <v>84278.983343287546</v>
      </c>
      <c r="AP315" s="88">
        <f t="shared" si="484"/>
        <v>551000</v>
      </c>
      <c r="AQ315" s="88">
        <f t="shared" si="484"/>
        <v>0</v>
      </c>
      <c r="AR315" s="83">
        <f t="shared" si="440"/>
        <v>73130.267436458947</v>
      </c>
      <c r="AS315" s="83"/>
      <c r="AT315" s="83">
        <f t="shared" ref="AT315" si="485">SUM(AT316+AT328+AT335+AT342+AT349)</f>
        <v>18608.38</v>
      </c>
      <c r="AU315" s="83">
        <f t="shared" ref="AU315:AV315" si="486">SUM(AU316+AU328+AU335+AU342+AU349)</f>
        <v>0</v>
      </c>
      <c r="AV315" s="83">
        <f t="shared" si="486"/>
        <v>0</v>
      </c>
      <c r="AW315" s="83">
        <f t="shared" si="431"/>
        <v>73130.267436458947</v>
      </c>
      <c r="AX315" s="15"/>
      <c r="AY315" s="15"/>
      <c r="AZ315" s="15"/>
      <c r="BA315" s="15"/>
      <c r="BB315" s="15"/>
      <c r="BC315" s="15"/>
      <c r="BD315" s="15">
        <f t="shared" si="446"/>
        <v>0</v>
      </c>
      <c r="BE315" s="15">
        <f t="shared" si="448"/>
        <v>73130.267436458947</v>
      </c>
      <c r="BF315" s="15">
        <f t="shared" si="453"/>
        <v>0</v>
      </c>
      <c r="BG315" s="15">
        <f>SUM(BG316+BG328+BG335+BG342+BG349)</f>
        <v>34886.53</v>
      </c>
      <c r="BH315" s="15">
        <f>SUM(BH316+BH328+BH335+BH342+BH349)</f>
        <v>59465</v>
      </c>
      <c r="BI315" s="15">
        <f t="shared" ref="BI315:BN315" si="487">SUM(BI316+BI328+BI335+BI342+BI349)</f>
        <v>21921</v>
      </c>
      <c r="BJ315" s="15">
        <f t="shared" si="487"/>
        <v>0</v>
      </c>
      <c r="BK315" s="15">
        <f t="shared" si="487"/>
        <v>0</v>
      </c>
      <c r="BL315" s="15">
        <f t="shared" si="487"/>
        <v>65665</v>
      </c>
      <c r="BM315" s="15">
        <f t="shared" si="487"/>
        <v>500</v>
      </c>
      <c r="BN315" s="15">
        <f t="shared" si="487"/>
        <v>124630</v>
      </c>
    </row>
    <row r="316" spans="1:67" x14ac:dyDescent="0.2">
      <c r="A316" s="160" t="s">
        <v>224</v>
      </c>
      <c r="B316" s="165"/>
      <c r="C316" s="81"/>
      <c r="D316" s="81"/>
      <c r="E316" s="81"/>
      <c r="F316" s="81"/>
      <c r="G316" s="81"/>
      <c r="H316" s="81"/>
      <c r="I316" s="86" t="s">
        <v>25</v>
      </c>
      <c r="J316" s="87" t="s">
        <v>166</v>
      </c>
      <c r="K316" s="88">
        <f t="shared" ref="K316:AE323" si="488">SUM(K317)</f>
        <v>36000</v>
      </c>
      <c r="L316" s="88">
        <f t="shared" si="488"/>
        <v>20000</v>
      </c>
      <c r="M316" s="88">
        <f t="shared" si="488"/>
        <v>20000</v>
      </c>
      <c r="N316" s="88">
        <f>SUM(N317)</f>
        <v>13000</v>
      </c>
      <c r="O316" s="88">
        <f>SUM(O317)</f>
        <v>13000</v>
      </c>
      <c r="P316" s="88">
        <f t="shared" si="488"/>
        <v>25000</v>
      </c>
      <c r="Q316" s="88">
        <f t="shared" si="488"/>
        <v>25000</v>
      </c>
      <c r="R316" s="88">
        <f t="shared" si="488"/>
        <v>20000</v>
      </c>
      <c r="S316" s="88">
        <f t="shared" si="488"/>
        <v>25000</v>
      </c>
      <c r="T316" s="88">
        <f t="shared" si="488"/>
        <v>13500</v>
      </c>
      <c r="U316" s="88">
        <f t="shared" si="488"/>
        <v>0</v>
      </c>
      <c r="V316" s="88">
        <f t="shared" si="488"/>
        <v>200</v>
      </c>
      <c r="W316" s="88">
        <f t="shared" si="488"/>
        <v>45000</v>
      </c>
      <c r="X316" s="88">
        <f t="shared" si="488"/>
        <v>45000</v>
      </c>
      <c r="Y316" s="88">
        <f t="shared" si="488"/>
        <v>45000</v>
      </c>
      <c r="Z316" s="88">
        <f t="shared" si="488"/>
        <v>65000</v>
      </c>
      <c r="AA316" s="88">
        <f t="shared" si="488"/>
        <v>55000</v>
      </c>
      <c r="AB316" s="88">
        <f t="shared" si="488"/>
        <v>9500</v>
      </c>
      <c r="AC316" s="88">
        <f t="shared" si="488"/>
        <v>115000</v>
      </c>
      <c r="AD316" s="88">
        <f t="shared" si="488"/>
        <v>220000</v>
      </c>
      <c r="AE316" s="88">
        <f t="shared" si="488"/>
        <v>0</v>
      </c>
      <c r="AF316" s="88">
        <f t="shared" ref="AF316:AQ321" si="489">SUM(AF317)</f>
        <v>0</v>
      </c>
      <c r="AG316" s="88">
        <f t="shared" si="489"/>
        <v>220000</v>
      </c>
      <c r="AH316" s="88">
        <f t="shared" si="489"/>
        <v>211155</v>
      </c>
      <c r="AI316" s="88">
        <f>SUM(AI317)</f>
        <v>135000</v>
      </c>
      <c r="AJ316" s="88">
        <f>SUM(AJ317)</f>
        <v>12500</v>
      </c>
      <c r="AK316" s="88">
        <f t="shared" ref="AK316:AQ316" si="490">SUM(AK317)</f>
        <v>200000</v>
      </c>
      <c r="AL316" s="88">
        <f t="shared" si="490"/>
        <v>0</v>
      </c>
      <c r="AM316" s="88">
        <f t="shared" si="490"/>
        <v>0</v>
      </c>
      <c r="AN316" s="88">
        <f t="shared" si="490"/>
        <v>200000</v>
      </c>
      <c r="AO316" s="83">
        <f t="shared" si="439"/>
        <v>26544.56168292521</v>
      </c>
      <c r="AP316" s="88">
        <f t="shared" si="490"/>
        <v>175000</v>
      </c>
      <c r="AQ316" s="88">
        <f t="shared" si="490"/>
        <v>0</v>
      </c>
      <c r="AR316" s="83">
        <f t="shared" si="440"/>
        <v>23226.491472559559</v>
      </c>
      <c r="AS316" s="83"/>
      <c r="AT316" s="83">
        <f t="shared" ref="AT316:AV316" si="491">SUM(AT317)</f>
        <v>0</v>
      </c>
      <c r="AU316" s="83">
        <f t="shared" si="491"/>
        <v>0</v>
      </c>
      <c r="AV316" s="83">
        <f t="shared" si="491"/>
        <v>0</v>
      </c>
      <c r="AW316" s="83">
        <f t="shared" si="431"/>
        <v>23226.491472559559</v>
      </c>
      <c r="AX316" s="15"/>
      <c r="AY316" s="15"/>
      <c r="AZ316" s="15"/>
      <c r="BA316" s="15"/>
      <c r="BB316" s="15"/>
      <c r="BC316" s="15"/>
      <c r="BD316" s="15">
        <f t="shared" si="446"/>
        <v>0</v>
      </c>
      <c r="BE316" s="15">
        <f t="shared" si="448"/>
        <v>23226.491472559559</v>
      </c>
      <c r="BF316" s="15">
        <f t="shared" si="453"/>
        <v>0</v>
      </c>
      <c r="BG316" s="15">
        <f>SUM(BG321)</f>
        <v>4000</v>
      </c>
      <c r="BH316" s="15">
        <f>SUM(BH321)</f>
        <v>13400</v>
      </c>
      <c r="BI316" s="15">
        <f t="shared" ref="BI316:BN316" si="492">SUM(BI321)</f>
        <v>700</v>
      </c>
      <c r="BJ316" s="15">
        <f t="shared" si="492"/>
        <v>0</v>
      </c>
      <c r="BK316" s="15">
        <f t="shared" si="492"/>
        <v>0</v>
      </c>
      <c r="BL316" s="15">
        <f t="shared" si="492"/>
        <v>13400</v>
      </c>
      <c r="BM316" s="15">
        <f t="shared" si="492"/>
        <v>0</v>
      </c>
      <c r="BN316" s="15">
        <f t="shared" si="492"/>
        <v>26800</v>
      </c>
    </row>
    <row r="317" spans="1:67" x14ac:dyDescent="0.2">
      <c r="A317" s="160"/>
      <c r="B317" s="165"/>
      <c r="C317" s="81"/>
      <c r="D317" s="81"/>
      <c r="E317" s="81"/>
      <c r="F317" s="81"/>
      <c r="G317" s="81"/>
      <c r="H317" s="81"/>
      <c r="I317" s="86" t="s">
        <v>167</v>
      </c>
      <c r="J317" s="87"/>
      <c r="K317" s="88">
        <f t="shared" ref="K317:AQ317" si="493">SUM(K321)</f>
        <v>36000</v>
      </c>
      <c r="L317" s="88">
        <f t="shared" si="493"/>
        <v>20000</v>
      </c>
      <c r="M317" s="88">
        <f t="shared" si="493"/>
        <v>20000</v>
      </c>
      <c r="N317" s="88">
        <f t="shared" si="493"/>
        <v>13000</v>
      </c>
      <c r="O317" s="88">
        <f t="shared" si="493"/>
        <v>13000</v>
      </c>
      <c r="P317" s="88">
        <f t="shared" si="493"/>
        <v>25000</v>
      </c>
      <c r="Q317" s="88">
        <f t="shared" si="493"/>
        <v>25000</v>
      </c>
      <c r="R317" s="88">
        <f t="shared" si="493"/>
        <v>20000</v>
      </c>
      <c r="S317" s="88">
        <f t="shared" si="493"/>
        <v>25000</v>
      </c>
      <c r="T317" s="88">
        <f t="shared" si="493"/>
        <v>13500</v>
      </c>
      <c r="U317" s="88">
        <f t="shared" si="493"/>
        <v>0</v>
      </c>
      <c r="V317" s="88">
        <f t="shared" si="493"/>
        <v>200</v>
      </c>
      <c r="W317" s="88">
        <f t="shared" si="493"/>
        <v>45000</v>
      </c>
      <c r="X317" s="88">
        <f t="shared" si="493"/>
        <v>45000</v>
      </c>
      <c r="Y317" s="88">
        <f t="shared" si="493"/>
        <v>45000</v>
      </c>
      <c r="Z317" s="88">
        <f t="shared" si="493"/>
        <v>65000</v>
      </c>
      <c r="AA317" s="88">
        <f t="shared" si="493"/>
        <v>55000</v>
      </c>
      <c r="AB317" s="88">
        <f t="shared" si="493"/>
        <v>9500</v>
      </c>
      <c r="AC317" s="88">
        <f t="shared" si="493"/>
        <v>115000</v>
      </c>
      <c r="AD317" s="88">
        <f t="shared" si="493"/>
        <v>220000</v>
      </c>
      <c r="AE317" s="88">
        <f t="shared" si="493"/>
        <v>0</v>
      </c>
      <c r="AF317" s="88">
        <f t="shared" si="493"/>
        <v>0</v>
      </c>
      <c r="AG317" s="88">
        <f t="shared" si="493"/>
        <v>220000</v>
      </c>
      <c r="AH317" s="88">
        <f t="shared" si="493"/>
        <v>211155</v>
      </c>
      <c r="AI317" s="88">
        <f t="shared" si="493"/>
        <v>135000</v>
      </c>
      <c r="AJ317" s="88">
        <f t="shared" si="493"/>
        <v>12500</v>
      </c>
      <c r="AK317" s="88">
        <f t="shared" si="493"/>
        <v>200000</v>
      </c>
      <c r="AL317" s="88">
        <f t="shared" si="493"/>
        <v>0</v>
      </c>
      <c r="AM317" s="88">
        <f t="shared" si="493"/>
        <v>0</v>
      </c>
      <c r="AN317" s="88">
        <f t="shared" si="493"/>
        <v>200000</v>
      </c>
      <c r="AO317" s="83">
        <f t="shared" si="439"/>
        <v>26544.56168292521</v>
      </c>
      <c r="AP317" s="88">
        <f t="shared" si="493"/>
        <v>175000</v>
      </c>
      <c r="AQ317" s="88">
        <f t="shared" si="493"/>
        <v>0</v>
      </c>
      <c r="AR317" s="83">
        <f t="shared" si="440"/>
        <v>23226.491472559559</v>
      </c>
      <c r="AS317" s="83"/>
      <c r="AT317" s="83">
        <f t="shared" ref="AT317" si="494">SUM(AT321)</f>
        <v>0</v>
      </c>
      <c r="AU317" s="83">
        <f t="shared" ref="AU317:AV317" si="495">SUM(AU321)</f>
        <v>0</v>
      </c>
      <c r="AV317" s="83">
        <f t="shared" si="495"/>
        <v>0</v>
      </c>
      <c r="AW317" s="83">
        <f t="shared" ref="AW317:AW349" si="496">SUM(AR317+AU317-AV317)</f>
        <v>23226.491472559559</v>
      </c>
      <c r="AX317" s="15"/>
      <c r="AY317" s="15"/>
      <c r="AZ317" s="15"/>
      <c r="BA317" s="15"/>
      <c r="BB317" s="15"/>
      <c r="BC317" s="15"/>
      <c r="BD317" s="15">
        <f t="shared" si="446"/>
        <v>0</v>
      </c>
      <c r="BE317" s="15">
        <f t="shared" si="448"/>
        <v>23226.491472559559</v>
      </c>
      <c r="BF317" s="15">
        <f t="shared" si="453"/>
        <v>0</v>
      </c>
      <c r="BG317" s="15"/>
      <c r="BH317" s="15">
        <f>SUM(BH318:BH320)</f>
        <v>13400</v>
      </c>
      <c r="BI317" s="15">
        <f t="shared" ref="BI317:BN317" si="497">SUM(BI318:BI320)</f>
        <v>700</v>
      </c>
      <c r="BJ317" s="15">
        <f t="shared" si="497"/>
        <v>14000</v>
      </c>
      <c r="BK317" s="15">
        <f t="shared" si="497"/>
        <v>15000</v>
      </c>
      <c r="BL317" s="15">
        <f t="shared" si="497"/>
        <v>0</v>
      </c>
      <c r="BM317" s="15">
        <f t="shared" si="497"/>
        <v>0</v>
      </c>
      <c r="BN317" s="15">
        <f t="shared" si="497"/>
        <v>13400</v>
      </c>
    </row>
    <row r="318" spans="1:67" x14ac:dyDescent="0.2">
      <c r="A318" s="160"/>
      <c r="B318" s="168" t="s">
        <v>434</v>
      </c>
      <c r="C318" s="81"/>
      <c r="D318" s="81"/>
      <c r="E318" s="81"/>
      <c r="F318" s="81"/>
      <c r="G318" s="81"/>
      <c r="H318" s="81"/>
      <c r="I318" s="91" t="s">
        <v>435</v>
      </c>
      <c r="J318" s="92" t="s">
        <v>38</v>
      </c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  <c r="AC318" s="88"/>
      <c r="AD318" s="88"/>
      <c r="AE318" s="88"/>
      <c r="AF318" s="88"/>
      <c r="AG318" s="88"/>
      <c r="AH318" s="88"/>
      <c r="AI318" s="88"/>
      <c r="AJ318" s="88"/>
      <c r="AK318" s="88"/>
      <c r="AL318" s="88"/>
      <c r="AM318" s="88"/>
      <c r="AN318" s="88"/>
      <c r="AO318" s="83"/>
      <c r="AP318" s="88"/>
      <c r="AQ318" s="88"/>
      <c r="AR318" s="83"/>
      <c r="AS318" s="83"/>
      <c r="AT318" s="83"/>
      <c r="AU318" s="83"/>
      <c r="AV318" s="83"/>
      <c r="AW318" s="83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>
        <v>11790</v>
      </c>
      <c r="BI318" s="15">
        <v>700</v>
      </c>
      <c r="BJ318" s="15">
        <v>14000</v>
      </c>
      <c r="BK318" s="15">
        <v>15000</v>
      </c>
      <c r="BL318" s="15"/>
      <c r="BM318" s="15"/>
      <c r="BN318" s="133">
        <f t="shared" si="390"/>
        <v>11790</v>
      </c>
    </row>
    <row r="319" spans="1:67" x14ac:dyDescent="0.2">
      <c r="A319" s="160"/>
      <c r="B319" s="168" t="s">
        <v>436</v>
      </c>
      <c r="C319" s="81"/>
      <c r="D319" s="90"/>
      <c r="E319" s="81"/>
      <c r="F319" s="81"/>
      <c r="G319" s="81"/>
      <c r="H319" s="81"/>
      <c r="I319" s="98" t="s">
        <v>437</v>
      </c>
      <c r="J319" s="92" t="s">
        <v>3</v>
      </c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8"/>
      <c r="AF319" s="88"/>
      <c r="AG319" s="88"/>
      <c r="AH319" s="88"/>
      <c r="AI319" s="88"/>
      <c r="AJ319" s="88"/>
      <c r="AK319" s="88"/>
      <c r="AL319" s="88"/>
      <c r="AM319" s="88"/>
      <c r="AN319" s="88"/>
      <c r="AO319" s="83">
        <f t="shared" si="439"/>
        <v>0</v>
      </c>
      <c r="AP319" s="88">
        <v>25000</v>
      </c>
      <c r="AQ319" s="88"/>
      <c r="AR319" s="83">
        <f t="shared" si="440"/>
        <v>3318.0702103656513</v>
      </c>
      <c r="AS319" s="83"/>
      <c r="AT319" s="83">
        <v>25000</v>
      </c>
      <c r="AU319" s="83"/>
      <c r="AV319" s="83"/>
      <c r="AW319" s="83">
        <f t="shared" si="496"/>
        <v>3318.0702103656513</v>
      </c>
      <c r="AX319" s="15"/>
      <c r="AY319" s="15"/>
      <c r="AZ319" s="15"/>
      <c r="BA319" s="15"/>
      <c r="BB319" s="15"/>
      <c r="BC319" s="15"/>
      <c r="BD319" s="15">
        <f t="shared" si="446"/>
        <v>0</v>
      </c>
      <c r="BE319" s="15">
        <f t="shared" si="448"/>
        <v>3318.0702103656513</v>
      </c>
      <c r="BF319" s="15">
        <f t="shared" si="453"/>
        <v>0</v>
      </c>
      <c r="BG319" s="15"/>
      <c r="BH319" s="15">
        <v>1610</v>
      </c>
      <c r="BI319" s="15"/>
      <c r="BJ319" s="15"/>
      <c r="BK319" s="15"/>
      <c r="BL319" s="15"/>
      <c r="BM319" s="15"/>
      <c r="BN319" s="133">
        <f t="shared" si="390"/>
        <v>1610</v>
      </c>
    </row>
    <row r="320" spans="1:67" x14ac:dyDescent="0.2">
      <c r="A320" s="160"/>
      <c r="B320" s="168" t="s">
        <v>436</v>
      </c>
      <c r="C320" s="81"/>
      <c r="D320" s="90"/>
      <c r="E320" s="81"/>
      <c r="F320" s="81"/>
      <c r="G320" s="81"/>
      <c r="H320" s="81"/>
      <c r="I320" s="91" t="s">
        <v>440</v>
      </c>
      <c r="J320" s="92" t="s">
        <v>441</v>
      </c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8"/>
      <c r="AF320" s="88"/>
      <c r="AG320" s="88"/>
      <c r="AH320" s="88"/>
      <c r="AI320" s="88"/>
      <c r="AJ320" s="88"/>
      <c r="AK320" s="88"/>
      <c r="AL320" s="88"/>
      <c r="AM320" s="88"/>
      <c r="AN320" s="88"/>
      <c r="AO320" s="83">
        <f t="shared" si="439"/>
        <v>0</v>
      </c>
      <c r="AP320" s="88">
        <v>150000</v>
      </c>
      <c r="AQ320" s="88"/>
      <c r="AR320" s="83">
        <f t="shared" si="440"/>
        <v>19908.421262193908</v>
      </c>
      <c r="AS320" s="83"/>
      <c r="AT320" s="83">
        <v>150000</v>
      </c>
      <c r="AU320" s="83"/>
      <c r="AV320" s="83"/>
      <c r="AW320" s="83">
        <f t="shared" si="496"/>
        <v>19908.421262193908</v>
      </c>
      <c r="AX320" s="15"/>
      <c r="AY320" s="15"/>
      <c r="AZ320" s="15"/>
      <c r="BA320" s="15"/>
      <c r="BB320" s="15"/>
      <c r="BC320" s="15"/>
      <c r="BD320" s="15">
        <f t="shared" si="446"/>
        <v>0</v>
      </c>
      <c r="BE320" s="15">
        <f t="shared" si="448"/>
        <v>19908.421262193908</v>
      </c>
      <c r="BF320" s="15">
        <f t="shared" si="453"/>
        <v>0</v>
      </c>
      <c r="BG320" s="15"/>
      <c r="BH320" s="15">
        <v>0</v>
      </c>
      <c r="BI320" s="15"/>
      <c r="BJ320" s="15"/>
      <c r="BK320" s="15"/>
      <c r="BL320" s="15"/>
      <c r="BM320" s="15"/>
      <c r="BN320" s="133">
        <f t="shared" si="390"/>
        <v>0</v>
      </c>
    </row>
    <row r="321" spans="1:67" x14ac:dyDescent="0.2">
      <c r="A321" s="163"/>
      <c r="B321" s="169"/>
      <c r="C321" s="94"/>
      <c r="D321" s="94"/>
      <c r="E321" s="94"/>
      <c r="F321" s="94"/>
      <c r="G321" s="94"/>
      <c r="H321" s="94"/>
      <c r="I321" s="82">
        <v>3</v>
      </c>
      <c r="J321" s="38" t="s">
        <v>8</v>
      </c>
      <c r="K321" s="88">
        <f t="shared" si="488"/>
        <v>36000</v>
      </c>
      <c r="L321" s="88">
        <f t="shared" si="488"/>
        <v>20000</v>
      </c>
      <c r="M321" s="88">
        <f t="shared" si="488"/>
        <v>20000</v>
      </c>
      <c r="N321" s="88">
        <f t="shared" si="488"/>
        <v>13000</v>
      </c>
      <c r="O321" s="88">
        <f t="shared" si="488"/>
        <v>13000</v>
      </c>
      <c r="P321" s="88">
        <f t="shared" si="488"/>
        <v>25000</v>
      </c>
      <c r="Q321" s="88">
        <f t="shared" si="488"/>
        <v>25000</v>
      </c>
      <c r="R321" s="88">
        <f t="shared" si="488"/>
        <v>20000</v>
      </c>
      <c r="S321" s="88">
        <f t="shared" si="488"/>
        <v>25000</v>
      </c>
      <c r="T321" s="88">
        <f t="shared" si="488"/>
        <v>13500</v>
      </c>
      <c r="U321" s="88">
        <f t="shared" si="488"/>
        <v>0</v>
      </c>
      <c r="V321" s="88">
        <f t="shared" si="488"/>
        <v>200</v>
      </c>
      <c r="W321" s="88">
        <f t="shared" si="488"/>
        <v>45000</v>
      </c>
      <c r="X321" s="88">
        <f t="shared" si="488"/>
        <v>45000</v>
      </c>
      <c r="Y321" s="88">
        <f t="shared" si="488"/>
        <v>45000</v>
      </c>
      <c r="Z321" s="88">
        <f t="shared" si="488"/>
        <v>65000</v>
      </c>
      <c r="AA321" s="88">
        <f t="shared" si="488"/>
        <v>55000</v>
      </c>
      <c r="AB321" s="88">
        <f t="shared" si="488"/>
        <v>9500</v>
      </c>
      <c r="AC321" s="88">
        <f t="shared" si="488"/>
        <v>115000</v>
      </c>
      <c r="AD321" s="88">
        <f t="shared" si="488"/>
        <v>220000</v>
      </c>
      <c r="AE321" s="88">
        <f t="shared" si="488"/>
        <v>0</v>
      </c>
      <c r="AF321" s="88">
        <f t="shared" si="489"/>
        <v>0</v>
      </c>
      <c r="AG321" s="88">
        <f t="shared" si="489"/>
        <v>220000</v>
      </c>
      <c r="AH321" s="88">
        <f t="shared" si="489"/>
        <v>211155</v>
      </c>
      <c r="AI321" s="88">
        <f t="shared" si="489"/>
        <v>135000</v>
      </c>
      <c r="AJ321" s="88">
        <f t="shared" si="489"/>
        <v>12500</v>
      </c>
      <c r="AK321" s="88">
        <f t="shared" si="489"/>
        <v>200000</v>
      </c>
      <c r="AL321" s="88">
        <f t="shared" si="489"/>
        <v>0</v>
      </c>
      <c r="AM321" s="88">
        <f t="shared" si="489"/>
        <v>0</v>
      </c>
      <c r="AN321" s="88">
        <f t="shared" si="489"/>
        <v>200000</v>
      </c>
      <c r="AO321" s="83">
        <f t="shared" si="439"/>
        <v>26544.56168292521</v>
      </c>
      <c r="AP321" s="88">
        <f t="shared" si="489"/>
        <v>175000</v>
      </c>
      <c r="AQ321" s="88">
        <f t="shared" si="489"/>
        <v>0</v>
      </c>
      <c r="AR321" s="83">
        <f t="shared" si="440"/>
        <v>23226.491472559559</v>
      </c>
      <c r="AS321" s="83"/>
      <c r="AT321" s="83">
        <f t="shared" ref="AT321:AV321" si="498">SUM(AT322)</f>
        <v>0</v>
      </c>
      <c r="AU321" s="83">
        <f t="shared" si="498"/>
        <v>0</v>
      </c>
      <c r="AV321" s="83">
        <f t="shared" si="498"/>
        <v>0</v>
      </c>
      <c r="AW321" s="83">
        <f t="shared" si="496"/>
        <v>23226.491472559559</v>
      </c>
      <c r="AX321" s="15"/>
      <c r="AY321" s="15"/>
      <c r="AZ321" s="15"/>
      <c r="BA321" s="15"/>
      <c r="BB321" s="15"/>
      <c r="BC321" s="15"/>
      <c r="BD321" s="15">
        <f t="shared" si="446"/>
        <v>0</v>
      </c>
      <c r="BE321" s="15">
        <f t="shared" si="448"/>
        <v>23226.491472559559</v>
      </c>
      <c r="BF321" s="15">
        <f t="shared" si="453"/>
        <v>0</v>
      </c>
      <c r="BG321" s="15">
        <f>SUM(BG322)</f>
        <v>4000</v>
      </c>
      <c r="BH321" s="15">
        <f>SUM(BH322)</f>
        <v>13400</v>
      </c>
      <c r="BI321" s="15">
        <f t="shared" ref="BI321:BN321" si="499">SUM(BI322)</f>
        <v>700</v>
      </c>
      <c r="BJ321" s="15">
        <f t="shared" si="499"/>
        <v>0</v>
      </c>
      <c r="BK321" s="15">
        <f t="shared" si="499"/>
        <v>0</v>
      </c>
      <c r="BL321" s="15">
        <f t="shared" si="499"/>
        <v>13400</v>
      </c>
      <c r="BM321" s="15">
        <f t="shared" si="499"/>
        <v>0</v>
      </c>
      <c r="BN321" s="15">
        <f t="shared" si="499"/>
        <v>26800</v>
      </c>
    </row>
    <row r="322" spans="1:67" x14ac:dyDescent="0.2">
      <c r="A322" s="163"/>
      <c r="B322" s="169" t="s">
        <v>480</v>
      </c>
      <c r="C322" s="94"/>
      <c r="D322" s="94"/>
      <c r="E322" s="94"/>
      <c r="F322" s="94"/>
      <c r="G322" s="94"/>
      <c r="H322" s="94"/>
      <c r="I322" s="82">
        <v>38</v>
      </c>
      <c r="J322" s="38" t="s">
        <v>18</v>
      </c>
      <c r="K322" s="88">
        <f t="shared" si="488"/>
        <v>36000</v>
      </c>
      <c r="L322" s="88">
        <f t="shared" si="488"/>
        <v>20000</v>
      </c>
      <c r="M322" s="88">
        <f t="shared" si="488"/>
        <v>20000</v>
      </c>
      <c r="N322" s="88">
        <f t="shared" ref="N322:Z322" si="500">SUM(N323+N326)</f>
        <v>13000</v>
      </c>
      <c r="O322" s="88">
        <f t="shared" si="500"/>
        <v>13000</v>
      </c>
      <c r="P322" s="88">
        <f t="shared" si="500"/>
        <v>25000</v>
      </c>
      <c r="Q322" s="88">
        <f t="shared" si="500"/>
        <v>25000</v>
      </c>
      <c r="R322" s="88">
        <f t="shared" si="500"/>
        <v>20000</v>
      </c>
      <c r="S322" s="88">
        <f t="shared" si="500"/>
        <v>25000</v>
      </c>
      <c r="T322" s="88">
        <f t="shared" si="500"/>
        <v>13500</v>
      </c>
      <c r="U322" s="88">
        <f t="shared" si="500"/>
        <v>0</v>
      </c>
      <c r="V322" s="88">
        <f t="shared" si="500"/>
        <v>200</v>
      </c>
      <c r="W322" s="88">
        <f t="shared" si="500"/>
        <v>45000</v>
      </c>
      <c r="X322" s="88">
        <f t="shared" si="500"/>
        <v>45000</v>
      </c>
      <c r="Y322" s="88">
        <f t="shared" si="500"/>
        <v>45000</v>
      </c>
      <c r="Z322" s="88">
        <f t="shared" si="500"/>
        <v>65000</v>
      </c>
      <c r="AA322" s="88">
        <f>SUM(AA323+AA326)</f>
        <v>55000</v>
      </c>
      <c r="AB322" s="88">
        <f t="shared" ref="AB322" si="501">SUM(AB323+AB326)</f>
        <v>9500</v>
      </c>
      <c r="AC322" s="88">
        <f>SUM(AC323+AC326)</f>
        <v>115000</v>
      </c>
      <c r="AD322" s="88">
        <f>SUM(AD323+AD326)</f>
        <v>220000</v>
      </c>
      <c r="AE322" s="88">
        <f t="shared" ref="AE322:AP322" si="502">SUM(AE323+AE326)</f>
        <v>0</v>
      </c>
      <c r="AF322" s="88">
        <f t="shared" si="502"/>
        <v>0</v>
      </c>
      <c r="AG322" s="88">
        <f t="shared" si="502"/>
        <v>220000</v>
      </c>
      <c r="AH322" s="88">
        <f t="shared" si="502"/>
        <v>211155</v>
      </c>
      <c r="AI322" s="88">
        <f t="shared" si="502"/>
        <v>135000</v>
      </c>
      <c r="AJ322" s="88">
        <f t="shared" si="502"/>
        <v>12500</v>
      </c>
      <c r="AK322" s="88">
        <f t="shared" si="502"/>
        <v>200000</v>
      </c>
      <c r="AL322" s="88">
        <f t="shared" si="502"/>
        <v>0</v>
      </c>
      <c r="AM322" s="88">
        <f t="shared" si="502"/>
        <v>0</v>
      </c>
      <c r="AN322" s="88">
        <f t="shared" si="502"/>
        <v>200000</v>
      </c>
      <c r="AO322" s="83">
        <f t="shared" si="439"/>
        <v>26544.56168292521</v>
      </c>
      <c r="AP322" s="88">
        <f t="shared" si="502"/>
        <v>175000</v>
      </c>
      <c r="AQ322" s="88"/>
      <c r="AR322" s="83">
        <f t="shared" si="440"/>
        <v>23226.491472559559</v>
      </c>
      <c r="AS322" s="83"/>
      <c r="AT322" s="83">
        <f t="shared" ref="AT322" si="503">SUM(AT323+AT326)</f>
        <v>0</v>
      </c>
      <c r="AU322" s="83">
        <f t="shared" ref="AU322:AV322" si="504">SUM(AU323+AU326)</f>
        <v>0</v>
      </c>
      <c r="AV322" s="83">
        <f t="shared" si="504"/>
        <v>0</v>
      </c>
      <c r="AW322" s="83">
        <f t="shared" si="496"/>
        <v>23226.491472559559</v>
      </c>
      <c r="AX322" s="15"/>
      <c r="AY322" s="15"/>
      <c r="AZ322" s="15"/>
      <c r="BA322" s="15"/>
      <c r="BB322" s="15"/>
      <c r="BC322" s="15"/>
      <c r="BD322" s="15">
        <f t="shared" si="446"/>
        <v>0</v>
      </c>
      <c r="BE322" s="15">
        <f t="shared" si="448"/>
        <v>23226.491472559559</v>
      </c>
      <c r="BF322" s="15">
        <f t="shared" si="453"/>
        <v>0</v>
      </c>
      <c r="BG322" s="15">
        <f>SUM(BG323+BG326)</f>
        <v>4000</v>
      </c>
      <c r="BH322" s="15">
        <f>SUM(BH323+BH326)</f>
        <v>13400</v>
      </c>
      <c r="BI322" s="15">
        <f t="shared" ref="BI322:BN322" si="505">SUM(BI323+BI326)</f>
        <v>700</v>
      </c>
      <c r="BJ322" s="15">
        <f t="shared" si="505"/>
        <v>0</v>
      </c>
      <c r="BK322" s="15">
        <f t="shared" si="505"/>
        <v>0</v>
      </c>
      <c r="BL322" s="15">
        <f t="shared" si="505"/>
        <v>13400</v>
      </c>
      <c r="BM322" s="15">
        <f t="shared" si="505"/>
        <v>0</v>
      </c>
      <c r="BN322" s="15">
        <f t="shared" si="505"/>
        <v>26800</v>
      </c>
    </row>
    <row r="323" spans="1:67" x14ac:dyDescent="0.2">
      <c r="A323" s="160"/>
      <c r="B323" s="168"/>
      <c r="C323" s="81"/>
      <c r="D323" s="81"/>
      <c r="E323" s="81"/>
      <c r="F323" s="81"/>
      <c r="G323" s="81"/>
      <c r="H323" s="81"/>
      <c r="I323" s="91">
        <v>381</v>
      </c>
      <c r="J323" s="92" t="s">
        <v>104</v>
      </c>
      <c r="K323" s="88">
        <f t="shared" si="488"/>
        <v>36000</v>
      </c>
      <c r="L323" s="88">
        <f t="shared" si="488"/>
        <v>20000</v>
      </c>
      <c r="M323" s="88">
        <f t="shared" si="488"/>
        <v>20000</v>
      </c>
      <c r="N323" s="96">
        <f t="shared" si="488"/>
        <v>3000</v>
      </c>
      <c r="O323" s="96">
        <f t="shared" si="488"/>
        <v>3000</v>
      </c>
      <c r="P323" s="96">
        <f t="shared" si="488"/>
        <v>5000</v>
      </c>
      <c r="Q323" s="96">
        <f t="shared" si="488"/>
        <v>5000</v>
      </c>
      <c r="R323" s="96">
        <f t="shared" si="488"/>
        <v>20000</v>
      </c>
      <c r="S323" s="96">
        <f t="shared" si="488"/>
        <v>5000</v>
      </c>
      <c r="T323" s="96">
        <f t="shared" si="488"/>
        <v>0</v>
      </c>
      <c r="U323" s="96">
        <f t="shared" si="488"/>
        <v>0</v>
      </c>
      <c r="V323" s="96">
        <f t="shared" si="488"/>
        <v>100</v>
      </c>
      <c r="W323" s="96">
        <f t="shared" si="488"/>
        <v>5000</v>
      </c>
      <c r="X323" s="96">
        <f t="shared" si="488"/>
        <v>25000</v>
      </c>
      <c r="Y323" s="96">
        <f t="shared" si="488"/>
        <v>25000</v>
      </c>
      <c r="Z323" s="96">
        <f t="shared" si="488"/>
        <v>15000</v>
      </c>
      <c r="AA323" s="96">
        <f>SUM(AA324:AA325)</f>
        <v>30000</v>
      </c>
      <c r="AB323" s="96">
        <f t="shared" ref="AB323" si="506">SUM(AB324:AB325)</f>
        <v>9500</v>
      </c>
      <c r="AC323" s="96">
        <f>SUM(AC324:AC325)</f>
        <v>30000</v>
      </c>
      <c r="AD323" s="96">
        <f>SUM(AD324:AD325)</f>
        <v>35000</v>
      </c>
      <c r="AE323" s="96">
        <f t="shared" ref="AE323:AP323" si="507">SUM(AE324:AE325)</f>
        <v>0</v>
      </c>
      <c r="AF323" s="96">
        <f t="shared" si="507"/>
        <v>0</v>
      </c>
      <c r="AG323" s="96">
        <f t="shared" si="507"/>
        <v>35000</v>
      </c>
      <c r="AH323" s="96">
        <f t="shared" si="507"/>
        <v>31500</v>
      </c>
      <c r="AI323" s="96">
        <f t="shared" si="507"/>
        <v>35000</v>
      </c>
      <c r="AJ323" s="96">
        <f t="shared" si="507"/>
        <v>12500</v>
      </c>
      <c r="AK323" s="96">
        <f t="shared" si="507"/>
        <v>35000</v>
      </c>
      <c r="AL323" s="96">
        <f t="shared" si="507"/>
        <v>0</v>
      </c>
      <c r="AM323" s="96">
        <f t="shared" si="507"/>
        <v>0</v>
      </c>
      <c r="AN323" s="96">
        <f t="shared" si="507"/>
        <v>35000</v>
      </c>
      <c r="AO323" s="83">
        <f t="shared" si="439"/>
        <v>4645.298294511912</v>
      </c>
      <c r="AP323" s="96">
        <f t="shared" si="507"/>
        <v>25000</v>
      </c>
      <c r="AQ323" s="96"/>
      <c r="AR323" s="83">
        <f t="shared" si="440"/>
        <v>3318.0702103656513</v>
      </c>
      <c r="AS323" s="83"/>
      <c r="AT323" s="83">
        <f t="shared" ref="AT323" si="508">SUM(AT324:AT325)</f>
        <v>0</v>
      </c>
      <c r="AU323" s="83">
        <f t="shared" ref="AU323:AV323" si="509">SUM(AU324:AU325)</f>
        <v>0</v>
      </c>
      <c r="AV323" s="83">
        <f t="shared" si="509"/>
        <v>0</v>
      </c>
      <c r="AW323" s="83">
        <f t="shared" si="496"/>
        <v>3318.0702103656513</v>
      </c>
      <c r="AX323" s="15"/>
      <c r="AY323" s="15"/>
      <c r="AZ323" s="15"/>
      <c r="BA323" s="15"/>
      <c r="BB323" s="15"/>
      <c r="BC323" s="15"/>
      <c r="BD323" s="15">
        <f t="shared" si="446"/>
        <v>0</v>
      </c>
      <c r="BE323" s="15">
        <f t="shared" si="448"/>
        <v>3318.0702103656513</v>
      </c>
      <c r="BF323" s="15">
        <f t="shared" si="453"/>
        <v>0</v>
      </c>
      <c r="BG323" s="15">
        <f>SUM(BG324+BG325)</f>
        <v>0</v>
      </c>
      <c r="BH323" s="15">
        <f>SUM(BH324+BH325)</f>
        <v>3400</v>
      </c>
      <c r="BI323" s="15">
        <f t="shared" ref="BI323:BN323" si="510">SUM(BI324+BI325)</f>
        <v>0</v>
      </c>
      <c r="BJ323" s="15">
        <f t="shared" si="510"/>
        <v>0</v>
      </c>
      <c r="BK323" s="15">
        <f t="shared" si="510"/>
        <v>0</v>
      </c>
      <c r="BL323" s="15">
        <f t="shared" si="510"/>
        <v>3400</v>
      </c>
      <c r="BM323" s="15">
        <f t="shared" si="510"/>
        <v>0</v>
      </c>
      <c r="BN323" s="15">
        <f t="shared" si="510"/>
        <v>6800</v>
      </c>
    </row>
    <row r="324" spans="1:67" x14ac:dyDescent="0.2">
      <c r="A324" s="160"/>
      <c r="B324" s="165"/>
      <c r="C324" s="81"/>
      <c r="D324" s="81"/>
      <c r="E324" s="81"/>
      <c r="F324" s="81"/>
      <c r="G324" s="81"/>
      <c r="H324" s="81"/>
      <c r="I324" s="91">
        <v>38113</v>
      </c>
      <c r="J324" s="92" t="s">
        <v>68</v>
      </c>
      <c r="K324" s="93">
        <v>36000</v>
      </c>
      <c r="L324" s="93">
        <v>20000</v>
      </c>
      <c r="M324" s="93">
        <v>20000</v>
      </c>
      <c r="N324" s="93">
        <v>3000</v>
      </c>
      <c r="O324" s="93">
        <v>3000</v>
      </c>
      <c r="P324" s="93">
        <v>5000</v>
      </c>
      <c r="Q324" s="93">
        <v>5000</v>
      </c>
      <c r="R324" s="93">
        <v>20000</v>
      </c>
      <c r="S324" s="93">
        <v>5000</v>
      </c>
      <c r="T324" s="93">
        <v>0</v>
      </c>
      <c r="U324" s="93"/>
      <c r="V324" s="83">
        <f t="shared" ref="V324:V376" si="511">S324/P324*100</f>
        <v>100</v>
      </c>
      <c r="W324" s="93">
        <v>5000</v>
      </c>
      <c r="X324" s="93">
        <v>25000</v>
      </c>
      <c r="Y324" s="93">
        <v>25000</v>
      </c>
      <c r="Z324" s="93">
        <v>15000</v>
      </c>
      <c r="AA324" s="93">
        <v>26000</v>
      </c>
      <c r="AB324" s="93">
        <v>9500</v>
      </c>
      <c r="AC324" s="93">
        <v>26000</v>
      </c>
      <c r="AD324" s="93">
        <v>30000</v>
      </c>
      <c r="AE324" s="93"/>
      <c r="AF324" s="93"/>
      <c r="AG324" s="96">
        <f>SUM(AD324+AE324-AF324)</f>
        <v>30000</v>
      </c>
      <c r="AH324" s="93">
        <v>30000</v>
      </c>
      <c r="AI324" s="93">
        <v>30000</v>
      </c>
      <c r="AJ324" s="15">
        <v>12500</v>
      </c>
      <c r="AK324" s="93">
        <v>30000</v>
      </c>
      <c r="AL324" s="93"/>
      <c r="AM324" s="93"/>
      <c r="AN324" s="15">
        <f t="shared" si="389"/>
        <v>30000</v>
      </c>
      <c r="AO324" s="83">
        <f t="shared" si="439"/>
        <v>3981.6842524387812</v>
      </c>
      <c r="AP324" s="15">
        <v>20000</v>
      </c>
      <c r="AQ324" s="15"/>
      <c r="AR324" s="83">
        <f t="shared" si="440"/>
        <v>2654.4561682925209</v>
      </c>
      <c r="AS324" s="83"/>
      <c r="AT324" s="83"/>
      <c r="AU324" s="83"/>
      <c r="AV324" s="83"/>
      <c r="AW324" s="83">
        <f t="shared" si="496"/>
        <v>2654.4561682925209</v>
      </c>
      <c r="AX324" s="15"/>
      <c r="AY324" s="15"/>
      <c r="AZ324" s="15">
        <v>2654.46</v>
      </c>
      <c r="BA324" s="15"/>
      <c r="BB324" s="15"/>
      <c r="BC324" s="15"/>
      <c r="BD324" s="15">
        <f t="shared" si="446"/>
        <v>2654.46</v>
      </c>
      <c r="BE324" s="15">
        <f t="shared" si="448"/>
        <v>-3.8317074790938932E-3</v>
      </c>
      <c r="BF324" s="15">
        <f t="shared" si="453"/>
        <v>-2654.46</v>
      </c>
      <c r="BG324" s="15"/>
      <c r="BH324" s="15">
        <v>2700</v>
      </c>
      <c r="BI324" s="15"/>
      <c r="BJ324" s="15"/>
      <c r="BK324" s="15"/>
      <c r="BL324" s="15">
        <v>2700</v>
      </c>
      <c r="BM324" s="15"/>
      <c r="BN324" s="133">
        <f t="shared" si="390"/>
        <v>5400</v>
      </c>
    </row>
    <row r="325" spans="1:67" x14ac:dyDescent="0.2">
      <c r="A325" s="160"/>
      <c r="B325" s="165"/>
      <c r="C325" s="81"/>
      <c r="D325" s="81"/>
      <c r="E325" s="81"/>
      <c r="F325" s="81"/>
      <c r="G325" s="81"/>
      <c r="H325" s="81"/>
      <c r="I325" s="91">
        <v>38113</v>
      </c>
      <c r="J325" s="92" t="s">
        <v>306</v>
      </c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83"/>
      <c r="W325" s="93"/>
      <c r="X325" s="93"/>
      <c r="Y325" s="93"/>
      <c r="Z325" s="93"/>
      <c r="AA325" s="93">
        <v>4000</v>
      </c>
      <c r="AB325" s="93"/>
      <c r="AC325" s="93">
        <v>4000</v>
      </c>
      <c r="AD325" s="93">
        <v>5000</v>
      </c>
      <c r="AE325" s="93"/>
      <c r="AF325" s="93"/>
      <c r="AG325" s="96">
        <f>SUM(AD325+AE325-AF325)</f>
        <v>5000</v>
      </c>
      <c r="AH325" s="93">
        <v>1500</v>
      </c>
      <c r="AI325" s="93">
        <v>5000</v>
      </c>
      <c r="AJ325" s="15">
        <v>0</v>
      </c>
      <c r="AK325" s="93">
        <v>5000</v>
      </c>
      <c r="AL325" s="93"/>
      <c r="AM325" s="93"/>
      <c r="AN325" s="15">
        <f t="shared" si="389"/>
        <v>5000</v>
      </c>
      <c r="AO325" s="83">
        <f t="shared" si="439"/>
        <v>663.61404207313024</v>
      </c>
      <c r="AP325" s="15">
        <v>5000</v>
      </c>
      <c r="AQ325" s="15"/>
      <c r="AR325" s="83">
        <f t="shared" si="440"/>
        <v>663.61404207313024</v>
      </c>
      <c r="AS325" s="83"/>
      <c r="AT325" s="83"/>
      <c r="AU325" s="83"/>
      <c r="AV325" s="83"/>
      <c r="AW325" s="83">
        <f t="shared" si="496"/>
        <v>663.61404207313024</v>
      </c>
      <c r="AX325" s="15"/>
      <c r="AY325" s="15"/>
      <c r="AZ325" s="15">
        <v>663.61</v>
      </c>
      <c r="BA325" s="15"/>
      <c r="BB325" s="15"/>
      <c r="BC325" s="15"/>
      <c r="BD325" s="15">
        <f t="shared" si="446"/>
        <v>663.61</v>
      </c>
      <c r="BE325" s="15">
        <f t="shared" si="448"/>
        <v>4.0420731302219792E-3</v>
      </c>
      <c r="BF325" s="15">
        <f t="shared" si="453"/>
        <v>-663.61</v>
      </c>
      <c r="BG325" s="15"/>
      <c r="BH325" s="15">
        <v>700</v>
      </c>
      <c r="BI325" s="15"/>
      <c r="BJ325" s="15"/>
      <c r="BK325" s="15"/>
      <c r="BL325" s="15">
        <v>700</v>
      </c>
      <c r="BM325" s="15"/>
      <c r="BN325" s="133">
        <f t="shared" si="390"/>
        <v>1400</v>
      </c>
    </row>
    <row r="326" spans="1:67" x14ac:dyDescent="0.2">
      <c r="A326" s="160"/>
      <c r="B326" s="165"/>
      <c r="C326" s="81"/>
      <c r="D326" s="81"/>
      <c r="E326" s="81"/>
      <c r="F326" s="81"/>
      <c r="G326" s="81"/>
      <c r="H326" s="81"/>
      <c r="I326" s="91">
        <v>382</v>
      </c>
      <c r="J326" s="92" t="s">
        <v>173</v>
      </c>
      <c r="K326" s="93"/>
      <c r="L326" s="93"/>
      <c r="M326" s="93"/>
      <c r="N326" s="93">
        <f t="shared" ref="N326:Z326" si="512">SUM(N327)</f>
        <v>10000</v>
      </c>
      <c r="O326" s="93">
        <f t="shared" si="512"/>
        <v>10000</v>
      </c>
      <c r="P326" s="93">
        <f t="shared" si="512"/>
        <v>20000</v>
      </c>
      <c r="Q326" s="93">
        <f t="shared" si="512"/>
        <v>20000</v>
      </c>
      <c r="R326" s="93">
        <f t="shared" si="512"/>
        <v>0</v>
      </c>
      <c r="S326" s="93">
        <f t="shared" si="512"/>
        <v>20000</v>
      </c>
      <c r="T326" s="93">
        <f t="shared" si="512"/>
        <v>13500</v>
      </c>
      <c r="U326" s="93">
        <f t="shared" si="512"/>
        <v>0</v>
      </c>
      <c r="V326" s="93">
        <f t="shared" si="512"/>
        <v>100</v>
      </c>
      <c r="W326" s="93">
        <f t="shared" si="512"/>
        <v>40000</v>
      </c>
      <c r="X326" s="93">
        <f t="shared" si="512"/>
        <v>20000</v>
      </c>
      <c r="Y326" s="93">
        <f t="shared" si="512"/>
        <v>20000</v>
      </c>
      <c r="Z326" s="93">
        <f t="shared" si="512"/>
        <v>50000</v>
      </c>
      <c r="AA326" s="93">
        <f>SUM(AA327)</f>
        <v>25000</v>
      </c>
      <c r="AB326" s="93">
        <f t="shared" ref="AB326" si="513">SUM(AB327)</f>
        <v>0</v>
      </c>
      <c r="AC326" s="93">
        <f>SUM(AC327)</f>
        <v>85000</v>
      </c>
      <c r="AD326" s="93">
        <f>SUM(AD327)</f>
        <v>185000</v>
      </c>
      <c r="AE326" s="93">
        <f t="shared" ref="AE326:AH326" si="514">SUM(AE327)</f>
        <v>0</v>
      </c>
      <c r="AF326" s="93">
        <f t="shared" si="514"/>
        <v>0</v>
      </c>
      <c r="AG326" s="93">
        <f t="shared" si="514"/>
        <v>185000</v>
      </c>
      <c r="AH326" s="93">
        <f t="shared" si="514"/>
        <v>179655</v>
      </c>
      <c r="AI326" s="93">
        <f>SUM(AI327)</f>
        <v>100000</v>
      </c>
      <c r="AJ326" s="93">
        <f>SUM(AJ327)</f>
        <v>0</v>
      </c>
      <c r="AK326" s="93">
        <f>SUM(AK327)</f>
        <v>165000</v>
      </c>
      <c r="AL326" s="93">
        <f t="shared" ref="AL326:AP326" si="515">SUM(AL327)</f>
        <v>0</v>
      </c>
      <c r="AM326" s="93">
        <f t="shared" si="515"/>
        <v>0</v>
      </c>
      <c r="AN326" s="93">
        <f t="shared" si="515"/>
        <v>165000</v>
      </c>
      <c r="AO326" s="83">
        <f t="shared" si="439"/>
        <v>21899.263388413299</v>
      </c>
      <c r="AP326" s="93">
        <f t="shared" si="515"/>
        <v>150000</v>
      </c>
      <c r="AQ326" s="93"/>
      <c r="AR326" s="83">
        <f t="shared" si="440"/>
        <v>19908.421262193908</v>
      </c>
      <c r="AS326" s="83"/>
      <c r="AT326" s="83"/>
      <c r="AU326" s="83"/>
      <c r="AV326" s="83"/>
      <c r="AW326" s="83">
        <f t="shared" si="496"/>
        <v>19908.421262193908</v>
      </c>
      <c r="AX326" s="15"/>
      <c r="AY326" s="15"/>
      <c r="AZ326" s="15"/>
      <c r="BA326" s="15"/>
      <c r="BB326" s="15"/>
      <c r="BC326" s="15"/>
      <c r="BD326" s="15">
        <f t="shared" si="446"/>
        <v>0</v>
      </c>
      <c r="BE326" s="15">
        <f t="shared" si="448"/>
        <v>19908.421262193908</v>
      </c>
      <c r="BF326" s="15">
        <f t="shared" si="453"/>
        <v>0</v>
      </c>
      <c r="BG326" s="15">
        <f>SUM(BG327)</f>
        <v>4000</v>
      </c>
      <c r="BH326" s="15">
        <f>SUM(BH327)</f>
        <v>10000</v>
      </c>
      <c r="BI326" s="15">
        <f t="shared" ref="BI326:BN326" si="516">SUM(BI327)</f>
        <v>700</v>
      </c>
      <c r="BJ326" s="15">
        <f t="shared" si="516"/>
        <v>0</v>
      </c>
      <c r="BK326" s="15">
        <f t="shared" si="516"/>
        <v>0</v>
      </c>
      <c r="BL326" s="15">
        <f t="shared" si="516"/>
        <v>10000</v>
      </c>
      <c r="BM326" s="15">
        <f t="shared" si="516"/>
        <v>0</v>
      </c>
      <c r="BN326" s="15">
        <f t="shared" si="516"/>
        <v>20000</v>
      </c>
    </row>
    <row r="327" spans="1:67" x14ac:dyDescent="0.2">
      <c r="A327" s="160"/>
      <c r="B327" s="165"/>
      <c r="C327" s="81"/>
      <c r="D327" s="81"/>
      <c r="E327" s="81"/>
      <c r="F327" s="81"/>
      <c r="G327" s="81"/>
      <c r="H327" s="81"/>
      <c r="I327" s="91">
        <v>38212</v>
      </c>
      <c r="J327" s="92" t="s">
        <v>201</v>
      </c>
      <c r="K327" s="93"/>
      <c r="L327" s="93"/>
      <c r="M327" s="93"/>
      <c r="N327" s="93">
        <v>10000</v>
      </c>
      <c r="O327" s="93">
        <v>10000</v>
      </c>
      <c r="P327" s="93">
        <v>20000</v>
      </c>
      <c r="Q327" s="93">
        <v>20000</v>
      </c>
      <c r="R327" s="93"/>
      <c r="S327" s="93">
        <v>20000</v>
      </c>
      <c r="T327" s="93">
        <v>13500</v>
      </c>
      <c r="U327" s="93"/>
      <c r="V327" s="83">
        <f t="shared" si="511"/>
        <v>100</v>
      </c>
      <c r="W327" s="83">
        <v>40000</v>
      </c>
      <c r="X327" s="93">
        <v>20000</v>
      </c>
      <c r="Y327" s="93">
        <v>20000</v>
      </c>
      <c r="Z327" s="93">
        <v>50000</v>
      </c>
      <c r="AA327" s="93">
        <v>25000</v>
      </c>
      <c r="AB327" s="93"/>
      <c r="AC327" s="93">
        <v>85000</v>
      </c>
      <c r="AD327" s="93">
        <v>185000</v>
      </c>
      <c r="AE327" s="93"/>
      <c r="AF327" s="93"/>
      <c r="AG327" s="96">
        <f>SUM(AD327+AE327-AF327)</f>
        <v>185000</v>
      </c>
      <c r="AH327" s="93">
        <v>179655</v>
      </c>
      <c r="AI327" s="93">
        <v>100000</v>
      </c>
      <c r="AJ327" s="15">
        <v>0</v>
      </c>
      <c r="AK327" s="93">
        <v>165000</v>
      </c>
      <c r="AL327" s="93"/>
      <c r="AM327" s="93"/>
      <c r="AN327" s="15">
        <f t="shared" si="389"/>
        <v>165000</v>
      </c>
      <c r="AO327" s="83">
        <f t="shared" si="439"/>
        <v>21899.263388413299</v>
      </c>
      <c r="AP327" s="15">
        <v>150000</v>
      </c>
      <c r="AQ327" s="15"/>
      <c r="AR327" s="83">
        <f t="shared" si="440"/>
        <v>19908.421262193908</v>
      </c>
      <c r="AS327" s="83"/>
      <c r="AT327" s="83"/>
      <c r="AU327" s="83"/>
      <c r="AV327" s="83"/>
      <c r="AW327" s="83">
        <f t="shared" si="496"/>
        <v>19908.421262193908</v>
      </c>
      <c r="AX327" s="15"/>
      <c r="AY327" s="15"/>
      <c r="AZ327" s="15"/>
      <c r="BA327" s="15"/>
      <c r="BB327" s="15"/>
      <c r="BC327" s="15">
        <v>19908.419999999998</v>
      </c>
      <c r="BD327" s="15">
        <f t="shared" si="446"/>
        <v>19908.419999999998</v>
      </c>
      <c r="BE327" s="15">
        <f t="shared" si="448"/>
        <v>1.2621939094970003E-3</v>
      </c>
      <c r="BF327" s="15">
        <f t="shared" si="453"/>
        <v>-19908.419999999998</v>
      </c>
      <c r="BG327" s="15">
        <v>4000</v>
      </c>
      <c r="BH327" s="15">
        <v>10000</v>
      </c>
      <c r="BI327" s="15">
        <v>700</v>
      </c>
      <c r="BJ327" s="15"/>
      <c r="BK327" s="15"/>
      <c r="BL327" s="15">
        <v>10000</v>
      </c>
      <c r="BM327" s="15"/>
      <c r="BN327" s="133">
        <f t="shared" si="390"/>
        <v>20000</v>
      </c>
      <c r="BO327" s="5">
        <v>700</v>
      </c>
    </row>
    <row r="328" spans="1:67" x14ac:dyDescent="0.2">
      <c r="A328" s="160" t="s">
        <v>165</v>
      </c>
      <c r="B328" s="165"/>
      <c r="C328" s="81"/>
      <c r="D328" s="81"/>
      <c r="E328" s="81"/>
      <c r="F328" s="81"/>
      <c r="G328" s="81"/>
      <c r="H328" s="81"/>
      <c r="I328" s="91" t="s">
        <v>25</v>
      </c>
      <c r="J328" s="92" t="s">
        <v>169</v>
      </c>
      <c r="K328" s="88">
        <f t="shared" ref="K328:AE333" si="517">SUM(K329)</f>
        <v>26000</v>
      </c>
      <c r="L328" s="88">
        <f t="shared" si="517"/>
        <v>95000</v>
      </c>
      <c r="M328" s="88">
        <f t="shared" si="517"/>
        <v>95000</v>
      </c>
      <c r="N328" s="88">
        <f t="shared" si="517"/>
        <v>5000</v>
      </c>
      <c r="O328" s="88">
        <f t="shared" si="517"/>
        <v>5000</v>
      </c>
      <c r="P328" s="88">
        <f t="shared" si="517"/>
        <v>15000</v>
      </c>
      <c r="Q328" s="88">
        <f t="shared" si="517"/>
        <v>15000</v>
      </c>
      <c r="R328" s="88">
        <f t="shared" si="517"/>
        <v>0</v>
      </c>
      <c r="S328" s="88">
        <f t="shared" si="517"/>
        <v>15000</v>
      </c>
      <c r="T328" s="88">
        <f t="shared" si="517"/>
        <v>0</v>
      </c>
      <c r="U328" s="88">
        <f t="shared" si="517"/>
        <v>0</v>
      </c>
      <c r="V328" s="88">
        <f t="shared" si="517"/>
        <v>100</v>
      </c>
      <c r="W328" s="88">
        <f t="shared" si="517"/>
        <v>15000</v>
      </c>
      <c r="X328" s="88">
        <f t="shared" si="517"/>
        <v>40000</v>
      </c>
      <c r="Y328" s="88">
        <f t="shared" si="517"/>
        <v>40000</v>
      </c>
      <c r="Z328" s="88">
        <f t="shared" si="517"/>
        <v>40000</v>
      </c>
      <c r="AA328" s="88">
        <f t="shared" si="517"/>
        <v>40000</v>
      </c>
      <c r="AB328" s="88">
        <f t="shared" si="517"/>
        <v>20000</v>
      </c>
      <c r="AC328" s="88">
        <f t="shared" si="517"/>
        <v>40000</v>
      </c>
      <c r="AD328" s="88">
        <f t="shared" si="517"/>
        <v>40000</v>
      </c>
      <c r="AE328" s="88">
        <f t="shared" si="517"/>
        <v>0</v>
      </c>
      <c r="AF328" s="88">
        <f t="shared" ref="AF328:AQ333" si="518">SUM(AF329)</f>
        <v>0</v>
      </c>
      <c r="AG328" s="88">
        <f t="shared" si="518"/>
        <v>40000</v>
      </c>
      <c r="AH328" s="88">
        <f t="shared" si="518"/>
        <v>0</v>
      </c>
      <c r="AI328" s="88">
        <f t="shared" si="518"/>
        <v>40000</v>
      </c>
      <c r="AJ328" s="88">
        <f t="shared" si="518"/>
        <v>27500</v>
      </c>
      <c r="AK328" s="88">
        <f t="shared" si="518"/>
        <v>40000</v>
      </c>
      <c r="AL328" s="88">
        <f t="shared" si="518"/>
        <v>0</v>
      </c>
      <c r="AM328" s="88">
        <f t="shared" si="518"/>
        <v>0</v>
      </c>
      <c r="AN328" s="88">
        <f t="shared" si="518"/>
        <v>40000</v>
      </c>
      <c r="AO328" s="83">
        <f t="shared" si="439"/>
        <v>5308.9123365850419</v>
      </c>
      <c r="AP328" s="88">
        <f t="shared" si="518"/>
        <v>40000</v>
      </c>
      <c r="AQ328" s="88">
        <f t="shared" si="518"/>
        <v>0</v>
      </c>
      <c r="AR328" s="83">
        <f t="shared" si="440"/>
        <v>5308.9123365850419</v>
      </c>
      <c r="AS328" s="83"/>
      <c r="AT328" s="83">
        <f t="shared" ref="AT328:AV328" si="519">SUM(AT329)</f>
        <v>2654</v>
      </c>
      <c r="AU328" s="83">
        <f t="shared" si="519"/>
        <v>0</v>
      </c>
      <c r="AV328" s="83">
        <f t="shared" si="519"/>
        <v>0</v>
      </c>
      <c r="AW328" s="83">
        <f t="shared" si="496"/>
        <v>5308.9123365850419</v>
      </c>
      <c r="AX328" s="15"/>
      <c r="AY328" s="15"/>
      <c r="AZ328" s="15"/>
      <c r="BA328" s="15"/>
      <c r="BB328" s="15"/>
      <c r="BC328" s="15"/>
      <c r="BD328" s="15">
        <f t="shared" si="446"/>
        <v>0</v>
      </c>
      <c r="BE328" s="15">
        <f t="shared" si="448"/>
        <v>5308.9123365850419</v>
      </c>
      <c r="BF328" s="15">
        <f t="shared" si="453"/>
        <v>0</v>
      </c>
      <c r="BG328" s="15">
        <f>SUM(BG331)</f>
        <v>2654</v>
      </c>
      <c r="BH328" s="15">
        <f>SUM(BH331)</f>
        <v>5000</v>
      </c>
      <c r="BI328" s="15">
        <f t="shared" ref="BI328:BN328" si="520">SUM(BI331)</f>
        <v>1250</v>
      </c>
      <c r="BJ328" s="15">
        <f t="shared" si="520"/>
        <v>0</v>
      </c>
      <c r="BK328" s="15">
        <f t="shared" si="520"/>
        <v>0</v>
      </c>
      <c r="BL328" s="15">
        <f t="shared" si="520"/>
        <v>4000</v>
      </c>
      <c r="BM328" s="15">
        <f t="shared" si="520"/>
        <v>0</v>
      </c>
      <c r="BN328" s="15">
        <f t="shared" si="520"/>
        <v>9000</v>
      </c>
    </row>
    <row r="329" spans="1:67" x14ac:dyDescent="0.2">
      <c r="A329" s="160"/>
      <c r="B329" s="165"/>
      <c r="C329" s="81"/>
      <c r="D329" s="81"/>
      <c r="E329" s="81"/>
      <c r="F329" s="81"/>
      <c r="G329" s="81"/>
      <c r="H329" s="81"/>
      <c r="I329" s="91" t="s">
        <v>164</v>
      </c>
      <c r="J329" s="92"/>
      <c r="K329" s="88">
        <f t="shared" ref="K329:AQ329" si="521">SUM(K331)</f>
        <v>26000</v>
      </c>
      <c r="L329" s="88">
        <f t="shared" si="521"/>
        <v>95000</v>
      </c>
      <c r="M329" s="88">
        <f t="shared" si="521"/>
        <v>95000</v>
      </c>
      <c r="N329" s="88">
        <f t="shared" si="521"/>
        <v>5000</v>
      </c>
      <c r="O329" s="88">
        <f t="shared" si="521"/>
        <v>5000</v>
      </c>
      <c r="P329" s="88">
        <f t="shared" si="521"/>
        <v>15000</v>
      </c>
      <c r="Q329" s="88">
        <f t="shared" si="521"/>
        <v>15000</v>
      </c>
      <c r="R329" s="88">
        <f t="shared" si="521"/>
        <v>0</v>
      </c>
      <c r="S329" s="88">
        <f t="shared" si="521"/>
        <v>15000</v>
      </c>
      <c r="T329" s="88">
        <f t="shared" si="521"/>
        <v>0</v>
      </c>
      <c r="U329" s="88">
        <f t="shared" si="521"/>
        <v>0</v>
      </c>
      <c r="V329" s="88">
        <f t="shared" si="521"/>
        <v>100</v>
      </c>
      <c r="W329" s="88">
        <f t="shared" si="521"/>
        <v>15000</v>
      </c>
      <c r="X329" s="88">
        <f t="shared" si="521"/>
        <v>40000</v>
      </c>
      <c r="Y329" s="88">
        <f t="shared" si="521"/>
        <v>40000</v>
      </c>
      <c r="Z329" s="88">
        <f t="shared" si="521"/>
        <v>40000</v>
      </c>
      <c r="AA329" s="88">
        <f t="shared" si="521"/>
        <v>40000</v>
      </c>
      <c r="AB329" s="88">
        <f t="shared" si="521"/>
        <v>20000</v>
      </c>
      <c r="AC329" s="88">
        <f t="shared" si="521"/>
        <v>40000</v>
      </c>
      <c r="AD329" s="88">
        <f t="shared" si="521"/>
        <v>40000</v>
      </c>
      <c r="AE329" s="88">
        <f t="shared" si="521"/>
        <v>0</v>
      </c>
      <c r="AF329" s="88">
        <f t="shared" si="521"/>
        <v>0</v>
      </c>
      <c r="AG329" s="88">
        <f t="shared" si="521"/>
        <v>40000</v>
      </c>
      <c r="AH329" s="88">
        <f t="shared" si="521"/>
        <v>0</v>
      </c>
      <c r="AI329" s="88">
        <f t="shared" si="521"/>
        <v>40000</v>
      </c>
      <c r="AJ329" s="88">
        <f t="shared" si="521"/>
        <v>27500</v>
      </c>
      <c r="AK329" s="88">
        <f t="shared" si="521"/>
        <v>40000</v>
      </c>
      <c r="AL329" s="88">
        <f t="shared" si="521"/>
        <v>0</v>
      </c>
      <c r="AM329" s="88">
        <f t="shared" si="521"/>
        <v>0</v>
      </c>
      <c r="AN329" s="88">
        <f t="shared" si="521"/>
        <v>40000</v>
      </c>
      <c r="AO329" s="83">
        <f t="shared" si="439"/>
        <v>5308.9123365850419</v>
      </c>
      <c r="AP329" s="88">
        <f t="shared" si="521"/>
        <v>40000</v>
      </c>
      <c r="AQ329" s="88">
        <f t="shared" si="521"/>
        <v>0</v>
      </c>
      <c r="AR329" s="83">
        <f t="shared" si="440"/>
        <v>5308.9123365850419</v>
      </c>
      <c r="AS329" s="83"/>
      <c r="AT329" s="83">
        <f t="shared" ref="AT329" si="522">SUM(AT331)</f>
        <v>2654</v>
      </c>
      <c r="AU329" s="83">
        <f t="shared" ref="AU329:AV329" si="523">SUM(AU331)</f>
        <v>0</v>
      </c>
      <c r="AV329" s="83">
        <f t="shared" si="523"/>
        <v>0</v>
      </c>
      <c r="AW329" s="83">
        <f t="shared" si="496"/>
        <v>5308.9123365850419</v>
      </c>
      <c r="AX329" s="15"/>
      <c r="AY329" s="15"/>
      <c r="AZ329" s="15"/>
      <c r="BA329" s="15"/>
      <c r="BB329" s="15"/>
      <c r="BC329" s="15"/>
      <c r="BD329" s="15">
        <f t="shared" si="446"/>
        <v>0</v>
      </c>
      <c r="BE329" s="15">
        <f t="shared" si="448"/>
        <v>5308.9123365850419</v>
      </c>
      <c r="BF329" s="15">
        <f t="shared" si="453"/>
        <v>0</v>
      </c>
      <c r="BG329" s="15"/>
      <c r="BH329" s="15">
        <f>SUM(BH330)</f>
        <v>5000</v>
      </c>
      <c r="BI329" s="15">
        <f t="shared" ref="BI329:BN330" si="524">SUM(BI330)</f>
        <v>1250</v>
      </c>
      <c r="BJ329" s="15">
        <f t="shared" si="524"/>
        <v>0</v>
      </c>
      <c r="BK329" s="15">
        <f t="shared" si="524"/>
        <v>0</v>
      </c>
      <c r="BL329" s="15">
        <f t="shared" si="524"/>
        <v>4000</v>
      </c>
      <c r="BM329" s="15">
        <f t="shared" si="524"/>
        <v>0</v>
      </c>
      <c r="BN329" s="15">
        <f t="shared" si="524"/>
        <v>9000</v>
      </c>
    </row>
    <row r="330" spans="1:67" x14ac:dyDescent="0.2">
      <c r="A330" s="160"/>
      <c r="B330" s="168" t="s">
        <v>436</v>
      </c>
      <c r="C330" s="81"/>
      <c r="D330" s="90"/>
      <c r="E330" s="81"/>
      <c r="F330" s="81"/>
      <c r="G330" s="81"/>
      <c r="H330" s="81"/>
      <c r="I330" s="98" t="s">
        <v>437</v>
      </c>
      <c r="J330" s="92" t="s">
        <v>3</v>
      </c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  <c r="AB330" s="88"/>
      <c r="AC330" s="88"/>
      <c r="AD330" s="88"/>
      <c r="AE330" s="88"/>
      <c r="AF330" s="88"/>
      <c r="AG330" s="88"/>
      <c r="AH330" s="88"/>
      <c r="AI330" s="88"/>
      <c r="AJ330" s="88"/>
      <c r="AK330" s="88"/>
      <c r="AL330" s="88"/>
      <c r="AM330" s="88"/>
      <c r="AN330" s="88"/>
      <c r="AO330" s="83">
        <f t="shared" si="439"/>
        <v>0</v>
      </c>
      <c r="AP330" s="88">
        <v>40000</v>
      </c>
      <c r="AQ330" s="88"/>
      <c r="AR330" s="83">
        <f t="shared" si="440"/>
        <v>5308.9123365850419</v>
      </c>
      <c r="AS330" s="83"/>
      <c r="AT330" s="83">
        <v>40000</v>
      </c>
      <c r="AU330" s="83"/>
      <c r="AV330" s="83"/>
      <c r="AW330" s="83">
        <f t="shared" si="496"/>
        <v>5308.9123365850419</v>
      </c>
      <c r="AX330" s="15"/>
      <c r="AY330" s="15"/>
      <c r="AZ330" s="15"/>
      <c r="BA330" s="15"/>
      <c r="BB330" s="15"/>
      <c r="BC330" s="15"/>
      <c r="BD330" s="15">
        <f t="shared" si="446"/>
        <v>0</v>
      </c>
      <c r="BE330" s="15">
        <f t="shared" si="448"/>
        <v>5308.9123365850419</v>
      </c>
      <c r="BF330" s="15">
        <f t="shared" si="453"/>
        <v>0</v>
      </c>
      <c r="BG330" s="15"/>
      <c r="BH330" s="15">
        <f>SUM(BH331)</f>
        <v>5000</v>
      </c>
      <c r="BI330" s="15">
        <f t="shared" si="524"/>
        <v>1250</v>
      </c>
      <c r="BJ330" s="15">
        <f t="shared" si="524"/>
        <v>0</v>
      </c>
      <c r="BK330" s="15">
        <f t="shared" si="524"/>
        <v>0</v>
      </c>
      <c r="BL330" s="15">
        <f t="shared" si="524"/>
        <v>4000</v>
      </c>
      <c r="BM330" s="15">
        <f t="shared" si="524"/>
        <v>0</v>
      </c>
      <c r="BN330" s="15">
        <f t="shared" si="524"/>
        <v>9000</v>
      </c>
    </row>
    <row r="331" spans="1:67" x14ac:dyDescent="0.2">
      <c r="A331" s="163"/>
      <c r="B331" s="169"/>
      <c r="C331" s="94"/>
      <c r="D331" s="94"/>
      <c r="E331" s="94"/>
      <c r="F331" s="94"/>
      <c r="G331" s="94"/>
      <c r="H331" s="94"/>
      <c r="I331" s="82">
        <v>3</v>
      </c>
      <c r="J331" s="38" t="s">
        <v>8</v>
      </c>
      <c r="K331" s="88">
        <f t="shared" si="517"/>
        <v>26000</v>
      </c>
      <c r="L331" s="88">
        <f t="shared" si="517"/>
        <v>95000</v>
      </c>
      <c r="M331" s="88">
        <f t="shared" si="517"/>
        <v>95000</v>
      </c>
      <c r="N331" s="88">
        <f t="shared" si="517"/>
        <v>5000</v>
      </c>
      <c r="O331" s="88">
        <f t="shared" si="517"/>
        <v>5000</v>
      </c>
      <c r="P331" s="88">
        <f t="shared" si="517"/>
        <v>15000</v>
      </c>
      <c r="Q331" s="88">
        <f t="shared" si="517"/>
        <v>15000</v>
      </c>
      <c r="R331" s="88">
        <f t="shared" si="517"/>
        <v>0</v>
      </c>
      <c r="S331" s="88">
        <f t="shared" si="517"/>
        <v>15000</v>
      </c>
      <c r="T331" s="88">
        <f t="shared" si="517"/>
        <v>0</v>
      </c>
      <c r="U331" s="88">
        <f t="shared" si="517"/>
        <v>0</v>
      </c>
      <c r="V331" s="88">
        <f t="shared" si="517"/>
        <v>100</v>
      </c>
      <c r="W331" s="88">
        <f t="shared" si="517"/>
        <v>15000</v>
      </c>
      <c r="X331" s="88">
        <f t="shared" si="517"/>
        <v>40000</v>
      </c>
      <c r="Y331" s="88">
        <f t="shared" si="517"/>
        <v>40000</v>
      </c>
      <c r="Z331" s="88">
        <f t="shared" si="517"/>
        <v>40000</v>
      </c>
      <c r="AA331" s="88">
        <f t="shared" si="517"/>
        <v>40000</v>
      </c>
      <c r="AB331" s="88">
        <f t="shared" si="517"/>
        <v>20000</v>
      </c>
      <c r="AC331" s="88">
        <f t="shared" si="517"/>
        <v>40000</v>
      </c>
      <c r="AD331" s="88">
        <f t="shared" si="517"/>
        <v>40000</v>
      </c>
      <c r="AE331" s="88">
        <f t="shared" si="517"/>
        <v>0</v>
      </c>
      <c r="AF331" s="88">
        <f t="shared" si="518"/>
        <v>0</v>
      </c>
      <c r="AG331" s="88">
        <f t="shared" si="518"/>
        <v>40000</v>
      </c>
      <c r="AH331" s="88">
        <f t="shared" si="518"/>
        <v>0</v>
      </c>
      <c r="AI331" s="88">
        <f t="shared" si="518"/>
        <v>40000</v>
      </c>
      <c r="AJ331" s="88">
        <f t="shared" si="518"/>
        <v>27500</v>
      </c>
      <c r="AK331" s="88">
        <f t="shared" si="518"/>
        <v>40000</v>
      </c>
      <c r="AL331" s="88">
        <f t="shared" si="518"/>
        <v>0</v>
      </c>
      <c r="AM331" s="88">
        <f t="shared" si="518"/>
        <v>0</v>
      </c>
      <c r="AN331" s="88">
        <f t="shared" si="518"/>
        <v>40000</v>
      </c>
      <c r="AO331" s="83">
        <f t="shared" si="439"/>
        <v>5308.9123365850419</v>
      </c>
      <c r="AP331" s="88">
        <f t="shared" si="518"/>
        <v>40000</v>
      </c>
      <c r="AQ331" s="88">
        <f t="shared" si="518"/>
        <v>0</v>
      </c>
      <c r="AR331" s="83">
        <f t="shared" si="440"/>
        <v>5308.9123365850419</v>
      </c>
      <c r="AS331" s="83"/>
      <c r="AT331" s="83">
        <f t="shared" ref="AT331:AV333" si="525">SUM(AT332)</f>
        <v>2654</v>
      </c>
      <c r="AU331" s="83">
        <f t="shared" si="525"/>
        <v>0</v>
      </c>
      <c r="AV331" s="83">
        <f t="shared" si="525"/>
        <v>0</v>
      </c>
      <c r="AW331" s="83">
        <f t="shared" si="496"/>
        <v>5308.9123365850419</v>
      </c>
      <c r="AX331" s="15"/>
      <c r="AY331" s="15"/>
      <c r="AZ331" s="15"/>
      <c r="BA331" s="15"/>
      <c r="BB331" s="15"/>
      <c r="BC331" s="15"/>
      <c r="BD331" s="15">
        <f t="shared" si="446"/>
        <v>0</v>
      </c>
      <c r="BE331" s="15">
        <f t="shared" si="448"/>
        <v>5308.9123365850419</v>
      </c>
      <c r="BF331" s="15">
        <f t="shared" si="453"/>
        <v>0</v>
      </c>
      <c r="BG331" s="15">
        <f t="shared" ref="BG331:BN333" si="526">SUM(BG332)</f>
        <v>2654</v>
      </c>
      <c r="BH331" s="15">
        <f t="shared" si="526"/>
        <v>5000</v>
      </c>
      <c r="BI331" s="15">
        <f t="shared" si="526"/>
        <v>1250</v>
      </c>
      <c r="BJ331" s="15">
        <f t="shared" si="526"/>
        <v>0</v>
      </c>
      <c r="BK331" s="15">
        <f t="shared" si="526"/>
        <v>0</v>
      </c>
      <c r="BL331" s="15">
        <f t="shared" si="526"/>
        <v>4000</v>
      </c>
      <c r="BM331" s="15">
        <f t="shared" si="526"/>
        <v>0</v>
      </c>
      <c r="BN331" s="15">
        <f t="shared" si="526"/>
        <v>9000</v>
      </c>
    </row>
    <row r="332" spans="1:67" x14ac:dyDescent="0.2">
      <c r="A332" s="163"/>
      <c r="B332" s="169" t="s">
        <v>437</v>
      </c>
      <c r="C332" s="94"/>
      <c r="D332" s="94"/>
      <c r="E332" s="94"/>
      <c r="F332" s="94"/>
      <c r="G332" s="94"/>
      <c r="H332" s="94"/>
      <c r="I332" s="82">
        <v>38</v>
      </c>
      <c r="J332" s="38" t="s">
        <v>18</v>
      </c>
      <c r="K332" s="88">
        <f t="shared" si="517"/>
        <v>26000</v>
      </c>
      <c r="L332" s="88">
        <f t="shared" si="517"/>
        <v>95000</v>
      </c>
      <c r="M332" s="88">
        <f t="shared" si="517"/>
        <v>95000</v>
      </c>
      <c r="N332" s="88">
        <f t="shared" si="517"/>
        <v>5000</v>
      </c>
      <c r="O332" s="88">
        <f t="shared" si="517"/>
        <v>5000</v>
      </c>
      <c r="P332" s="88">
        <f t="shared" si="517"/>
        <v>15000</v>
      </c>
      <c r="Q332" s="88">
        <f t="shared" si="517"/>
        <v>15000</v>
      </c>
      <c r="R332" s="88">
        <f t="shared" si="517"/>
        <v>0</v>
      </c>
      <c r="S332" s="88">
        <f t="shared" si="517"/>
        <v>15000</v>
      </c>
      <c r="T332" s="88">
        <f t="shared" si="517"/>
        <v>0</v>
      </c>
      <c r="U332" s="88">
        <f t="shared" si="517"/>
        <v>0</v>
      </c>
      <c r="V332" s="88">
        <f t="shared" si="517"/>
        <v>100</v>
      </c>
      <c r="W332" s="88">
        <f t="shared" si="517"/>
        <v>15000</v>
      </c>
      <c r="X332" s="88">
        <f t="shared" si="517"/>
        <v>40000</v>
      </c>
      <c r="Y332" s="88">
        <f t="shared" si="517"/>
        <v>40000</v>
      </c>
      <c r="Z332" s="88">
        <f t="shared" si="517"/>
        <v>40000</v>
      </c>
      <c r="AA332" s="88">
        <f t="shared" si="517"/>
        <v>40000</v>
      </c>
      <c r="AB332" s="88">
        <f t="shared" si="517"/>
        <v>20000</v>
      </c>
      <c r="AC332" s="88">
        <f t="shared" si="517"/>
        <v>40000</v>
      </c>
      <c r="AD332" s="88">
        <f t="shared" si="517"/>
        <v>40000</v>
      </c>
      <c r="AE332" s="88">
        <f t="shared" si="517"/>
        <v>0</v>
      </c>
      <c r="AF332" s="88">
        <f t="shared" si="518"/>
        <v>0</v>
      </c>
      <c r="AG332" s="88">
        <f t="shared" si="518"/>
        <v>40000</v>
      </c>
      <c r="AH332" s="88">
        <f t="shared" si="518"/>
        <v>0</v>
      </c>
      <c r="AI332" s="88">
        <f t="shared" si="518"/>
        <v>40000</v>
      </c>
      <c r="AJ332" s="88">
        <f t="shared" si="518"/>
        <v>27500</v>
      </c>
      <c r="AK332" s="88">
        <f>SUM(AK333)</f>
        <v>40000</v>
      </c>
      <c r="AL332" s="88">
        <f t="shared" si="518"/>
        <v>0</v>
      </c>
      <c r="AM332" s="88">
        <f t="shared" si="518"/>
        <v>0</v>
      </c>
      <c r="AN332" s="88">
        <f t="shared" si="518"/>
        <v>40000</v>
      </c>
      <c r="AO332" s="83">
        <f t="shared" si="439"/>
        <v>5308.9123365850419</v>
      </c>
      <c r="AP332" s="88">
        <f t="shared" si="518"/>
        <v>40000</v>
      </c>
      <c r="AQ332" s="88"/>
      <c r="AR332" s="83">
        <f t="shared" si="440"/>
        <v>5308.9123365850419</v>
      </c>
      <c r="AS332" s="83"/>
      <c r="AT332" s="83">
        <f t="shared" si="525"/>
        <v>2654</v>
      </c>
      <c r="AU332" s="83">
        <f t="shared" si="525"/>
        <v>0</v>
      </c>
      <c r="AV332" s="83">
        <f t="shared" si="525"/>
        <v>0</v>
      </c>
      <c r="AW332" s="83">
        <f t="shared" si="496"/>
        <v>5308.9123365850419</v>
      </c>
      <c r="AX332" s="15"/>
      <c r="AY332" s="15"/>
      <c r="AZ332" s="15"/>
      <c r="BA332" s="15"/>
      <c r="BB332" s="15"/>
      <c r="BC332" s="15"/>
      <c r="BD332" s="15">
        <f t="shared" si="446"/>
        <v>0</v>
      </c>
      <c r="BE332" s="15">
        <f t="shared" si="448"/>
        <v>5308.9123365850419</v>
      </c>
      <c r="BF332" s="15">
        <f t="shared" si="453"/>
        <v>0</v>
      </c>
      <c r="BG332" s="15">
        <f t="shared" si="526"/>
        <v>2654</v>
      </c>
      <c r="BH332" s="15">
        <f t="shared" si="526"/>
        <v>5000</v>
      </c>
      <c r="BI332" s="15">
        <f t="shared" si="526"/>
        <v>1250</v>
      </c>
      <c r="BJ332" s="15">
        <f t="shared" si="526"/>
        <v>0</v>
      </c>
      <c r="BK332" s="15">
        <f t="shared" si="526"/>
        <v>0</v>
      </c>
      <c r="BL332" s="15">
        <f t="shared" si="526"/>
        <v>4000</v>
      </c>
      <c r="BM332" s="15">
        <f t="shared" si="526"/>
        <v>0</v>
      </c>
      <c r="BN332" s="15">
        <f t="shared" si="526"/>
        <v>9000</v>
      </c>
    </row>
    <row r="333" spans="1:67" x14ac:dyDescent="0.2">
      <c r="A333" s="160"/>
      <c r="B333" s="168"/>
      <c r="C333" s="81"/>
      <c r="D333" s="81"/>
      <c r="E333" s="81"/>
      <c r="F333" s="81"/>
      <c r="G333" s="81"/>
      <c r="H333" s="81"/>
      <c r="I333" s="91">
        <v>381</v>
      </c>
      <c r="J333" s="92" t="s">
        <v>104</v>
      </c>
      <c r="K333" s="88">
        <f t="shared" si="517"/>
        <v>26000</v>
      </c>
      <c r="L333" s="88">
        <f t="shared" si="517"/>
        <v>95000</v>
      </c>
      <c r="M333" s="88">
        <f t="shared" si="517"/>
        <v>95000</v>
      </c>
      <c r="N333" s="96">
        <f t="shared" si="517"/>
        <v>5000</v>
      </c>
      <c r="O333" s="96">
        <f t="shared" si="517"/>
        <v>5000</v>
      </c>
      <c r="P333" s="96">
        <f t="shared" si="517"/>
        <v>15000</v>
      </c>
      <c r="Q333" s="96">
        <f t="shared" si="517"/>
        <v>15000</v>
      </c>
      <c r="R333" s="96">
        <f t="shared" si="517"/>
        <v>0</v>
      </c>
      <c r="S333" s="96">
        <f t="shared" si="517"/>
        <v>15000</v>
      </c>
      <c r="T333" s="96">
        <f t="shared" si="517"/>
        <v>0</v>
      </c>
      <c r="U333" s="96">
        <f t="shared" si="517"/>
        <v>0</v>
      </c>
      <c r="V333" s="96">
        <f t="shared" si="517"/>
        <v>100</v>
      </c>
      <c r="W333" s="96">
        <f t="shared" si="517"/>
        <v>15000</v>
      </c>
      <c r="X333" s="96">
        <f t="shared" si="517"/>
        <v>40000</v>
      </c>
      <c r="Y333" s="96">
        <f t="shared" si="517"/>
        <v>40000</v>
      </c>
      <c r="Z333" s="96">
        <f t="shared" si="517"/>
        <v>40000</v>
      </c>
      <c r="AA333" s="96">
        <f t="shared" si="517"/>
        <v>40000</v>
      </c>
      <c r="AB333" s="96">
        <f t="shared" si="517"/>
        <v>20000</v>
      </c>
      <c r="AC333" s="96">
        <f t="shared" si="517"/>
        <v>40000</v>
      </c>
      <c r="AD333" s="96">
        <f t="shared" si="517"/>
        <v>40000</v>
      </c>
      <c r="AE333" s="96">
        <f t="shared" si="517"/>
        <v>0</v>
      </c>
      <c r="AF333" s="96">
        <f t="shared" si="518"/>
        <v>0</v>
      </c>
      <c r="AG333" s="96">
        <f t="shared" si="518"/>
        <v>40000</v>
      </c>
      <c r="AH333" s="96">
        <f t="shared" si="518"/>
        <v>0</v>
      </c>
      <c r="AI333" s="96">
        <f t="shared" si="518"/>
        <v>40000</v>
      </c>
      <c r="AJ333" s="96">
        <f t="shared" si="518"/>
        <v>27500</v>
      </c>
      <c r="AK333" s="96">
        <f>SUM(AK334)</f>
        <v>40000</v>
      </c>
      <c r="AL333" s="96">
        <f t="shared" si="518"/>
        <v>0</v>
      </c>
      <c r="AM333" s="96">
        <f t="shared" si="518"/>
        <v>0</v>
      </c>
      <c r="AN333" s="96">
        <f t="shared" si="518"/>
        <v>40000</v>
      </c>
      <c r="AO333" s="83">
        <f t="shared" si="439"/>
        <v>5308.9123365850419</v>
      </c>
      <c r="AP333" s="96">
        <f t="shared" si="518"/>
        <v>40000</v>
      </c>
      <c r="AQ333" s="96"/>
      <c r="AR333" s="83">
        <f t="shared" si="440"/>
        <v>5308.9123365850419</v>
      </c>
      <c r="AS333" s="83"/>
      <c r="AT333" s="83">
        <f t="shared" si="525"/>
        <v>2654</v>
      </c>
      <c r="AU333" s="83">
        <f t="shared" si="525"/>
        <v>0</v>
      </c>
      <c r="AV333" s="83">
        <f t="shared" si="525"/>
        <v>0</v>
      </c>
      <c r="AW333" s="83">
        <f t="shared" si="496"/>
        <v>5308.9123365850419</v>
      </c>
      <c r="AX333" s="15"/>
      <c r="AY333" s="15"/>
      <c r="AZ333" s="15"/>
      <c r="BA333" s="15"/>
      <c r="BB333" s="15"/>
      <c r="BC333" s="15"/>
      <c r="BD333" s="15">
        <f t="shared" si="446"/>
        <v>0</v>
      </c>
      <c r="BE333" s="15">
        <f t="shared" si="448"/>
        <v>5308.9123365850419</v>
      </c>
      <c r="BF333" s="15">
        <f t="shared" si="453"/>
        <v>0</v>
      </c>
      <c r="BG333" s="15">
        <f t="shared" si="526"/>
        <v>2654</v>
      </c>
      <c r="BH333" s="15">
        <f t="shared" si="526"/>
        <v>5000</v>
      </c>
      <c r="BI333" s="15">
        <f t="shared" si="526"/>
        <v>1250</v>
      </c>
      <c r="BJ333" s="15">
        <f t="shared" si="526"/>
        <v>0</v>
      </c>
      <c r="BK333" s="15">
        <f t="shared" si="526"/>
        <v>0</v>
      </c>
      <c r="BL333" s="15">
        <f t="shared" si="526"/>
        <v>4000</v>
      </c>
      <c r="BM333" s="15">
        <f t="shared" si="526"/>
        <v>0</v>
      </c>
      <c r="BN333" s="15">
        <f t="shared" si="526"/>
        <v>9000</v>
      </c>
    </row>
    <row r="334" spans="1:67" x14ac:dyDescent="0.2">
      <c r="A334" s="160"/>
      <c r="B334" s="165"/>
      <c r="C334" s="81"/>
      <c r="D334" s="81"/>
      <c r="E334" s="81"/>
      <c r="F334" s="81"/>
      <c r="G334" s="81"/>
      <c r="H334" s="81"/>
      <c r="I334" s="91">
        <v>38113</v>
      </c>
      <c r="J334" s="92" t="s">
        <v>498</v>
      </c>
      <c r="K334" s="93">
        <v>26000</v>
      </c>
      <c r="L334" s="93">
        <v>95000</v>
      </c>
      <c r="M334" s="93">
        <v>95000</v>
      </c>
      <c r="N334" s="93">
        <v>5000</v>
      </c>
      <c r="O334" s="93">
        <v>5000</v>
      </c>
      <c r="P334" s="93">
        <v>15000</v>
      </c>
      <c r="Q334" s="93">
        <v>15000</v>
      </c>
      <c r="R334" s="93"/>
      <c r="S334" s="93">
        <v>15000</v>
      </c>
      <c r="T334" s="93"/>
      <c r="U334" s="93"/>
      <c r="V334" s="83">
        <f t="shared" si="511"/>
        <v>100</v>
      </c>
      <c r="W334" s="83">
        <v>15000</v>
      </c>
      <c r="X334" s="93">
        <v>40000</v>
      </c>
      <c r="Y334" s="93">
        <v>40000</v>
      </c>
      <c r="Z334" s="93">
        <v>40000</v>
      </c>
      <c r="AA334" s="93">
        <v>40000</v>
      </c>
      <c r="AB334" s="93">
        <v>20000</v>
      </c>
      <c r="AC334" s="93">
        <v>40000</v>
      </c>
      <c r="AD334" s="93">
        <v>40000</v>
      </c>
      <c r="AE334" s="93"/>
      <c r="AF334" s="93"/>
      <c r="AG334" s="96">
        <f>SUM(AD334+AE334-AF334)</f>
        <v>40000</v>
      </c>
      <c r="AH334" s="93"/>
      <c r="AI334" s="93">
        <v>40000</v>
      </c>
      <c r="AJ334" s="15">
        <v>27500</v>
      </c>
      <c r="AK334" s="93">
        <v>40000</v>
      </c>
      <c r="AL334" s="93"/>
      <c r="AM334" s="93"/>
      <c r="AN334" s="15">
        <f t="shared" si="389"/>
        <v>40000</v>
      </c>
      <c r="AO334" s="83">
        <f t="shared" si="439"/>
        <v>5308.9123365850419</v>
      </c>
      <c r="AP334" s="15">
        <v>40000</v>
      </c>
      <c r="AQ334" s="15"/>
      <c r="AR334" s="83">
        <f t="shared" si="440"/>
        <v>5308.9123365850419</v>
      </c>
      <c r="AS334" s="83">
        <v>2654</v>
      </c>
      <c r="AT334" s="83">
        <v>2654</v>
      </c>
      <c r="AU334" s="83"/>
      <c r="AV334" s="83"/>
      <c r="AW334" s="83">
        <f t="shared" si="496"/>
        <v>5308.9123365850419</v>
      </c>
      <c r="AX334" s="15"/>
      <c r="AY334" s="15"/>
      <c r="AZ334" s="15">
        <v>5308.91</v>
      </c>
      <c r="BA334" s="15"/>
      <c r="BB334" s="15"/>
      <c r="BC334" s="15"/>
      <c r="BD334" s="15">
        <f t="shared" si="446"/>
        <v>5308.91</v>
      </c>
      <c r="BE334" s="15">
        <f t="shared" si="448"/>
        <v>2.3365850420304923E-3</v>
      </c>
      <c r="BF334" s="15">
        <f t="shared" si="453"/>
        <v>-5308.91</v>
      </c>
      <c r="BG334" s="15">
        <v>2654</v>
      </c>
      <c r="BH334" s="15">
        <v>5000</v>
      </c>
      <c r="BI334" s="15">
        <v>1250</v>
      </c>
      <c r="BJ334" s="15"/>
      <c r="BK334" s="15"/>
      <c r="BL334" s="15">
        <v>4000</v>
      </c>
      <c r="BM334" s="15"/>
      <c r="BN334" s="133">
        <f t="shared" ref="BN334:BN389" si="527">SUM(BH334+BL334-BM334)</f>
        <v>9000</v>
      </c>
      <c r="BO334" s="5">
        <v>3750</v>
      </c>
    </row>
    <row r="335" spans="1:67" x14ac:dyDescent="0.2">
      <c r="A335" s="160" t="s">
        <v>168</v>
      </c>
      <c r="B335" s="165"/>
      <c r="C335" s="81"/>
      <c r="D335" s="81"/>
      <c r="E335" s="81"/>
      <c r="F335" s="81"/>
      <c r="G335" s="81"/>
      <c r="H335" s="81"/>
      <c r="I335" s="91" t="s">
        <v>25</v>
      </c>
      <c r="J335" s="92" t="s">
        <v>171</v>
      </c>
      <c r="K335" s="88">
        <f t="shared" ref="K335:AE340" si="528">SUM(K336)</f>
        <v>13000</v>
      </c>
      <c r="L335" s="88">
        <f t="shared" si="528"/>
        <v>0</v>
      </c>
      <c r="M335" s="88">
        <f t="shared" si="528"/>
        <v>0</v>
      </c>
      <c r="N335" s="88">
        <f t="shared" si="528"/>
        <v>14000</v>
      </c>
      <c r="O335" s="88">
        <f t="shared" si="528"/>
        <v>14000</v>
      </c>
      <c r="P335" s="88">
        <f t="shared" si="528"/>
        <v>20000</v>
      </c>
      <c r="Q335" s="88">
        <f t="shared" si="528"/>
        <v>20000</v>
      </c>
      <c r="R335" s="88">
        <f t="shared" si="528"/>
        <v>15200</v>
      </c>
      <c r="S335" s="88">
        <f t="shared" si="528"/>
        <v>25000</v>
      </c>
      <c r="T335" s="88">
        <f t="shared" si="528"/>
        <v>17700</v>
      </c>
      <c r="U335" s="88">
        <f t="shared" si="528"/>
        <v>0</v>
      </c>
      <c r="V335" s="88">
        <f t="shared" si="528"/>
        <v>125</v>
      </c>
      <c r="W335" s="88">
        <f t="shared" si="528"/>
        <v>25000</v>
      </c>
      <c r="X335" s="88">
        <f t="shared" si="528"/>
        <v>60000</v>
      </c>
      <c r="Y335" s="88">
        <f t="shared" si="528"/>
        <v>10000</v>
      </c>
      <c r="Z335" s="88">
        <f t="shared" si="528"/>
        <v>15000</v>
      </c>
      <c r="AA335" s="88">
        <f t="shared" si="528"/>
        <v>15000</v>
      </c>
      <c r="AB335" s="88">
        <f t="shared" si="528"/>
        <v>4500</v>
      </c>
      <c r="AC335" s="88">
        <f t="shared" si="528"/>
        <v>15000</v>
      </c>
      <c r="AD335" s="88">
        <f t="shared" si="528"/>
        <v>15000</v>
      </c>
      <c r="AE335" s="88">
        <f t="shared" si="528"/>
        <v>0</v>
      </c>
      <c r="AF335" s="88">
        <f t="shared" ref="AF335:AQ340" si="529">SUM(AF336)</f>
        <v>0</v>
      </c>
      <c r="AG335" s="88">
        <f t="shared" si="529"/>
        <v>15000</v>
      </c>
      <c r="AH335" s="88">
        <f t="shared" si="529"/>
        <v>0</v>
      </c>
      <c r="AI335" s="88">
        <f t="shared" si="529"/>
        <v>15000</v>
      </c>
      <c r="AJ335" s="88">
        <f t="shared" si="529"/>
        <v>0</v>
      </c>
      <c r="AK335" s="88">
        <f t="shared" si="529"/>
        <v>15000</v>
      </c>
      <c r="AL335" s="88">
        <f t="shared" si="529"/>
        <v>0</v>
      </c>
      <c r="AM335" s="88">
        <f t="shared" si="529"/>
        <v>0</v>
      </c>
      <c r="AN335" s="88">
        <f t="shared" si="529"/>
        <v>15000</v>
      </c>
      <c r="AO335" s="83">
        <f t="shared" si="439"/>
        <v>1990.8421262193906</v>
      </c>
      <c r="AP335" s="88">
        <f t="shared" si="529"/>
        <v>15000</v>
      </c>
      <c r="AQ335" s="88">
        <f t="shared" si="529"/>
        <v>0</v>
      </c>
      <c r="AR335" s="83">
        <f t="shared" si="440"/>
        <v>1990.8421262193906</v>
      </c>
      <c r="AS335" s="83"/>
      <c r="AT335" s="83">
        <f t="shared" ref="AT335:AV335" si="530">SUM(AT336)</f>
        <v>150</v>
      </c>
      <c r="AU335" s="83">
        <f t="shared" si="530"/>
        <v>0</v>
      </c>
      <c r="AV335" s="83">
        <f t="shared" si="530"/>
        <v>0</v>
      </c>
      <c r="AW335" s="83">
        <f t="shared" si="496"/>
        <v>1990.8421262193906</v>
      </c>
      <c r="AX335" s="15"/>
      <c r="AY335" s="15"/>
      <c r="AZ335" s="15"/>
      <c r="BA335" s="15"/>
      <c r="BB335" s="15"/>
      <c r="BC335" s="15"/>
      <c r="BD335" s="15">
        <f t="shared" si="446"/>
        <v>0</v>
      </c>
      <c r="BE335" s="15">
        <f t="shared" si="448"/>
        <v>1990.8421262193906</v>
      </c>
      <c r="BF335" s="15">
        <f t="shared" si="453"/>
        <v>0</v>
      </c>
      <c r="BG335" s="15">
        <f>SUM(BG338)</f>
        <v>0</v>
      </c>
      <c r="BH335" s="15">
        <f>SUM(BH338)</f>
        <v>1000</v>
      </c>
      <c r="BI335" s="15">
        <f t="shared" ref="BI335:BN335" si="531">SUM(BI338)</f>
        <v>300</v>
      </c>
      <c r="BJ335" s="15">
        <f t="shared" si="531"/>
        <v>0</v>
      </c>
      <c r="BK335" s="15">
        <f t="shared" si="531"/>
        <v>0</v>
      </c>
      <c r="BL335" s="15">
        <f t="shared" si="531"/>
        <v>5000</v>
      </c>
      <c r="BM335" s="15">
        <f t="shared" si="531"/>
        <v>0</v>
      </c>
      <c r="BN335" s="15">
        <f t="shared" si="531"/>
        <v>6000</v>
      </c>
    </row>
    <row r="336" spans="1:67" x14ac:dyDescent="0.2">
      <c r="A336" s="160"/>
      <c r="B336" s="165"/>
      <c r="C336" s="81"/>
      <c r="D336" s="81"/>
      <c r="E336" s="81"/>
      <c r="F336" s="81"/>
      <c r="G336" s="81"/>
      <c r="H336" s="81"/>
      <c r="I336" s="91" t="s">
        <v>164</v>
      </c>
      <c r="J336" s="92"/>
      <c r="K336" s="88">
        <f t="shared" ref="K336:AQ336" si="532">SUM(K338)</f>
        <v>13000</v>
      </c>
      <c r="L336" s="88">
        <f t="shared" si="532"/>
        <v>0</v>
      </c>
      <c r="M336" s="88">
        <f t="shared" si="532"/>
        <v>0</v>
      </c>
      <c r="N336" s="88">
        <f t="shared" si="532"/>
        <v>14000</v>
      </c>
      <c r="O336" s="88">
        <f t="shared" si="532"/>
        <v>14000</v>
      </c>
      <c r="P336" s="88">
        <f t="shared" si="532"/>
        <v>20000</v>
      </c>
      <c r="Q336" s="88">
        <f t="shared" si="532"/>
        <v>20000</v>
      </c>
      <c r="R336" s="88">
        <f t="shared" si="532"/>
        <v>15200</v>
      </c>
      <c r="S336" s="88">
        <f t="shared" si="532"/>
        <v>25000</v>
      </c>
      <c r="T336" s="88">
        <f t="shared" si="532"/>
        <v>17700</v>
      </c>
      <c r="U336" s="88">
        <f t="shared" si="532"/>
        <v>0</v>
      </c>
      <c r="V336" s="88">
        <f t="shared" si="532"/>
        <v>125</v>
      </c>
      <c r="W336" s="88">
        <f t="shared" si="532"/>
        <v>25000</v>
      </c>
      <c r="X336" s="88">
        <f t="shared" si="532"/>
        <v>60000</v>
      </c>
      <c r="Y336" s="88">
        <f t="shared" si="532"/>
        <v>10000</v>
      </c>
      <c r="Z336" s="88">
        <f t="shared" si="532"/>
        <v>15000</v>
      </c>
      <c r="AA336" s="88">
        <f t="shared" si="532"/>
        <v>15000</v>
      </c>
      <c r="AB336" s="88">
        <f t="shared" si="532"/>
        <v>4500</v>
      </c>
      <c r="AC336" s="88">
        <f t="shared" si="532"/>
        <v>15000</v>
      </c>
      <c r="AD336" s="88">
        <f t="shared" si="532"/>
        <v>15000</v>
      </c>
      <c r="AE336" s="88">
        <f t="shared" si="532"/>
        <v>0</v>
      </c>
      <c r="AF336" s="88">
        <f t="shared" si="532"/>
        <v>0</v>
      </c>
      <c r="AG336" s="88">
        <f t="shared" si="532"/>
        <v>15000</v>
      </c>
      <c r="AH336" s="88">
        <f t="shared" si="532"/>
        <v>0</v>
      </c>
      <c r="AI336" s="88">
        <f t="shared" si="532"/>
        <v>15000</v>
      </c>
      <c r="AJ336" s="88">
        <f t="shared" si="532"/>
        <v>0</v>
      </c>
      <c r="AK336" s="88">
        <f t="shared" si="532"/>
        <v>15000</v>
      </c>
      <c r="AL336" s="88">
        <f t="shared" si="532"/>
        <v>0</v>
      </c>
      <c r="AM336" s="88">
        <f t="shared" si="532"/>
        <v>0</v>
      </c>
      <c r="AN336" s="88">
        <f t="shared" si="532"/>
        <v>15000</v>
      </c>
      <c r="AO336" s="83">
        <f t="shared" si="439"/>
        <v>1990.8421262193906</v>
      </c>
      <c r="AP336" s="88">
        <f t="shared" si="532"/>
        <v>15000</v>
      </c>
      <c r="AQ336" s="88">
        <f t="shared" si="532"/>
        <v>0</v>
      </c>
      <c r="AR336" s="83">
        <f t="shared" si="440"/>
        <v>1990.8421262193906</v>
      </c>
      <c r="AS336" s="83"/>
      <c r="AT336" s="83">
        <f t="shared" ref="AT336" si="533">SUM(AT338)</f>
        <v>150</v>
      </c>
      <c r="AU336" s="83">
        <f t="shared" ref="AU336:AV336" si="534">SUM(AU338)</f>
        <v>0</v>
      </c>
      <c r="AV336" s="83">
        <f t="shared" si="534"/>
        <v>0</v>
      </c>
      <c r="AW336" s="83">
        <f t="shared" si="496"/>
        <v>1990.8421262193906</v>
      </c>
      <c r="AX336" s="15"/>
      <c r="AY336" s="15"/>
      <c r="AZ336" s="15"/>
      <c r="BA336" s="15"/>
      <c r="BB336" s="15"/>
      <c r="BC336" s="15"/>
      <c r="BD336" s="15">
        <f t="shared" si="446"/>
        <v>0</v>
      </c>
      <c r="BE336" s="15">
        <f t="shared" si="448"/>
        <v>1990.8421262193906</v>
      </c>
      <c r="BF336" s="15">
        <f t="shared" si="453"/>
        <v>0</v>
      </c>
      <c r="BG336" s="15"/>
      <c r="BH336" s="15">
        <f>SUM(BH337)</f>
        <v>1000</v>
      </c>
      <c r="BI336" s="15">
        <f t="shared" ref="BI336:BN337" si="535">SUM(BI337)</f>
        <v>300</v>
      </c>
      <c r="BJ336" s="15">
        <f t="shared" si="535"/>
        <v>0</v>
      </c>
      <c r="BK336" s="15">
        <f t="shared" si="535"/>
        <v>0</v>
      </c>
      <c r="BL336" s="15">
        <f t="shared" si="535"/>
        <v>5000</v>
      </c>
      <c r="BM336" s="15">
        <f t="shared" si="535"/>
        <v>0</v>
      </c>
      <c r="BN336" s="15">
        <f t="shared" si="535"/>
        <v>6000</v>
      </c>
    </row>
    <row r="337" spans="1:67" x14ac:dyDescent="0.2">
      <c r="A337" s="160"/>
      <c r="B337" s="168" t="s">
        <v>436</v>
      </c>
      <c r="C337" s="81"/>
      <c r="D337" s="90"/>
      <c r="E337" s="81"/>
      <c r="F337" s="81"/>
      <c r="G337" s="81"/>
      <c r="H337" s="81"/>
      <c r="I337" s="98" t="s">
        <v>437</v>
      </c>
      <c r="J337" s="92" t="s">
        <v>3</v>
      </c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  <c r="AB337" s="88"/>
      <c r="AC337" s="88"/>
      <c r="AD337" s="88"/>
      <c r="AE337" s="88"/>
      <c r="AF337" s="88"/>
      <c r="AG337" s="88"/>
      <c r="AH337" s="88"/>
      <c r="AI337" s="88"/>
      <c r="AJ337" s="88"/>
      <c r="AK337" s="88"/>
      <c r="AL337" s="88"/>
      <c r="AM337" s="88"/>
      <c r="AN337" s="88"/>
      <c r="AO337" s="83">
        <f t="shared" si="439"/>
        <v>0</v>
      </c>
      <c r="AP337" s="88">
        <v>15000</v>
      </c>
      <c r="AQ337" s="88"/>
      <c r="AR337" s="83">
        <f t="shared" si="440"/>
        <v>1990.8421262193906</v>
      </c>
      <c r="AS337" s="83"/>
      <c r="AT337" s="83">
        <v>15000</v>
      </c>
      <c r="AU337" s="83"/>
      <c r="AV337" s="83"/>
      <c r="AW337" s="83">
        <f t="shared" si="496"/>
        <v>1990.8421262193906</v>
      </c>
      <c r="AX337" s="15"/>
      <c r="AY337" s="15"/>
      <c r="AZ337" s="15"/>
      <c r="BA337" s="15"/>
      <c r="BB337" s="15"/>
      <c r="BC337" s="15"/>
      <c r="BD337" s="15">
        <f t="shared" si="446"/>
        <v>0</v>
      </c>
      <c r="BE337" s="15">
        <f t="shared" si="448"/>
        <v>1990.8421262193906</v>
      </c>
      <c r="BF337" s="15">
        <f t="shared" si="453"/>
        <v>0</v>
      </c>
      <c r="BG337" s="15"/>
      <c r="BH337" s="15">
        <f>SUM(BH338)</f>
        <v>1000</v>
      </c>
      <c r="BI337" s="15">
        <f t="shared" si="535"/>
        <v>300</v>
      </c>
      <c r="BJ337" s="15">
        <f t="shared" si="535"/>
        <v>0</v>
      </c>
      <c r="BK337" s="15">
        <f t="shared" si="535"/>
        <v>0</v>
      </c>
      <c r="BL337" s="15">
        <f t="shared" si="535"/>
        <v>5000</v>
      </c>
      <c r="BM337" s="15">
        <f t="shared" si="535"/>
        <v>0</v>
      </c>
      <c r="BN337" s="15">
        <f t="shared" si="535"/>
        <v>6000</v>
      </c>
    </row>
    <row r="338" spans="1:67" x14ac:dyDescent="0.2">
      <c r="A338" s="163"/>
      <c r="B338" s="170"/>
      <c r="C338" s="94"/>
      <c r="D338" s="94"/>
      <c r="E338" s="94"/>
      <c r="F338" s="94"/>
      <c r="G338" s="94"/>
      <c r="H338" s="94"/>
      <c r="I338" s="82">
        <v>3</v>
      </c>
      <c r="J338" s="38" t="s">
        <v>8</v>
      </c>
      <c r="K338" s="88">
        <f t="shared" si="528"/>
        <v>13000</v>
      </c>
      <c r="L338" s="88">
        <f t="shared" si="528"/>
        <v>0</v>
      </c>
      <c r="M338" s="88">
        <f t="shared" si="528"/>
        <v>0</v>
      </c>
      <c r="N338" s="83">
        <f t="shared" si="528"/>
        <v>14000</v>
      </c>
      <c r="O338" s="83">
        <f t="shared" si="528"/>
        <v>14000</v>
      </c>
      <c r="P338" s="83">
        <f t="shared" si="528"/>
        <v>20000</v>
      </c>
      <c r="Q338" s="83">
        <f t="shared" si="528"/>
        <v>20000</v>
      </c>
      <c r="R338" s="83">
        <f>SUM(R339)</f>
        <v>15200</v>
      </c>
      <c r="S338" s="83">
        <f>SUM(S339)</f>
        <v>25000</v>
      </c>
      <c r="T338" s="83">
        <f t="shared" si="528"/>
        <v>17700</v>
      </c>
      <c r="U338" s="83">
        <f t="shared" si="528"/>
        <v>0</v>
      </c>
      <c r="V338" s="83">
        <f t="shared" si="528"/>
        <v>125</v>
      </c>
      <c r="W338" s="83">
        <f t="shared" si="528"/>
        <v>25000</v>
      </c>
      <c r="X338" s="83">
        <f t="shared" si="528"/>
        <v>60000</v>
      </c>
      <c r="Y338" s="83">
        <f t="shared" si="528"/>
        <v>10000</v>
      </c>
      <c r="Z338" s="83">
        <f t="shared" si="528"/>
        <v>15000</v>
      </c>
      <c r="AA338" s="83">
        <f t="shared" si="528"/>
        <v>15000</v>
      </c>
      <c r="AB338" s="83">
        <f t="shared" si="528"/>
        <v>4500</v>
      </c>
      <c r="AC338" s="83">
        <f t="shared" si="528"/>
        <v>15000</v>
      </c>
      <c r="AD338" s="83">
        <f t="shared" si="528"/>
        <v>15000</v>
      </c>
      <c r="AE338" s="83">
        <f t="shared" si="528"/>
        <v>0</v>
      </c>
      <c r="AF338" s="83">
        <f t="shared" si="529"/>
        <v>0</v>
      </c>
      <c r="AG338" s="83">
        <f t="shared" si="529"/>
        <v>15000</v>
      </c>
      <c r="AH338" s="83">
        <f t="shared" si="529"/>
        <v>0</v>
      </c>
      <c r="AI338" s="83">
        <f t="shared" si="529"/>
        <v>15000</v>
      </c>
      <c r="AJ338" s="83">
        <f t="shared" si="529"/>
        <v>0</v>
      </c>
      <c r="AK338" s="83">
        <f t="shared" si="529"/>
        <v>15000</v>
      </c>
      <c r="AL338" s="83">
        <f t="shared" si="529"/>
        <v>0</v>
      </c>
      <c r="AM338" s="83">
        <f t="shared" si="529"/>
        <v>0</v>
      </c>
      <c r="AN338" s="83">
        <f t="shared" si="529"/>
        <v>15000</v>
      </c>
      <c r="AO338" s="83">
        <f t="shared" si="439"/>
        <v>1990.8421262193906</v>
      </c>
      <c r="AP338" s="83">
        <f t="shared" si="529"/>
        <v>15000</v>
      </c>
      <c r="AQ338" s="83">
        <f t="shared" si="529"/>
        <v>0</v>
      </c>
      <c r="AR338" s="83">
        <f t="shared" si="440"/>
        <v>1990.8421262193906</v>
      </c>
      <c r="AS338" s="83"/>
      <c r="AT338" s="83">
        <f t="shared" ref="AT338:AV340" si="536">SUM(AT339)</f>
        <v>150</v>
      </c>
      <c r="AU338" s="83">
        <f t="shared" si="536"/>
        <v>0</v>
      </c>
      <c r="AV338" s="83">
        <f t="shared" si="536"/>
        <v>0</v>
      </c>
      <c r="AW338" s="83">
        <f t="shared" si="496"/>
        <v>1990.8421262193906</v>
      </c>
      <c r="AX338" s="15"/>
      <c r="AY338" s="15"/>
      <c r="AZ338" s="15"/>
      <c r="BA338" s="15"/>
      <c r="BB338" s="15"/>
      <c r="BC338" s="15"/>
      <c r="BD338" s="15">
        <f t="shared" si="446"/>
        <v>0</v>
      </c>
      <c r="BE338" s="15">
        <f t="shared" si="448"/>
        <v>1990.8421262193906</v>
      </c>
      <c r="BF338" s="15">
        <f t="shared" si="453"/>
        <v>0</v>
      </c>
      <c r="BG338" s="15">
        <f t="shared" ref="BG338:BN340" si="537">SUM(BG339)</f>
        <v>0</v>
      </c>
      <c r="BH338" s="15">
        <f t="shared" si="537"/>
        <v>1000</v>
      </c>
      <c r="BI338" s="15">
        <f t="shared" si="537"/>
        <v>300</v>
      </c>
      <c r="BJ338" s="15">
        <f t="shared" si="537"/>
        <v>0</v>
      </c>
      <c r="BK338" s="15">
        <f t="shared" si="537"/>
        <v>0</v>
      </c>
      <c r="BL338" s="15">
        <f t="shared" si="537"/>
        <v>5000</v>
      </c>
      <c r="BM338" s="15">
        <f t="shared" si="537"/>
        <v>0</v>
      </c>
      <c r="BN338" s="15">
        <f t="shared" si="537"/>
        <v>6000</v>
      </c>
    </row>
    <row r="339" spans="1:67" x14ac:dyDescent="0.2">
      <c r="A339" s="163"/>
      <c r="B339" s="170" t="s">
        <v>437</v>
      </c>
      <c r="C339" s="94"/>
      <c r="D339" s="94"/>
      <c r="E339" s="94"/>
      <c r="F339" s="94"/>
      <c r="G339" s="94"/>
      <c r="H339" s="94"/>
      <c r="I339" s="82">
        <v>38</v>
      </c>
      <c r="J339" s="38" t="s">
        <v>18</v>
      </c>
      <c r="K339" s="88">
        <f t="shared" si="528"/>
        <v>13000</v>
      </c>
      <c r="L339" s="88">
        <f t="shared" si="528"/>
        <v>0</v>
      </c>
      <c r="M339" s="88">
        <f t="shared" si="528"/>
        <v>0</v>
      </c>
      <c r="N339" s="83">
        <f t="shared" si="528"/>
        <v>14000</v>
      </c>
      <c r="O339" s="83">
        <f t="shared" si="528"/>
        <v>14000</v>
      </c>
      <c r="P339" s="83">
        <f t="shared" si="528"/>
        <v>20000</v>
      </c>
      <c r="Q339" s="83">
        <f t="shared" si="528"/>
        <v>20000</v>
      </c>
      <c r="R339" s="83">
        <f>SUM(R340)</f>
        <v>15200</v>
      </c>
      <c r="S339" s="83">
        <f>SUM(S340)</f>
        <v>25000</v>
      </c>
      <c r="T339" s="83">
        <f>SUM(T340)</f>
        <v>17700</v>
      </c>
      <c r="U339" s="83">
        <f t="shared" si="528"/>
        <v>0</v>
      </c>
      <c r="V339" s="83">
        <f t="shared" si="528"/>
        <v>125</v>
      </c>
      <c r="W339" s="83">
        <f t="shared" si="528"/>
        <v>25000</v>
      </c>
      <c r="X339" s="83">
        <f t="shared" si="528"/>
        <v>60000</v>
      </c>
      <c r="Y339" s="83">
        <f t="shared" si="528"/>
        <v>10000</v>
      </c>
      <c r="Z339" s="83">
        <f t="shared" si="528"/>
        <v>15000</v>
      </c>
      <c r="AA339" s="83">
        <f t="shared" si="528"/>
        <v>15000</v>
      </c>
      <c r="AB339" s="83">
        <f t="shared" si="528"/>
        <v>4500</v>
      </c>
      <c r="AC339" s="83">
        <f t="shared" si="528"/>
        <v>15000</v>
      </c>
      <c r="AD339" s="83">
        <f t="shared" si="528"/>
        <v>15000</v>
      </c>
      <c r="AE339" s="83">
        <f t="shared" si="528"/>
        <v>0</v>
      </c>
      <c r="AF339" s="83">
        <f t="shared" si="529"/>
        <v>0</v>
      </c>
      <c r="AG339" s="83">
        <f t="shared" si="529"/>
        <v>15000</v>
      </c>
      <c r="AH339" s="83">
        <f t="shared" si="529"/>
        <v>0</v>
      </c>
      <c r="AI339" s="83">
        <f t="shared" si="529"/>
        <v>15000</v>
      </c>
      <c r="AJ339" s="83">
        <f t="shared" si="529"/>
        <v>0</v>
      </c>
      <c r="AK339" s="83">
        <f t="shared" si="529"/>
        <v>15000</v>
      </c>
      <c r="AL339" s="83">
        <f t="shared" si="529"/>
        <v>0</v>
      </c>
      <c r="AM339" s="83">
        <f t="shared" si="529"/>
        <v>0</v>
      </c>
      <c r="AN339" s="83">
        <f t="shared" si="529"/>
        <v>15000</v>
      </c>
      <c r="AO339" s="83">
        <f t="shared" si="439"/>
        <v>1990.8421262193906</v>
      </c>
      <c r="AP339" s="83">
        <f t="shared" si="529"/>
        <v>15000</v>
      </c>
      <c r="AQ339" s="83"/>
      <c r="AR339" s="83">
        <f t="shared" si="440"/>
        <v>1990.8421262193906</v>
      </c>
      <c r="AS339" s="83"/>
      <c r="AT339" s="83">
        <f t="shared" si="536"/>
        <v>150</v>
      </c>
      <c r="AU339" s="83">
        <f t="shared" si="536"/>
        <v>0</v>
      </c>
      <c r="AV339" s="83">
        <f t="shared" si="536"/>
        <v>0</v>
      </c>
      <c r="AW339" s="83">
        <f t="shared" si="496"/>
        <v>1990.8421262193906</v>
      </c>
      <c r="AX339" s="15"/>
      <c r="AY339" s="15"/>
      <c r="AZ339" s="15"/>
      <c r="BA339" s="15"/>
      <c r="BB339" s="15"/>
      <c r="BC339" s="15"/>
      <c r="BD339" s="15">
        <f t="shared" si="446"/>
        <v>0</v>
      </c>
      <c r="BE339" s="15">
        <f t="shared" si="448"/>
        <v>1990.8421262193906</v>
      </c>
      <c r="BF339" s="15">
        <f t="shared" si="453"/>
        <v>0</v>
      </c>
      <c r="BG339" s="15">
        <f t="shared" si="537"/>
        <v>0</v>
      </c>
      <c r="BH339" s="15">
        <f t="shared" si="537"/>
        <v>1000</v>
      </c>
      <c r="BI339" s="15">
        <f t="shared" si="537"/>
        <v>300</v>
      </c>
      <c r="BJ339" s="15">
        <f t="shared" si="537"/>
        <v>0</v>
      </c>
      <c r="BK339" s="15">
        <f t="shared" si="537"/>
        <v>0</v>
      </c>
      <c r="BL339" s="15">
        <f t="shared" si="537"/>
        <v>5000</v>
      </c>
      <c r="BM339" s="15">
        <f t="shared" si="537"/>
        <v>0</v>
      </c>
      <c r="BN339" s="15">
        <f t="shared" si="537"/>
        <v>6000</v>
      </c>
    </row>
    <row r="340" spans="1:67" x14ac:dyDescent="0.2">
      <c r="A340" s="160"/>
      <c r="B340" s="168"/>
      <c r="C340" s="81"/>
      <c r="D340" s="81"/>
      <c r="E340" s="81"/>
      <c r="F340" s="81"/>
      <c r="G340" s="81"/>
      <c r="H340" s="81"/>
      <c r="I340" s="91">
        <v>381</v>
      </c>
      <c r="J340" s="92" t="s">
        <v>104</v>
      </c>
      <c r="K340" s="88">
        <f t="shared" si="528"/>
        <v>13000</v>
      </c>
      <c r="L340" s="88">
        <f t="shared" si="528"/>
        <v>0</v>
      </c>
      <c r="M340" s="88">
        <f t="shared" si="528"/>
        <v>0</v>
      </c>
      <c r="N340" s="93">
        <f t="shared" si="528"/>
        <v>14000</v>
      </c>
      <c r="O340" s="93">
        <f t="shared" si="528"/>
        <v>14000</v>
      </c>
      <c r="P340" s="93">
        <f t="shared" si="528"/>
        <v>20000</v>
      </c>
      <c r="Q340" s="93">
        <f t="shared" si="528"/>
        <v>20000</v>
      </c>
      <c r="R340" s="93">
        <f t="shared" si="528"/>
        <v>15200</v>
      </c>
      <c r="S340" s="93">
        <f t="shared" si="528"/>
        <v>25000</v>
      </c>
      <c r="T340" s="93">
        <f t="shared" si="528"/>
        <v>17700</v>
      </c>
      <c r="U340" s="93">
        <f t="shared" si="528"/>
        <v>0</v>
      </c>
      <c r="V340" s="93">
        <f t="shared" si="528"/>
        <v>125</v>
      </c>
      <c r="W340" s="93">
        <f t="shared" si="528"/>
        <v>25000</v>
      </c>
      <c r="X340" s="93">
        <f t="shared" si="528"/>
        <v>60000</v>
      </c>
      <c r="Y340" s="93">
        <f t="shared" si="528"/>
        <v>10000</v>
      </c>
      <c r="Z340" s="93">
        <f t="shared" si="528"/>
        <v>15000</v>
      </c>
      <c r="AA340" s="93">
        <f t="shared" si="528"/>
        <v>15000</v>
      </c>
      <c r="AB340" s="93">
        <f t="shared" si="528"/>
        <v>4500</v>
      </c>
      <c r="AC340" s="93">
        <f t="shared" si="528"/>
        <v>15000</v>
      </c>
      <c r="AD340" s="93">
        <f t="shared" si="528"/>
        <v>15000</v>
      </c>
      <c r="AE340" s="93">
        <f t="shared" si="528"/>
        <v>0</v>
      </c>
      <c r="AF340" s="93">
        <f t="shared" si="529"/>
        <v>0</v>
      </c>
      <c r="AG340" s="93">
        <f t="shared" si="529"/>
        <v>15000</v>
      </c>
      <c r="AH340" s="93">
        <f t="shared" si="529"/>
        <v>0</v>
      </c>
      <c r="AI340" s="93">
        <f t="shared" si="529"/>
        <v>15000</v>
      </c>
      <c r="AJ340" s="93">
        <f t="shared" si="529"/>
        <v>0</v>
      </c>
      <c r="AK340" s="93">
        <f t="shared" si="529"/>
        <v>15000</v>
      </c>
      <c r="AL340" s="93">
        <f t="shared" si="529"/>
        <v>0</v>
      </c>
      <c r="AM340" s="93">
        <f t="shared" si="529"/>
        <v>0</v>
      </c>
      <c r="AN340" s="93">
        <f t="shared" si="529"/>
        <v>15000</v>
      </c>
      <c r="AO340" s="83">
        <f t="shared" si="439"/>
        <v>1990.8421262193906</v>
      </c>
      <c r="AP340" s="93">
        <f t="shared" si="529"/>
        <v>15000</v>
      </c>
      <c r="AQ340" s="93"/>
      <c r="AR340" s="83">
        <f t="shared" si="440"/>
        <v>1990.8421262193906</v>
      </c>
      <c r="AS340" s="83"/>
      <c r="AT340" s="83">
        <f t="shared" si="536"/>
        <v>150</v>
      </c>
      <c r="AU340" s="83">
        <f t="shared" si="536"/>
        <v>0</v>
      </c>
      <c r="AV340" s="83">
        <f t="shared" si="536"/>
        <v>0</v>
      </c>
      <c r="AW340" s="83">
        <f t="shared" si="496"/>
        <v>1990.8421262193906</v>
      </c>
      <c r="AX340" s="15"/>
      <c r="AY340" s="15"/>
      <c r="AZ340" s="15"/>
      <c r="BA340" s="15"/>
      <c r="BB340" s="15"/>
      <c r="BC340" s="15"/>
      <c r="BD340" s="15">
        <f t="shared" si="446"/>
        <v>0</v>
      </c>
      <c r="BE340" s="15">
        <f t="shared" si="448"/>
        <v>1990.8421262193906</v>
      </c>
      <c r="BF340" s="15">
        <f t="shared" si="453"/>
        <v>0</v>
      </c>
      <c r="BG340" s="15">
        <f t="shared" si="537"/>
        <v>0</v>
      </c>
      <c r="BH340" s="15">
        <f t="shared" si="537"/>
        <v>1000</v>
      </c>
      <c r="BI340" s="15">
        <f t="shared" si="537"/>
        <v>300</v>
      </c>
      <c r="BJ340" s="15">
        <f t="shared" si="537"/>
        <v>0</v>
      </c>
      <c r="BK340" s="15">
        <f t="shared" si="537"/>
        <v>0</v>
      </c>
      <c r="BL340" s="15">
        <f t="shared" si="537"/>
        <v>5000</v>
      </c>
      <c r="BM340" s="15">
        <f t="shared" si="537"/>
        <v>0</v>
      </c>
      <c r="BN340" s="15">
        <f t="shared" si="537"/>
        <v>6000</v>
      </c>
    </row>
    <row r="341" spans="1:67" x14ac:dyDescent="0.2">
      <c r="A341" s="160"/>
      <c r="B341" s="165"/>
      <c r="C341" s="81"/>
      <c r="D341" s="81"/>
      <c r="E341" s="81"/>
      <c r="F341" s="81"/>
      <c r="G341" s="81"/>
      <c r="H341" s="81"/>
      <c r="I341" s="91">
        <v>38113</v>
      </c>
      <c r="J341" s="92" t="s">
        <v>279</v>
      </c>
      <c r="K341" s="93">
        <v>13000</v>
      </c>
      <c r="L341" s="93">
        <v>0</v>
      </c>
      <c r="M341" s="93">
        <v>0</v>
      </c>
      <c r="N341" s="93">
        <v>14000</v>
      </c>
      <c r="O341" s="93">
        <v>14000</v>
      </c>
      <c r="P341" s="93">
        <v>20000</v>
      </c>
      <c r="Q341" s="93">
        <v>20000</v>
      </c>
      <c r="R341" s="93">
        <v>15200</v>
      </c>
      <c r="S341" s="93">
        <v>25000</v>
      </c>
      <c r="T341" s="93">
        <v>17700</v>
      </c>
      <c r="U341" s="93"/>
      <c r="V341" s="83">
        <f t="shared" si="511"/>
        <v>125</v>
      </c>
      <c r="W341" s="83">
        <v>25000</v>
      </c>
      <c r="X341" s="93">
        <v>60000</v>
      </c>
      <c r="Y341" s="93">
        <v>10000</v>
      </c>
      <c r="Z341" s="93">
        <v>15000</v>
      </c>
      <c r="AA341" s="93">
        <v>15000</v>
      </c>
      <c r="AB341" s="93">
        <v>4500</v>
      </c>
      <c r="AC341" s="93">
        <v>15000</v>
      </c>
      <c r="AD341" s="93">
        <v>15000</v>
      </c>
      <c r="AE341" s="93"/>
      <c r="AF341" s="93"/>
      <c r="AG341" s="96">
        <f>SUM(AD341+AE341-AF341)</f>
        <v>15000</v>
      </c>
      <c r="AH341" s="93"/>
      <c r="AI341" s="93">
        <v>15000</v>
      </c>
      <c r="AJ341" s="15">
        <v>0</v>
      </c>
      <c r="AK341" s="93">
        <v>15000</v>
      </c>
      <c r="AL341" s="93"/>
      <c r="AM341" s="93"/>
      <c r="AN341" s="15">
        <f t="shared" si="389"/>
        <v>15000</v>
      </c>
      <c r="AO341" s="83">
        <f t="shared" si="439"/>
        <v>1990.8421262193906</v>
      </c>
      <c r="AP341" s="15">
        <v>15000</v>
      </c>
      <c r="AQ341" s="15"/>
      <c r="AR341" s="83">
        <f t="shared" si="440"/>
        <v>1990.8421262193906</v>
      </c>
      <c r="AS341" s="83">
        <v>150</v>
      </c>
      <c r="AT341" s="83">
        <v>150</v>
      </c>
      <c r="AU341" s="83"/>
      <c r="AV341" s="83"/>
      <c r="AW341" s="83">
        <f t="shared" si="496"/>
        <v>1990.8421262193906</v>
      </c>
      <c r="AX341" s="15"/>
      <c r="AY341" s="15"/>
      <c r="AZ341" s="15">
        <v>1990.84</v>
      </c>
      <c r="BA341" s="15"/>
      <c r="BB341" s="15"/>
      <c r="BC341" s="15"/>
      <c r="BD341" s="15">
        <f t="shared" si="446"/>
        <v>1990.84</v>
      </c>
      <c r="BE341" s="15">
        <f t="shared" si="448"/>
        <v>2.1262193906750326E-3</v>
      </c>
      <c r="BF341" s="15">
        <f t="shared" si="453"/>
        <v>-1990.84</v>
      </c>
      <c r="BG341" s="15"/>
      <c r="BH341" s="15">
        <v>1000</v>
      </c>
      <c r="BI341" s="15">
        <v>300</v>
      </c>
      <c r="BJ341" s="15"/>
      <c r="BK341" s="15"/>
      <c r="BL341" s="15">
        <v>5000</v>
      </c>
      <c r="BM341" s="15"/>
      <c r="BN341" s="133">
        <f t="shared" si="527"/>
        <v>6000</v>
      </c>
      <c r="BO341" s="5">
        <v>4300</v>
      </c>
    </row>
    <row r="342" spans="1:67" x14ac:dyDescent="0.2">
      <c r="A342" s="160" t="s">
        <v>170</v>
      </c>
      <c r="B342" s="165"/>
      <c r="C342" s="81"/>
      <c r="D342" s="81"/>
      <c r="E342" s="81"/>
      <c r="F342" s="81"/>
      <c r="G342" s="81"/>
      <c r="H342" s="81"/>
      <c r="I342" s="91" t="s">
        <v>25</v>
      </c>
      <c r="J342" s="92" t="s">
        <v>203</v>
      </c>
      <c r="K342" s="93">
        <f t="shared" ref="K342:AE347" si="538">SUM(K343)</f>
        <v>7950.08</v>
      </c>
      <c r="L342" s="93">
        <f t="shared" si="538"/>
        <v>20000</v>
      </c>
      <c r="M342" s="93">
        <f t="shared" si="538"/>
        <v>20000</v>
      </c>
      <c r="N342" s="93">
        <f t="shared" si="538"/>
        <v>5000</v>
      </c>
      <c r="O342" s="93">
        <f t="shared" si="538"/>
        <v>5000</v>
      </c>
      <c r="P342" s="93">
        <f t="shared" si="538"/>
        <v>20000</v>
      </c>
      <c r="Q342" s="93">
        <f t="shared" si="538"/>
        <v>20000</v>
      </c>
      <c r="R342" s="93">
        <f t="shared" si="538"/>
        <v>15000</v>
      </c>
      <c r="S342" s="93">
        <f t="shared" si="538"/>
        <v>20000</v>
      </c>
      <c r="T342" s="93">
        <f t="shared" si="538"/>
        <v>12500</v>
      </c>
      <c r="U342" s="93">
        <f t="shared" si="538"/>
        <v>0</v>
      </c>
      <c r="V342" s="93">
        <f t="shared" si="538"/>
        <v>100</v>
      </c>
      <c r="W342" s="93">
        <f t="shared" si="538"/>
        <v>20000</v>
      </c>
      <c r="X342" s="93">
        <f t="shared" si="538"/>
        <v>25000</v>
      </c>
      <c r="Y342" s="93">
        <f t="shared" si="538"/>
        <v>25000</v>
      </c>
      <c r="Z342" s="93">
        <f t="shared" si="538"/>
        <v>40000</v>
      </c>
      <c r="AA342" s="93">
        <f t="shared" si="538"/>
        <v>40000</v>
      </c>
      <c r="AB342" s="93">
        <f t="shared" si="538"/>
        <v>21000</v>
      </c>
      <c r="AC342" s="93">
        <f t="shared" si="538"/>
        <v>40000</v>
      </c>
      <c r="AD342" s="93">
        <f t="shared" si="538"/>
        <v>40000</v>
      </c>
      <c r="AE342" s="93">
        <f t="shared" si="538"/>
        <v>0</v>
      </c>
      <c r="AF342" s="93">
        <f t="shared" ref="AF342:AQ347" si="539">SUM(AF343)</f>
        <v>0</v>
      </c>
      <c r="AG342" s="93">
        <f t="shared" si="539"/>
        <v>40000</v>
      </c>
      <c r="AH342" s="93">
        <f t="shared" si="539"/>
        <v>22500</v>
      </c>
      <c r="AI342" s="93">
        <f t="shared" si="539"/>
        <v>40000</v>
      </c>
      <c r="AJ342" s="93">
        <f t="shared" si="539"/>
        <v>10000</v>
      </c>
      <c r="AK342" s="93">
        <f t="shared" si="539"/>
        <v>40000</v>
      </c>
      <c r="AL342" s="93">
        <f t="shared" si="539"/>
        <v>0</v>
      </c>
      <c r="AM342" s="93">
        <f t="shared" si="539"/>
        <v>0</v>
      </c>
      <c r="AN342" s="93">
        <f t="shared" si="539"/>
        <v>40000</v>
      </c>
      <c r="AO342" s="83">
        <f t="shared" si="439"/>
        <v>5308.9123365850419</v>
      </c>
      <c r="AP342" s="93">
        <f t="shared" si="539"/>
        <v>40000</v>
      </c>
      <c r="AQ342" s="93">
        <f t="shared" si="539"/>
        <v>0</v>
      </c>
      <c r="AR342" s="83">
        <f t="shared" si="440"/>
        <v>5308.9123365850419</v>
      </c>
      <c r="AS342" s="83"/>
      <c r="AT342" s="83">
        <f t="shared" ref="AT342:AV342" si="540">SUM(AT343)</f>
        <v>2654</v>
      </c>
      <c r="AU342" s="83">
        <f t="shared" si="540"/>
        <v>0</v>
      </c>
      <c r="AV342" s="83">
        <f t="shared" si="540"/>
        <v>0</v>
      </c>
      <c r="AW342" s="83">
        <f t="shared" si="496"/>
        <v>5308.9123365850419</v>
      </c>
      <c r="AX342" s="15"/>
      <c r="AY342" s="15"/>
      <c r="AZ342" s="15"/>
      <c r="BA342" s="15"/>
      <c r="BB342" s="15"/>
      <c r="BC342" s="15"/>
      <c r="BD342" s="15">
        <f t="shared" si="446"/>
        <v>0</v>
      </c>
      <c r="BE342" s="15">
        <f t="shared" si="448"/>
        <v>5308.9123365850419</v>
      </c>
      <c r="BF342" s="15">
        <f t="shared" si="453"/>
        <v>0</v>
      </c>
      <c r="BG342" s="15">
        <f>SUM(BG345)</f>
        <v>3981</v>
      </c>
      <c r="BH342" s="15">
        <f>SUM(BH345)</f>
        <v>5300</v>
      </c>
      <c r="BI342" s="15">
        <f t="shared" ref="BI342:BN342" si="541">SUM(BI345)</f>
        <v>1325</v>
      </c>
      <c r="BJ342" s="15">
        <f t="shared" si="541"/>
        <v>0</v>
      </c>
      <c r="BK342" s="15">
        <f t="shared" si="541"/>
        <v>0</v>
      </c>
      <c r="BL342" s="15">
        <f t="shared" si="541"/>
        <v>5500</v>
      </c>
      <c r="BM342" s="15">
        <f t="shared" si="541"/>
        <v>0</v>
      </c>
      <c r="BN342" s="15">
        <f t="shared" si="541"/>
        <v>10800</v>
      </c>
    </row>
    <row r="343" spans="1:67" x14ac:dyDescent="0.2">
      <c r="A343" s="160"/>
      <c r="B343" s="165"/>
      <c r="C343" s="81"/>
      <c r="D343" s="81"/>
      <c r="E343" s="81"/>
      <c r="F343" s="81"/>
      <c r="G343" s="81"/>
      <c r="H343" s="81"/>
      <c r="I343" s="91" t="s">
        <v>164</v>
      </c>
      <c r="J343" s="92"/>
      <c r="K343" s="93">
        <f t="shared" ref="K343:AQ343" si="542">SUM(K345)</f>
        <v>7950.08</v>
      </c>
      <c r="L343" s="93">
        <f t="shared" si="542"/>
        <v>20000</v>
      </c>
      <c r="M343" s="93">
        <f t="shared" si="542"/>
        <v>20000</v>
      </c>
      <c r="N343" s="93">
        <f t="shared" si="542"/>
        <v>5000</v>
      </c>
      <c r="O343" s="93">
        <f t="shared" si="542"/>
        <v>5000</v>
      </c>
      <c r="P343" s="93">
        <f t="shared" si="542"/>
        <v>20000</v>
      </c>
      <c r="Q343" s="93">
        <f t="shared" si="542"/>
        <v>20000</v>
      </c>
      <c r="R343" s="93">
        <f t="shared" si="542"/>
        <v>15000</v>
      </c>
      <c r="S343" s="93">
        <f t="shared" si="542"/>
        <v>20000</v>
      </c>
      <c r="T343" s="93">
        <f t="shared" si="542"/>
        <v>12500</v>
      </c>
      <c r="U343" s="93">
        <f t="shared" si="542"/>
        <v>0</v>
      </c>
      <c r="V343" s="93">
        <f t="shared" si="542"/>
        <v>100</v>
      </c>
      <c r="W343" s="93">
        <f t="shared" si="542"/>
        <v>20000</v>
      </c>
      <c r="X343" s="93">
        <f t="shared" si="542"/>
        <v>25000</v>
      </c>
      <c r="Y343" s="93">
        <f t="shared" si="542"/>
        <v>25000</v>
      </c>
      <c r="Z343" s="93">
        <f t="shared" si="542"/>
        <v>40000</v>
      </c>
      <c r="AA343" s="93">
        <f t="shared" si="542"/>
        <v>40000</v>
      </c>
      <c r="AB343" s="93">
        <f t="shared" si="542"/>
        <v>21000</v>
      </c>
      <c r="AC343" s="93">
        <f t="shared" si="542"/>
        <v>40000</v>
      </c>
      <c r="AD343" s="93">
        <f t="shared" si="542"/>
        <v>40000</v>
      </c>
      <c r="AE343" s="93">
        <f t="shared" si="542"/>
        <v>0</v>
      </c>
      <c r="AF343" s="93">
        <f t="shared" si="542"/>
        <v>0</v>
      </c>
      <c r="AG343" s="93">
        <f t="shared" si="542"/>
        <v>40000</v>
      </c>
      <c r="AH343" s="93">
        <f t="shared" si="542"/>
        <v>22500</v>
      </c>
      <c r="AI343" s="93">
        <f t="shared" si="542"/>
        <v>40000</v>
      </c>
      <c r="AJ343" s="93">
        <f t="shared" si="542"/>
        <v>10000</v>
      </c>
      <c r="AK343" s="93">
        <f t="shared" si="542"/>
        <v>40000</v>
      </c>
      <c r="AL343" s="93">
        <f t="shared" si="542"/>
        <v>0</v>
      </c>
      <c r="AM343" s="93">
        <f t="shared" si="542"/>
        <v>0</v>
      </c>
      <c r="AN343" s="93">
        <f t="shared" si="542"/>
        <v>40000</v>
      </c>
      <c r="AO343" s="83">
        <f t="shared" si="439"/>
        <v>5308.9123365850419</v>
      </c>
      <c r="AP343" s="93">
        <f t="shared" si="542"/>
        <v>40000</v>
      </c>
      <c r="AQ343" s="93">
        <f t="shared" si="542"/>
        <v>0</v>
      </c>
      <c r="AR343" s="83">
        <f t="shared" si="440"/>
        <v>5308.9123365850419</v>
      </c>
      <c r="AS343" s="83"/>
      <c r="AT343" s="83">
        <f t="shared" ref="AT343" si="543">SUM(AT345)</f>
        <v>2654</v>
      </c>
      <c r="AU343" s="83">
        <f t="shared" ref="AU343:AV343" si="544">SUM(AU345)</f>
        <v>0</v>
      </c>
      <c r="AV343" s="83">
        <f t="shared" si="544"/>
        <v>0</v>
      </c>
      <c r="AW343" s="83">
        <f t="shared" si="496"/>
        <v>5308.9123365850419</v>
      </c>
      <c r="AX343" s="15"/>
      <c r="AY343" s="15"/>
      <c r="AZ343" s="15"/>
      <c r="BA343" s="15"/>
      <c r="BB343" s="15"/>
      <c r="BC343" s="15"/>
      <c r="BD343" s="15">
        <f t="shared" si="446"/>
        <v>0</v>
      </c>
      <c r="BE343" s="15">
        <f t="shared" si="448"/>
        <v>5308.9123365850419</v>
      </c>
      <c r="BF343" s="15">
        <f t="shared" si="453"/>
        <v>0</v>
      </c>
      <c r="BG343" s="15"/>
      <c r="BH343" s="15">
        <f>SUM(BH344)</f>
        <v>5300</v>
      </c>
      <c r="BI343" s="15">
        <f t="shared" ref="BI343:BN343" si="545">SUM(BI344)</f>
        <v>5300</v>
      </c>
      <c r="BJ343" s="15">
        <f t="shared" si="545"/>
        <v>5300</v>
      </c>
      <c r="BK343" s="15">
        <f t="shared" si="545"/>
        <v>5300</v>
      </c>
      <c r="BL343" s="15">
        <f t="shared" si="545"/>
        <v>0</v>
      </c>
      <c r="BM343" s="15">
        <f t="shared" si="545"/>
        <v>0</v>
      </c>
      <c r="BN343" s="15">
        <f t="shared" si="545"/>
        <v>5300</v>
      </c>
    </row>
    <row r="344" spans="1:67" x14ac:dyDescent="0.2">
      <c r="A344" s="160"/>
      <c r="B344" s="168" t="s">
        <v>436</v>
      </c>
      <c r="C344" s="81"/>
      <c r="D344" s="90"/>
      <c r="E344" s="81"/>
      <c r="F344" s="81"/>
      <c r="G344" s="81"/>
      <c r="H344" s="81"/>
      <c r="I344" s="98" t="s">
        <v>437</v>
      </c>
      <c r="J344" s="92" t="s">
        <v>3</v>
      </c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3"/>
      <c r="AH344" s="93"/>
      <c r="AI344" s="93"/>
      <c r="AJ344" s="93"/>
      <c r="AK344" s="93"/>
      <c r="AL344" s="93"/>
      <c r="AM344" s="93"/>
      <c r="AN344" s="93"/>
      <c r="AO344" s="83">
        <f t="shared" si="439"/>
        <v>0</v>
      </c>
      <c r="AP344" s="93">
        <v>40000</v>
      </c>
      <c r="AQ344" s="93"/>
      <c r="AR344" s="83">
        <f t="shared" si="440"/>
        <v>5308.9123365850419</v>
      </c>
      <c r="AS344" s="83"/>
      <c r="AT344" s="83">
        <v>40000</v>
      </c>
      <c r="AU344" s="83"/>
      <c r="AV344" s="83"/>
      <c r="AW344" s="83">
        <f t="shared" si="496"/>
        <v>5308.9123365850419</v>
      </c>
      <c r="AX344" s="15"/>
      <c r="AY344" s="15"/>
      <c r="AZ344" s="15"/>
      <c r="BA344" s="15"/>
      <c r="BB344" s="15"/>
      <c r="BC344" s="15"/>
      <c r="BD344" s="15">
        <f t="shared" si="446"/>
        <v>0</v>
      </c>
      <c r="BE344" s="15">
        <f t="shared" si="448"/>
        <v>5308.9123365850419</v>
      </c>
      <c r="BF344" s="15">
        <f t="shared" si="453"/>
        <v>0</v>
      </c>
      <c r="BG344" s="15"/>
      <c r="BH344" s="15">
        <v>5300</v>
      </c>
      <c r="BI344" s="15">
        <v>5300</v>
      </c>
      <c r="BJ344" s="15">
        <v>5300</v>
      </c>
      <c r="BK344" s="15">
        <v>5300</v>
      </c>
      <c r="BL344" s="15"/>
      <c r="BM344" s="15"/>
      <c r="BN344" s="15">
        <v>5300</v>
      </c>
    </row>
    <row r="345" spans="1:67" x14ac:dyDescent="0.2">
      <c r="A345" s="163"/>
      <c r="B345" s="169"/>
      <c r="C345" s="94"/>
      <c r="D345" s="94"/>
      <c r="E345" s="94"/>
      <c r="F345" s="94"/>
      <c r="G345" s="94"/>
      <c r="H345" s="94"/>
      <c r="I345" s="82">
        <v>3</v>
      </c>
      <c r="J345" s="38" t="s">
        <v>8</v>
      </c>
      <c r="K345" s="83">
        <f t="shared" si="538"/>
        <v>7950.08</v>
      </c>
      <c r="L345" s="83">
        <f t="shared" si="538"/>
        <v>20000</v>
      </c>
      <c r="M345" s="83">
        <f t="shared" si="538"/>
        <v>20000</v>
      </c>
      <c r="N345" s="83">
        <f t="shared" si="538"/>
        <v>5000</v>
      </c>
      <c r="O345" s="83">
        <f t="shared" si="538"/>
        <v>5000</v>
      </c>
      <c r="P345" s="83">
        <f t="shared" si="538"/>
        <v>20000</v>
      </c>
      <c r="Q345" s="83">
        <f t="shared" si="538"/>
        <v>20000</v>
      </c>
      <c r="R345" s="83">
        <f t="shared" si="538"/>
        <v>15000</v>
      </c>
      <c r="S345" s="83">
        <f t="shared" si="538"/>
        <v>20000</v>
      </c>
      <c r="T345" s="83">
        <f>SUM(T346)</f>
        <v>12500</v>
      </c>
      <c r="U345" s="83">
        <f t="shared" si="538"/>
        <v>0</v>
      </c>
      <c r="V345" s="83">
        <f t="shared" si="538"/>
        <v>100</v>
      </c>
      <c r="W345" s="83">
        <f>SUM(W346)</f>
        <v>20000</v>
      </c>
      <c r="X345" s="83">
        <f t="shared" si="538"/>
        <v>25000</v>
      </c>
      <c r="Y345" s="83">
        <f t="shared" si="538"/>
        <v>25000</v>
      </c>
      <c r="Z345" s="83">
        <f t="shared" si="538"/>
        <v>40000</v>
      </c>
      <c r="AA345" s="83">
        <f t="shared" si="538"/>
        <v>40000</v>
      </c>
      <c r="AB345" s="83">
        <f t="shared" si="538"/>
        <v>21000</v>
      </c>
      <c r="AC345" s="83">
        <f t="shared" si="538"/>
        <v>40000</v>
      </c>
      <c r="AD345" s="83">
        <f t="shared" si="538"/>
        <v>40000</v>
      </c>
      <c r="AE345" s="83">
        <f t="shared" si="538"/>
        <v>0</v>
      </c>
      <c r="AF345" s="83">
        <f t="shared" si="539"/>
        <v>0</v>
      </c>
      <c r="AG345" s="83">
        <f t="shared" si="539"/>
        <v>40000</v>
      </c>
      <c r="AH345" s="83">
        <f t="shared" si="539"/>
        <v>22500</v>
      </c>
      <c r="AI345" s="83">
        <f t="shared" si="539"/>
        <v>40000</v>
      </c>
      <c r="AJ345" s="83">
        <f t="shared" si="539"/>
        <v>10000</v>
      </c>
      <c r="AK345" s="83">
        <f t="shared" si="539"/>
        <v>40000</v>
      </c>
      <c r="AL345" s="83">
        <f t="shared" si="539"/>
        <v>0</v>
      </c>
      <c r="AM345" s="83">
        <f t="shared" si="539"/>
        <v>0</v>
      </c>
      <c r="AN345" s="83">
        <f t="shared" si="539"/>
        <v>40000</v>
      </c>
      <c r="AO345" s="83">
        <f t="shared" si="439"/>
        <v>5308.9123365850419</v>
      </c>
      <c r="AP345" s="83">
        <f t="shared" si="539"/>
        <v>40000</v>
      </c>
      <c r="AQ345" s="83">
        <f t="shared" si="539"/>
        <v>0</v>
      </c>
      <c r="AR345" s="83">
        <f t="shared" si="440"/>
        <v>5308.9123365850419</v>
      </c>
      <c r="AS345" s="83"/>
      <c r="AT345" s="83">
        <f t="shared" ref="AT345:AV347" si="546">SUM(AT346)</f>
        <v>2654</v>
      </c>
      <c r="AU345" s="83">
        <f t="shared" si="546"/>
        <v>0</v>
      </c>
      <c r="AV345" s="83">
        <f t="shared" si="546"/>
        <v>0</v>
      </c>
      <c r="AW345" s="83">
        <f t="shared" si="496"/>
        <v>5308.9123365850419</v>
      </c>
      <c r="AX345" s="15"/>
      <c r="AY345" s="15"/>
      <c r="AZ345" s="15"/>
      <c r="BA345" s="15"/>
      <c r="BB345" s="15"/>
      <c r="BC345" s="15"/>
      <c r="BD345" s="15">
        <f t="shared" si="446"/>
        <v>0</v>
      </c>
      <c r="BE345" s="15">
        <f t="shared" si="448"/>
        <v>5308.9123365850419</v>
      </c>
      <c r="BF345" s="15">
        <f t="shared" si="453"/>
        <v>0</v>
      </c>
      <c r="BG345" s="15">
        <f t="shared" ref="BG345:BN347" si="547">SUM(BG346)</f>
        <v>3981</v>
      </c>
      <c r="BH345" s="15">
        <f>SUM(BH346)</f>
        <v>5300</v>
      </c>
      <c r="BI345" s="15">
        <f t="shared" ref="BI345:BN345" si="548">SUM(BI346)</f>
        <v>1325</v>
      </c>
      <c r="BJ345" s="15">
        <f t="shared" si="548"/>
        <v>0</v>
      </c>
      <c r="BK345" s="15">
        <f t="shared" si="548"/>
        <v>0</v>
      </c>
      <c r="BL345" s="15">
        <f t="shared" si="548"/>
        <v>5500</v>
      </c>
      <c r="BM345" s="15">
        <f t="shared" si="548"/>
        <v>0</v>
      </c>
      <c r="BN345" s="15">
        <f t="shared" si="548"/>
        <v>10800</v>
      </c>
    </row>
    <row r="346" spans="1:67" x14ac:dyDescent="0.2">
      <c r="A346" s="163"/>
      <c r="B346" s="169" t="s">
        <v>437</v>
      </c>
      <c r="C346" s="94"/>
      <c r="D346" s="94"/>
      <c r="E346" s="94"/>
      <c r="F346" s="94"/>
      <c r="G346" s="94"/>
      <c r="H346" s="94"/>
      <c r="I346" s="82">
        <v>38</v>
      </c>
      <c r="J346" s="38" t="s">
        <v>18</v>
      </c>
      <c r="K346" s="83">
        <f t="shared" si="538"/>
        <v>7950.08</v>
      </c>
      <c r="L346" s="83">
        <f t="shared" si="538"/>
        <v>20000</v>
      </c>
      <c r="M346" s="83">
        <f t="shared" si="538"/>
        <v>20000</v>
      </c>
      <c r="N346" s="83">
        <f t="shared" si="538"/>
        <v>5000</v>
      </c>
      <c r="O346" s="83">
        <f t="shared" si="538"/>
        <v>5000</v>
      </c>
      <c r="P346" s="83">
        <f t="shared" si="538"/>
        <v>20000</v>
      </c>
      <c r="Q346" s="83">
        <f t="shared" si="538"/>
        <v>20000</v>
      </c>
      <c r="R346" s="83">
        <f t="shared" si="538"/>
        <v>15000</v>
      </c>
      <c r="S346" s="83">
        <f t="shared" si="538"/>
        <v>20000</v>
      </c>
      <c r="T346" s="83">
        <f>SUM(T347)</f>
        <v>12500</v>
      </c>
      <c r="U346" s="83">
        <f t="shared" si="538"/>
        <v>0</v>
      </c>
      <c r="V346" s="83">
        <f t="shared" si="538"/>
        <v>100</v>
      </c>
      <c r="W346" s="83">
        <f t="shared" si="538"/>
        <v>20000</v>
      </c>
      <c r="X346" s="83">
        <f t="shared" si="538"/>
        <v>25000</v>
      </c>
      <c r="Y346" s="83">
        <f t="shared" si="538"/>
        <v>25000</v>
      </c>
      <c r="Z346" s="83">
        <f t="shared" si="538"/>
        <v>40000</v>
      </c>
      <c r="AA346" s="83">
        <f t="shared" si="538"/>
        <v>40000</v>
      </c>
      <c r="AB346" s="83">
        <f t="shared" si="538"/>
        <v>21000</v>
      </c>
      <c r="AC346" s="83">
        <f t="shared" si="538"/>
        <v>40000</v>
      </c>
      <c r="AD346" s="83">
        <f t="shared" si="538"/>
        <v>40000</v>
      </c>
      <c r="AE346" s="83">
        <f t="shared" si="538"/>
        <v>0</v>
      </c>
      <c r="AF346" s="83">
        <f t="shared" si="539"/>
        <v>0</v>
      </c>
      <c r="AG346" s="83">
        <f t="shared" si="539"/>
        <v>40000</v>
      </c>
      <c r="AH346" s="83">
        <f t="shared" si="539"/>
        <v>22500</v>
      </c>
      <c r="AI346" s="83">
        <f t="shared" si="539"/>
        <v>40000</v>
      </c>
      <c r="AJ346" s="83">
        <f t="shared" si="539"/>
        <v>10000</v>
      </c>
      <c r="AK346" s="83">
        <f t="shared" si="539"/>
        <v>40000</v>
      </c>
      <c r="AL346" s="83">
        <f t="shared" si="539"/>
        <v>0</v>
      </c>
      <c r="AM346" s="83">
        <f t="shared" si="539"/>
        <v>0</v>
      </c>
      <c r="AN346" s="83">
        <f t="shared" si="539"/>
        <v>40000</v>
      </c>
      <c r="AO346" s="83">
        <f t="shared" si="439"/>
        <v>5308.9123365850419</v>
      </c>
      <c r="AP346" s="83">
        <f t="shared" si="539"/>
        <v>40000</v>
      </c>
      <c r="AQ346" s="83"/>
      <c r="AR346" s="83">
        <f t="shared" si="440"/>
        <v>5308.9123365850419</v>
      </c>
      <c r="AS346" s="83"/>
      <c r="AT346" s="83">
        <f t="shared" si="546"/>
        <v>2654</v>
      </c>
      <c r="AU346" s="83">
        <f t="shared" si="546"/>
        <v>0</v>
      </c>
      <c r="AV346" s="83">
        <f t="shared" si="546"/>
        <v>0</v>
      </c>
      <c r="AW346" s="83">
        <f t="shared" si="496"/>
        <v>5308.9123365850419</v>
      </c>
      <c r="AX346" s="15"/>
      <c r="AY346" s="15"/>
      <c r="AZ346" s="15"/>
      <c r="BA346" s="15"/>
      <c r="BB346" s="15"/>
      <c r="BC346" s="15"/>
      <c r="BD346" s="15">
        <f t="shared" si="446"/>
        <v>0</v>
      </c>
      <c r="BE346" s="15">
        <f t="shared" si="448"/>
        <v>5308.9123365850419</v>
      </c>
      <c r="BF346" s="15">
        <f t="shared" si="453"/>
        <v>0</v>
      </c>
      <c r="BG346" s="15">
        <f t="shared" si="547"/>
        <v>3981</v>
      </c>
      <c r="BH346" s="15">
        <f t="shared" si="547"/>
        <v>5300</v>
      </c>
      <c r="BI346" s="15">
        <f t="shared" si="547"/>
        <v>1325</v>
      </c>
      <c r="BJ346" s="15">
        <f t="shared" si="547"/>
        <v>0</v>
      </c>
      <c r="BK346" s="15">
        <f t="shared" si="547"/>
        <v>0</v>
      </c>
      <c r="BL346" s="15">
        <f t="shared" si="547"/>
        <v>5500</v>
      </c>
      <c r="BM346" s="15">
        <f t="shared" si="547"/>
        <v>0</v>
      </c>
      <c r="BN346" s="15">
        <f t="shared" si="547"/>
        <v>10800</v>
      </c>
    </row>
    <row r="347" spans="1:67" x14ac:dyDescent="0.2">
      <c r="A347" s="160"/>
      <c r="B347" s="168"/>
      <c r="C347" s="81"/>
      <c r="D347" s="81"/>
      <c r="E347" s="81"/>
      <c r="F347" s="81"/>
      <c r="G347" s="81"/>
      <c r="H347" s="81"/>
      <c r="I347" s="91">
        <v>381</v>
      </c>
      <c r="J347" s="92" t="s">
        <v>104</v>
      </c>
      <c r="K347" s="93">
        <f t="shared" si="538"/>
        <v>7950.08</v>
      </c>
      <c r="L347" s="93">
        <f t="shared" si="538"/>
        <v>20000</v>
      </c>
      <c r="M347" s="93">
        <f t="shared" si="538"/>
        <v>20000</v>
      </c>
      <c r="N347" s="93">
        <f t="shared" si="538"/>
        <v>5000</v>
      </c>
      <c r="O347" s="93">
        <f t="shared" si="538"/>
        <v>5000</v>
      </c>
      <c r="P347" s="93">
        <f t="shared" si="538"/>
        <v>20000</v>
      </c>
      <c r="Q347" s="93">
        <f t="shared" si="538"/>
        <v>20000</v>
      </c>
      <c r="R347" s="93">
        <f t="shared" si="538"/>
        <v>15000</v>
      </c>
      <c r="S347" s="93">
        <f t="shared" si="538"/>
        <v>20000</v>
      </c>
      <c r="T347" s="93">
        <f t="shared" si="538"/>
        <v>12500</v>
      </c>
      <c r="U347" s="93">
        <f t="shared" si="538"/>
        <v>0</v>
      </c>
      <c r="V347" s="93">
        <f t="shared" si="538"/>
        <v>100</v>
      </c>
      <c r="W347" s="93">
        <f t="shared" si="538"/>
        <v>20000</v>
      </c>
      <c r="X347" s="93">
        <f t="shared" si="538"/>
        <v>25000</v>
      </c>
      <c r="Y347" s="93">
        <f t="shared" si="538"/>
        <v>25000</v>
      </c>
      <c r="Z347" s="93">
        <f t="shared" si="538"/>
        <v>40000</v>
      </c>
      <c r="AA347" s="93">
        <f t="shared" si="538"/>
        <v>40000</v>
      </c>
      <c r="AB347" s="93">
        <f t="shared" si="538"/>
        <v>21000</v>
      </c>
      <c r="AC347" s="93">
        <f t="shared" si="538"/>
        <v>40000</v>
      </c>
      <c r="AD347" s="93">
        <f t="shared" si="538"/>
        <v>40000</v>
      </c>
      <c r="AE347" s="93">
        <f t="shared" si="538"/>
        <v>0</v>
      </c>
      <c r="AF347" s="93">
        <f t="shared" si="539"/>
        <v>0</v>
      </c>
      <c r="AG347" s="93">
        <f t="shared" si="539"/>
        <v>40000</v>
      </c>
      <c r="AH347" s="93">
        <f t="shared" si="539"/>
        <v>22500</v>
      </c>
      <c r="AI347" s="93">
        <f t="shared" si="539"/>
        <v>40000</v>
      </c>
      <c r="AJ347" s="93">
        <f t="shared" si="539"/>
        <v>10000</v>
      </c>
      <c r="AK347" s="93">
        <f>SUM(AK348)</f>
        <v>40000</v>
      </c>
      <c r="AL347" s="93">
        <f t="shared" si="539"/>
        <v>0</v>
      </c>
      <c r="AM347" s="93">
        <f t="shared" si="539"/>
        <v>0</v>
      </c>
      <c r="AN347" s="93">
        <f t="shared" si="539"/>
        <v>40000</v>
      </c>
      <c r="AO347" s="83">
        <f t="shared" si="439"/>
        <v>5308.9123365850419</v>
      </c>
      <c r="AP347" s="93">
        <f t="shared" si="539"/>
        <v>40000</v>
      </c>
      <c r="AQ347" s="93"/>
      <c r="AR347" s="83">
        <f t="shared" si="440"/>
        <v>5308.9123365850419</v>
      </c>
      <c r="AS347" s="83"/>
      <c r="AT347" s="83">
        <f t="shared" si="546"/>
        <v>2654</v>
      </c>
      <c r="AU347" s="83">
        <f t="shared" si="546"/>
        <v>0</v>
      </c>
      <c r="AV347" s="83">
        <f t="shared" si="546"/>
        <v>0</v>
      </c>
      <c r="AW347" s="83">
        <f t="shared" si="496"/>
        <v>5308.9123365850419</v>
      </c>
      <c r="AX347" s="15"/>
      <c r="AY347" s="15"/>
      <c r="AZ347" s="15"/>
      <c r="BA347" s="15"/>
      <c r="BB347" s="15"/>
      <c r="BC347" s="15"/>
      <c r="BD347" s="15">
        <f t="shared" si="446"/>
        <v>0</v>
      </c>
      <c r="BE347" s="15">
        <f t="shared" si="448"/>
        <v>5308.9123365850419</v>
      </c>
      <c r="BF347" s="15">
        <f t="shared" si="453"/>
        <v>0</v>
      </c>
      <c r="BG347" s="15">
        <f t="shared" si="547"/>
        <v>3981</v>
      </c>
      <c r="BH347" s="15">
        <f t="shared" si="547"/>
        <v>5300</v>
      </c>
      <c r="BI347" s="15">
        <f t="shared" si="547"/>
        <v>1325</v>
      </c>
      <c r="BJ347" s="15">
        <f t="shared" si="547"/>
        <v>0</v>
      </c>
      <c r="BK347" s="15">
        <f t="shared" si="547"/>
        <v>0</v>
      </c>
      <c r="BL347" s="15">
        <f t="shared" si="547"/>
        <v>5500</v>
      </c>
      <c r="BM347" s="15">
        <f t="shared" si="547"/>
        <v>0</v>
      </c>
      <c r="BN347" s="15">
        <f t="shared" si="547"/>
        <v>10800</v>
      </c>
    </row>
    <row r="348" spans="1:67" x14ac:dyDescent="0.2">
      <c r="A348" s="160"/>
      <c r="B348" s="165"/>
      <c r="C348" s="81"/>
      <c r="D348" s="81"/>
      <c r="E348" s="81"/>
      <c r="F348" s="81"/>
      <c r="G348" s="81"/>
      <c r="H348" s="81"/>
      <c r="I348" s="91">
        <v>38113</v>
      </c>
      <c r="J348" s="92" t="s">
        <v>204</v>
      </c>
      <c r="K348" s="93">
        <v>7950.08</v>
      </c>
      <c r="L348" s="93">
        <v>20000</v>
      </c>
      <c r="M348" s="93">
        <v>20000</v>
      </c>
      <c r="N348" s="93">
        <v>5000</v>
      </c>
      <c r="O348" s="93">
        <v>5000</v>
      </c>
      <c r="P348" s="93">
        <v>20000</v>
      </c>
      <c r="Q348" s="93">
        <v>20000</v>
      </c>
      <c r="R348" s="93">
        <v>15000</v>
      </c>
      <c r="S348" s="93">
        <v>20000</v>
      </c>
      <c r="T348" s="93">
        <v>12500</v>
      </c>
      <c r="U348" s="93"/>
      <c r="V348" s="83">
        <f t="shared" si="511"/>
        <v>100</v>
      </c>
      <c r="W348" s="83">
        <v>20000</v>
      </c>
      <c r="X348" s="93">
        <v>25000</v>
      </c>
      <c r="Y348" s="93">
        <v>25000</v>
      </c>
      <c r="Z348" s="93">
        <v>40000</v>
      </c>
      <c r="AA348" s="93">
        <v>40000</v>
      </c>
      <c r="AB348" s="93">
        <v>21000</v>
      </c>
      <c r="AC348" s="93">
        <v>40000</v>
      </c>
      <c r="AD348" s="93">
        <v>40000</v>
      </c>
      <c r="AE348" s="93"/>
      <c r="AF348" s="93"/>
      <c r="AG348" s="96">
        <f>SUM(AD348+AE348-AF348)</f>
        <v>40000</v>
      </c>
      <c r="AH348" s="93">
        <v>22500</v>
      </c>
      <c r="AI348" s="93">
        <v>40000</v>
      </c>
      <c r="AJ348" s="15">
        <v>10000</v>
      </c>
      <c r="AK348" s="93">
        <v>40000</v>
      </c>
      <c r="AL348" s="93"/>
      <c r="AM348" s="93"/>
      <c r="AN348" s="15">
        <f t="shared" ref="AN348:AN411" si="549">SUM(AK348+AL348-AM348)</f>
        <v>40000</v>
      </c>
      <c r="AO348" s="83">
        <f t="shared" si="439"/>
        <v>5308.9123365850419</v>
      </c>
      <c r="AP348" s="15">
        <v>40000</v>
      </c>
      <c r="AQ348" s="15"/>
      <c r="AR348" s="83">
        <f t="shared" si="440"/>
        <v>5308.9123365850419</v>
      </c>
      <c r="AS348" s="83">
        <v>2654</v>
      </c>
      <c r="AT348" s="83">
        <v>2654</v>
      </c>
      <c r="AU348" s="83"/>
      <c r="AV348" s="83"/>
      <c r="AW348" s="83">
        <f t="shared" si="496"/>
        <v>5308.9123365850419</v>
      </c>
      <c r="AX348" s="15"/>
      <c r="AY348" s="15"/>
      <c r="AZ348" s="15">
        <v>5308.91</v>
      </c>
      <c r="BA348" s="15"/>
      <c r="BB348" s="15"/>
      <c r="BC348" s="15"/>
      <c r="BD348" s="15">
        <f t="shared" si="446"/>
        <v>5308.91</v>
      </c>
      <c r="BE348" s="15">
        <f t="shared" si="448"/>
        <v>2.3365850420304923E-3</v>
      </c>
      <c r="BF348" s="15">
        <f t="shared" si="453"/>
        <v>-5308.91</v>
      </c>
      <c r="BG348" s="15">
        <v>3981</v>
      </c>
      <c r="BH348" s="15">
        <v>5300</v>
      </c>
      <c r="BI348" s="15">
        <v>1325</v>
      </c>
      <c r="BJ348" s="15"/>
      <c r="BK348" s="15"/>
      <c r="BL348" s="15">
        <v>5500</v>
      </c>
      <c r="BM348" s="15"/>
      <c r="BN348" s="133">
        <f t="shared" si="527"/>
        <v>10800</v>
      </c>
      <c r="BO348" s="5">
        <v>5300</v>
      </c>
    </row>
    <row r="349" spans="1:67" x14ac:dyDescent="0.2">
      <c r="A349" s="160" t="s">
        <v>172</v>
      </c>
      <c r="B349" s="165"/>
      <c r="C349" s="81"/>
      <c r="D349" s="81"/>
      <c r="E349" s="81"/>
      <c r="F349" s="81"/>
      <c r="G349" s="81"/>
      <c r="H349" s="81"/>
      <c r="I349" s="91" t="s">
        <v>25</v>
      </c>
      <c r="J349" s="92" t="s">
        <v>174</v>
      </c>
      <c r="K349" s="93">
        <f t="shared" ref="K349:AE358" si="550">SUM(K350)</f>
        <v>77000</v>
      </c>
      <c r="L349" s="93">
        <f t="shared" si="550"/>
        <v>30000</v>
      </c>
      <c r="M349" s="93">
        <f t="shared" si="550"/>
        <v>30000</v>
      </c>
      <c r="N349" s="93">
        <f t="shared" si="550"/>
        <v>17000</v>
      </c>
      <c r="O349" s="93">
        <f t="shared" si="550"/>
        <v>17000</v>
      </c>
      <c r="P349" s="93">
        <f t="shared" si="550"/>
        <v>15000</v>
      </c>
      <c r="Q349" s="93">
        <f t="shared" si="550"/>
        <v>15000</v>
      </c>
      <c r="R349" s="93">
        <f t="shared" si="550"/>
        <v>22000</v>
      </c>
      <c r="S349" s="93">
        <f t="shared" si="550"/>
        <v>25000</v>
      </c>
      <c r="T349" s="93">
        <f t="shared" si="550"/>
        <v>13500</v>
      </c>
      <c r="U349" s="93">
        <f t="shared" si="550"/>
        <v>0</v>
      </c>
      <c r="V349" s="93" t="e">
        <f t="shared" si="550"/>
        <v>#DIV/0!</v>
      </c>
      <c r="W349" s="93">
        <f t="shared" si="550"/>
        <v>30000</v>
      </c>
      <c r="X349" s="93">
        <f t="shared" si="550"/>
        <v>85000</v>
      </c>
      <c r="Y349" s="93">
        <f t="shared" si="550"/>
        <v>125000</v>
      </c>
      <c r="Z349" s="93">
        <f t="shared" si="550"/>
        <v>185000</v>
      </c>
      <c r="AA349" s="93">
        <f t="shared" si="550"/>
        <v>173000</v>
      </c>
      <c r="AB349" s="93">
        <f t="shared" si="550"/>
        <v>58000</v>
      </c>
      <c r="AC349" s="93">
        <f t="shared" si="550"/>
        <v>223000</v>
      </c>
      <c r="AD349" s="93">
        <f t="shared" si="550"/>
        <v>229000</v>
      </c>
      <c r="AE349" s="93">
        <f t="shared" si="550"/>
        <v>0</v>
      </c>
      <c r="AF349" s="93">
        <f t="shared" ref="AF349:AQ358" si="551">SUM(AF350)</f>
        <v>0</v>
      </c>
      <c r="AG349" s="93">
        <f t="shared" si="551"/>
        <v>241000</v>
      </c>
      <c r="AH349" s="93">
        <f t="shared" si="551"/>
        <v>161500</v>
      </c>
      <c r="AI349" s="93">
        <f t="shared" si="551"/>
        <v>232000</v>
      </c>
      <c r="AJ349" s="93">
        <f t="shared" si="551"/>
        <v>112500</v>
      </c>
      <c r="AK349" s="93">
        <f t="shared" si="551"/>
        <v>293000</v>
      </c>
      <c r="AL349" s="93">
        <f t="shared" si="551"/>
        <v>47000</v>
      </c>
      <c r="AM349" s="93">
        <f t="shared" si="551"/>
        <v>0</v>
      </c>
      <c r="AN349" s="93">
        <f t="shared" si="551"/>
        <v>340000</v>
      </c>
      <c r="AO349" s="83">
        <f t="shared" si="439"/>
        <v>45125.754860972855</v>
      </c>
      <c r="AP349" s="93">
        <f t="shared" si="551"/>
        <v>281000</v>
      </c>
      <c r="AQ349" s="93">
        <f t="shared" si="551"/>
        <v>0</v>
      </c>
      <c r="AR349" s="83">
        <f t="shared" si="440"/>
        <v>37295.109164509922</v>
      </c>
      <c r="AS349" s="83"/>
      <c r="AT349" s="83">
        <f t="shared" ref="AT349:AV349" si="552">SUM(AT350)</f>
        <v>13150.380000000001</v>
      </c>
      <c r="AU349" s="83">
        <f t="shared" si="552"/>
        <v>0</v>
      </c>
      <c r="AV349" s="83">
        <f t="shared" si="552"/>
        <v>0</v>
      </c>
      <c r="AW349" s="83">
        <f t="shared" si="496"/>
        <v>37295.109164509922</v>
      </c>
      <c r="AX349" s="15"/>
      <c r="AY349" s="15"/>
      <c r="AZ349" s="15"/>
      <c r="BA349" s="15"/>
      <c r="BB349" s="15"/>
      <c r="BC349" s="15"/>
      <c r="BD349" s="15">
        <f t="shared" si="446"/>
        <v>0</v>
      </c>
      <c r="BE349" s="15">
        <f t="shared" si="448"/>
        <v>37295.109164509922</v>
      </c>
      <c r="BF349" s="15">
        <f t="shared" si="453"/>
        <v>0</v>
      </c>
      <c r="BG349" s="15">
        <f>SUM(BG352)</f>
        <v>24251.530000000002</v>
      </c>
      <c r="BH349" s="15">
        <f>SUM(BH352)</f>
        <v>34765</v>
      </c>
      <c r="BI349" s="15">
        <f t="shared" ref="BI349:BN349" si="553">SUM(BI352)</f>
        <v>18346</v>
      </c>
      <c r="BJ349" s="15">
        <f t="shared" si="553"/>
        <v>0</v>
      </c>
      <c r="BK349" s="15">
        <f t="shared" si="553"/>
        <v>0</v>
      </c>
      <c r="BL349" s="15">
        <f t="shared" si="553"/>
        <v>37765</v>
      </c>
      <c r="BM349" s="15">
        <f t="shared" si="553"/>
        <v>500</v>
      </c>
      <c r="BN349" s="15">
        <f t="shared" si="553"/>
        <v>72030</v>
      </c>
    </row>
    <row r="350" spans="1:67" x14ac:dyDescent="0.2">
      <c r="A350" s="160"/>
      <c r="B350" s="165"/>
      <c r="C350" s="81"/>
      <c r="D350" s="81"/>
      <c r="E350" s="81"/>
      <c r="F350" s="81"/>
      <c r="G350" s="81"/>
      <c r="H350" s="81"/>
      <c r="I350" s="91" t="s">
        <v>164</v>
      </c>
      <c r="J350" s="92"/>
      <c r="K350" s="93">
        <f t="shared" ref="K350:AQ350" si="554">SUM(K352)</f>
        <v>77000</v>
      </c>
      <c r="L350" s="93">
        <f t="shared" si="554"/>
        <v>30000</v>
      </c>
      <c r="M350" s="93">
        <f t="shared" si="554"/>
        <v>30000</v>
      </c>
      <c r="N350" s="93">
        <f t="shared" si="554"/>
        <v>17000</v>
      </c>
      <c r="O350" s="93">
        <f t="shared" si="554"/>
        <v>17000</v>
      </c>
      <c r="P350" s="93">
        <f t="shared" si="554"/>
        <v>15000</v>
      </c>
      <c r="Q350" s="93">
        <f t="shared" si="554"/>
        <v>15000</v>
      </c>
      <c r="R350" s="93">
        <f t="shared" si="554"/>
        <v>22000</v>
      </c>
      <c r="S350" s="93">
        <f t="shared" si="554"/>
        <v>25000</v>
      </c>
      <c r="T350" s="93">
        <f t="shared" si="554"/>
        <v>13500</v>
      </c>
      <c r="U350" s="93">
        <f t="shared" si="554"/>
        <v>0</v>
      </c>
      <c r="V350" s="93" t="e">
        <f t="shared" si="554"/>
        <v>#DIV/0!</v>
      </c>
      <c r="W350" s="93">
        <f t="shared" si="554"/>
        <v>30000</v>
      </c>
      <c r="X350" s="93">
        <f t="shared" si="554"/>
        <v>85000</v>
      </c>
      <c r="Y350" s="93">
        <f t="shared" si="554"/>
        <v>125000</v>
      </c>
      <c r="Z350" s="93">
        <f t="shared" si="554"/>
        <v>185000</v>
      </c>
      <c r="AA350" s="93">
        <f t="shared" si="554"/>
        <v>173000</v>
      </c>
      <c r="AB350" s="93">
        <f t="shared" si="554"/>
        <v>58000</v>
      </c>
      <c r="AC350" s="93">
        <f t="shared" si="554"/>
        <v>223000</v>
      </c>
      <c r="AD350" s="93">
        <f t="shared" si="554"/>
        <v>229000</v>
      </c>
      <c r="AE350" s="93">
        <f t="shared" si="554"/>
        <v>0</v>
      </c>
      <c r="AF350" s="93">
        <f t="shared" si="554"/>
        <v>0</v>
      </c>
      <c r="AG350" s="93">
        <f t="shared" si="554"/>
        <v>241000</v>
      </c>
      <c r="AH350" s="93">
        <f t="shared" si="554"/>
        <v>161500</v>
      </c>
      <c r="AI350" s="93">
        <f t="shared" si="554"/>
        <v>232000</v>
      </c>
      <c r="AJ350" s="93">
        <f t="shared" si="554"/>
        <v>112500</v>
      </c>
      <c r="AK350" s="93">
        <f t="shared" si="554"/>
        <v>293000</v>
      </c>
      <c r="AL350" s="93">
        <f t="shared" si="554"/>
        <v>47000</v>
      </c>
      <c r="AM350" s="93">
        <f t="shared" si="554"/>
        <v>0</v>
      </c>
      <c r="AN350" s="93">
        <f t="shared" si="554"/>
        <v>340000</v>
      </c>
      <c r="AO350" s="83">
        <f t="shared" si="439"/>
        <v>45125.754860972855</v>
      </c>
      <c r="AP350" s="93">
        <f t="shared" si="554"/>
        <v>281000</v>
      </c>
      <c r="AQ350" s="93">
        <f t="shared" si="554"/>
        <v>0</v>
      </c>
      <c r="AR350" s="83">
        <f t="shared" si="440"/>
        <v>37295.109164509922</v>
      </c>
      <c r="AS350" s="83"/>
      <c r="AT350" s="83">
        <f t="shared" ref="AT350" si="555">SUM(AT352)</f>
        <v>13150.380000000001</v>
      </c>
      <c r="AU350" s="83">
        <f t="shared" ref="AU350:AV350" si="556">SUM(AU352)</f>
        <v>0</v>
      </c>
      <c r="AV350" s="83">
        <f t="shared" si="556"/>
        <v>0</v>
      </c>
      <c r="AW350" s="83">
        <f t="shared" ref="AW350:AW379" si="557">SUM(AR350+AU350-AV350)</f>
        <v>37295.109164509922</v>
      </c>
      <c r="AX350" s="15"/>
      <c r="AY350" s="15"/>
      <c r="AZ350" s="15"/>
      <c r="BA350" s="15"/>
      <c r="BB350" s="15"/>
      <c r="BC350" s="15"/>
      <c r="BD350" s="15">
        <f t="shared" si="446"/>
        <v>0</v>
      </c>
      <c r="BE350" s="15">
        <f t="shared" si="448"/>
        <v>37295.109164509922</v>
      </c>
      <c r="BF350" s="15">
        <f t="shared" si="453"/>
        <v>0</v>
      </c>
      <c r="BG350" s="15"/>
      <c r="BH350" s="15">
        <f ca="1">SUM(BH351)</f>
        <v>34765</v>
      </c>
      <c r="BI350" s="15">
        <f t="shared" ref="BI350:BN350" si="558">SUM(BI351)</f>
        <v>18346</v>
      </c>
      <c r="BJ350" s="15">
        <f t="shared" si="558"/>
        <v>35000</v>
      </c>
      <c r="BK350" s="15">
        <f t="shared" si="558"/>
        <v>35500</v>
      </c>
      <c r="BL350" s="15">
        <f t="shared" si="558"/>
        <v>0</v>
      </c>
      <c r="BM350" s="15">
        <f t="shared" si="558"/>
        <v>0</v>
      </c>
      <c r="BN350" s="15">
        <f t="shared" ca="1" si="558"/>
        <v>34765</v>
      </c>
    </row>
    <row r="351" spans="1:67" x14ac:dyDescent="0.2">
      <c r="A351" s="160"/>
      <c r="B351" s="168" t="s">
        <v>436</v>
      </c>
      <c r="C351" s="81"/>
      <c r="D351" s="90"/>
      <c r="E351" s="81"/>
      <c r="F351" s="81"/>
      <c r="G351" s="81"/>
      <c r="H351" s="81"/>
      <c r="I351" s="98" t="s">
        <v>437</v>
      </c>
      <c r="J351" s="92" t="s">
        <v>3</v>
      </c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  <c r="AF351" s="93"/>
      <c r="AG351" s="93"/>
      <c r="AH351" s="93"/>
      <c r="AI351" s="93"/>
      <c r="AJ351" s="93"/>
      <c r="AK351" s="93"/>
      <c r="AL351" s="93"/>
      <c r="AM351" s="93"/>
      <c r="AN351" s="93"/>
      <c r="AO351" s="83">
        <f t="shared" si="439"/>
        <v>0</v>
      </c>
      <c r="AP351" s="93">
        <v>281000</v>
      </c>
      <c r="AQ351" s="93"/>
      <c r="AR351" s="83">
        <f t="shared" si="440"/>
        <v>37295.109164509922</v>
      </c>
      <c r="AS351" s="83"/>
      <c r="AT351" s="83">
        <v>281000</v>
      </c>
      <c r="AU351" s="83"/>
      <c r="AV351" s="83"/>
      <c r="AW351" s="83">
        <f t="shared" si="557"/>
        <v>37295.109164509922</v>
      </c>
      <c r="AX351" s="15"/>
      <c r="AY351" s="15"/>
      <c r="AZ351" s="15"/>
      <c r="BA351" s="15"/>
      <c r="BB351" s="15"/>
      <c r="BC351" s="15"/>
      <c r="BD351" s="15">
        <f t="shared" si="446"/>
        <v>0</v>
      </c>
      <c r="BE351" s="15">
        <f t="shared" si="448"/>
        <v>37295.109164509922</v>
      </c>
      <c r="BF351" s="15">
        <f t="shared" si="453"/>
        <v>0</v>
      </c>
      <c r="BG351" s="15"/>
      <c r="BH351" s="15">
        <f ca="1">SUM(BH323:BH350)</f>
        <v>0</v>
      </c>
      <c r="BI351" s="15">
        <f>SUM(BI352)</f>
        <v>18346</v>
      </c>
      <c r="BJ351" s="15">
        <v>35000</v>
      </c>
      <c r="BK351" s="15">
        <v>35500</v>
      </c>
      <c r="BL351" s="15"/>
      <c r="BM351" s="15"/>
      <c r="BN351" s="133">
        <f t="shared" ca="1" si="527"/>
        <v>34765</v>
      </c>
    </row>
    <row r="352" spans="1:67" x14ac:dyDescent="0.2">
      <c r="A352" s="163"/>
      <c r="B352" s="169"/>
      <c r="C352" s="94"/>
      <c r="D352" s="94"/>
      <c r="E352" s="94"/>
      <c r="F352" s="94"/>
      <c r="G352" s="94"/>
      <c r="H352" s="94"/>
      <c r="I352" s="82">
        <v>3</v>
      </c>
      <c r="J352" s="38" t="s">
        <v>8</v>
      </c>
      <c r="K352" s="83">
        <f t="shared" ref="K352:AB352" si="559">SUM(K358)</f>
        <v>77000</v>
      </c>
      <c r="L352" s="83">
        <f t="shared" si="559"/>
        <v>30000</v>
      </c>
      <c r="M352" s="83">
        <f t="shared" si="559"/>
        <v>30000</v>
      </c>
      <c r="N352" s="83">
        <f t="shared" si="559"/>
        <v>17000</v>
      </c>
      <c r="O352" s="83">
        <f t="shared" si="559"/>
        <v>17000</v>
      </c>
      <c r="P352" s="83">
        <f t="shared" si="559"/>
        <v>15000</v>
      </c>
      <c r="Q352" s="83">
        <f t="shared" si="559"/>
        <v>15000</v>
      </c>
      <c r="R352" s="83">
        <f t="shared" si="559"/>
        <v>22000</v>
      </c>
      <c r="S352" s="83">
        <f t="shared" si="559"/>
        <v>25000</v>
      </c>
      <c r="T352" s="83">
        <f t="shared" si="559"/>
        <v>13500</v>
      </c>
      <c r="U352" s="83">
        <f t="shared" si="559"/>
        <v>0</v>
      </c>
      <c r="V352" s="83" t="e">
        <f t="shared" si="559"/>
        <v>#DIV/0!</v>
      </c>
      <c r="W352" s="83">
        <f t="shared" si="559"/>
        <v>30000</v>
      </c>
      <c r="X352" s="83">
        <f t="shared" si="559"/>
        <v>85000</v>
      </c>
      <c r="Y352" s="83">
        <f t="shared" si="559"/>
        <v>125000</v>
      </c>
      <c r="Z352" s="83">
        <f t="shared" si="559"/>
        <v>185000</v>
      </c>
      <c r="AA352" s="83">
        <f t="shared" si="559"/>
        <v>173000</v>
      </c>
      <c r="AB352" s="83">
        <f t="shared" si="559"/>
        <v>58000</v>
      </c>
      <c r="AC352" s="83">
        <f>SUM(AC353+AC358)</f>
        <v>223000</v>
      </c>
      <c r="AD352" s="83">
        <f>SUM(AD353+AD358)</f>
        <v>229000</v>
      </c>
      <c r="AE352" s="83">
        <f t="shared" ref="AE352:AQ352" si="560">SUM(AE353+AE358)</f>
        <v>0</v>
      </c>
      <c r="AF352" s="83">
        <f t="shared" si="560"/>
        <v>0</v>
      </c>
      <c r="AG352" s="83">
        <f t="shared" si="560"/>
        <v>241000</v>
      </c>
      <c r="AH352" s="83">
        <f t="shared" si="560"/>
        <v>161500</v>
      </c>
      <c r="AI352" s="83">
        <f t="shared" si="560"/>
        <v>232000</v>
      </c>
      <c r="AJ352" s="83">
        <f t="shared" si="560"/>
        <v>112500</v>
      </c>
      <c r="AK352" s="83">
        <f t="shared" si="560"/>
        <v>293000</v>
      </c>
      <c r="AL352" s="83">
        <f t="shared" si="560"/>
        <v>47000</v>
      </c>
      <c r="AM352" s="83">
        <f t="shared" si="560"/>
        <v>0</v>
      </c>
      <c r="AN352" s="83">
        <f t="shared" si="560"/>
        <v>340000</v>
      </c>
      <c r="AO352" s="83">
        <f t="shared" si="439"/>
        <v>45125.754860972855</v>
      </c>
      <c r="AP352" s="83">
        <f t="shared" si="560"/>
        <v>281000</v>
      </c>
      <c r="AQ352" s="83">
        <f t="shared" si="560"/>
        <v>0</v>
      </c>
      <c r="AR352" s="83">
        <f t="shared" si="440"/>
        <v>37295.109164509922</v>
      </c>
      <c r="AS352" s="83"/>
      <c r="AT352" s="83">
        <f t="shared" ref="AT352" si="561">SUM(AT353+AT358)</f>
        <v>13150.380000000001</v>
      </c>
      <c r="AU352" s="83">
        <f t="shared" ref="AU352:AV352" si="562">SUM(AU353+AU358)</f>
        <v>0</v>
      </c>
      <c r="AV352" s="83">
        <f t="shared" si="562"/>
        <v>0</v>
      </c>
      <c r="AW352" s="83">
        <f t="shared" si="557"/>
        <v>37295.109164509922</v>
      </c>
      <c r="AX352" s="15"/>
      <c r="AY352" s="15"/>
      <c r="AZ352" s="15"/>
      <c r="BA352" s="15"/>
      <c r="BB352" s="15"/>
      <c r="BC352" s="15"/>
      <c r="BD352" s="15">
        <f t="shared" si="446"/>
        <v>0</v>
      </c>
      <c r="BE352" s="15">
        <f t="shared" si="448"/>
        <v>37295.109164509922</v>
      </c>
      <c r="BF352" s="15">
        <f t="shared" si="453"/>
        <v>0</v>
      </c>
      <c r="BG352" s="15">
        <f>SUM(BG353+BG358)</f>
        <v>24251.530000000002</v>
      </c>
      <c r="BH352" s="15">
        <f>SUM(BH353+BH358)</f>
        <v>34765</v>
      </c>
      <c r="BI352" s="15">
        <f t="shared" ref="BI352:BN352" si="563">SUM(BI353+BI358)</f>
        <v>18346</v>
      </c>
      <c r="BJ352" s="15">
        <f t="shared" si="563"/>
        <v>0</v>
      </c>
      <c r="BK352" s="15">
        <f t="shared" si="563"/>
        <v>0</v>
      </c>
      <c r="BL352" s="15">
        <f t="shared" si="563"/>
        <v>37765</v>
      </c>
      <c r="BM352" s="15">
        <f t="shared" si="563"/>
        <v>500</v>
      </c>
      <c r="BN352" s="15">
        <f t="shared" si="563"/>
        <v>72030</v>
      </c>
    </row>
    <row r="353" spans="1:67" ht="12" customHeight="1" x14ac:dyDescent="0.2">
      <c r="A353" s="163"/>
      <c r="B353" s="169" t="s">
        <v>437</v>
      </c>
      <c r="C353" s="94"/>
      <c r="D353" s="94"/>
      <c r="E353" s="94"/>
      <c r="F353" s="94"/>
      <c r="G353" s="94"/>
      <c r="H353" s="94"/>
      <c r="I353" s="82">
        <v>36</v>
      </c>
      <c r="J353" s="38" t="s">
        <v>365</v>
      </c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>
        <f>SUM(AC354)</f>
        <v>0</v>
      </c>
      <c r="AD353" s="83">
        <f>SUM(AD354)</f>
        <v>6000</v>
      </c>
      <c r="AE353" s="83">
        <f t="shared" ref="AE353:AP354" si="564">SUM(AE354)</f>
        <v>0</v>
      </c>
      <c r="AF353" s="83">
        <f t="shared" si="564"/>
        <v>0</v>
      </c>
      <c r="AG353" s="83">
        <f>SUM(AG354+AG356)</f>
        <v>18000</v>
      </c>
      <c r="AH353" s="83">
        <f t="shared" ref="AH353:AP353" si="565">SUM(AH354+AH356)</f>
        <v>15000</v>
      </c>
      <c r="AI353" s="83">
        <f t="shared" si="565"/>
        <v>9000</v>
      </c>
      <c r="AJ353" s="83">
        <f t="shared" si="565"/>
        <v>0</v>
      </c>
      <c r="AK353" s="83">
        <f t="shared" si="565"/>
        <v>18000</v>
      </c>
      <c r="AL353" s="83">
        <f t="shared" si="565"/>
        <v>0</v>
      </c>
      <c r="AM353" s="83">
        <f t="shared" si="565"/>
        <v>0</v>
      </c>
      <c r="AN353" s="83">
        <f t="shared" si="565"/>
        <v>18000</v>
      </c>
      <c r="AO353" s="83">
        <f t="shared" si="439"/>
        <v>2389.0105514632687</v>
      </c>
      <c r="AP353" s="83">
        <f t="shared" si="565"/>
        <v>6000</v>
      </c>
      <c r="AQ353" s="83"/>
      <c r="AR353" s="83">
        <f t="shared" si="440"/>
        <v>796.33685048775624</v>
      </c>
      <c r="AS353" s="83"/>
      <c r="AT353" s="83">
        <f t="shared" ref="AT353" si="566">SUM(AT354+AT356)</f>
        <v>0</v>
      </c>
      <c r="AU353" s="83">
        <f t="shared" ref="AU353:AV353" si="567">SUM(AU354+AU356)</f>
        <v>0</v>
      </c>
      <c r="AV353" s="83">
        <f t="shared" si="567"/>
        <v>0</v>
      </c>
      <c r="AW353" s="83">
        <f t="shared" si="557"/>
        <v>796.33685048775624</v>
      </c>
      <c r="AX353" s="15"/>
      <c r="AY353" s="15"/>
      <c r="AZ353" s="15"/>
      <c r="BA353" s="15"/>
      <c r="BB353" s="15"/>
      <c r="BC353" s="15"/>
      <c r="BD353" s="15">
        <f t="shared" si="446"/>
        <v>0</v>
      </c>
      <c r="BE353" s="15">
        <f t="shared" si="448"/>
        <v>796.33685048775624</v>
      </c>
      <c r="BF353" s="15">
        <f t="shared" si="453"/>
        <v>0</v>
      </c>
      <c r="BG353" s="15">
        <f t="shared" ref="BG353:BI354" si="568">SUM(BG354)</f>
        <v>796.34</v>
      </c>
      <c r="BH353" s="15">
        <f>SUM(BH354+BH356)</f>
        <v>0</v>
      </c>
      <c r="BI353" s="15">
        <f t="shared" ref="BI353:BN353" si="569">SUM(BI354+BI356)</f>
        <v>0</v>
      </c>
      <c r="BJ353" s="15">
        <f t="shared" si="569"/>
        <v>0</v>
      </c>
      <c r="BK353" s="15">
        <f t="shared" si="569"/>
        <v>0</v>
      </c>
      <c r="BL353" s="15">
        <f t="shared" si="569"/>
        <v>1500</v>
      </c>
      <c r="BM353" s="15">
        <f t="shared" si="569"/>
        <v>0</v>
      </c>
      <c r="BN353" s="15">
        <f t="shared" si="569"/>
        <v>1500</v>
      </c>
    </row>
    <row r="354" spans="1:67" x14ac:dyDescent="0.2">
      <c r="A354" s="160"/>
      <c r="B354" s="168"/>
      <c r="C354" s="81"/>
      <c r="D354" s="81"/>
      <c r="E354" s="81"/>
      <c r="F354" s="81"/>
      <c r="G354" s="81"/>
      <c r="H354" s="81"/>
      <c r="I354" s="91">
        <v>363</v>
      </c>
      <c r="J354" s="92" t="s">
        <v>365</v>
      </c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>
        <v>6000</v>
      </c>
      <c r="AE354" s="93"/>
      <c r="AF354" s="93"/>
      <c r="AG354" s="93">
        <f>SUM(AG355)</f>
        <v>6000</v>
      </c>
      <c r="AH354" s="93">
        <f t="shared" si="564"/>
        <v>9000</v>
      </c>
      <c r="AI354" s="93">
        <f t="shared" si="564"/>
        <v>9000</v>
      </c>
      <c r="AJ354" s="93">
        <f t="shared" si="564"/>
        <v>0</v>
      </c>
      <c r="AK354" s="93">
        <f t="shared" si="564"/>
        <v>6000</v>
      </c>
      <c r="AL354" s="93">
        <f t="shared" si="564"/>
        <v>0</v>
      </c>
      <c r="AM354" s="93">
        <f t="shared" si="564"/>
        <v>0</v>
      </c>
      <c r="AN354" s="93">
        <f t="shared" si="564"/>
        <v>6000</v>
      </c>
      <c r="AO354" s="83">
        <f t="shared" si="439"/>
        <v>796.33685048775624</v>
      </c>
      <c r="AP354" s="93">
        <f t="shared" si="564"/>
        <v>6000</v>
      </c>
      <c r="AQ354" s="93"/>
      <c r="AR354" s="83">
        <f t="shared" si="440"/>
        <v>796.33685048775624</v>
      </c>
      <c r="AS354" s="83"/>
      <c r="AT354" s="83">
        <f t="shared" ref="AT354:AV354" si="570">SUM(AT355)</f>
        <v>0</v>
      </c>
      <c r="AU354" s="83">
        <f t="shared" si="570"/>
        <v>0</v>
      </c>
      <c r="AV354" s="83">
        <f t="shared" si="570"/>
        <v>0</v>
      </c>
      <c r="AW354" s="83">
        <f t="shared" si="557"/>
        <v>796.33685048775624</v>
      </c>
      <c r="AX354" s="15"/>
      <c r="AY354" s="15"/>
      <c r="AZ354" s="15"/>
      <c r="BA354" s="15"/>
      <c r="BB354" s="15"/>
      <c r="BC354" s="15"/>
      <c r="BD354" s="15">
        <f t="shared" si="446"/>
        <v>0</v>
      </c>
      <c r="BE354" s="15">
        <f t="shared" si="448"/>
        <v>796.33685048775624</v>
      </c>
      <c r="BF354" s="15">
        <f t="shared" si="453"/>
        <v>0</v>
      </c>
      <c r="BG354" s="15">
        <f t="shared" si="568"/>
        <v>796.34</v>
      </c>
      <c r="BH354" s="15">
        <f t="shared" si="568"/>
        <v>0</v>
      </c>
      <c r="BI354" s="15">
        <f t="shared" si="568"/>
        <v>0</v>
      </c>
      <c r="BJ354" s="15"/>
      <c r="BK354" s="15"/>
      <c r="BL354" s="15"/>
      <c r="BM354" s="15"/>
      <c r="BN354" s="133">
        <f t="shared" si="527"/>
        <v>0</v>
      </c>
    </row>
    <row r="355" spans="1:67" x14ac:dyDescent="0.2">
      <c r="A355" s="160"/>
      <c r="B355" s="168"/>
      <c r="C355" s="81"/>
      <c r="D355" s="81"/>
      <c r="E355" s="81"/>
      <c r="F355" s="81"/>
      <c r="G355" s="81"/>
      <c r="H355" s="81"/>
      <c r="I355" s="91">
        <v>36316</v>
      </c>
      <c r="J355" s="92" t="s">
        <v>364</v>
      </c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>
        <v>6000</v>
      </c>
      <c r="AE355" s="93"/>
      <c r="AF355" s="93"/>
      <c r="AG355" s="93">
        <f>SUM(AD355+AE355-AF355)</f>
        <v>6000</v>
      </c>
      <c r="AH355" s="93">
        <v>9000</v>
      </c>
      <c r="AI355" s="93">
        <v>9000</v>
      </c>
      <c r="AJ355" s="15">
        <v>0</v>
      </c>
      <c r="AK355" s="93">
        <v>6000</v>
      </c>
      <c r="AL355" s="93"/>
      <c r="AM355" s="93"/>
      <c r="AN355" s="15">
        <f t="shared" si="549"/>
        <v>6000</v>
      </c>
      <c r="AO355" s="83">
        <f t="shared" si="439"/>
        <v>796.33685048775624</v>
      </c>
      <c r="AP355" s="15">
        <v>6000</v>
      </c>
      <c r="AQ355" s="15"/>
      <c r="AR355" s="83">
        <f t="shared" si="440"/>
        <v>796.33685048775624</v>
      </c>
      <c r="AS355" s="83"/>
      <c r="AT355" s="83"/>
      <c r="AU355" s="83"/>
      <c r="AV355" s="83"/>
      <c r="AW355" s="83">
        <f t="shared" si="557"/>
        <v>796.33685048775624</v>
      </c>
      <c r="AX355" s="15"/>
      <c r="AY355" s="15"/>
      <c r="AZ355" s="15">
        <v>796.34</v>
      </c>
      <c r="BA355" s="15"/>
      <c r="BB355" s="15"/>
      <c r="BC355" s="15"/>
      <c r="BD355" s="15">
        <f t="shared" si="446"/>
        <v>796.34</v>
      </c>
      <c r="BE355" s="15">
        <f t="shared" si="448"/>
        <v>-3.1495122437945611E-3</v>
      </c>
      <c r="BF355" s="15">
        <f t="shared" si="453"/>
        <v>-796.34</v>
      </c>
      <c r="BG355" s="15">
        <v>796.34</v>
      </c>
      <c r="BH355" s="15">
        <v>0</v>
      </c>
      <c r="BI355" s="15"/>
      <c r="BJ355" s="15"/>
      <c r="BK355" s="15"/>
      <c r="BL355" s="15"/>
      <c r="BM355" s="15"/>
      <c r="BN355" s="133">
        <f t="shared" si="527"/>
        <v>0</v>
      </c>
      <c r="BO355" s="5">
        <v>1150</v>
      </c>
    </row>
    <row r="356" spans="1:67" x14ac:dyDescent="0.2">
      <c r="A356" s="160"/>
      <c r="B356" s="168"/>
      <c r="C356" s="81"/>
      <c r="D356" s="81"/>
      <c r="E356" s="81"/>
      <c r="F356" s="81"/>
      <c r="G356" s="81"/>
      <c r="H356" s="81"/>
      <c r="I356" s="91">
        <v>366</v>
      </c>
      <c r="J356" s="92" t="s">
        <v>405</v>
      </c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  <c r="AD356" s="93"/>
      <c r="AE356" s="93"/>
      <c r="AF356" s="93"/>
      <c r="AG356" s="93">
        <f>SUM(AG357)</f>
        <v>12000</v>
      </c>
      <c r="AH356" s="93">
        <f t="shared" ref="AH356:AP356" si="571">SUM(AH357)</f>
        <v>6000</v>
      </c>
      <c r="AI356" s="93">
        <f t="shared" si="571"/>
        <v>0</v>
      </c>
      <c r="AJ356" s="93">
        <f t="shared" si="571"/>
        <v>0</v>
      </c>
      <c r="AK356" s="93">
        <f t="shared" si="571"/>
        <v>12000</v>
      </c>
      <c r="AL356" s="93">
        <f t="shared" si="571"/>
        <v>0</v>
      </c>
      <c r="AM356" s="93">
        <f t="shared" si="571"/>
        <v>0</v>
      </c>
      <c r="AN356" s="93">
        <f t="shared" si="571"/>
        <v>12000</v>
      </c>
      <c r="AO356" s="83">
        <f t="shared" si="439"/>
        <v>1592.6737009755125</v>
      </c>
      <c r="AP356" s="93">
        <f t="shared" si="571"/>
        <v>0</v>
      </c>
      <c r="AQ356" s="93"/>
      <c r="AR356" s="83">
        <f t="shared" si="440"/>
        <v>0</v>
      </c>
      <c r="AS356" s="83"/>
      <c r="AT356" s="83">
        <f t="shared" ref="AT356:AV356" si="572">SUM(AT357)</f>
        <v>0</v>
      </c>
      <c r="AU356" s="83">
        <f t="shared" si="572"/>
        <v>0</v>
      </c>
      <c r="AV356" s="83">
        <f t="shared" si="572"/>
        <v>0</v>
      </c>
      <c r="AW356" s="83">
        <f t="shared" si="557"/>
        <v>0</v>
      </c>
      <c r="AX356" s="15"/>
      <c r="AY356" s="15"/>
      <c r="AZ356" s="15"/>
      <c r="BA356" s="15"/>
      <c r="BB356" s="15"/>
      <c r="BC356" s="15"/>
      <c r="BD356" s="15">
        <f t="shared" si="446"/>
        <v>0</v>
      </c>
      <c r="BE356" s="15">
        <f t="shared" si="448"/>
        <v>0</v>
      </c>
      <c r="BF356" s="15">
        <f t="shared" si="453"/>
        <v>0</v>
      </c>
      <c r="BG356" s="15"/>
      <c r="BH356" s="15">
        <f>SUM(BH357)</f>
        <v>0</v>
      </c>
      <c r="BI356" s="15">
        <f t="shared" ref="BI356:BN356" si="573">SUM(BI357)</f>
        <v>0</v>
      </c>
      <c r="BJ356" s="15">
        <f t="shared" si="573"/>
        <v>0</v>
      </c>
      <c r="BK356" s="15">
        <f t="shared" si="573"/>
        <v>0</v>
      </c>
      <c r="BL356" s="15">
        <f t="shared" si="573"/>
        <v>1500</v>
      </c>
      <c r="BM356" s="15">
        <f t="shared" si="573"/>
        <v>0</v>
      </c>
      <c r="BN356" s="15">
        <f t="shared" si="573"/>
        <v>1500</v>
      </c>
    </row>
    <row r="357" spans="1:67" x14ac:dyDescent="0.2">
      <c r="A357" s="160"/>
      <c r="B357" s="168"/>
      <c r="C357" s="81"/>
      <c r="D357" s="81"/>
      <c r="E357" s="81"/>
      <c r="F357" s="81"/>
      <c r="G357" s="81"/>
      <c r="H357" s="81"/>
      <c r="I357" s="91">
        <v>36611</v>
      </c>
      <c r="J357" s="92" t="s">
        <v>406</v>
      </c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83"/>
      <c r="W357" s="93"/>
      <c r="X357" s="93"/>
      <c r="Y357" s="93">
        <v>0</v>
      </c>
      <c r="Z357" s="93">
        <v>0</v>
      </c>
      <c r="AA357" s="93">
        <v>12000</v>
      </c>
      <c r="AB357" s="93"/>
      <c r="AC357" s="93">
        <v>12000</v>
      </c>
      <c r="AD357" s="93">
        <v>12000</v>
      </c>
      <c r="AE357" s="93"/>
      <c r="AF357" s="93"/>
      <c r="AG357" s="96">
        <f t="shared" ref="AG357" si="574">SUM(AD357+AE357-AF357)</f>
        <v>12000</v>
      </c>
      <c r="AH357" s="93">
        <v>6000</v>
      </c>
      <c r="AI357" s="93">
        <v>0</v>
      </c>
      <c r="AJ357" s="15">
        <v>0</v>
      </c>
      <c r="AK357" s="93">
        <v>12000</v>
      </c>
      <c r="AL357" s="93"/>
      <c r="AM357" s="93"/>
      <c r="AN357" s="15">
        <f t="shared" si="549"/>
        <v>12000</v>
      </c>
      <c r="AO357" s="83">
        <f t="shared" ref="AO357:AO420" si="575">SUM(AN357/$AN$2)</f>
        <v>1592.6737009755125</v>
      </c>
      <c r="AP357" s="15">
        <v>0</v>
      </c>
      <c r="AQ357" s="15"/>
      <c r="AR357" s="83">
        <f t="shared" ref="AR357:AR405" si="576">SUM(AP357/$AN$2)</f>
        <v>0</v>
      </c>
      <c r="AS357" s="83"/>
      <c r="AT357" s="83">
        <v>0</v>
      </c>
      <c r="AU357" s="83">
        <v>0</v>
      </c>
      <c r="AV357" s="83">
        <v>0</v>
      </c>
      <c r="AW357" s="83">
        <f t="shared" si="557"/>
        <v>0</v>
      </c>
      <c r="AX357" s="15"/>
      <c r="AY357" s="15"/>
      <c r="AZ357" s="15"/>
      <c r="BA357" s="15"/>
      <c r="BB357" s="15"/>
      <c r="BC357" s="15"/>
      <c r="BD357" s="15">
        <f t="shared" si="446"/>
        <v>0</v>
      </c>
      <c r="BE357" s="15">
        <f t="shared" si="448"/>
        <v>0</v>
      </c>
      <c r="BF357" s="15">
        <f t="shared" si="453"/>
        <v>0</v>
      </c>
      <c r="BG357" s="15"/>
      <c r="BH357" s="15"/>
      <c r="BI357" s="15"/>
      <c r="BJ357" s="15"/>
      <c r="BK357" s="15"/>
      <c r="BL357" s="15">
        <v>1500</v>
      </c>
      <c r="BM357" s="15"/>
      <c r="BN357" s="133">
        <f t="shared" si="527"/>
        <v>1500</v>
      </c>
    </row>
    <row r="358" spans="1:67" x14ac:dyDescent="0.2">
      <c r="A358" s="163"/>
      <c r="B358" s="169" t="s">
        <v>437</v>
      </c>
      <c r="C358" s="94"/>
      <c r="D358" s="94"/>
      <c r="E358" s="94"/>
      <c r="F358" s="94"/>
      <c r="G358" s="94"/>
      <c r="H358" s="94"/>
      <c r="I358" s="82">
        <v>38</v>
      </c>
      <c r="J358" s="38" t="s">
        <v>18</v>
      </c>
      <c r="K358" s="83">
        <f t="shared" si="550"/>
        <v>77000</v>
      </c>
      <c r="L358" s="83">
        <f t="shared" si="550"/>
        <v>30000</v>
      </c>
      <c r="M358" s="83">
        <f t="shared" si="550"/>
        <v>30000</v>
      </c>
      <c r="N358" s="83">
        <f t="shared" si="550"/>
        <v>17000</v>
      </c>
      <c r="O358" s="83">
        <f t="shared" si="550"/>
        <v>17000</v>
      </c>
      <c r="P358" s="83">
        <f t="shared" si="550"/>
        <v>15000</v>
      </c>
      <c r="Q358" s="83">
        <f t="shared" si="550"/>
        <v>15000</v>
      </c>
      <c r="R358" s="83">
        <f t="shared" si="550"/>
        <v>22000</v>
      </c>
      <c r="S358" s="83">
        <f t="shared" si="550"/>
        <v>25000</v>
      </c>
      <c r="T358" s="83">
        <f t="shared" si="550"/>
        <v>13500</v>
      </c>
      <c r="U358" s="83">
        <f t="shared" si="550"/>
        <v>0</v>
      </c>
      <c r="V358" s="83" t="e">
        <f t="shared" si="550"/>
        <v>#DIV/0!</v>
      </c>
      <c r="W358" s="83">
        <f t="shared" si="550"/>
        <v>30000</v>
      </c>
      <c r="X358" s="83">
        <f t="shared" si="550"/>
        <v>85000</v>
      </c>
      <c r="Y358" s="83">
        <f t="shared" si="550"/>
        <v>125000</v>
      </c>
      <c r="Z358" s="83">
        <f t="shared" si="550"/>
        <v>185000</v>
      </c>
      <c r="AA358" s="83">
        <f t="shared" si="550"/>
        <v>173000</v>
      </c>
      <c r="AB358" s="83">
        <f t="shared" si="550"/>
        <v>58000</v>
      </c>
      <c r="AC358" s="83">
        <f t="shared" si="550"/>
        <v>223000</v>
      </c>
      <c r="AD358" s="83">
        <f t="shared" si="550"/>
        <v>223000</v>
      </c>
      <c r="AE358" s="83">
        <f t="shared" si="550"/>
        <v>0</v>
      </c>
      <c r="AF358" s="83">
        <f t="shared" si="551"/>
        <v>0</v>
      </c>
      <c r="AG358" s="83">
        <f t="shared" si="551"/>
        <v>223000</v>
      </c>
      <c r="AH358" s="83">
        <f t="shared" si="551"/>
        <v>146500</v>
      </c>
      <c r="AI358" s="83">
        <f t="shared" si="551"/>
        <v>223000</v>
      </c>
      <c r="AJ358" s="83">
        <f>SUM(AJ359)</f>
        <v>112500</v>
      </c>
      <c r="AK358" s="83">
        <f t="shared" si="551"/>
        <v>275000</v>
      </c>
      <c r="AL358" s="83">
        <f t="shared" si="551"/>
        <v>47000</v>
      </c>
      <c r="AM358" s="83">
        <f t="shared" si="551"/>
        <v>0</v>
      </c>
      <c r="AN358" s="83">
        <f t="shared" si="551"/>
        <v>322000</v>
      </c>
      <c r="AO358" s="83">
        <f t="shared" si="575"/>
        <v>42736.744309509588</v>
      </c>
      <c r="AP358" s="83">
        <f t="shared" si="551"/>
        <v>275000</v>
      </c>
      <c r="AQ358" s="83"/>
      <c r="AR358" s="83">
        <f t="shared" si="576"/>
        <v>36498.772314022164</v>
      </c>
      <c r="AS358" s="83"/>
      <c r="AT358" s="83">
        <f t="shared" ref="AT358:AV358" si="577">SUM(AT359)</f>
        <v>13150.380000000001</v>
      </c>
      <c r="AU358" s="83">
        <f t="shared" si="577"/>
        <v>0</v>
      </c>
      <c r="AV358" s="83">
        <f t="shared" si="577"/>
        <v>0</v>
      </c>
      <c r="AW358" s="83">
        <f t="shared" si="557"/>
        <v>36498.772314022164</v>
      </c>
      <c r="AX358" s="15"/>
      <c r="AY358" s="15"/>
      <c r="AZ358" s="15"/>
      <c r="BA358" s="15"/>
      <c r="BB358" s="15"/>
      <c r="BC358" s="15"/>
      <c r="BD358" s="15">
        <f t="shared" si="446"/>
        <v>0</v>
      </c>
      <c r="BE358" s="15">
        <f t="shared" si="448"/>
        <v>36498.772314022164</v>
      </c>
      <c r="BF358" s="15">
        <f t="shared" si="453"/>
        <v>0</v>
      </c>
      <c r="BG358" s="15">
        <f>SUM(BG359)</f>
        <v>23455.190000000002</v>
      </c>
      <c r="BH358" s="15">
        <f>SUM(BH359)</f>
        <v>34765</v>
      </c>
      <c r="BI358" s="15">
        <f t="shared" ref="BI358:BN358" si="578">SUM(BI359)</f>
        <v>18346</v>
      </c>
      <c r="BJ358" s="15">
        <f t="shared" si="578"/>
        <v>0</v>
      </c>
      <c r="BK358" s="15">
        <f t="shared" si="578"/>
        <v>0</v>
      </c>
      <c r="BL358" s="15">
        <f t="shared" si="578"/>
        <v>36265</v>
      </c>
      <c r="BM358" s="15">
        <f t="shared" si="578"/>
        <v>500</v>
      </c>
      <c r="BN358" s="15">
        <f t="shared" si="578"/>
        <v>70530</v>
      </c>
    </row>
    <row r="359" spans="1:67" x14ac:dyDescent="0.2">
      <c r="A359" s="160"/>
      <c r="B359" s="168"/>
      <c r="C359" s="81"/>
      <c r="D359" s="81"/>
      <c r="E359" s="81"/>
      <c r="F359" s="81"/>
      <c r="G359" s="81"/>
      <c r="H359" s="81"/>
      <c r="I359" s="91">
        <v>381</v>
      </c>
      <c r="J359" s="92" t="s">
        <v>104</v>
      </c>
      <c r="K359" s="93">
        <f>SUM(K367)</f>
        <v>77000</v>
      </c>
      <c r="L359" s="93">
        <f>SUM(L367)</f>
        <v>30000</v>
      </c>
      <c r="M359" s="93">
        <f>SUM(M367)</f>
        <v>30000</v>
      </c>
      <c r="N359" s="93">
        <f>SUM(N367)</f>
        <v>17000</v>
      </c>
      <c r="O359" s="93">
        <f>SUM(O367)</f>
        <v>17000</v>
      </c>
      <c r="P359" s="93">
        <f t="shared" ref="P359:W359" si="579">SUM(P360:P367)</f>
        <v>15000</v>
      </c>
      <c r="Q359" s="93">
        <f t="shared" si="579"/>
        <v>15000</v>
      </c>
      <c r="R359" s="93">
        <f t="shared" si="579"/>
        <v>22000</v>
      </c>
      <c r="S359" s="93">
        <f t="shared" si="579"/>
        <v>25000</v>
      </c>
      <c r="T359" s="93">
        <f t="shared" si="579"/>
        <v>13500</v>
      </c>
      <c r="U359" s="93">
        <f t="shared" si="579"/>
        <v>0</v>
      </c>
      <c r="V359" s="93" t="e">
        <f t="shared" si="579"/>
        <v>#DIV/0!</v>
      </c>
      <c r="W359" s="93">
        <f t="shared" si="579"/>
        <v>30000</v>
      </c>
      <c r="X359" s="93">
        <f t="shared" ref="X359:AN359" si="580">SUM(X360:X368)</f>
        <v>85000</v>
      </c>
      <c r="Y359" s="93">
        <f t="shared" si="580"/>
        <v>125000</v>
      </c>
      <c r="Z359" s="93">
        <f t="shared" si="580"/>
        <v>185000</v>
      </c>
      <c r="AA359" s="93">
        <f t="shared" si="580"/>
        <v>173000</v>
      </c>
      <c r="AB359" s="93">
        <f t="shared" si="580"/>
        <v>58000</v>
      </c>
      <c r="AC359" s="93">
        <f t="shared" si="580"/>
        <v>223000</v>
      </c>
      <c r="AD359" s="93">
        <f t="shared" si="580"/>
        <v>223000</v>
      </c>
      <c r="AE359" s="93">
        <f t="shared" si="580"/>
        <v>0</v>
      </c>
      <c r="AF359" s="93">
        <f t="shared" si="580"/>
        <v>0</v>
      </c>
      <c r="AG359" s="93">
        <f t="shared" si="580"/>
        <v>223000</v>
      </c>
      <c r="AH359" s="93">
        <f t="shared" si="580"/>
        <v>146500</v>
      </c>
      <c r="AI359" s="93">
        <f t="shared" si="580"/>
        <v>223000</v>
      </c>
      <c r="AJ359" s="93">
        <f t="shared" si="580"/>
        <v>112500</v>
      </c>
      <c r="AK359" s="93">
        <f t="shared" si="580"/>
        <v>275000</v>
      </c>
      <c r="AL359" s="93">
        <f t="shared" si="580"/>
        <v>47000</v>
      </c>
      <c r="AM359" s="93">
        <f t="shared" si="580"/>
        <v>0</v>
      </c>
      <c r="AN359" s="93">
        <f t="shared" si="580"/>
        <v>322000</v>
      </c>
      <c r="AO359" s="83">
        <f t="shared" si="575"/>
        <v>42736.744309509588</v>
      </c>
      <c r="AP359" s="93">
        <f>SUM(AP360:AP368)</f>
        <v>275000</v>
      </c>
      <c r="AQ359" s="93"/>
      <c r="AR359" s="83">
        <f t="shared" si="576"/>
        <v>36498.772314022164</v>
      </c>
      <c r="AS359" s="83"/>
      <c r="AT359" s="83">
        <f>SUM(AT360:AT368)</f>
        <v>13150.380000000001</v>
      </c>
      <c r="AU359" s="83">
        <f>SUM(AU360:AU368)</f>
        <v>0</v>
      </c>
      <c r="AV359" s="83">
        <f>SUM(AV360:AV368)</f>
        <v>0</v>
      </c>
      <c r="AW359" s="83">
        <f t="shared" si="557"/>
        <v>36498.772314022164</v>
      </c>
      <c r="AX359" s="15"/>
      <c r="AY359" s="15"/>
      <c r="AZ359" s="15"/>
      <c r="BA359" s="15"/>
      <c r="BB359" s="15"/>
      <c r="BC359" s="15"/>
      <c r="BD359" s="15">
        <f t="shared" ref="BD359:BD420" si="581">SUM(AX359+AY359+AZ359+BA359+BB359+BC359)</f>
        <v>0</v>
      </c>
      <c r="BE359" s="15">
        <f t="shared" si="448"/>
        <v>36498.772314022164</v>
      </c>
      <c r="BF359" s="15">
        <f t="shared" si="453"/>
        <v>0</v>
      </c>
      <c r="BG359" s="15">
        <f t="shared" ref="BG359:BN359" si="582">SUM(BG360:BG368)</f>
        <v>23455.190000000002</v>
      </c>
      <c r="BH359" s="15">
        <f t="shared" si="582"/>
        <v>34765</v>
      </c>
      <c r="BI359" s="15">
        <f t="shared" si="582"/>
        <v>18346</v>
      </c>
      <c r="BJ359" s="15">
        <f t="shared" si="582"/>
        <v>0</v>
      </c>
      <c r="BK359" s="15">
        <f t="shared" si="582"/>
        <v>0</v>
      </c>
      <c r="BL359" s="15">
        <f t="shared" si="582"/>
        <v>36265</v>
      </c>
      <c r="BM359" s="15">
        <f t="shared" si="582"/>
        <v>500</v>
      </c>
      <c r="BN359" s="15">
        <f t="shared" si="582"/>
        <v>70530</v>
      </c>
    </row>
    <row r="360" spans="1:67" x14ac:dyDescent="0.2">
      <c r="A360" s="160"/>
      <c r="B360" s="165"/>
      <c r="C360" s="81"/>
      <c r="D360" s="81"/>
      <c r="E360" s="81"/>
      <c r="F360" s="81"/>
      <c r="G360" s="81"/>
      <c r="H360" s="81"/>
      <c r="I360" s="91">
        <v>38113</v>
      </c>
      <c r="J360" s="92" t="s">
        <v>233</v>
      </c>
      <c r="K360" s="93"/>
      <c r="L360" s="93"/>
      <c r="M360" s="93"/>
      <c r="N360" s="93"/>
      <c r="O360" s="93"/>
      <c r="P360" s="93"/>
      <c r="Q360" s="93"/>
      <c r="R360" s="93">
        <v>10000</v>
      </c>
      <c r="S360" s="93">
        <v>10000</v>
      </c>
      <c r="T360" s="93">
        <v>5000</v>
      </c>
      <c r="U360" s="93"/>
      <c r="V360" s="83" t="e">
        <f t="shared" si="511"/>
        <v>#DIV/0!</v>
      </c>
      <c r="W360" s="83">
        <v>15000</v>
      </c>
      <c r="X360" s="93">
        <v>15000</v>
      </c>
      <c r="Y360" s="93">
        <v>15000</v>
      </c>
      <c r="Z360" s="93">
        <v>15000</v>
      </c>
      <c r="AA360" s="93">
        <v>15000</v>
      </c>
      <c r="AB360" s="93">
        <v>15000</v>
      </c>
      <c r="AC360" s="93">
        <v>15000</v>
      </c>
      <c r="AD360" s="93">
        <v>15000</v>
      </c>
      <c r="AE360" s="93"/>
      <c r="AF360" s="93"/>
      <c r="AG360" s="96">
        <f>SUM(AD360+AE360-AF360)</f>
        <v>15000</v>
      </c>
      <c r="AH360" s="93">
        <v>15000</v>
      </c>
      <c r="AI360" s="93">
        <v>15000</v>
      </c>
      <c r="AJ360" s="15">
        <v>15000</v>
      </c>
      <c r="AK360" s="93">
        <v>15000</v>
      </c>
      <c r="AL360" s="93"/>
      <c r="AM360" s="93"/>
      <c r="AN360" s="15">
        <f t="shared" si="549"/>
        <v>15000</v>
      </c>
      <c r="AO360" s="83">
        <f t="shared" si="575"/>
        <v>1990.8421262193906</v>
      </c>
      <c r="AP360" s="15">
        <v>15000</v>
      </c>
      <c r="AQ360" s="15"/>
      <c r="AR360" s="83">
        <f t="shared" si="576"/>
        <v>1990.8421262193906</v>
      </c>
      <c r="AS360" s="83"/>
      <c r="AT360" s="83"/>
      <c r="AU360" s="83"/>
      <c r="AV360" s="83"/>
      <c r="AW360" s="83">
        <f t="shared" si="557"/>
        <v>1990.8421262193906</v>
      </c>
      <c r="AX360" s="15"/>
      <c r="AY360" s="15"/>
      <c r="AZ360" s="15">
        <v>1990.84</v>
      </c>
      <c r="BA360" s="15"/>
      <c r="BB360" s="15"/>
      <c r="BC360" s="15"/>
      <c r="BD360" s="15">
        <f t="shared" si="581"/>
        <v>1990.84</v>
      </c>
      <c r="BE360" s="15">
        <f t="shared" ref="BE360:BE420" si="583">SUM(AW360-BD360)</f>
        <v>2.1262193906750326E-3</v>
      </c>
      <c r="BF360" s="15">
        <f t="shared" si="453"/>
        <v>-1990.84</v>
      </c>
      <c r="BG360" s="15">
        <v>1990.84</v>
      </c>
      <c r="BH360" s="15">
        <v>2000</v>
      </c>
      <c r="BI360" s="15">
        <v>2000</v>
      </c>
      <c r="BJ360" s="15"/>
      <c r="BK360" s="15"/>
      <c r="BL360" s="15">
        <v>2000</v>
      </c>
      <c r="BM360" s="15"/>
      <c r="BN360" s="133">
        <f t="shared" si="527"/>
        <v>4000</v>
      </c>
      <c r="BO360" s="5">
        <v>2000</v>
      </c>
    </row>
    <row r="361" spans="1:67" x14ac:dyDescent="0.2">
      <c r="A361" s="160"/>
      <c r="B361" s="165"/>
      <c r="C361" s="81"/>
      <c r="D361" s="81"/>
      <c r="E361" s="81"/>
      <c r="F361" s="81"/>
      <c r="G361" s="81"/>
      <c r="H361" s="81"/>
      <c r="I361" s="91">
        <v>38113</v>
      </c>
      <c r="J361" s="92" t="s">
        <v>276</v>
      </c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83"/>
      <c r="W361" s="83"/>
      <c r="X361" s="93">
        <v>20000</v>
      </c>
      <c r="Y361" s="93">
        <v>20000</v>
      </c>
      <c r="Z361" s="93">
        <v>30000</v>
      </c>
      <c r="AA361" s="93">
        <v>30000</v>
      </c>
      <c r="AB361" s="93">
        <v>10000</v>
      </c>
      <c r="AC361" s="93">
        <v>30000</v>
      </c>
      <c r="AD361" s="93">
        <v>30000</v>
      </c>
      <c r="AE361" s="93"/>
      <c r="AF361" s="93"/>
      <c r="AG361" s="96">
        <f t="shared" ref="AG361:AG368" si="584">SUM(AD361+AE361-AF361)</f>
        <v>30000</v>
      </c>
      <c r="AH361" s="93">
        <v>32000</v>
      </c>
      <c r="AI361" s="93">
        <v>30000</v>
      </c>
      <c r="AJ361" s="15">
        <v>0</v>
      </c>
      <c r="AK361" s="93">
        <v>30000</v>
      </c>
      <c r="AL361" s="93">
        <v>7000</v>
      </c>
      <c r="AM361" s="93"/>
      <c r="AN361" s="15">
        <f t="shared" si="549"/>
        <v>37000</v>
      </c>
      <c r="AO361" s="83">
        <f t="shared" si="575"/>
        <v>4910.7439113411638</v>
      </c>
      <c r="AP361" s="15">
        <v>35000</v>
      </c>
      <c r="AQ361" s="15"/>
      <c r="AR361" s="83">
        <f t="shared" si="576"/>
        <v>4645.298294511912</v>
      </c>
      <c r="AS361" s="83">
        <v>2322.3200000000002</v>
      </c>
      <c r="AT361" s="83">
        <v>2322.3200000000002</v>
      </c>
      <c r="AU361" s="83"/>
      <c r="AV361" s="83"/>
      <c r="AW361" s="83">
        <f t="shared" si="557"/>
        <v>4645.298294511912</v>
      </c>
      <c r="AX361" s="15"/>
      <c r="AY361" s="15"/>
      <c r="AZ361" s="15">
        <v>4645.3</v>
      </c>
      <c r="BA361" s="15"/>
      <c r="BB361" s="15"/>
      <c r="BC361" s="15"/>
      <c r="BD361" s="15">
        <f t="shared" si="581"/>
        <v>4645.3</v>
      </c>
      <c r="BE361" s="15">
        <f t="shared" si="583"/>
        <v>-1.7054880881914869E-3</v>
      </c>
      <c r="BF361" s="15">
        <f t="shared" ref="BF361:BF420" si="585">SUM(BE361-AW361)</f>
        <v>-4645.3</v>
      </c>
      <c r="BG361" s="15">
        <v>3483.65</v>
      </c>
      <c r="BH361" s="15">
        <v>5000</v>
      </c>
      <c r="BI361" s="15">
        <v>3750</v>
      </c>
      <c r="BJ361" s="15"/>
      <c r="BK361" s="15"/>
      <c r="BL361" s="15">
        <v>6000</v>
      </c>
      <c r="BM361" s="15"/>
      <c r="BN361" s="133">
        <f t="shared" si="527"/>
        <v>11000</v>
      </c>
      <c r="BO361" s="5">
        <v>5000</v>
      </c>
    </row>
    <row r="362" spans="1:67" x14ac:dyDescent="0.2">
      <c r="A362" s="160"/>
      <c r="B362" s="165"/>
      <c r="C362" s="81"/>
      <c r="D362" s="81"/>
      <c r="E362" s="81"/>
      <c r="F362" s="81"/>
      <c r="G362" s="81"/>
      <c r="H362" s="81"/>
      <c r="I362" s="91">
        <v>38113</v>
      </c>
      <c r="J362" s="92" t="s">
        <v>301</v>
      </c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83"/>
      <c r="W362" s="83"/>
      <c r="X362" s="93"/>
      <c r="Y362" s="93"/>
      <c r="Z362" s="93"/>
      <c r="AA362" s="93">
        <v>10000</v>
      </c>
      <c r="AB362" s="93"/>
      <c r="AC362" s="93">
        <v>10000</v>
      </c>
      <c r="AD362" s="93">
        <v>10000</v>
      </c>
      <c r="AE362" s="93"/>
      <c r="AF362" s="93"/>
      <c r="AG362" s="96">
        <f t="shared" si="584"/>
        <v>10000</v>
      </c>
      <c r="AH362" s="93">
        <v>10000</v>
      </c>
      <c r="AI362" s="93">
        <v>10000</v>
      </c>
      <c r="AJ362" s="15">
        <v>10000</v>
      </c>
      <c r="AK362" s="93">
        <v>10000</v>
      </c>
      <c r="AL362" s="93"/>
      <c r="AM362" s="93"/>
      <c r="AN362" s="15">
        <f t="shared" si="549"/>
        <v>10000</v>
      </c>
      <c r="AO362" s="83">
        <f t="shared" si="575"/>
        <v>1327.2280841462605</v>
      </c>
      <c r="AP362" s="15">
        <v>15000</v>
      </c>
      <c r="AQ362" s="15"/>
      <c r="AR362" s="83">
        <f t="shared" si="576"/>
        <v>1990.8421262193906</v>
      </c>
      <c r="AS362" s="83">
        <v>800</v>
      </c>
      <c r="AT362" s="83">
        <v>800</v>
      </c>
      <c r="AU362" s="83"/>
      <c r="AV362" s="83"/>
      <c r="AW362" s="83">
        <f t="shared" si="557"/>
        <v>1990.8421262193906</v>
      </c>
      <c r="AX362" s="15"/>
      <c r="AY362" s="15"/>
      <c r="AZ362" s="15">
        <v>1990.84</v>
      </c>
      <c r="BA362" s="15"/>
      <c r="BB362" s="15"/>
      <c r="BC362" s="15"/>
      <c r="BD362" s="15">
        <f t="shared" si="581"/>
        <v>1990.84</v>
      </c>
      <c r="BE362" s="15">
        <f t="shared" si="583"/>
        <v>2.1262193906750326E-3</v>
      </c>
      <c r="BF362" s="15">
        <f t="shared" si="585"/>
        <v>-1990.84</v>
      </c>
      <c r="BG362" s="15">
        <v>800</v>
      </c>
      <c r="BH362" s="15">
        <v>2000</v>
      </c>
      <c r="BI362" s="15">
        <v>1336</v>
      </c>
      <c r="BJ362" s="15"/>
      <c r="BK362" s="15"/>
      <c r="BL362" s="15">
        <v>1500</v>
      </c>
      <c r="BM362" s="15">
        <v>500</v>
      </c>
      <c r="BN362" s="133">
        <f t="shared" si="527"/>
        <v>3000</v>
      </c>
      <c r="BO362" s="5">
        <v>1336</v>
      </c>
    </row>
    <row r="363" spans="1:67" x14ac:dyDescent="0.2">
      <c r="A363" s="160"/>
      <c r="B363" s="165"/>
      <c r="C363" s="81"/>
      <c r="D363" s="81"/>
      <c r="E363" s="81"/>
      <c r="F363" s="81"/>
      <c r="G363" s="81"/>
      <c r="H363" s="81"/>
      <c r="I363" s="91">
        <v>38113</v>
      </c>
      <c r="J363" s="92" t="s">
        <v>303</v>
      </c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83"/>
      <c r="W363" s="83"/>
      <c r="X363" s="93"/>
      <c r="Y363" s="93"/>
      <c r="Z363" s="93"/>
      <c r="AA363" s="93">
        <v>10000</v>
      </c>
      <c r="AB363" s="93"/>
      <c r="AC363" s="93">
        <v>10000</v>
      </c>
      <c r="AD363" s="93">
        <v>10000</v>
      </c>
      <c r="AE363" s="93"/>
      <c r="AF363" s="93"/>
      <c r="AG363" s="96">
        <f t="shared" si="584"/>
        <v>10000</v>
      </c>
      <c r="AH363" s="93">
        <v>10000</v>
      </c>
      <c r="AI363" s="93">
        <v>10000</v>
      </c>
      <c r="AJ363" s="15">
        <v>10000</v>
      </c>
      <c r="AK363" s="93">
        <v>10000</v>
      </c>
      <c r="AL363" s="93"/>
      <c r="AM363" s="93"/>
      <c r="AN363" s="15">
        <f t="shared" si="549"/>
        <v>10000</v>
      </c>
      <c r="AO363" s="83">
        <f t="shared" si="575"/>
        <v>1327.2280841462605</v>
      </c>
      <c r="AP363" s="15">
        <v>15000</v>
      </c>
      <c r="AQ363" s="15"/>
      <c r="AR363" s="83">
        <f t="shared" si="576"/>
        <v>1990.8421262193906</v>
      </c>
      <c r="AS363" s="83"/>
      <c r="AT363" s="83"/>
      <c r="AU363" s="83"/>
      <c r="AV363" s="83"/>
      <c r="AW363" s="83">
        <f t="shared" si="557"/>
        <v>1990.8421262193906</v>
      </c>
      <c r="AX363" s="15"/>
      <c r="AY363" s="15"/>
      <c r="AZ363" s="15">
        <v>1990.84</v>
      </c>
      <c r="BA363" s="15"/>
      <c r="BB363" s="15"/>
      <c r="BC363" s="15"/>
      <c r="BD363" s="15">
        <f t="shared" si="581"/>
        <v>1990.84</v>
      </c>
      <c r="BE363" s="15">
        <f t="shared" si="583"/>
        <v>2.1262193906750326E-3</v>
      </c>
      <c r="BF363" s="15">
        <f t="shared" si="585"/>
        <v>-1990.84</v>
      </c>
      <c r="BG363" s="15">
        <v>995</v>
      </c>
      <c r="BH363" s="15">
        <v>1500</v>
      </c>
      <c r="BI363" s="15"/>
      <c r="BJ363" s="15"/>
      <c r="BK363" s="15"/>
      <c r="BL363" s="15">
        <v>1500</v>
      </c>
      <c r="BM363" s="15"/>
      <c r="BN363" s="133">
        <f t="shared" si="527"/>
        <v>3000</v>
      </c>
      <c r="BO363" s="5">
        <v>1500</v>
      </c>
    </row>
    <row r="364" spans="1:67" x14ac:dyDescent="0.2">
      <c r="A364" s="160"/>
      <c r="B364" s="165"/>
      <c r="C364" s="81"/>
      <c r="D364" s="81"/>
      <c r="E364" s="81"/>
      <c r="F364" s="81"/>
      <c r="G364" s="81"/>
      <c r="H364" s="81"/>
      <c r="I364" s="91">
        <v>38113</v>
      </c>
      <c r="J364" s="92" t="s">
        <v>304</v>
      </c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83"/>
      <c r="W364" s="83"/>
      <c r="X364" s="93"/>
      <c r="Y364" s="93"/>
      <c r="Z364" s="93"/>
      <c r="AA364" s="93">
        <v>25000</v>
      </c>
      <c r="AB364" s="93"/>
      <c r="AC364" s="93">
        <v>25000</v>
      </c>
      <c r="AD364" s="93">
        <v>28000</v>
      </c>
      <c r="AE364" s="93"/>
      <c r="AF364" s="93"/>
      <c r="AG364" s="96">
        <f t="shared" si="584"/>
        <v>28000</v>
      </c>
      <c r="AH364" s="93">
        <v>28000</v>
      </c>
      <c r="AI364" s="93">
        <v>28000</v>
      </c>
      <c r="AJ364" s="15">
        <v>16000</v>
      </c>
      <c r="AK364" s="93">
        <v>30000</v>
      </c>
      <c r="AL364" s="93">
        <v>15000</v>
      </c>
      <c r="AM364" s="93"/>
      <c r="AN364" s="15">
        <f t="shared" si="549"/>
        <v>45000</v>
      </c>
      <c r="AO364" s="83">
        <f t="shared" si="575"/>
        <v>5972.5263786581718</v>
      </c>
      <c r="AP364" s="15">
        <v>35000</v>
      </c>
      <c r="AQ364" s="15"/>
      <c r="AR364" s="83">
        <f t="shared" si="576"/>
        <v>4645.298294511912</v>
      </c>
      <c r="AS364" s="83">
        <v>2322.64</v>
      </c>
      <c r="AT364" s="83">
        <v>2322.64</v>
      </c>
      <c r="AU364" s="83"/>
      <c r="AV364" s="83"/>
      <c r="AW364" s="83">
        <f t="shared" si="557"/>
        <v>4645.298294511912</v>
      </c>
      <c r="AX364" s="15"/>
      <c r="AY364" s="15"/>
      <c r="AZ364" s="15">
        <v>4645.3</v>
      </c>
      <c r="BA364" s="15"/>
      <c r="BB364" s="15"/>
      <c r="BC364" s="15"/>
      <c r="BD364" s="15">
        <f t="shared" si="581"/>
        <v>4645.3</v>
      </c>
      <c r="BE364" s="15">
        <f t="shared" si="583"/>
        <v>-1.7054880881914869E-3</v>
      </c>
      <c r="BF364" s="15">
        <f t="shared" si="585"/>
        <v>-4645.3</v>
      </c>
      <c r="BG364" s="15">
        <v>3483.96</v>
      </c>
      <c r="BH364" s="15">
        <v>5000</v>
      </c>
      <c r="BI364" s="15">
        <v>2500</v>
      </c>
      <c r="BJ364" s="15"/>
      <c r="BK364" s="15"/>
      <c r="BL364" s="15">
        <v>6000</v>
      </c>
      <c r="BM364" s="15"/>
      <c r="BN364" s="133">
        <f t="shared" si="527"/>
        <v>11000</v>
      </c>
      <c r="BO364" s="5">
        <v>5000</v>
      </c>
    </row>
    <row r="365" spans="1:67" x14ac:dyDescent="0.2">
      <c r="A365" s="160"/>
      <c r="B365" s="165"/>
      <c r="C365" s="81"/>
      <c r="D365" s="81"/>
      <c r="E365" s="81"/>
      <c r="F365" s="81"/>
      <c r="G365" s="81"/>
      <c r="H365" s="81"/>
      <c r="I365" s="91">
        <v>38113</v>
      </c>
      <c r="J365" s="92" t="s">
        <v>305</v>
      </c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83"/>
      <c r="W365" s="83"/>
      <c r="X365" s="93"/>
      <c r="Y365" s="93"/>
      <c r="Z365" s="93"/>
      <c r="AA365" s="93">
        <v>10000</v>
      </c>
      <c r="AB365" s="93"/>
      <c r="AC365" s="93">
        <v>10000</v>
      </c>
      <c r="AD365" s="93">
        <v>10000</v>
      </c>
      <c r="AE365" s="93"/>
      <c r="AF365" s="93"/>
      <c r="AG365" s="96">
        <f t="shared" si="584"/>
        <v>10000</v>
      </c>
      <c r="AH365" s="93">
        <v>5000</v>
      </c>
      <c r="AI365" s="93">
        <v>10000</v>
      </c>
      <c r="AJ365" s="15">
        <v>5000</v>
      </c>
      <c r="AK365" s="93">
        <v>10000</v>
      </c>
      <c r="AL365" s="93"/>
      <c r="AM365" s="93"/>
      <c r="AN365" s="15">
        <f t="shared" si="549"/>
        <v>10000</v>
      </c>
      <c r="AO365" s="83">
        <f t="shared" si="575"/>
        <v>1327.2280841462605</v>
      </c>
      <c r="AP365" s="15">
        <v>15000</v>
      </c>
      <c r="AQ365" s="15"/>
      <c r="AR365" s="83">
        <f t="shared" si="576"/>
        <v>1990.8421262193906</v>
      </c>
      <c r="AS365" s="83">
        <v>955.42</v>
      </c>
      <c r="AT365" s="83">
        <v>955.42</v>
      </c>
      <c r="AU365" s="83"/>
      <c r="AV365" s="83"/>
      <c r="AW365" s="83">
        <f t="shared" si="557"/>
        <v>1990.8421262193906</v>
      </c>
      <c r="AX365" s="15"/>
      <c r="AY365" s="15"/>
      <c r="AZ365" s="15">
        <v>1990.84</v>
      </c>
      <c r="BA365" s="15"/>
      <c r="BB365" s="15"/>
      <c r="BC365" s="15"/>
      <c r="BD365" s="15">
        <f t="shared" si="581"/>
        <v>1990.84</v>
      </c>
      <c r="BE365" s="15">
        <f t="shared" si="583"/>
        <v>2.1262193906750326E-3</v>
      </c>
      <c r="BF365" s="15">
        <f t="shared" si="585"/>
        <v>-1990.84</v>
      </c>
      <c r="BG365" s="15">
        <v>1990.84</v>
      </c>
      <c r="BH365" s="15">
        <v>2000</v>
      </c>
      <c r="BI365" s="15">
        <v>1000</v>
      </c>
      <c r="BJ365" s="15"/>
      <c r="BK365" s="15"/>
      <c r="BL365" s="15">
        <v>2000</v>
      </c>
      <c r="BM365" s="15"/>
      <c r="BN365" s="133">
        <f t="shared" si="527"/>
        <v>4000</v>
      </c>
      <c r="BO365" s="5">
        <v>1000</v>
      </c>
    </row>
    <row r="366" spans="1:67" x14ac:dyDescent="0.2">
      <c r="A366" s="160"/>
      <c r="B366" s="165"/>
      <c r="C366" s="81"/>
      <c r="D366" s="81"/>
      <c r="E366" s="81"/>
      <c r="F366" s="81"/>
      <c r="G366" s="81"/>
      <c r="H366" s="81"/>
      <c r="I366" s="91">
        <v>38113</v>
      </c>
      <c r="J366" s="92" t="s">
        <v>308</v>
      </c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83"/>
      <c r="W366" s="83"/>
      <c r="X366" s="93"/>
      <c r="Y366" s="93"/>
      <c r="Z366" s="93"/>
      <c r="AA366" s="93">
        <v>2000</v>
      </c>
      <c r="AB366" s="93"/>
      <c r="AC366" s="93">
        <v>2000</v>
      </c>
      <c r="AD366" s="93">
        <v>2000</v>
      </c>
      <c r="AE366" s="93"/>
      <c r="AF366" s="93"/>
      <c r="AG366" s="96">
        <f t="shared" si="584"/>
        <v>2000</v>
      </c>
      <c r="AH366" s="93">
        <v>2000</v>
      </c>
      <c r="AI366" s="93">
        <v>2000</v>
      </c>
      <c r="AJ366" s="15">
        <v>2000</v>
      </c>
      <c r="AK366" s="93">
        <v>2000</v>
      </c>
      <c r="AL366" s="93"/>
      <c r="AM366" s="93"/>
      <c r="AN366" s="15">
        <f t="shared" si="549"/>
        <v>2000</v>
      </c>
      <c r="AO366" s="83">
        <f t="shared" si="575"/>
        <v>265.44561682925212</v>
      </c>
      <c r="AP366" s="15">
        <v>2000</v>
      </c>
      <c r="AQ366" s="15"/>
      <c r="AR366" s="83">
        <f t="shared" si="576"/>
        <v>265.44561682925212</v>
      </c>
      <c r="AS366" s="83"/>
      <c r="AT366" s="83"/>
      <c r="AU366" s="83"/>
      <c r="AV366" s="83"/>
      <c r="AW366" s="83">
        <f t="shared" si="557"/>
        <v>265.44561682925212</v>
      </c>
      <c r="AX366" s="15"/>
      <c r="AY366" s="15"/>
      <c r="AZ366" s="15">
        <v>265.45</v>
      </c>
      <c r="BA366" s="15"/>
      <c r="BB366" s="15"/>
      <c r="BC366" s="15"/>
      <c r="BD366" s="15">
        <f t="shared" si="581"/>
        <v>265.45</v>
      </c>
      <c r="BE366" s="15">
        <f t="shared" si="583"/>
        <v>-4.3831707478716453E-3</v>
      </c>
      <c r="BF366" s="15">
        <f t="shared" si="585"/>
        <v>-265.45</v>
      </c>
      <c r="BG366" s="15">
        <v>265.45</v>
      </c>
      <c r="BH366" s="15">
        <v>265</v>
      </c>
      <c r="BI366" s="15"/>
      <c r="BJ366" s="15"/>
      <c r="BK366" s="15"/>
      <c r="BL366" s="15">
        <v>265</v>
      </c>
      <c r="BM366" s="15"/>
      <c r="BN366" s="133">
        <f t="shared" si="527"/>
        <v>530</v>
      </c>
    </row>
    <row r="367" spans="1:67" x14ac:dyDescent="0.2">
      <c r="A367" s="160"/>
      <c r="B367" s="165"/>
      <c r="C367" s="81"/>
      <c r="D367" s="81"/>
      <c r="E367" s="81"/>
      <c r="F367" s="81"/>
      <c r="G367" s="81"/>
      <c r="H367" s="81"/>
      <c r="I367" s="91">
        <v>38113</v>
      </c>
      <c r="J367" s="92" t="s">
        <v>95</v>
      </c>
      <c r="K367" s="93">
        <v>77000</v>
      </c>
      <c r="L367" s="93">
        <v>30000</v>
      </c>
      <c r="M367" s="93">
        <v>30000</v>
      </c>
      <c r="N367" s="93">
        <v>17000</v>
      </c>
      <c r="O367" s="93">
        <v>17000</v>
      </c>
      <c r="P367" s="93">
        <v>15000</v>
      </c>
      <c r="Q367" s="93">
        <v>15000</v>
      </c>
      <c r="R367" s="93">
        <v>12000</v>
      </c>
      <c r="S367" s="93">
        <v>15000</v>
      </c>
      <c r="T367" s="93">
        <v>8500</v>
      </c>
      <c r="U367" s="93"/>
      <c r="V367" s="83">
        <f t="shared" si="511"/>
        <v>100</v>
      </c>
      <c r="W367" s="83">
        <v>15000</v>
      </c>
      <c r="X367" s="93">
        <v>30000</v>
      </c>
      <c r="Y367" s="93">
        <v>70000</v>
      </c>
      <c r="Z367" s="93">
        <v>90000</v>
      </c>
      <c r="AA367" s="93">
        <v>21000</v>
      </c>
      <c r="AB367" s="93">
        <v>28000</v>
      </c>
      <c r="AC367" s="93">
        <v>21000</v>
      </c>
      <c r="AD367" s="93">
        <v>18000</v>
      </c>
      <c r="AE367" s="93"/>
      <c r="AF367" s="93"/>
      <c r="AG367" s="96">
        <f t="shared" si="584"/>
        <v>18000</v>
      </c>
      <c r="AH367" s="93">
        <v>4500</v>
      </c>
      <c r="AI367" s="93">
        <v>18000</v>
      </c>
      <c r="AJ367" s="15">
        <v>4500</v>
      </c>
      <c r="AK367" s="93">
        <v>18000</v>
      </c>
      <c r="AL367" s="93"/>
      <c r="AM367" s="93"/>
      <c r="AN367" s="15">
        <f t="shared" si="549"/>
        <v>18000</v>
      </c>
      <c r="AO367" s="83">
        <f t="shared" si="575"/>
        <v>2389.0105514632687</v>
      </c>
      <c r="AP367" s="15">
        <v>18000</v>
      </c>
      <c r="AQ367" s="15"/>
      <c r="AR367" s="83">
        <f t="shared" si="576"/>
        <v>2389.0105514632687</v>
      </c>
      <c r="AS367" s="83">
        <v>750</v>
      </c>
      <c r="AT367" s="83">
        <v>750</v>
      </c>
      <c r="AU367" s="83"/>
      <c r="AV367" s="83"/>
      <c r="AW367" s="83">
        <f t="shared" si="557"/>
        <v>2389.0105514632687</v>
      </c>
      <c r="AX367" s="15"/>
      <c r="AY367" s="15"/>
      <c r="AZ367" s="15">
        <v>2389.0100000000002</v>
      </c>
      <c r="BA367" s="15"/>
      <c r="BB367" s="15"/>
      <c r="BC367" s="15"/>
      <c r="BD367" s="15">
        <f t="shared" si="581"/>
        <v>2389.0100000000002</v>
      </c>
      <c r="BE367" s="15">
        <f t="shared" si="583"/>
        <v>5.51463268493535E-4</v>
      </c>
      <c r="BF367" s="15">
        <f t="shared" si="585"/>
        <v>-2389.0100000000002</v>
      </c>
      <c r="BG367" s="15">
        <v>1445.45</v>
      </c>
      <c r="BH367" s="15">
        <v>2000</v>
      </c>
      <c r="BI367" s="15">
        <v>760</v>
      </c>
      <c r="BJ367" s="15"/>
      <c r="BK367" s="15"/>
      <c r="BL367" s="15">
        <v>2000</v>
      </c>
      <c r="BM367" s="15"/>
      <c r="BN367" s="133">
        <f t="shared" si="527"/>
        <v>4000</v>
      </c>
      <c r="BO367" s="5">
        <v>1090</v>
      </c>
    </row>
    <row r="368" spans="1:67" x14ac:dyDescent="0.2">
      <c r="A368" s="160"/>
      <c r="B368" s="165"/>
      <c r="C368" s="81"/>
      <c r="D368" s="81"/>
      <c r="E368" s="81"/>
      <c r="F368" s="81"/>
      <c r="G368" s="81"/>
      <c r="H368" s="81"/>
      <c r="I368" s="91">
        <v>38113</v>
      </c>
      <c r="J368" s="92" t="s">
        <v>323</v>
      </c>
      <c r="K368" s="93"/>
      <c r="L368" s="93"/>
      <c r="M368" s="93"/>
      <c r="N368" s="93"/>
      <c r="O368" s="93"/>
      <c r="P368" s="93">
        <v>50000</v>
      </c>
      <c r="Q368" s="93">
        <v>50000</v>
      </c>
      <c r="R368" s="93">
        <v>43400</v>
      </c>
      <c r="S368" s="93">
        <v>70000</v>
      </c>
      <c r="T368" s="93">
        <v>46800</v>
      </c>
      <c r="U368" s="93"/>
      <c r="V368" s="83">
        <f t="shared" si="511"/>
        <v>140</v>
      </c>
      <c r="W368" s="93">
        <v>95000</v>
      </c>
      <c r="X368" s="93">
        <v>20000</v>
      </c>
      <c r="Y368" s="93">
        <v>20000</v>
      </c>
      <c r="Z368" s="93">
        <v>50000</v>
      </c>
      <c r="AA368" s="93">
        <v>50000</v>
      </c>
      <c r="AB368" s="93">
        <v>5000</v>
      </c>
      <c r="AC368" s="93">
        <v>100000</v>
      </c>
      <c r="AD368" s="93">
        <v>100000</v>
      </c>
      <c r="AE368" s="93"/>
      <c r="AF368" s="93"/>
      <c r="AG368" s="96">
        <f t="shared" si="584"/>
        <v>100000</v>
      </c>
      <c r="AH368" s="93">
        <v>40000</v>
      </c>
      <c r="AI368" s="93">
        <v>100000</v>
      </c>
      <c r="AJ368" s="15">
        <v>50000</v>
      </c>
      <c r="AK368" s="93">
        <v>150000</v>
      </c>
      <c r="AL368" s="93">
        <v>25000</v>
      </c>
      <c r="AM368" s="93"/>
      <c r="AN368" s="15">
        <f t="shared" si="549"/>
        <v>175000</v>
      </c>
      <c r="AO368" s="83">
        <f t="shared" si="575"/>
        <v>23226.491472559559</v>
      </c>
      <c r="AP368" s="15">
        <v>125000</v>
      </c>
      <c r="AQ368" s="15"/>
      <c r="AR368" s="83">
        <f t="shared" si="576"/>
        <v>16590.351051828256</v>
      </c>
      <c r="AS368" s="83">
        <v>6000</v>
      </c>
      <c r="AT368" s="83">
        <v>6000</v>
      </c>
      <c r="AU368" s="83"/>
      <c r="AV368" s="83"/>
      <c r="AW368" s="83">
        <f t="shared" si="557"/>
        <v>16590.351051828256</v>
      </c>
      <c r="AX368" s="15"/>
      <c r="AY368" s="15"/>
      <c r="AZ368" s="15">
        <v>16590.349999999999</v>
      </c>
      <c r="BA368" s="15"/>
      <c r="BB368" s="15"/>
      <c r="BC368" s="15"/>
      <c r="BD368" s="15">
        <f t="shared" si="581"/>
        <v>16590.349999999999</v>
      </c>
      <c r="BE368" s="15">
        <f t="shared" si="583"/>
        <v>1.0518282579141669E-3</v>
      </c>
      <c r="BF368" s="15">
        <f t="shared" si="585"/>
        <v>-16590.349999999999</v>
      </c>
      <c r="BG368" s="15">
        <v>9000</v>
      </c>
      <c r="BH368" s="15">
        <v>15000</v>
      </c>
      <c r="BI368" s="15">
        <v>7000</v>
      </c>
      <c r="BJ368" s="15"/>
      <c r="BK368" s="15"/>
      <c r="BL368" s="15">
        <v>15000</v>
      </c>
      <c r="BM368" s="15"/>
      <c r="BN368" s="133">
        <f t="shared" si="527"/>
        <v>30000</v>
      </c>
      <c r="BO368" s="5">
        <v>10500</v>
      </c>
    </row>
    <row r="369" spans="1:67" x14ac:dyDescent="0.2">
      <c r="A369" s="162" t="s">
        <v>175</v>
      </c>
      <c r="B369" s="171"/>
      <c r="C369" s="97"/>
      <c r="D369" s="97"/>
      <c r="E369" s="97"/>
      <c r="F369" s="97"/>
      <c r="G369" s="97"/>
      <c r="H369" s="97"/>
      <c r="I369" s="86" t="s">
        <v>176</v>
      </c>
      <c r="J369" s="87" t="s">
        <v>177</v>
      </c>
      <c r="K369" s="88">
        <f t="shared" ref="K369:AE374" si="586">SUM(K370)</f>
        <v>398010</v>
      </c>
      <c r="L369" s="88">
        <f t="shared" si="586"/>
        <v>170000</v>
      </c>
      <c r="M369" s="88">
        <f t="shared" si="586"/>
        <v>170000</v>
      </c>
      <c r="N369" s="88">
        <f t="shared" si="586"/>
        <v>36000</v>
      </c>
      <c r="O369" s="88">
        <f t="shared" si="586"/>
        <v>36000</v>
      </c>
      <c r="P369" s="88">
        <f t="shared" si="586"/>
        <v>70000</v>
      </c>
      <c r="Q369" s="88">
        <f t="shared" si="586"/>
        <v>70000</v>
      </c>
      <c r="R369" s="88">
        <f t="shared" si="586"/>
        <v>40000</v>
      </c>
      <c r="S369" s="88">
        <f t="shared" si="586"/>
        <v>80000</v>
      </c>
      <c r="T369" s="88">
        <f t="shared" si="586"/>
        <v>45000</v>
      </c>
      <c r="U369" s="88">
        <f t="shared" si="586"/>
        <v>0</v>
      </c>
      <c r="V369" s="88">
        <f t="shared" si="586"/>
        <v>114.28571428571428</v>
      </c>
      <c r="W369" s="88">
        <f t="shared" si="586"/>
        <v>100000</v>
      </c>
      <c r="X369" s="88">
        <f t="shared" si="586"/>
        <v>150000</v>
      </c>
      <c r="Y369" s="88">
        <f t="shared" si="586"/>
        <v>174000</v>
      </c>
      <c r="Z369" s="88">
        <f t="shared" si="586"/>
        <v>207000</v>
      </c>
      <c r="AA369" s="88">
        <f t="shared" si="586"/>
        <v>207000</v>
      </c>
      <c r="AB369" s="88">
        <f t="shared" si="586"/>
        <v>135700</v>
      </c>
      <c r="AC369" s="88">
        <f t="shared" si="586"/>
        <v>207000</v>
      </c>
      <c r="AD369" s="88">
        <f t="shared" si="586"/>
        <v>207000</v>
      </c>
      <c r="AE369" s="88">
        <f t="shared" si="586"/>
        <v>0</v>
      </c>
      <c r="AF369" s="88">
        <f t="shared" ref="AF369:AQ374" si="587">SUM(AF370)</f>
        <v>0</v>
      </c>
      <c r="AG369" s="88">
        <f t="shared" si="587"/>
        <v>207000</v>
      </c>
      <c r="AH369" s="88">
        <f t="shared" si="587"/>
        <v>138000</v>
      </c>
      <c r="AI369" s="88">
        <f t="shared" si="587"/>
        <v>207000</v>
      </c>
      <c r="AJ369" s="88">
        <f t="shared" si="587"/>
        <v>115000</v>
      </c>
      <c r="AK369" s="88">
        <f t="shared" si="587"/>
        <v>293000</v>
      </c>
      <c r="AL369" s="88">
        <f t="shared" si="587"/>
        <v>130000</v>
      </c>
      <c r="AM369" s="88">
        <f t="shared" si="587"/>
        <v>0</v>
      </c>
      <c r="AN369" s="88">
        <f t="shared" si="587"/>
        <v>423000</v>
      </c>
      <c r="AO369" s="83">
        <f t="shared" si="575"/>
        <v>56141.747959386819</v>
      </c>
      <c r="AP369" s="88">
        <f t="shared" si="587"/>
        <v>431000</v>
      </c>
      <c r="AQ369" s="88">
        <f t="shared" si="587"/>
        <v>0</v>
      </c>
      <c r="AR369" s="83">
        <f t="shared" si="576"/>
        <v>57203.530426703823</v>
      </c>
      <c r="AS369" s="83"/>
      <c r="AT369" s="83">
        <f t="shared" ref="AT369:AV370" si="588">SUM(AT370)</f>
        <v>44392.25</v>
      </c>
      <c r="AU369" s="83">
        <f t="shared" si="588"/>
        <v>0</v>
      </c>
      <c r="AV369" s="83">
        <f t="shared" si="588"/>
        <v>0</v>
      </c>
      <c r="AW369" s="83">
        <f t="shared" si="557"/>
        <v>57203.530426703823</v>
      </c>
      <c r="AX369" s="15"/>
      <c r="AY369" s="15"/>
      <c r="AZ369" s="15"/>
      <c r="BA369" s="15"/>
      <c r="BB369" s="15"/>
      <c r="BC369" s="15"/>
      <c r="BD369" s="15">
        <f t="shared" si="581"/>
        <v>0</v>
      </c>
      <c r="BE369" s="15">
        <f t="shared" si="583"/>
        <v>57203.530426703823</v>
      </c>
      <c r="BF369" s="15">
        <f t="shared" si="585"/>
        <v>0</v>
      </c>
      <c r="BG369" s="15">
        <f>SUM(BG370)</f>
        <v>59690.01</v>
      </c>
      <c r="BH369" s="15">
        <f>SUM(BH370)</f>
        <v>66400</v>
      </c>
      <c r="BI369" s="15">
        <f t="shared" ref="BI369:BN369" si="589">SUM(BI370)</f>
        <v>41150</v>
      </c>
      <c r="BJ369" s="15">
        <f t="shared" si="589"/>
        <v>0</v>
      </c>
      <c r="BK369" s="15">
        <f t="shared" si="589"/>
        <v>0</v>
      </c>
      <c r="BL369" s="15">
        <f t="shared" si="589"/>
        <v>69400</v>
      </c>
      <c r="BM369" s="15">
        <f t="shared" si="589"/>
        <v>0</v>
      </c>
      <c r="BN369" s="15">
        <f t="shared" si="589"/>
        <v>135800</v>
      </c>
    </row>
    <row r="370" spans="1:67" x14ac:dyDescent="0.2">
      <c r="A370" s="160" t="s">
        <v>180</v>
      </c>
      <c r="B370" s="165"/>
      <c r="C370" s="81"/>
      <c r="D370" s="81"/>
      <c r="E370" s="81"/>
      <c r="F370" s="81"/>
      <c r="G370" s="81"/>
      <c r="H370" s="81"/>
      <c r="I370" s="91" t="s">
        <v>178</v>
      </c>
      <c r="J370" s="92" t="s">
        <v>207</v>
      </c>
      <c r="K370" s="93">
        <f t="shared" si="586"/>
        <v>398010</v>
      </c>
      <c r="L370" s="93">
        <f t="shared" si="586"/>
        <v>170000</v>
      </c>
      <c r="M370" s="93">
        <f t="shared" si="586"/>
        <v>170000</v>
      </c>
      <c r="N370" s="83">
        <f t="shared" si="586"/>
        <v>36000</v>
      </c>
      <c r="O370" s="83">
        <f t="shared" si="586"/>
        <v>36000</v>
      </c>
      <c r="P370" s="83">
        <f t="shared" si="586"/>
        <v>70000</v>
      </c>
      <c r="Q370" s="83">
        <f t="shared" si="586"/>
        <v>70000</v>
      </c>
      <c r="R370" s="83">
        <f t="shared" si="586"/>
        <v>40000</v>
      </c>
      <c r="S370" s="83">
        <f t="shared" si="586"/>
        <v>80000</v>
      </c>
      <c r="T370" s="83">
        <f t="shared" si="586"/>
        <v>45000</v>
      </c>
      <c r="U370" s="83">
        <f t="shared" si="586"/>
        <v>0</v>
      </c>
      <c r="V370" s="83">
        <f t="shared" si="586"/>
        <v>114.28571428571428</v>
      </c>
      <c r="W370" s="83">
        <f t="shared" si="586"/>
        <v>100000</v>
      </c>
      <c r="X370" s="83">
        <f t="shared" si="586"/>
        <v>150000</v>
      </c>
      <c r="Y370" s="83">
        <f t="shared" si="586"/>
        <v>174000</v>
      </c>
      <c r="Z370" s="83">
        <f t="shared" si="586"/>
        <v>207000</v>
      </c>
      <c r="AA370" s="83">
        <f t="shared" si="586"/>
        <v>207000</v>
      </c>
      <c r="AB370" s="83">
        <f t="shared" si="586"/>
        <v>135700</v>
      </c>
      <c r="AC370" s="83">
        <f t="shared" si="586"/>
        <v>207000</v>
      </c>
      <c r="AD370" s="83">
        <f t="shared" si="586"/>
        <v>207000</v>
      </c>
      <c r="AE370" s="83">
        <f t="shared" si="586"/>
        <v>0</v>
      </c>
      <c r="AF370" s="83">
        <f t="shared" si="587"/>
        <v>0</v>
      </c>
      <c r="AG370" s="83">
        <f t="shared" si="587"/>
        <v>207000</v>
      </c>
      <c r="AH370" s="83">
        <f t="shared" si="587"/>
        <v>138000</v>
      </c>
      <c r="AI370" s="83">
        <f t="shared" si="587"/>
        <v>207000</v>
      </c>
      <c r="AJ370" s="83">
        <f t="shared" si="587"/>
        <v>115000</v>
      </c>
      <c r="AK370" s="83">
        <f t="shared" si="587"/>
        <v>293000</v>
      </c>
      <c r="AL370" s="83">
        <f t="shared" si="587"/>
        <v>130000</v>
      </c>
      <c r="AM370" s="83">
        <f t="shared" si="587"/>
        <v>0</v>
      </c>
      <c r="AN370" s="83">
        <f t="shared" si="587"/>
        <v>423000</v>
      </c>
      <c r="AO370" s="83">
        <f t="shared" si="575"/>
        <v>56141.747959386819</v>
      </c>
      <c r="AP370" s="83">
        <f t="shared" si="587"/>
        <v>431000</v>
      </c>
      <c r="AQ370" s="83">
        <f t="shared" si="587"/>
        <v>0</v>
      </c>
      <c r="AR370" s="83">
        <f t="shared" si="576"/>
        <v>57203.530426703823</v>
      </c>
      <c r="AS370" s="83"/>
      <c r="AT370" s="83">
        <f t="shared" si="588"/>
        <v>44392.25</v>
      </c>
      <c r="AU370" s="83">
        <f t="shared" si="588"/>
        <v>0</v>
      </c>
      <c r="AV370" s="83">
        <f t="shared" si="588"/>
        <v>0</v>
      </c>
      <c r="AW370" s="83">
        <f t="shared" si="557"/>
        <v>57203.530426703823</v>
      </c>
      <c r="AX370" s="15"/>
      <c r="AY370" s="15"/>
      <c r="AZ370" s="15"/>
      <c r="BA370" s="15"/>
      <c r="BB370" s="15"/>
      <c r="BC370" s="15"/>
      <c r="BD370" s="15">
        <f t="shared" si="581"/>
        <v>0</v>
      </c>
      <c r="BE370" s="15">
        <f t="shared" si="583"/>
        <v>57203.530426703823</v>
      </c>
      <c r="BF370" s="15">
        <f t="shared" si="585"/>
        <v>0</v>
      </c>
      <c r="BG370" s="15">
        <f>SUM(BG373)</f>
        <v>59690.01</v>
      </c>
      <c r="BH370" s="15">
        <f>SUM(BH373)</f>
        <v>66400</v>
      </c>
      <c r="BI370" s="15">
        <f t="shared" ref="BI370:BN370" si="590">SUM(BI373)</f>
        <v>41150</v>
      </c>
      <c r="BJ370" s="15">
        <f t="shared" si="590"/>
        <v>0</v>
      </c>
      <c r="BK370" s="15">
        <f t="shared" si="590"/>
        <v>0</v>
      </c>
      <c r="BL370" s="15">
        <f t="shared" si="590"/>
        <v>69400</v>
      </c>
      <c r="BM370" s="15">
        <f t="shared" si="590"/>
        <v>0</v>
      </c>
      <c r="BN370" s="15">
        <f t="shared" si="590"/>
        <v>135800</v>
      </c>
      <c r="BO370" s="5">
        <v>74500</v>
      </c>
    </row>
    <row r="371" spans="1:67" x14ac:dyDescent="0.2">
      <c r="A371" s="160"/>
      <c r="B371" s="165"/>
      <c r="C371" s="81"/>
      <c r="D371" s="81"/>
      <c r="E371" s="81"/>
      <c r="F371" s="81"/>
      <c r="G371" s="81"/>
      <c r="H371" s="81"/>
      <c r="I371" s="86" t="s">
        <v>179</v>
      </c>
      <c r="J371" s="87"/>
      <c r="K371" s="88">
        <f t="shared" ref="K371:AQ371" si="591">SUM(K373)</f>
        <v>398010</v>
      </c>
      <c r="L371" s="88">
        <f t="shared" si="591"/>
        <v>170000</v>
      </c>
      <c r="M371" s="88">
        <f t="shared" si="591"/>
        <v>170000</v>
      </c>
      <c r="N371" s="88">
        <f t="shared" si="591"/>
        <v>36000</v>
      </c>
      <c r="O371" s="88">
        <f t="shared" si="591"/>
        <v>36000</v>
      </c>
      <c r="P371" s="88">
        <f t="shared" si="591"/>
        <v>70000</v>
      </c>
      <c r="Q371" s="88">
        <f t="shared" si="591"/>
        <v>70000</v>
      </c>
      <c r="R371" s="88">
        <f t="shared" si="591"/>
        <v>40000</v>
      </c>
      <c r="S371" s="88">
        <f t="shared" si="591"/>
        <v>80000</v>
      </c>
      <c r="T371" s="88">
        <f t="shared" si="591"/>
        <v>45000</v>
      </c>
      <c r="U371" s="88">
        <f t="shared" si="591"/>
        <v>0</v>
      </c>
      <c r="V371" s="88">
        <f t="shared" si="591"/>
        <v>114.28571428571428</v>
      </c>
      <c r="W371" s="88">
        <f t="shared" si="591"/>
        <v>100000</v>
      </c>
      <c r="X371" s="88">
        <f t="shared" si="591"/>
        <v>150000</v>
      </c>
      <c r="Y371" s="88">
        <f t="shared" si="591"/>
        <v>174000</v>
      </c>
      <c r="Z371" s="88">
        <f t="shared" si="591"/>
        <v>207000</v>
      </c>
      <c r="AA371" s="88">
        <f t="shared" si="591"/>
        <v>207000</v>
      </c>
      <c r="AB371" s="88">
        <f t="shared" si="591"/>
        <v>135700</v>
      </c>
      <c r="AC371" s="88">
        <f t="shared" si="591"/>
        <v>207000</v>
      </c>
      <c r="AD371" s="88">
        <f t="shared" si="591"/>
        <v>207000</v>
      </c>
      <c r="AE371" s="88">
        <f t="shared" si="591"/>
        <v>0</v>
      </c>
      <c r="AF371" s="88">
        <f t="shared" si="591"/>
        <v>0</v>
      </c>
      <c r="AG371" s="88">
        <f t="shared" si="591"/>
        <v>207000</v>
      </c>
      <c r="AH371" s="88">
        <f t="shared" si="591"/>
        <v>138000</v>
      </c>
      <c r="AI371" s="88">
        <f t="shared" si="591"/>
        <v>207000</v>
      </c>
      <c r="AJ371" s="88">
        <f t="shared" si="591"/>
        <v>115000</v>
      </c>
      <c r="AK371" s="88">
        <f t="shared" si="591"/>
        <v>293000</v>
      </c>
      <c r="AL371" s="88">
        <f t="shared" si="591"/>
        <v>130000</v>
      </c>
      <c r="AM371" s="88">
        <f t="shared" si="591"/>
        <v>0</v>
      </c>
      <c r="AN371" s="88">
        <f t="shared" si="591"/>
        <v>423000</v>
      </c>
      <c r="AO371" s="83">
        <f t="shared" si="575"/>
        <v>56141.747959386819</v>
      </c>
      <c r="AP371" s="88">
        <f t="shared" si="591"/>
        <v>431000</v>
      </c>
      <c r="AQ371" s="88">
        <f t="shared" si="591"/>
        <v>0</v>
      </c>
      <c r="AR371" s="83">
        <f t="shared" si="576"/>
        <v>57203.530426703823</v>
      </c>
      <c r="AS371" s="83"/>
      <c r="AT371" s="83">
        <f t="shared" ref="AT371" si="592">SUM(AT373)</f>
        <v>44392.25</v>
      </c>
      <c r="AU371" s="83">
        <f t="shared" ref="AU371:AV371" si="593">SUM(AU373)</f>
        <v>0</v>
      </c>
      <c r="AV371" s="83">
        <f t="shared" si="593"/>
        <v>0</v>
      </c>
      <c r="AW371" s="83">
        <f t="shared" si="557"/>
        <v>57203.530426703823</v>
      </c>
      <c r="AX371" s="15"/>
      <c r="AY371" s="15"/>
      <c r="AZ371" s="15"/>
      <c r="BA371" s="15"/>
      <c r="BB371" s="15"/>
      <c r="BC371" s="15"/>
      <c r="BD371" s="15">
        <f t="shared" si="581"/>
        <v>0</v>
      </c>
      <c r="BE371" s="15">
        <f t="shared" si="583"/>
        <v>57203.530426703823</v>
      </c>
      <c r="BF371" s="15">
        <f t="shared" si="585"/>
        <v>0</v>
      </c>
      <c r="BG371" s="15"/>
      <c r="BH371" s="15">
        <f>SUM(BH372)</f>
        <v>66400</v>
      </c>
      <c r="BI371" s="15">
        <f t="shared" ref="BI371:BN371" si="594">SUM(BI372)</f>
        <v>66400</v>
      </c>
      <c r="BJ371" s="15">
        <f t="shared" si="594"/>
        <v>66400</v>
      </c>
      <c r="BK371" s="15">
        <f t="shared" si="594"/>
        <v>66400</v>
      </c>
      <c r="BL371" s="15">
        <f t="shared" si="594"/>
        <v>0</v>
      </c>
      <c r="BM371" s="15">
        <f t="shared" si="594"/>
        <v>0</v>
      </c>
      <c r="BN371" s="15">
        <f t="shared" si="594"/>
        <v>66400</v>
      </c>
    </row>
    <row r="372" spans="1:67" x14ac:dyDescent="0.2">
      <c r="A372" s="160"/>
      <c r="B372" s="168" t="s">
        <v>436</v>
      </c>
      <c r="C372" s="81"/>
      <c r="D372" s="90"/>
      <c r="E372" s="81"/>
      <c r="F372" s="81"/>
      <c r="G372" s="81"/>
      <c r="H372" s="81"/>
      <c r="I372" s="98" t="s">
        <v>437</v>
      </c>
      <c r="J372" s="92" t="s">
        <v>3</v>
      </c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  <c r="AC372" s="88"/>
      <c r="AD372" s="88"/>
      <c r="AE372" s="88"/>
      <c r="AF372" s="88"/>
      <c r="AG372" s="88"/>
      <c r="AH372" s="88"/>
      <c r="AI372" s="88"/>
      <c r="AJ372" s="88"/>
      <c r="AK372" s="88"/>
      <c r="AL372" s="88"/>
      <c r="AM372" s="88"/>
      <c r="AN372" s="88"/>
      <c r="AO372" s="83">
        <f t="shared" si="575"/>
        <v>0</v>
      </c>
      <c r="AP372" s="88">
        <v>431000</v>
      </c>
      <c r="AQ372" s="88"/>
      <c r="AR372" s="83">
        <f t="shared" si="576"/>
        <v>57203.530426703823</v>
      </c>
      <c r="AS372" s="83"/>
      <c r="AT372" s="83">
        <v>431000</v>
      </c>
      <c r="AU372" s="83"/>
      <c r="AV372" s="83"/>
      <c r="AW372" s="83">
        <f t="shared" si="557"/>
        <v>57203.530426703823</v>
      </c>
      <c r="AX372" s="15"/>
      <c r="AY372" s="15"/>
      <c r="AZ372" s="15"/>
      <c r="BA372" s="15"/>
      <c r="BB372" s="15"/>
      <c r="BC372" s="15"/>
      <c r="BD372" s="15">
        <f t="shared" si="581"/>
        <v>0</v>
      </c>
      <c r="BE372" s="15">
        <f t="shared" si="583"/>
        <v>57203.530426703823</v>
      </c>
      <c r="BF372" s="15">
        <f t="shared" si="585"/>
        <v>0</v>
      </c>
      <c r="BG372" s="15"/>
      <c r="BH372" s="15">
        <v>66400</v>
      </c>
      <c r="BI372" s="15">
        <v>66400</v>
      </c>
      <c r="BJ372" s="15">
        <v>66400</v>
      </c>
      <c r="BK372" s="15">
        <v>66400</v>
      </c>
      <c r="BL372" s="15"/>
      <c r="BM372" s="15"/>
      <c r="BN372" s="15">
        <v>66400</v>
      </c>
    </row>
    <row r="373" spans="1:67" x14ac:dyDescent="0.2">
      <c r="A373" s="162"/>
      <c r="B373" s="169"/>
      <c r="C373" s="94"/>
      <c r="D373" s="94"/>
      <c r="E373" s="94"/>
      <c r="F373" s="94"/>
      <c r="G373" s="94"/>
      <c r="H373" s="94"/>
      <c r="I373" s="82">
        <v>3</v>
      </c>
      <c r="J373" s="38" t="s">
        <v>8</v>
      </c>
      <c r="K373" s="83">
        <f t="shared" si="586"/>
        <v>398010</v>
      </c>
      <c r="L373" s="83">
        <f t="shared" si="586"/>
        <v>170000</v>
      </c>
      <c r="M373" s="83">
        <f t="shared" si="586"/>
        <v>170000</v>
      </c>
      <c r="N373" s="83">
        <f t="shared" si="586"/>
        <v>36000</v>
      </c>
      <c r="O373" s="83">
        <f t="shared" si="586"/>
        <v>36000</v>
      </c>
      <c r="P373" s="83">
        <f t="shared" si="586"/>
        <v>70000</v>
      </c>
      <c r="Q373" s="83">
        <f t="shared" si="586"/>
        <v>70000</v>
      </c>
      <c r="R373" s="83">
        <f t="shared" si="586"/>
        <v>40000</v>
      </c>
      <c r="S373" s="83">
        <f t="shared" si="586"/>
        <v>80000</v>
      </c>
      <c r="T373" s="83">
        <f t="shared" si="586"/>
        <v>45000</v>
      </c>
      <c r="U373" s="83">
        <f t="shared" si="586"/>
        <v>0</v>
      </c>
      <c r="V373" s="83">
        <f t="shared" si="586"/>
        <v>114.28571428571428</v>
      </c>
      <c r="W373" s="83">
        <f t="shared" si="586"/>
        <v>100000</v>
      </c>
      <c r="X373" s="83">
        <f t="shared" si="586"/>
        <v>150000</v>
      </c>
      <c r="Y373" s="83">
        <f t="shared" si="586"/>
        <v>174000</v>
      </c>
      <c r="Z373" s="83">
        <f t="shared" si="586"/>
        <v>207000</v>
      </c>
      <c r="AA373" s="83">
        <f t="shared" si="586"/>
        <v>207000</v>
      </c>
      <c r="AB373" s="83">
        <f t="shared" si="586"/>
        <v>135700</v>
      </c>
      <c r="AC373" s="83">
        <f t="shared" si="586"/>
        <v>207000</v>
      </c>
      <c r="AD373" s="83">
        <f t="shared" si="586"/>
        <v>207000</v>
      </c>
      <c r="AE373" s="83">
        <f t="shared" si="586"/>
        <v>0</v>
      </c>
      <c r="AF373" s="83">
        <f t="shared" si="587"/>
        <v>0</v>
      </c>
      <c r="AG373" s="83">
        <f t="shared" si="587"/>
        <v>207000</v>
      </c>
      <c r="AH373" s="83">
        <f t="shared" si="587"/>
        <v>138000</v>
      </c>
      <c r="AI373" s="83">
        <f t="shared" si="587"/>
        <v>207000</v>
      </c>
      <c r="AJ373" s="83">
        <f t="shared" si="587"/>
        <v>115000</v>
      </c>
      <c r="AK373" s="83">
        <f t="shared" si="587"/>
        <v>293000</v>
      </c>
      <c r="AL373" s="83">
        <f t="shared" si="587"/>
        <v>130000</v>
      </c>
      <c r="AM373" s="83">
        <f t="shared" si="587"/>
        <v>0</v>
      </c>
      <c r="AN373" s="83">
        <f t="shared" si="587"/>
        <v>423000</v>
      </c>
      <c r="AO373" s="83">
        <f t="shared" si="575"/>
        <v>56141.747959386819</v>
      </c>
      <c r="AP373" s="83">
        <f t="shared" si="587"/>
        <v>431000</v>
      </c>
      <c r="AQ373" s="83">
        <f t="shared" si="587"/>
        <v>0</v>
      </c>
      <c r="AR373" s="83">
        <f t="shared" si="576"/>
        <v>57203.530426703823</v>
      </c>
      <c r="AS373" s="83"/>
      <c r="AT373" s="83">
        <f t="shared" ref="AT373:AV374" si="595">SUM(AT374)</f>
        <v>44392.25</v>
      </c>
      <c r="AU373" s="83">
        <f t="shared" si="595"/>
        <v>0</v>
      </c>
      <c r="AV373" s="83">
        <f t="shared" si="595"/>
        <v>0</v>
      </c>
      <c r="AW373" s="83">
        <f t="shared" si="557"/>
        <v>57203.530426703823</v>
      </c>
      <c r="AX373" s="15"/>
      <c r="AY373" s="15"/>
      <c r="AZ373" s="15"/>
      <c r="BA373" s="15"/>
      <c r="BB373" s="15"/>
      <c r="BC373" s="15"/>
      <c r="BD373" s="15">
        <f t="shared" si="581"/>
        <v>0</v>
      </c>
      <c r="BE373" s="15">
        <f t="shared" si="583"/>
        <v>57203.530426703823</v>
      </c>
      <c r="BF373" s="15">
        <f t="shared" si="585"/>
        <v>0</v>
      </c>
      <c r="BG373" s="15">
        <f>SUM(BG374)</f>
        <v>59690.01</v>
      </c>
      <c r="BH373" s="15">
        <f>SUM(BH374)</f>
        <v>66400</v>
      </c>
      <c r="BI373" s="15">
        <f t="shared" ref="BI373:BN374" si="596">SUM(BI374)</f>
        <v>41150</v>
      </c>
      <c r="BJ373" s="15">
        <f t="shared" si="596"/>
        <v>0</v>
      </c>
      <c r="BK373" s="15">
        <f t="shared" si="596"/>
        <v>0</v>
      </c>
      <c r="BL373" s="15">
        <f t="shared" si="596"/>
        <v>69400</v>
      </c>
      <c r="BM373" s="15">
        <f t="shared" si="596"/>
        <v>0</v>
      </c>
      <c r="BN373" s="15">
        <f t="shared" si="596"/>
        <v>135800</v>
      </c>
    </row>
    <row r="374" spans="1:67" x14ac:dyDescent="0.2">
      <c r="A374" s="162"/>
      <c r="B374" s="169" t="s">
        <v>437</v>
      </c>
      <c r="C374" s="94"/>
      <c r="D374" s="94"/>
      <c r="E374" s="94"/>
      <c r="F374" s="94"/>
      <c r="G374" s="94"/>
      <c r="H374" s="94"/>
      <c r="I374" s="82">
        <v>38</v>
      </c>
      <c r="J374" s="38" t="s">
        <v>18</v>
      </c>
      <c r="K374" s="83">
        <f t="shared" ref="K374:V374" si="597">SUM(K376)</f>
        <v>398010</v>
      </c>
      <c r="L374" s="83">
        <f t="shared" si="597"/>
        <v>170000</v>
      </c>
      <c r="M374" s="83">
        <f t="shared" si="597"/>
        <v>170000</v>
      </c>
      <c r="N374" s="83">
        <f t="shared" si="597"/>
        <v>36000</v>
      </c>
      <c r="O374" s="83">
        <f>SUM(O376)</f>
        <v>36000</v>
      </c>
      <c r="P374" s="83">
        <f t="shared" si="597"/>
        <v>70000</v>
      </c>
      <c r="Q374" s="83">
        <f>SUM(Q376)</f>
        <v>70000</v>
      </c>
      <c r="R374" s="83">
        <f t="shared" si="597"/>
        <v>40000</v>
      </c>
      <c r="S374" s="83">
        <f t="shared" si="597"/>
        <v>80000</v>
      </c>
      <c r="T374" s="83">
        <f t="shared" si="597"/>
        <v>45000</v>
      </c>
      <c r="U374" s="83">
        <f t="shared" si="597"/>
        <v>0</v>
      </c>
      <c r="V374" s="83">
        <f t="shared" si="597"/>
        <v>114.28571428571428</v>
      </c>
      <c r="W374" s="83">
        <f>SUM(W375)</f>
        <v>100000</v>
      </c>
      <c r="X374" s="83">
        <f t="shared" si="586"/>
        <v>150000</v>
      </c>
      <c r="Y374" s="83">
        <f t="shared" si="586"/>
        <v>174000</v>
      </c>
      <c r="Z374" s="83">
        <f t="shared" si="586"/>
        <v>207000</v>
      </c>
      <c r="AA374" s="83">
        <f t="shared" si="586"/>
        <v>207000</v>
      </c>
      <c r="AB374" s="83">
        <f t="shared" si="586"/>
        <v>135700</v>
      </c>
      <c r="AC374" s="83">
        <f t="shared" si="586"/>
        <v>207000</v>
      </c>
      <c r="AD374" s="83">
        <f t="shared" si="586"/>
        <v>207000</v>
      </c>
      <c r="AE374" s="83">
        <f t="shared" si="586"/>
        <v>0</v>
      </c>
      <c r="AF374" s="83">
        <f t="shared" si="587"/>
        <v>0</v>
      </c>
      <c r="AG374" s="83">
        <f t="shared" si="587"/>
        <v>207000</v>
      </c>
      <c r="AH374" s="83">
        <f t="shared" si="587"/>
        <v>138000</v>
      </c>
      <c r="AI374" s="83">
        <f t="shared" si="587"/>
        <v>207000</v>
      </c>
      <c r="AJ374" s="83">
        <f t="shared" si="587"/>
        <v>115000</v>
      </c>
      <c r="AK374" s="83">
        <f t="shared" si="587"/>
        <v>293000</v>
      </c>
      <c r="AL374" s="83">
        <f t="shared" si="587"/>
        <v>130000</v>
      </c>
      <c r="AM374" s="83">
        <f t="shared" si="587"/>
        <v>0</v>
      </c>
      <c r="AN374" s="83">
        <f t="shared" si="587"/>
        <v>423000</v>
      </c>
      <c r="AO374" s="83">
        <f t="shared" si="575"/>
        <v>56141.747959386819</v>
      </c>
      <c r="AP374" s="83">
        <f t="shared" si="587"/>
        <v>431000</v>
      </c>
      <c r="AQ374" s="83"/>
      <c r="AR374" s="83">
        <f t="shared" si="576"/>
        <v>57203.530426703823</v>
      </c>
      <c r="AS374" s="83"/>
      <c r="AT374" s="83">
        <f t="shared" si="595"/>
        <v>44392.25</v>
      </c>
      <c r="AU374" s="83">
        <f t="shared" si="595"/>
        <v>0</v>
      </c>
      <c r="AV374" s="83">
        <f t="shared" si="595"/>
        <v>0</v>
      </c>
      <c r="AW374" s="83">
        <f t="shared" si="557"/>
        <v>57203.530426703823</v>
      </c>
      <c r="AX374" s="15"/>
      <c r="AY374" s="15"/>
      <c r="AZ374" s="15"/>
      <c r="BA374" s="15"/>
      <c r="BB374" s="15"/>
      <c r="BC374" s="15"/>
      <c r="BD374" s="15">
        <f t="shared" si="581"/>
        <v>0</v>
      </c>
      <c r="BE374" s="15">
        <f t="shared" si="583"/>
        <v>57203.530426703823</v>
      </c>
      <c r="BF374" s="15">
        <f t="shared" si="585"/>
        <v>0</v>
      </c>
      <c r="BG374" s="15">
        <f>SUM(BG375)</f>
        <v>59690.01</v>
      </c>
      <c r="BH374" s="15">
        <f>SUM(BH375)</f>
        <v>66400</v>
      </c>
      <c r="BI374" s="15">
        <f t="shared" si="596"/>
        <v>41150</v>
      </c>
      <c r="BJ374" s="15">
        <f t="shared" si="596"/>
        <v>0</v>
      </c>
      <c r="BK374" s="15">
        <f t="shared" si="596"/>
        <v>0</v>
      </c>
      <c r="BL374" s="15">
        <f t="shared" si="596"/>
        <v>69400</v>
      </c>
      <c r="BM374" s="15">
        <f t="shared" si="596"/>
        <v>0</v>
      </c>
      <c r="BN374" s="15">
        <f t="shared" si="596"/>
        <v>135800</v>
      </c>
    </row>
    <row r="375" spans="1:67" x14ac:dyDescent="0.2">
      <c r="A375" s="161"/>
      <c r="B375" s="168"/>
      <c r="C375" s="81"/>
      <c r="D375" s="81"/>
      <c r="E375" s="81"/>
      <c r="F375" s="81"/>
      <c r="G375" s="81"/>
      <c r="H375" s="81"/>
      <c r="I375" s="91">
        <v>381</v>
      </c>
      <c r="J375" s="92" t="s">
        <v>104</v>
      </c>
      <c r="K375" s="93">
        <f t="shared" ref="K375:V375" si="598">SUM(K376)</f>
        <v>398010</v>
      </c>
      <c r="L375" s="93">
        <f t="shared" si="598"/>
        <v>170000</v>
      </c>
      <c r="M375" s="93">
        <f t="shared" si="598"/>
        <v>170000</v>
      </c>
      <c r="N375" s="93">
        <f t="shared" si="598"/>
        <v>36000</v>
      </c>
      <c r="O375" s="93">
        <f t="shared" si="598"/>
        <v>36000</v>
      </c>
      <c r="P375" s="93">
        <f t="shared" si="598"/>
        <v>70000</v>
      </c>
      <c r="Q375" s="93">
        <f t="shared" si="598"/>
        <v>70000</v>
      </c>
      <c r="R375" s="93">
        <f t="shared" si="598"/>
        <v>40000</v>
      </c>
      <c r="S375" s="93">
        <f t="shared" si="598"/>
        <v>80000</v>
      </c>
      <c r="T375" s="93">
        <f t="shared" si="598"/>
        <v>45000</v>
      </c>
      <c r="U375" s="93">
        <f t="shared" si="598"/>
        <v>0</v>
      </c>
      <c r="V375" s="93">
        <f t="shared" si="598"/>
        <v>114.28571428571428</v>
      </c>
      <c r="W375" s="93">
        <f>SUM(W376:W376)</f>
        <v>100000</v>
      </c>
      <c r="X375" s="93">
        <f t="shared" ref="X375:AN375" si="599">SUM(X376:X378)</f>
        <v>150000</v>
      </c>
      <c r="Y375" s="93">
        <f t="shared" si="599"/>
        <v>174000</v>
      </c>
      <c r="Z375" s="93">
        <f t="shared" si="599"/>
        <v>207000</v>
      </c>
      <c r="AA375" s="93">
        <f t="shared" si="599"/>
        <v>207000</v>
      </c>
      <c r="AB375" s="93">
        <f t="shared" si="599"/>
        <v>135700</v>
      </c>
      <c r="AC375" s="93">
        <f t="shared" si="599"/>
        <v>207000</v>
      </c>
      <c r="AD375" s="93">
        <f t="shared" si="599"/>
        <v>207000</v>
      </c>
      <c r="AE375" s="93">
        <f t="shared" si="599"/>
        <v>0</v>
      </c>
      <c r="AF375" s="93">
        <f t="shared" si="599"/>
        <v>0</v>
      </c>
      <c r="AG375" s="93">
        <f t="shared" si="599"/>
        <v>207000</v>
      </c>
      <c r="AH375" s="93">
        <f t="shared" si="599"/>
        <v>138000</v>
      </c>
      <c r="AI375" s="93">
        <f t="shared" si="599"/>
        <v>207000</v>
      </c>
      <c r="AJ375" s="93">
        <f t="shared" si="599"/>
        <v>115000</v>
      </c>
      <c r="AK375" s="93">
        <f t="shared" si="599"/>
        <v>293000</v>
      </c>
      <c r="AL375" s="93">
        <f t="shared" si="599"/>
        <v>130000</v>
      </c>
      <c r="AM375" s="93">
        <f t="shared" si="599"/>
        <v>0</v>
      </c>
      <c r="AN375" s="93">
        <f t="shared" si="599"/>
        <v>423000</v>
      </c>
      <c r="AO375" s="83">
        <f t="shared" si="575"/>
        <v>56141.747959386819</v>
      </c>
      <c r="AP375" s="93">
        <f>SUM(AP376:AP378)</f>
        <v>431000</v>
      </c>
      <c r="AQ375" s="93"/>
      <c r="AR375" s="83">
        <f t="shared" si="576"/>
        <v>57203.530426703823</v>
      </c>
      <c r="AS375" s="83"/>
      <c r="AT375" s="83">
        <f>SUM(AT376:AT378)</f>
        <v>44392.25</v>
      </c>
      <c r="AU375" s="83">
        <f>SUM(AU376:AU378)</f>
        <v>0</v>
      </c>
      <c r="AV375" s="83">
        <f>SUM(AV376:AV378)</f>
        <v>0</v>
      </c>
      <c r="AW375" s="83">
        <f t="shared" si="557"/>
        <v>57203.530426703823</v>
      </c>
      <c r="AX375" s="15"/>
      <c r="AY375" s="15"/>
      <c r="AZ375" s="15"/>
      <c r="BA375" s="15"/>
      <c r="BB375" s="15"/>
      <c r="BC375" s="15"/>
      <c r="BD375" s="15">
        <f t="shared" si="581"/>
        <v>0</v>
      </c>
      <c r="BE375" s="15">
        <f t="shared" si="583"/>
        <v>57203.530426703823</v>
      </c>
      <c r="BF375" s="15">
        <f t="shared" si="585"/>
        <v>0</v>
      </c>
      <c r="BG375" s="15">
        <f>SUM(BG376:BG378)</f>
        <v>59690.01</v>
      </c>
      <c r="BH375" s="15">
        <f>SUM(BH376:BH378)</f>
        <v>66400</v>
      </c>
      <c r="BI375" s="15">
        <f t="shared" ref="BI375:BN375" si="600">SUM(BI376:BI378)</f>
        <v>41150</v>
      </c>
      <c r="BJ375" s="15">
        <f t="shared" si="600"/>
        <v>0</v>
      </c>
      <c r="BK375" s="15">
        <f t="shared" si="600"/>
        <v>0</v>
      </c>
      <c r="BL375" s="15">
        <f t="shared" si="600"/>
        <v>69400</v>
      </c>
      <c r="BM375" s="15">
        <f t="shared" si="600"/>
        <v>0</v>
      </c>
      <c r="BN375" s="15">
        <f t="shared" si="600"/>
        <v>135800</v>
      </c>
    </row>
    <row r="376" spans="1:67" x14ac:dyDescent="0.2">
      <c r="A376" s="161"/>
      <c r="B376" s="168"/>
      <c r="C376" s="81"/>
      <c r="D376" s="81"/>
      <c r="E376" s="81"/>
      <c r="F376" s="81"/>
      <c r="G376" s="81"/>
      <c r="H376" s="90"/>
      <c r="I376" s="91">
        <v>38112</v>
      </c>
      <c r="J376" s="92" t="s">
        <v>302</v>
      </c>
      <c r="K376" s="93">
        <v>398010</v>
      </c>
      <c r="L376" s="93">
        <v>170000</v>
      </c>
      <c r="M376" s="93">
        <v>170000</v>
      </c>
      <c r="N376" s="93">
        <v>36000</v>
      </c>
      <c r="O376" s="93">
        <v>36000</v>
      </c>
      <c r="P376" s="93">
        <v>70000</v>
      </c>
      <c r="Q376" s="93">
        <v>70000</v>
      </c>
      <c r="R376" s="93">
        <v>40000</v>
      </c>
      <c r="S376" s="93">
        <v>80000</v>
      </c>
      <c r="T376" s="93">
        <v>45000</v>
      </c>
      <c r="U376" s="93"/>
      <c r="V376" s="83">
        <f t="shared" si="511"/>
        <v>114.28571428571428</v>
      </c>
      <c r="W376" s="93">
        <v>100000</v>
      </c>
      <c r="X376" s="93">
        <v>150000</v>
      </c>
      <c r="Y376" s="93">
        <v>165000</v>
      </c>
      <c r="Z376" s="93">
        <v>180000</v>
      </c>
      <c r="AA376" s="93">
        <v>180000</v>
      </c>
      <c r="AB376" s="93">
        <v>117200</v>
      </c>
      <c r="AC376" s="93">
        <v>180000</v>
      </c>
      <c r="AD376" s="93">
        <v>180000</v>
      </c>
      <c r="AE376" s="93"/>
      <c r="AF376" s="93"/>
      <c r="AG376" s="96">
        <f>SUM(AD376+AE376-AF376)</f>
        <v>180000</v>
      </c>
      <c r="AH376" s="93">
        <v>125000</v>
      </c>
      <c r="AI376" s="93">
        <v>180000</v>
      </c>
      <c r="AJ376" s="15">
        <v>93000</v>
      </c>
      <c r="AK376" s="93">
        <v>266000</v>
      </c>
      <c r="AL376" s="93">
        <v>130000</v>
      </c>
      <c r="AM376" s="93"/>
      <c r="AN376" s="15">
        <f t="shared" si="549"/>
        <v>396000</v>
      </c>
      <c r="AO376" s="83">
        <f t="shared" si="575"/>
        <v>52558.232132191915</v>
      </c>
      <c r="AP376" s="15">
        <v>400000</v>
      </c>
      <c r="AQ376" s="15"/>
      <c r="AR376" s="83">
        <f t="shared" si="576"/>
        <v>53089.123365850421</v>
      </c>
      <c r="AS376" s="83">
        <v>42000</v>
      </c>
      <c r="AT376" s="83">
        <v>42000</v>
      </c>
      <c r="AU376" s="83"/>
      <c r="AV376" s="83"/>
      <c r="AW376" s="83">
        <f t="shared" si="557"/>
        <v>53089.123365850421</v>
      </c>
      <c r="AX376" s="15"/>
      <c r="AY376" s="15"/>
      <c r="AZ376" s="15">
        <v>53089.120000000003</v>
      </c>
      <c r="BA376" s="15"/>
      <c r="BB376" s="15"/>
      <c r="BC376" s="15"/>
      <c r="BD376" s="15">
        <f t="shared" si="581"/>
        <v>53089.120000000003</v>
      </c>
      <c r="BE376" s="15">
        <f t="shared" si="583"/>
        <v>3.3658504180493765E-3</v>
      </c>
      <c r="BF376" s="15">
        <f t="shared" si="585"/>
        <v>-53089.120000000003</v>
      </c>
      <c r="BG376" s="15">
        <v>57000</v>
      </c>
      <c r="BH376" s="15">
        <v>60000</v>
      </c>
      <c r="BI376" s="15">
        <v>39500</v>
      </c>
      <c r="BJ376" s="15"/>
      <c r="BK376" s="15"/>
      <c r="BL376" s="15">
        <v>63000</v>
      </c>
      <c r="BM376" s="15"/>
      <c r="BN376" s="133">
        <f t="shared" si="527"/>
        <v>123000</v>
      </c>
    </row>
    <row r="377" spans="1:67" x14ac:dyDescent="0.2">
      <c r="A377" s="161"/>
      <c r="B377" s="168"/>
      <c r="C377" s="81"/>
      <c r="D377" s="81"/>
      <c r="E377" s="81"/>
      <c r="F377" s="81"/>
      <c r="G377" s="81"/>
      <c r="H377" s="90"/>
      <c r="I377" s="91">
        <v>38112</v>
      </c>
      <c r="J377" s="92" t="s">
        <v>280</v>
      </c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83"/>
      <c r="W377" s="93"/>
      <c r="X377" s="93"/>
      <c r="Y377" s="93">
        <v>3000</v>
      </c>
      <c r="Z377" s="93">
        <v>18000</v>
      </c>
      <c r="AA377" s="93">
        <v>18000</v>
      </c>
      <c r="AB377" s="93">
        <v>13500</v>
      </c>
      <c r="AC377" s="93">
        <v>18000</v>
      </c>
      <c r="AD377" s="93">
        <v>18000</v>
      </c>
      <c r="AE377" s="93"/>
      <c r="AF377" s="93"/>
      <c r="AG377" s="96">
        <f t="shared" ref="AG377:AG378" si="601">SUM(AD377+AE377-AF377)</f>
        <v>18000</v>
      </c>
      <c r="AH377" s="93">
        <v>7000</v>
      </c>
      <c r="AI377" s="93">
        <v>18000</v>
      </c>
      <c r="AJ377" s="15">
        <v>18000</v>
      </c>
      <c r="AK377" s="93">
        <v>18000</v>
      </c>
      <c r="AL377" s="93"/>
      <c r="AM377" s="93"/>
      <c r="AN377" s="15">
        <f t="shared" si="549"/>
        <v>18000</v>
      </c>
      <c r="AO377" s="83">
        <f t="shared" si="575"/>
        <v>2389.0105514632687</v>
      </c>
      <c r="AP377" s="15">
        <v>18000</v>
      </c>
      <c r="AQ377" s="15"/>
      <c r="AR377" s="83">
        <f t="shared" si="576"/>
        <v>2389.0105514632687</v>
      </c>
      <c r="AS377" s="83">
        <v>1397.25</v>
      </c>
      <c r="AT377" s="83">
        <v>1397.25</v>
      </c>
      <c r="AU377" s="83"/>
      <c r="AV377" s="83"/>
      <c r="AW377" s="83">
        <f t="shared" si="557"/>
        <v>2389.0105514632687</v>
      </c>
      <c r="AX377" s="15"/>
      <c r="AY377" s="15"/>
      <c r="AZ377" s="15">
        <v>2389.0100000000002</v>
      </c>
      <c r="BA377" s="15"/>
      <c r="BB377" s="15"/>
      <c r="BC377" s="15"/>
      <c r="BD377" s="15">
        <f t="shared" si="581"/>
        <v>2389.0100000000002</v>
      </c>
      <c r="BE377" s="15">
        <f t="shared" si="583"/>
        <v>5.51463268493535E-4</v>
      </c>
      <c r="BF377" s="15">
        <f t="shared" si="585"/>
        <v>-2389.0100000000002</v>
      </c>
      <c r="BG377" s="15">
        <v>2390.0100000000002</v>
      </c>
      <c r="BH377" s="15">
        <v>2400</v>
      </c>
      <c r="BI377" s="15">
        <v>1500</v>
      </c>
      <c r="BJ377" s="15"/>
      <c r="BK377" s="15"/>
      <c r="BL377" s="15">
        <v>2400</v>
      </c>
      <c r="BM377" s="15"/>
      <c r="BN377" s="133">
        <f t="shared" si="527"/>
        <v>4800</v>
      </c>
      <c r="BO377" s="5">
        <v>2400</v>
      </c>
    </row>
    <row r="378" spans="1:67" x14ac:dyDescent="0.2">
      <c r="A378" s="161"/>
      <c r="B378" s="168"/>
      <c r="C378" s="81"/>
      <c r="D378" s="81"/>
      <c r="E378" s="81"/>
      <c r="F378" s="81"/>
      <c r="G378" s="81"/>
      <c r="H378" s="90"/>
      <c r="I378" s="91">
        <v>38112</v>
      </c>
      <c r="J378" s="92" t="s">
        <v>281</v>
      </c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83"/>
      <c r="W378" s="93"/>
      <c r="X378" s="93"/>
      <c r="Y378" s="93">
        <v>6000</v>
      </c>
      <c r="Z378" s="93">
        <v>9000</v>
      </c>
      <c r="AA378" s="93">
        <v>9000</v>
      </c>
      <c r="AB378" s="93">
        <v>5000</v>
      </c>
      <c r="AC378" s="93">
        <v>9000</v>
      </c>
      <c r="AD378" s="93">
        <v>9000</v>
      </c>
      <c r="AE378" s="93"/>
      <c r="AF378" s="93"/>
      <c r="AG378" s="96">
        <f t="shared" si="601"/>
        <v>9000</v>
      </c>
      <c r="AH378" s="93">
        <v>6000</v>
      </c>
      <c r="AI378" s="93">
        <v>9000</v>
      </c>
      <c r="AJ378" s="15">
        <v>4000</v>
      </c>
      <c r="AK378" s="93">
        <v>9000</v>
      </c>
      <c r="AL378" s="93"/>
      <c r="AM378" s="93"/>
      <c r="AN378" s="15">
        <f t="shared" si="549"/>
        <v>9000</v>
      </c>
      <c r="AO378" s="83">
        <f t="shared" si="575"/>
        <v>1194.5052757316344</v>
      </c>
      <c r="AP378" s="15">
        <v>13000</v>
      </c>
      <c r="AQ378" s="15"/>
      <c r="AR378" s="83">
        <f t="shared" si="576"/>
        <v>1725.3965093901386</v>
      </c>
      <c r="AS378" s="83">
        <v>995</v>
      </c>
      <c r="AT378" s="83">
        <v>995</v>
      </c>
      <c r="AU378" s="83"/>
      <c r="AV378" s="83"/>
      <c r="AW378" s="83">
        <f t="shared" si="557"/>
        <v>1725.3965093901386</v>
      </c>
      <c r="AX378" s="15"/>
      <c r="AY378" s="15"/>
      <c r="AZ378" s="15">
        <v>1725.4</v>
      </c>
      <c r="BA378" s="15"/>
      <c r="BB378" s="15"/>
      <c r="BC378" s="15"/>
      <c r="BD378" s="15">
        <f t="shared" si="581"/>
        <v>1725.4</v>
      </c>
      <c r="BE378" s="15">
        <f t="shared" si="583"/>
        <v>-3.4906098615010706E-3</v>
      </c>
      <c r="BF378" s="15">
        <f t="shared" si="585"/>
        <v>-1725.4</v>
      </c>
      <c r="BG378" s="15">
        <v>300</v>
      </c>
      <c r="BH378" s="15">
        <v>4000</v>
      </c>
      <c r="BI378" s="15">
        <v>150</v>
      </c>
      <c r="BJ378" s="15"/>
      <c r="BK378" s="15"/>
      <c r="BL378" s="15">
        <v>4000</v>
      </c>
      <c r="BM378" s="15"/>
      <c r="BN378" s="133">
        <f t="shared" si="527"/>
        <v>8000</v>
      </c>
      <c r="BO378" s="5">
        <v>3950</v>
      </c>
    </row>
    <row r="379" spans="1:67" x14ac:dyDescent="0.2">
      <c r="A379" s="162" t="s">
        <v>259</v>
      </c>
      <c r="B379" s="171"/>
      <c r="C379" s="97"/>
      <c r="D379" s="97"/>
      <c r="E379" s="97"/>
      <c r="F379" s="97"/>
      <c r="G379" s="97"/>
      <c r="H379" s="97"/>
      <c r="I379" s="86" t="s">
        <v>267</v>
      </c>
      <c r="J379" s="87" t="s">
        <v>368</v>
      </c>
      <c r="K379" s="88">
        <f t="shared" ref="K379:AL385" si="602">SUM(K380)</f>
        <v>0</v>
      </c>
      <c r="L379" s="88">
        <f t="shared" si="602"/>
        <v>105000</v>
      </c>
      <c r="M379" s="88">
        <f t="shared" si="602"/>
        <v>105000</v>
      </c>
      <c r="N379" s="88">
        <f t="shared" si="602"/>
        <v>8000</v>
      </c>
      <c r="O379" s="88">
        <f t="shared" si="602"/>
        <v>8000</v>
      </c>
      <c r="P379" s="88">
        <f t="shared" si="602"/>
        <v>10000</v>
      </c>
      <c r="Q379" s="88">
        <f t="shared" si="602"/>
        <v>10000</v>
      </c>
      <c r="R379" s="88">
        <f t="shared" si="602"/>
        <v>1000</v>
      </c>
      <c r="S379" s="88">
        <f t="shared" si="602"/>
        <v>10000</v>
      </c>
      <c r="T379" s="88">
        <f t="shared" si="602"/>
        <v>3000</v>
      </c>
      <c r="U379" s="88">
        <f t="shared" si="602"/>
        <v>0</v>
      </c>
      <c r="V379" s="88">
        <f t="shared" si="602"/>
        <v>100</v>
      </c>
      <c r="W379" s="88">
        <f t="shared" si="602"/>
        <v>10000</v>
      </c>
      <c r="X379" s="88">
        <f t="shared" si="602"/>
        <v>40000</v>
      </c>
      <c r="Y379" s="88">
        <f t="shared" si="602"/>
        <v>30000</v>
      </c>
      <c r="Z379" s="88">
        <f t="shared" si="602"/>
        <v>30000</v>
      </c>
      <c r="AA379" s="88">
        <f t="shared" si="602"/>
        <v>35000</v>
      </c>
      <c r="AB379" s="88">
        <f t="shared" si="602"/>
        <v>18000</v>
      </c>
      <c r="AC379" s="88">
        <f t="shared" si="602"/>
        <v>315000</v>
      </c>
      <c r="AD379" s="88">
        <f t="shared" si="602"/>
        <v>290000</v>
      </c>
      <c r="AE379" s="88">
        <f t="shared" si="602"/>
        <v>0</v>
      </c>
      <c r="AF379" s="88">
        <f t="shared" si="602"/>
        <v>0</v>
      </c>
      <c r="AG379" s="88">
        <f t="shared" si="602"/>
        <v>290000</v>
      </c>
      <c r="AH379" s="88">
        <f t="shared" si="602"/>
        <v>133000</v>
      </c>
      <c r="AI379" s="88">
        <f t="shared" si="602"/>
        <v>555000</v>
      </c>
      <c r="AJ379" s="88">
        <f t="shared" si="602"/>
        <v>0</v>
      </c>
      <c r="AK379" s="88">
        <f t="shared" si="602"/>
        <v>555000</v>
      </c>
      <c r="AL379" s="88">
        <f t="shared" ref="AL379:AQ385" si="603">SUM(AL380)</f>
        <v>0</v>
      </c>
      <c r="AM379" s="88">
        <f t="shared" si="603"/>
        <v>150000</v>
      </c>
      <c r="AN379" s="88">
        <f t="shared" si="603"/>
        <v>405000</v>
      </c>
      <c r="AO379" s="83">
        <f t="shared" si="575"/>
        <v>53752.737407923545</v>
      </c>
      <c r="AP379" s="88">
        <f t="shared" si="603"/>
        <v>260000</v>
      </c>
      <c r="AQ379" s="88">
        <f t="shared" si="603"/>
        <v>0</v>
      </c>
      <c r="AR379" s="83">
        <f t="shared" si="576"/>
        <v>34507.930187802769</v>
      </c>
      <c r="AS379" s="83"/>
      <c r="AT379" s="83">
        <f t="shared" ref="AT379:AV380" si="604">SUM(AT380)</f>
        <v>19054.45</v>
      </c>
      <c r="AU379" s="83">
        <f t="shared" si="604"/>
        <v>0</v>
      </c>
      <c r="AV379" s="83">
        <f t="shared" si="604"/>
        <v>0</v>
      </c>
      <c r="AW379" s="83">
        <f t="shared" si="557"/>
        <v>34507.930187802769</v>
      </c>
      <c r="AX379" s="15"/>
      <c r="AY379" s="15"/>
      <c r="AZ379" s="15"/>
      <c r="BA379" s="15"/>
      <c r="BB379" s="15"/>
      <c r="BC379" s="15"/>
      <c r="BD379" s="15">
        <f t="shared" si="581"/>
        <v>0</v>
      </c>
      <c r="BE379" s="15">
        <f t="shared" si="583"/>
        <v>34507.930187802769</v>
      </c>
      <c r="BF379" s="15">
        <f t="shared" si="585"/>
        <v>0</v>
      </c>
      <c r="BG379" s="15">
        <f>SUM(BG380)</f>
        <v>19754.45</v>
      </c>
      <c r="BH379" s="15">
        <f>SUM(BH380)</f>
        <v>30000</v>
      </c>
      <c r="BI379" s="15">
        <f t="shared" ref="BI379:BN379" si="605">SUM(BI380)</f>
        <v>6480.04</v>
      </c>
      <c r="BJ379" s="15">
        <f t="shared" si="605"/>
        <v>0</v>
      </c>
      <c r="BK379" s="15">
        <f t="shared" si="605"/>
        <v>0</v>
      </c>
      <c r="BL379" s="15">
        <f t="shared" si="605"/>
        <v>30000</v>
      </c>
      <c r="BM379" s="15">
        <f t="shared" si="605"/>
        <v>0</v>
      </c>
      <c r="BN379" s="15">
        <f t="shared" si="605"/>
        <v>60000</v>
      </c>
    </row>
    <row r="380" spans="1:67" x14ac:dyDescent="0.2">
      <c r="A380" s="161" t="s">
        <v>260</v>
      </c>
      <c r="B380" s="168"/>
      <c r="C380" s="81"/>
      <c r="D380" s="81"/>
      <c r="E380" s="81"/>
      <c r="F380" s="81"/>
      <c r="G380" s="81"/>
      <c r="H380" s="81"/>
      <c r="I380" s="91" t="s">
        <v>25</v>
      </c>
      <c r="J380" s="92" t="s">
        <v>368</v>
      </c>
      <c r="K380" s="93">
        <f>SUM(K381)</f>
        <v>0</v>
      </c>
      <c r="L380" s="93">
        <f t="shared" si="602"/>
        <v>105000</v>
      </c>
      <c r="M380" s="93">
        <f t="shared" si="602"/>
        <v>105000</v>
      </c>
      <c r="N380" s="93">
        <f t="shared" si="602"/>
        <v>8000</v>
      </c>
      <c r="O380" s="93">
        <f t="shared" si="602"/>
        <v>8000</v>
      </c>
      <c r="P380" s="93">
        <f t="shared" si="602"/>
        <v>10000</v>
      </c>
      <c r="Q380" s="93">
        <f t="shared" si="602"/>
        <v>10000</v>
      </c>
      <c r="R380" s="93">
        <f t="shared" si="602"/>
        <v>1000</v>
      </c>
      <c r="S380" s="93">
        <f t="shared" si="602"/>
        <v>10000</v>
      </c>
      <c r="T380" s="93">
        <f t="shared" si="602"/>
        <v>3000</v>
      </c>
      <c r="U380" s="93">
        <f t="shared" si="602"/>
        <v>0</v>
      </c>
      <c r="V380" s="93">
        <f t="shared" si="602"/>
        <v>100</v>
      </c>
      <c r="W380" s="93">
        <f t="shared" si="602"/>
        <v>10000</v>
      </c>
      <c r="X380" s="93">
        <f t="shared" si="602"/>
        <v>40000</v>
      </c>
      <c r="Y380" s="93">
        <f t="shared" si="602"/>
        <v>30000</v>
      </c>
      <c r="Z380" s="93">
        <f t="shared" si="602"/>
        <v>30000</v>
      </c>
      <c r="AA380" s="93">
        <f t="shared" si="602"/>
        <v>35000</v>
      </c>
      <c r="AB380" s="93">
        <f t="shared" si="602"/>
        <v>18000</v>
      </c>
      <c r="AC380" s="93">
        <f t="shared" si="602"/>
        <v>315000</v>
      </c>
      <c r="AD380" s="93">
        <f t="shared" si="602"/>
        <v>290000</v>
      </c>
      <c r="AE380" s="93">
        <f t="shared" si="602"/>
        <v>0</v>
      </c>
      <c r="AF380" s="93">
        <f t="shared" si="602"/>
        <v>0</v>
      </c>
      <c r="AG380" s="93">
        <f t="shared" si="602"/>
        <v>290000</v>
      </c>
      <c r="AH380" s="93">
        <f t="shared" si="602"/>
        <v>133000</v>
      </c>
      <c r="AI380" s="93">
        <f t="shared" si="602"/>
        <v>555000</v>
      </c>
      <c r="AJ380" s="93">
        <f t="shared" si="602"/>
        <v>0</v>
      </c>
      <c r="AK380" s="93">
        <f t="shared" si="602"/>
        <v>555000</v>
      </c>
      <c r="AL380" s="93">
        <f t="shared" si="603"/>
        <v>0</v>
      </c>
      <c r="AM380" s="93">
        <f t="shared" si="603"/>
        <v>150000</v>
      </c>
      <c r="AN380" s="93">
        <f t="shared" si="603"/>
        <v>405000</v>
      </c>
      <c r="AO380" s="83">
        <f t="shared" si="575"/>
        <v>53752.737407923545</v>
      </c>
      <c r="AP380" s="93">
        <f t="shared" si="603"/>
        <v>260000</v>
      </c>
      <c r="AQ380" s="93">
        <f t="shared" si="603"/>
        <v>0</v>
      </c>
      <c r="AR380" s="83">
        <f t="shared" si="576"/>
        <v>34507.930187802769</v>
      </c>
      <c r="AS380" s="83"/>
      <c r="AT380" s="83">
        <f t="shared" si="604"/>
        <v>19054.45</v>
      </c>
      <c r="AU380" s="83">
        <f t="shared" si="604"/>
        <v>0</v>
      </c>
      <c r="AV380" s="83">
        <f t="shared" si="604"/>
        <v>0</v>
      </c>
      <c r="AW380" s="83">
        <f t="shared" ref="AW380:AW392" si="606">SUM(AR380+AU380-AV380)</f>
        <v>34507.930187802769</v>
      </c>
      <c r="AX380" s="15"/>
      <c r="AY380" s="15"/>
      <c r="AZ380" s="15"/>
      <c r="BA380" s="15"/>
      <c r="BB380" s="15"/>
      <c r="BC380" s="15"/>
      <c r="BD380" s="15">
        <f t="shared" si="581"/>
        <v>0</v>
      </c>
      <c r="BE380" s="15">
        <f t="shared" si="583"/>
        <v>34507.930187802769</v>
      </c>
      <c r="BF380" s="15">
        <f t="shared" si="585"/>
        <v>0</v>
      </c>
      <c r="BG380" s="15">
        <f>SUM(BG384)</f>
        <v>19754.45</v>
      </c>
      <c r="BH380" s="15">
        <f>SUM(BH384)</f>
        <v>30000</v>
      </c>
      <c r="BI380" s="15">
        <f t="shared" ref="BI380:BN380" si="607">SUM(BI384)</f>
        <v>6480.04</v>
      </c>
      <c r="BJ380" s="15">
        <f t="shared" si="607"/>
        <v>0</v>
      </c>
      <c r="BK380" s="15">
        <f t="shared" si="607"/>
        <v>0</v>
      </c>
      <c r="BL380" s="15">
        <f t="shared" si="607"/>
        <v>30000</v>
      </c>
      <c r="BM380" s="15">
        <f t="shared" si="607"/>
        <v>0</v>
      </c>
      <c r="BN380" s="15">
        <f t="shared" si="607"/>
        <v>60000</v>
      </c>
    </row>
    <row r="381" spans="1:67" x14ac:dyDescent="0.2">
      <c r="A381" s="161"/>
      <c r="B381" s="168"/>
      <c r="C381" s="81"/>
      <c r="D381" s="81"/>
      <c r="E381" s="81"/>
      <c r="F381" s="81"/>
      <c r="G381" s="81"/>
      <c r="H381" s="81"/>
      <c r="I381" s="91" t="s">
        <v>369</v>
      </c>
      <c r="J381" s="92"/>
      <c r="K381" s="93">
        <f t="shared" ref="K381:AQ381" si="608">SUM(K384)</f>
        <v>0</v>
      </c>
      <c r="L381" s="93">
        <f t="shared" si="608"/>
        <v>105000</v>
      </c>
      <c r="M381" s="93">
        <f t="shared" si="608"/>
        <v>105000</v>
      </c>
      <c r="N381" s="93">
        <f t="shared" si="608"/>
        <v>8000</v>
      </c>
      <c r="O381" s="93">
        <f t="shared" si="608"/>
        <v>8000</v>
      </c>
      <c r="P381" s="93">
        <f t="shared" si="608"/>
        <v>10000</v>
      </c>
      <c r="Q381" s="93">
        <f t="shared" si="608"/>
        <v>10000</v>
      </c>
      <c r="R381" s="93">
        <f t="shared" si="608"/>
        <v>1000</v>
      </c>
      <c r="S381" s="93">
        <f t="shared" si="608"/>
        <v>10000</v>
      </c>
      <c r="T381" s="93">
        <f t="shared" si="608"/>
        <v>3000</v>
      </c>
      <c r="U381" s="93">
        <f t="shared" si="608"/>
        <v>0</v>
      </c>
      <c r="V381" s="93">
        <f t="shared" si="608"/>
        <v>100</v>
      </c>
      <c r="W381" s="93">
        <f t="shared" si="608"/>
        <v>10000</v>
      </c>
      <c r="X381" s="93">
        <f t="shared" si="608"/>
        <v>40000</v>
      </c>
      <c r="Y381" s="93">
        <f t="shared" si="608"/>
        <v>30000</v>
      </c>
      <c r="Z381" s="93">
        <f t="shared" si="608"/>
        <v>30000</v>
      </c>
      <c r="AA381" s="93">
        <f t="shared" si="608"/>
        <v>35000</v>
      </c>
      <c r="AB381" s="93">
        <f t="shared" si="608"/>
        <v>18000</v>
      </c>
      <c r="AC381" s="93">
        <f t="shared" si="608"/>
        <v>315000</v>
      </c>
      <c r="AD381" s="93">
        <f t="shared" si="608"/>
        <v>290000</v>
      </c>
      <c r="AE381" s="93">
        <f t="shared" si="608"/>
        <v>0</v>
      </c>
      <c r="AF381" s="93">
        <f t="shared" si="608"/>
        <v>0</v>
      </c>
      <c r="AG381" s="93">
        <f t="shared" si="608"/>
        <v>290000</v>
      </c>
      <c r="AH381" s="93">
        <f t="shared" si="608"/>
        <v>133000</v>
      </c>
      <c r="AI381" s="93">
        <f t="shared" si="608"/>
        <v>555000</v>
      </c>
      <c r="AJ381" s="93">
        <f t="shared" si="608"/>
        <v>0</v>
      </c>
      <c r="AK381" s="93">
        <f t="shared" si="608"/>
        <v>555000</v>
      </c>
      <c r="AL381" s="93">
        <f t="shared" si="608"/>
        <v>0</v>
      </c>
      <c r="AM381" s="93">
        <f t="shared" si="608"/>
        <v>150000</v>
      </c>
      <c r="AN381" s="93">
        <f t="shared" si="608"/>
        <v>405000</v>
      </c>
      <c r="AO381" s="83">
        <f t="shared" si="575"/>
        <v>53752.737407923545</v>
      </c>
      <c r="AP381" s="93">
        <f t="shared" si="608"/>
        <v>260000</v>
      </c>
      <c r="AQ381" s="93">
        <f t="shared" si="608"/>
        <v>0</v>
      </c>
      <c r="AR381" s="83">
        <f t="shared" si="576"/>
        <v>34507.930187802769</v>
      </c>
      <c r="AS381" s="83"/>
      <c r="AT381" s="83">
        <f t="shared" ref="AT381" si="609">SUM(AT384)</f>
        <v>19054.45</v>
      </c>
      <c r="AU381" s="83">
        <f t="shared" ref="AU381:AV381" si="610">SUM(AU384)</f>
        <v>0</v>
      </c>
      <c r="AV381" s="83">
        <f t="shared" si="610"/>
        <v>0</v>
      </c>
      <c r="AW381" s="83">
        <f t="shared" si="606"/>
        <v>34507.930187802769</v>
      </c>
      <c r="AX381" s="15"/>
      <c r="AY381" s="15"/>
      <c r="AZ381" s="15"/>
      <c r="BA381" s="15"/>
      <c r="BB381" s="15"/>
      <c r="BC381" s="15"/>
      <c r="BD381" s="15">
        <f t="shared" si="581"/>
        <v>0</v>
      </c>
      <c r="BE381" s="15">
        <f t="shared" si="583"/>
        <v>34507.930187802769</v>
      </c>
      <c r="BF381" s="15">
        <f t="shared" si="585"/>
        <v>0</v>
      </c>
      <c r="BG381" s="15"/>
      <c r="BH381" s="15">
        <f>SUM(BH383)</f>
        <v>30000</v>
      </c>
      <c r="BI381" s="15">
        <f t="shared" ref="BI381:BN381" si="611">SUM(BI383)</f>
        <v>6480.04</v>
      </c>
      <c r="BJ381" s="15">
        <f t="shared" si="611"/>
        <v>30000</v>
      </c>
      <c r="BK381" s="15">
        <f t="shared" si="611"/>
        <v>30000</v>
      </c>
      <c r="BL381" s="15">
        <f t="shared" si="611"/>
        <v>0</v>
      </c>
      <c r="BM381" s="15">
        <f t="shared" si="611"/>
        <v>0</v>
      </c>
      <c r="BN381" s="15">
        <f t="shared" si="611"/>
        <v>30000</v>
      </c>
    </row>
    <row r="382" spans="1:67" x14ac:dyDescent="0.2">
      <c r="A382" s="161"/>
      <c r="B382" s="168" t="s">
        <v>436</v>
      </c>
      <c r="C382" s="81"/>
      <c r="D382" s="81"/>
      <c r="E382" s="81"/>
      <c r="F382" s="81"/>
      <c r="G382" s="81"/>
      <c r="H382" s="81"/>
      <c r="I382" s="91" t="s">
        <v>435</v>
      </c>
      <c r="J382" s="92" t="s">
        <v>38</v>
      </c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83"/>
      <c r="AP382" s="93"/>
      <c r="AQ382" s="93"/>
      <c r="AR382" s="83"/>
      <c r="AS382" s="83"/>
      <c r="AT382" s="83"/>
      <c r="AU382" s="83"/>
      <c r="AV382" s="83"/>
      <c r="AW382" s="83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>
        <v>2500</v>
      </c>
      <c r="BM382" s="15"/>
      <c r="BN382" s="15">
        <v>2500</v>
      </c>
    </row>
    <row r="383" spans="1:67" x14ac:dyDescent="0.2">
      <c r="A383" s="161"/>
      <c r="B383" s="168"/>
      <c r="C383" s="81"/>
      <c r="D383" s="90"/>
      <c r="E383" s="81"/>
      <c r="F383" s="81"/>
      <c r="G383" s="81"/>
      <c r="H383" s="81"/>
      <c r="I383" s="98" t="s">
        <v>437</v>
      </c>
      <c r="J383" s="92" t="s">
        <v>3</v>
      </c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83">
        <f t="shared" si="575"/>
        <v>0</v>
      </c>
      <c r="AP383" s="93">
        <v>260000</v>
      </c>
      <c r="AQ383" s="93"/>
      <c r="AR383" s="83">
        <f t="shared" si="576"/>
        <v>34507.930187802769</v>
      </c>
      <c r="AS383" s="83"/>
      <c r="AT383" s="83">
        <v>260000</v>
      </c>
      <c r="AU383" s="83"/>
      <c r="AV383" s="83"/>
      <c r="AW383" s="83">
        <f t="shared" si="606"/>
        <v>34507.930187802769</v>
      </c>
      <c r="AX383" s="15"/>
      <c r="AY383" s="15"/>
      <c r="AZ383" s="15"/>
      <c r="BA383" s="15"/>
      <c r="BB383" s="15"/>
      <c r="BC383" s="15"/>
      <c r="BD383" s="15">
        <f t="shared" si="581"/>
        <v>0</v>
      </c>
      <c r="BE383" s="15">
        <f t="shared" si="583"/>
        <v>34507.930187802769</v>
      </c>
      <c r="BF383" s="15">
        <f t="shared" si="585"/>
        <v>0</v>
      </c>
      <c r="BG383" s="15"/>
      <c r="BH383" s="15">
        <v>30000</v>
      </c>
      <c r="BI383" s="15">
        <f>SUM(BI384)</f>
        <v>6480.04</v>
      </c>
      <c r="BJ383" s="15">
        <v>30000</v>
      </c>
      <c r="BK383" s="15">
        <v>30000</v>
      </c>
      <c r="BL383" s="15"/>
      <c r="BM383" s="15"/>
      <c r="BN383" s="133">
        <f t="shared" si="527"/>
        <v>30000</v>
      </c>
    </row>
    <row r="384" spans="1:67" x14ac:dyDescent="0.2">
      <c r="A384" s="162"/>
      <c r="B384" s="170"/>
      <c r="C384" s="94"/>
      <c r="D384" s="94"/>
      <c r="E384" s="94"/>
      <c r="F384" s="94"/>
      <c r="G384" s="94"/>
      <c r="H384" s="94"/>
      <c r="I384" s="82">
        <v>3</v>
      </c>
      <c r="J384" s="38" t="s">
        <v>8</v>
      </c>
      <c r="K384" s="83">
        <f t="shared" ref="K384:AE386" si="612">SUM(K385)</f>
        <v>0</v>
      </c>
      <c r="L384" s="83">
        <f t="shared" si="612"/>
        <v>105000</v>
      </c>
      <c r="M384" s="83">
        <f t="shared" si="612"/>
        <v>105000</v>
      </c>
      <c r="N384" s="83">
        <f t="shared" si="612"/>
        <v>8000</v>
      </c>
      <c r="O384" s="83">
        <f t="shared" si="612"/>
        <v>8000</v>
      </c>
      <c r="P384" s="83">
        <f t="shared" si="612"/>
        <v>10000</v>
      </c>
      <c r="Q384" s="83">
        <f t="shared" si="612"/>
        <v>10000</v>
      </c>
      <c r="R384" s="83">
        <f t="shared" si="612"/>
        <v>1000</v>
      </c>
      <c r="S384" s="83">
        <f t="shared" si="612"/>
        <v>10000</v>
      </c>
      <c r="T384" s="83">
        <f t="shared" si="612"/>
        <v>3000</v>
      </c>
      <c r="U384" s="83">
        <f t="shared" si="612"/>
        <v>0</v>
      </c>
      <c r="V384" s="83">
        <f t="shared" si="612"/>
        <v>100</v>
      </c>
      <c r="W384" s="83">
        <f t="shared" si="612"/>
        <v>10000</v>
      </c>
      <c r="X384" s="83">
        <f t="shared" si="612"/>
        <v>40000</v>
      </c>
      <c r="Y384" s="83">
        <f t="shared" si="602"/>
        <v>30000</v>
      </c>
      <c r="Z384" s="83">
        <f t="shared" si="602"/>
        <v>30000</v>
      </c>
      <c r="AA384" s="83">
        <f t="shared" si="612"/>
        <v>35000</v>
      </c>
      <c r="AB384" s="83">
        <f t="shared" si="612"/>
        <v>18000</v>
      </c>
      <c r="AC384" s="83">
        <f t="shared" si="612"/>
        <v>315000</v>
      </c>
      <c r="AD384" s="83">
        <f t="shared" si="612"/>
        <v>290000</v>
      </c>
      <c r="AE384" s="83">
        <f t="shared" si="612"/>
        <v>0</v>
      </c>
      <c r="AF384" s="83">
        <f t="shared" si="602"/>
        <v>0</v>
      </c>
      <c r="AG384" s="83">
        <f t="shared" si="602"/>
        <v>290000</v>
      </c>
      <c r="AH384" s="83">
        <f t="shared" si="602"/>
        <v>133000</v>
      </c>
      <c r="AI384" s="83">
        <f t="shared" si="602"/>
        <v>555000</v>
      </c>
      <c r="AJ384" s="83">
        <f t="shared" si="602"/>
        <v>0</v>
      </c>
      <c r="AK384" s="83">
        <f>SUM(AK385+AK390)</f>
        <v>555000</v>
      </c>
      <c r="AL384" s="83">
        <f t="shared" ref="AL384:AQ384" si="613">SUM(AL385+AL390)</f>
        <v>0</v>
      </c>
      <c r="AM384" s="83">
        <f t="shared" si="613"/>
        <v>150000</v>
      </c>
      <c r="AN384" s="83">
        <f t="shared" si="613"/>
        <v>405000</v>
      </c>
      <c r="AO384" s="83">
        <f t="shared" si="575"/>
        <v>53752.737407923545</v>
      </c>
      <c r="AP384" s="83">
        <f t="shared" si="613"/>
        <v>260000</v>
      </c>
      <c r="AQ384" s="83">
        <f t="shared" si="613"/>
        <v>0</v>
      </c>
      <c r="AR384" s="83">
        <f t="shared" si="576"/>
        <v>34507.930187802769</v>
      </c>
      <c r="AS384" s="83"/>
      <c r="AT384" s="83">
        <f t="shared" ref="AT384" si="614">SUM(AT385+AT390)</f>
        <v>19054.45</v>
      </c>
      <c r="AU384" s="83">
        <f t="shared" ref="AU384:AV384" si="615">SUM(AU385+AU390)</f>
        <v>0</v>
      </c>
      <c r="AV384" s="83">
        <f t="shared" si="615"/>
        <v>0</v>
      </c>
      <c r="AW384" s="83">
        <f t="shared" si="606"/>
        <v>34507.930187802769</v>
      </c>
      <c r="AX384" s="15"/>
      <c r="AY384" s="15"/>
      <c r="AZ384" s="15"/>
      <c r="BA384" s="15"/>
      <c r="BB384" s="15"/>
      <c r="BC384" s="15"/>
      <c r="BD384" s="15">
        <f t="shared" si="581"/>
        <v>0</v>
      </c>
      <c r="BE384" s="15">
        <f t="shared" si="583"/>
        <v>34507.930187802769</v>
      </c>
      <c r="BF384" s="15">
        <f t="shared" si="585"/>
        <v>0</v>
      </c>
      <c r="BG384" s="15">
        <f>SUM(BG385+BG390)</f>
        <v>19754.45</v>
      </c>
      <c r="BH384" s="15">
        <f>SUM(BH385+BH390)</f>
        <v>30000</v>
      </c>
      <c r="BI384" s="15">
        <f t="shared" ref="BI384:BN384" si="616">SUM(BI385+BI390)</f>
        <v>6480.04</v>
      </c>
      <c r="BJ384" s="15">
        <f t="shared" si="616"/>
        <v>0</v>
      </c>
      <c r="BK384" s="15">
        <f t="shared" si="616"/>
        <v>0</v>
      </c>
      <c r="BL384" s="15">
        <f t="shared" si="616"/>
        <v>30000</v>
      </c>
      <c r="BM384" s="15">
        <f t="shared" si="616"/>
        <v>0</v>
      </c>
      <c r="BN384" s="15">
        <f t="shared" si="616"/>
        <v>60000</v>
      </c>
    </row>
    <row r="385" spans="1:70" x14ac:dyDescent="0.2">
      <c r="A385" s="162"/>
      <c r="B385" s="170" t="s">
        <v>437</v>
      </c>
      <c r="C385" s="94"/>
      <c r="D385" s="94"/>
      <c r="E385" s="94"/>
      <c r="F385" s="94"/>
      <c r="G385" s="94"/>
      <c r="H385" s="94"/>
      <c r="I385" s="82">
        <v>37</v>
      </c>
      <c r="J385" s="38" t="s">
        <v>75</v>
      </c>
      <c r="K385" s="83">
        <f t="shared" si="612"/>
        <v>0</v>
      </c>
      <c r="L385" s="83">
        <f t="shared" si="612"/>
        <v>105000</v>
      </c>
      <c r="M385" s="83">
        <f t="shared" si="612"/>
        <v>105000</v>
      </c>
      <c r="N385" s="83">
        <f t="shared" si="612"/>
        <v>8000</v>
      </c>
      <c r="O385" s="83">
        <f t="shared" si="612"/>
        <v>8000</v>
      </c>
      <c r="P385" s="83">
        <f t="shared" si="612"/>
        <v>10000</v>
      </c>
      <c r="Q385" s="83">
        <f t="shared" si="612"/>
        <v>10000</v>
      </c>
      <c r="R385" s="83">
        <f t="shared" si="612"/>
        <v>1000</v>
      </c>
      <c r="S385" s="83">
        <f t="shared" si="612"/>
        <v>10000</v>
      </c>
      <c r="T385" s="83">
        <f t="shared" si="612"/>
        <v>3000</v>
      </c>
      <c r="U385" s="83">
        <f t="shared" si="612"/>
        <v>0</v>
      </c>
      <c r="V385" s="83">
        <f t="shared" si="612"/>
        <v>100</v>
      </c>
      <c r="W385" s="83">
        <f t="shared" si="612"/>
        <v>10000</v>
      </c>
      <c r="X385" s="83">
        <f t="shared" si="612"/>
        <v>40000</v>
      </c>
      <c r="Y385" s="83">
        <f t="shared" si="602"/>
        <v>30000</v>
      </c>
      <c r="Z385" s="83">
        <f t="shared" si="602"/>
        <v>30000</v>
      </c>
      <c r="AA385" s="83">
        <f t="shared" si="612"/>
        <v>35000</v>
      </c>
      <c r="AB385" s="83">
        <f t="shared" si="612"/>
        <v>18000</v>
      </c>
      <c r="AC385" s="83">
        <f t="shared" si="612"/>
        <v>315000</v>
      </c>
      <c r="AD385" s="83">
        <f t="shared" si="612"/>
        <v>290000</v>
      </c>
      <c r="AE385" s="83">
        <f t="shared" si="612"/>
        <v>0</v>
      </c>
      <c r="AF385" s="83">
        <f t="shared" si="602"/>
        <v>0</v>
      </c>
      <c r="AG385" s="83">
        <f t="shared" si="602"/>
        <v>290000</v>
      </c>
      <c r="AH385" s="83">
        <f t="shared" si="602"/>
        <v>133000</v>
      </c>
      <c r="AI385" s="83">
        <f t="shared" si="602"/>
        <v>555000</v>
      </c>
      <c r="AJ385" s="83">
        <f t="shared" si="602"/>
        <v>0</v>
      </c>
      <c r="AK385" s="83">
        <f t="shared" si="602"/>
        <v>305000</v>
      </c>
      <c r="AL385" s="83">
        <f t="shared" si="602"/>
        <v>0</v>
      </c>
      <c r="AM385" s="83">
        <f t="shared" si="603"/>
        <v>150000</v>
      </c>
      <c r="AN385" s="83">
        <f t="shared" si="603"/>
        <v>155000</v>
      </c>
      <c r="AO385" s="83">
        <f t="shared" si="575"/>
        <v>20572.035304267036</v>
      </c>
      <c r="AP385" s="83">
        <f t="shared" si="603"/>
        <v>160000</v>
      </c>
      <c r="AQ385" s="83"/>
      <c r="AR385" s="83">
        <f t="shared" si="576"/>
        <v>21235.649346340168</v>
      </c>
      <c r="AS385" s="83"/>
      <c r="AT385" s="83">
        <f t="shared" ref="AT385:AV385" si="617">SUM(AT386)</f>
        <v>9400</v>
      </c>
      <c r="AU385" s="83">
        <f t="shared" si="617"/>
        <v>0</v>
      </c>
      <c r="AV385" s="83">
        <f t="shared" si="617"/>
        <v>0</v>
      </c>
      <c r="AW385" s="83">
        <f t="shared" si="606"/>
        <v>21235.649346340168</v>
      </c>
      <c r="AX385" s="15"/>
      <c r="AY385" s="15"/>
      <c r="AZ385" s="15"/>
      <c r="BA385" s="15"/>
      <c r="BB385" s="15"/>
      <c r="BC385" s="15"/>
      <c r="BD385" s="15">
        <f t="shared" si="581"/>
        <v>0</v>
      </c>
      <c r="BE385" s="15">
        <f t="shared" si="583"/>
        <v>21235.649346340168</v>
      </c>
      <c r="BF385" s="15">
        <f t="shared" si="585"/>
        <v>0</v>
      </c>
      <c r="BG385" s="15">
        <f>SUM(BG386)</f>
        <v>10100</v>
      </c>
      <c r="BH385" s="15">
        <f>SUM(BH386)</f>
        <v>20000</v>
      </c>
      <c r="BI385" s="15">
        <f t="shared" ref="BI385:BN385" si="618">SUM(BI386)</f>
        <v>2800</v>
      </c>
      <c r="BJ385" s="15">
        <f t="shared" si="618"/>
        <v>0</v>
      </c>
      <c r="BK385" s="15">
        <f t="shared" si="618"/>
        <v>0</v>
      </c>
      <c r="BL385" s="15">
        <f t="shared" si="618"/>
        <v>20000</v>
      </c>
      <c r="BM385" s="15">
        <f t="shared" si="618"/>
        <v>0</v>
      </c>
      <c r="BN385" s="15">
        <f t="shared" si="618"/>
        <v>40000</v>
      </c>
    </row>
    <row r="386" spans="1:70" x14ac:dyDescent="0.2">
      <c r="A386" s="161"/>
      <c r="B386" s="168"/>
      <c r="C386" s="81"/>
      <c r="D386" s="81"/>
      <c r="E386" s="81"/>
      <c r="F386" s="81"/>
      <c r="G386" s="81"/>
      <c r="H386" s="81"/>
      <c r="I386" s="91">
        <v>372</v>
      </c>
      <c r="J386" s="92" t="s">
        <v>156</v>
      </c>
      <c r="K386" s="93">
        <f t="shared" si="612"/>
        <v>0</v>
      </c>
      <c r="L386" s="93">
        <f t="shared" si="612"/>
        <v>105000</v>
      </c>
      <c r="M386" s="93">
        <f t="shared" si="612"/>
        <v>105000</v>
      </c>
      <c r="N386" s="93">
        <f t="shared" si="612"/>
        <v>8000</v>
      </c>
      <c r="O386" s="93">
        <f t="shared" si="612"/>
        <v>8000</v>
      </c>
      <c r="P386" s="93">
        <f t="shared" si="612"/>
        <v>10000</v>
      </c>
      <c r="Q386" s="93">
        <f t="shared" si="612"/>
        <v>10000</v>
      </c>
      <c r="R386" s="93">
        <f t="shared" si="612"/>
        <v>1000</v>
      </c>
      <c r="S386" s="93">
        <f t="shared" si="612"/>
        <v>10000</v>
      </c>
      <c r="T386" s="93">
        <f t="shared" si="612"/>
        <v>3000</v>
      </c>
      <c r="U386" s="93">
        <f t="shared" si="612"/>
        <v>0</v>
      </c>
      <c r="V386" s="93">
        <f t="shared" si="612"/>
        <v>100</v>
      </c>
      <c r="W386" s="93">
        <f t="shared" si="612"/>
        <v>10000</v>
      </c>
      <c r="X386" s="93">
        <f t="shared" si="612"/>
        <v>40000</v>
      </c>
      <c r="Y386" s="93">
        <f>SUM(Y387:Y389)</f>
        <v>30000</v>
      </c>
      <c r="Z386" s="93">
        <f>SUM(Z387:Z389)</f>
        <v>30000</v>
      </c>
      <c r="AA386" s="93">
        <f>SUM(AA387:AA389)</f>
        <v>35000</v>
      </c>
      <c r="AB386" s="93">
        <f>SUM(AB387:AB389)</f>
        <v>18000</v>
      </c>
      <c r="AC386" s="93">
        <f>SUM(AC387:AC392)</f>
        <v>315000</v>
      </c>
      <c r="AD386" s="93">
        <f>SUM(AD387:AD392)</f>
        <v>290000</v>
      </c>
      <c r="AE386" s="93">
        <f>SUM(AE387:AE389)</f>
        <v>0</v>
      </c>
      <c r="AF386" s="93">
        <f>SUM(AF387:AF389)</f>
        <v>0</v>
      </c>
      <c r="AG386" s="93">
        <f>SUM(AG387:AG392)</f>
        <v>290000</v>
      </c>
      <c r="AH386" s="93">
        <f>SUM(AH387:AH392)</f>
        <v>133000</v>
      </c>
      <c r="AI386" s="93">
        <f>SUM(AI387:AI392)</f>
        <v>555000</v>
      </c>
      <c r="AJ386" s="93">
        <f>SUM(AJ387:AJ392)</f>
        <v>0</v>
      </c>
      <c r="AK386" s="93">
        <f>SUM(AK387:AK389)</f>
        <v>305000</v>
      </c>
      <c r="AL386" s="93">
        <f t="shared" ref="AL386:AP386" si="619">SUM(AL387:AL389)</f>
        <v>0</v>
      </c>
      <c r="AM386" s="93">
        <f t="shared" si="619"/>
        <v>150000</v>
      </c>
      <c r="AN386" s="93">
        <f t="shared" si="619"/>
        <v>155000</v>
      </c>
      <c r="AO386" s="83">
        <f t="shared" si="575"/>
        <v>20572.035304267036</v>
      </c>
      <c r="AP386" s="93">
        <f t="shared" si="619"/>
        <v>160000</v>
      </c>
      <c r="AQ386" s="93"/>
      <c r="AR386" s="83">
        <f t="shared" si="576"/>
        <v>21235.649346340168</v>
      </c>
      <c r="AS386" s="83"/>
      <c r="AT386" s="83">
        <f t="shared" ref="AT386" si="620">SUM(AT387:AT389)</f>
        <v>9400</v>
      </c>
      <c r="AU386" s="83">
        <f t="shared" ref="AU386:AV386" si="621">SUM(AU387:AU389)</f>
        <v>0</v>
      </c>
      <c r="AV386" s="83">
        <f t="shared" si="621"/>
        <v>0</v>
      </c>
      <c r="AW386" s="83">
        <f t="shared" si="606"/>
        <v>21235.649346340168</v>
      </c>
      <c r="AX386" s="15"/>
      <c r="AY386" s="15"/>
      <c r="AZ386" s="15"/>
      <c r="BA386" s="15"/>
      <c r="BB386" s="15"/>
      <c r="BC386" s="15"/>
      <c r="BD386" s="15">
        <f t="shared" si="581"/>
        <v>0</v>
      </c>
      <c r="BE386" s="15">
        <f t="shared" si="583"/>
        <v>21235.649346340168</v>
      </c>
      <c r="BF386" s="15">
        <f t="shared" si="585"/>
        <v>0</v>
      </c>
      <c r="BG386" s="15">
        <f>SUM(BG387:BG389)</f>
        <v>10100</v>
      </c>
      <c r="BH386" s="15">
        <f>SUM(BH387:BH389)</f>
        <v>20000</v>
      </c>
      <c r="BI386" s="15">
        <f t="shared" ref="BI386:BN386" si="622">SUM(BI387:BI389)</f>
        <v>2800</v>
      </c>
      <c r="BJ386" s="15">
        <f t="shared" si="622"/>
        <v>0</v>
      </c>
      <c r="BK386" s="15">
        <f t="shared" si="622"/>
        <v>0</v>
      </c>
      <c r="BL386" s="15">
        <f t="shared" si="622"/>
        <v>20000</v>
      </c>
      <c r="BM386" s="15">
        <f t="shared" si="622"/>
        <v>0</v>
      </c>
      <c r="BN386" s="15">
        <f t="shared" si="622"/>
        <v>40000</v>
      </c>
    </row>
    <row r="387" spans="1:70" s="32" customFormat="1" x14ac:dyDescent="0.2">
      <c r="A387" s="182"/>
      <c r="B387" s="183"/>
      <c r="C387" s="184"/>
      <c r="D387" s="184"/>
      <c r="E387" s="184"/>
      <c r="F387" s="184"/>
      <c r="G387" s="184"/>
      <c r="H387" s="184"/>
      <c r="I387" s="185">
        <v>37217</v>
      </c>
      <c r="J387" s="186" t="s">
        <v>67</v>
      </c>
      <c r="K387" s="187">
        <v>0</v>
      </c>
      <c r="L387" s="187">
        <v>105000</v>
      </c>
      <c r="M387" s="187">
        <v>105000</v>
      </c>
      <c r="N387" s="187">
        <v>8000</v>
      </c>
      <c r="O387" s="187">
        <v>8000</v>
      </c>
      <c r="P387" s="187">
        <v>10000</v>
      </c>
      <c r="Q387" s="187">
        <v>10000</v>
      </c>
      <c r="R387" s="187">
        <v>1000</v>
      </c>
      <c r="S387" s="187">
        <v>10000</v>
      </c>
      <c r="T387" s="187">
        <v>3000</v>
      </c>
      <c r="U387" s="187"/>
      <c r="V387" s="188">
        <f>S387/P387*100</f>
        <v>100</v>
      </c>
      <c r="W387" s="187">
        <v>10000</v>
      </c>
      <c r="X387" s="187">
        <v>40000</v>
      </c>
      <c r="Y387" s="187">
        <v>30000</v>
      </c>
      <c r="Z387" s="187">
        <v>30000</v>
      </c>
      <c r="AA387" s="187">
        <v>35000</v>
      </c>
      <c r="AB387" s="187">
        <v>18000</v>
      </c>
      <c r="AC387" s="187">
        <v>35000</v>
      </c>
      <c r="AD387" s="187">
        <v>35000</v>
      </c>
      <c r="AE387" s="187"/>
      <c r="AF387" s="187"/>
      <c r="AG387" s="189">
        <f>SUM(AD387+AE387-AF387)</f>
        <v>35000</v>
      </c>
      <c r="AH387" s="187">
        <v>8000</v>
      </c>
      <c r="AI387" s="187">
        <v>30000</v>
      </c>
      <c r="AJ387" s="26">
        <v>0</v>
      </c>
      <c r="AK387" s="187">
        <v>30000</v>
      </c>
      <c r="AL387" s="187"/>
      <c r="AM387" s="187"/>
      <c r="AN387" s="26">
        <f t="shared" si="549"/>
        <v>30000</v>
      </c>
      <c r="AO387" s="188">
        <f t="shared" si="575"/>
        <v>3981.6842524387812</v>
      </c>
      <c r="AP387" s="26">
        <v>30000</v>
      </c>
      <c r="AQ387" s="26"/>
      <c r="AR387" s="188">
        <f t="shared" si="576"/>
        <v>3981.6842524387812</v>
      </c>
      <c r="AS387" s="188">
        <v>2800</v>
      </c>
      <c r="AT387" s="188">
        <v>2800</v>
      </c>
      <c r="AU387" s="188"/>
      <c r="AV387" s="188"/>
      <c r="AW387" s="188">
        <f t="shared" si="606"/>
        <v>3981.6842524387812</v>
      </c>
      <c r="AX387" s="26"/>
      <c r="AY387" s="26"/>
      <c r="AZ387" s="26">
        <v>3981.68</v>
      </c>
      <c r="BA387" s="26"/>
      <c r="BB387" s="26"/>
      <c r="BC387" s="26"/>
      <c r="BD387" s="26">
        <f t="shared" si="581"/>
        <v>3981.68</v>
      </c>
      <c r="BE387" s="26">
        <f t="shared" si="583"/>
        <v>4.2524387813500653E-3</v>
      </c>
      <c r="BF387" s="26">
        <f t="shared" si="585"/>
        <v>-3981.68</v>
      </c>
      <c r="BG387" s="26">
        <v>3500</v>
      </c>
      <c r="BH387" s="26">
        <v>5000</v>
      </c>
      <c r="BI387" s="26">
        <v>2800</v>
      </c>
      <c r="BJ387" s="26"/>
      <c r="BK387" s="26"/>
      <c r="BL387" s="26">
        <v>5000</v>
      </c>
      <c r="BM387" s="26"/>
      <c r="BN387" s="190">
        <f t="shared" si="527"/>
        <v>10000</v>
      </c>
      <c r="BO387" s="55">
        <v>3500</v>
      </c>
      <c r="BP387" s="55"/>
      <c r="BQ387" s="55"/>
      <c r="BR387" s="55"/>
    </row>
    <row r="388" spans="1:70" s="32" customFormat="1" x14ac:dyDescent="0.2">
      <c r="A388" s="182"/>
      <c r="B388" s="183"/>
      <c r="C388" s="184"/>
      <c r="D388" s="184"/>
      <c r="E388" s="184"/>
      <c r="F388" s="184"/>
      <c r="G388" s="184"/>
      <c r="H388" s="184"/>
      <c r="I388" s="185">
        <v>37215</v>
      </c>
      <c r="J388" s="186" t="s">
        <v>355</v>
      </c>
      <c r="K388" s="187"/>
      <c r="L388" s="187"/>
      <c r="M388" s="187"/>
      <c r="N388" s="187"/>
      <c r="O388" s="187"/>
      <c r="P388" s="187"/>
      <c r="Q388" s="187"/>
      <c r="R388" s="187"/>
      <c r="S388" s="187"/>
      <c r="T388" s="187"/>
      <c r="U388" s="187"/>
      <c r="V388" s="188"/>
      <c r="W388" s="187"/>
      <c r="X388" s="187"/>
      <c r="Y388" s="187"/>
      <c r="Z388" s="187"/>
      <c r="AA388" s="187"/>
      <c r="AB388" s="187"/>
      <c r="AC388" s="187">
        <v>30000</v>
      </c>
      <c r="AD388" s="187">
        <v>30000</v>
      </c>
      <c r="AE388" s="187"/>
      <c r="AF388" s="187"/>
      <c r="AG388" s="189">
        <f t="shared" ref="AG388:AG392" si="623">SUM(AD388+AE388-AF388)</f>
        <v>30000</v>
      </c>
      <c r="AH388" s="187"/>
      <c r="AI388" s="187">
        <v>25000</v>
      </c>
      <c r="AJ388" s="26">
        <v>0</v>
      </c>
      <c r="AK388" s="187">
        <v>25000</v>
      </c>
      <c r="AL388" s="187"/>
      <c r="AM388" s="187"/>
      <c r="AN388" s="26">
        <f t="shared" si="549"/>
        <v>25000</v>
      </c>
      <c r="AO388" s="188">
        <f t="shared" si="575"/>
        <v>3318.0702103656513</v>
      </c>
      <c r="AP388" s="26">
        <v>30000</v>
      </c>
      <c r="AQ388" s="26"/>
      <c r="AR388" s="188">
        <f t="shared" si="576"/>
        <v>3981.6842524387812</v>
      </c>
      <c r="AS388" s="188"/>
      <c r="AT388" s="188"/>
      <c r="AU388" s="188"/>
      <c r="AV388" s="188"/>
      <c r="AW388" s="188">
        <f t="shared" si="606"/>
        <v>3981.6842524387812</v>
      </c>
      <c r="AX388" s="26"/>
      <c r="AY388" s="26"/>
      <c r="AZ388" s="26">
        <v>3981.63</v>
      </c>
      <c r="BA388" s="26"/>
      <c r="BB388" s="26"/>
      <c r="BC388" s="26"/>
      <c r="BD388" s="26">
        <f t="shared" si="581"/>
        <v>3981.63</v>
      </c>
      <c r="BE388" s="26">
        <f t="shared" si="583"/>
        <v>5.4252438781077217E-2</v>
      </c>
      <c r="BF388" s="26">
        <f t="shared" si="585"/>
        <v>-3981.63</v>
      </c>
      <c r="BG388" s="26"/>
      <c r="BH388" s="26">
        <v>5000</v>
      </c>
      <c r="BI388" s="26"/>
      <c r="BJ388" s="26"/>
      <c r="BK388" s="26"/>
      <c r="BL388" s="26">
        <v>5000</v>
      </c>
      <c r="BM388" s="26"/>
      <c r="BN388" s="190">
        <f t="shared" si="527"/>
        <v>10000</v>
      </c>
      <c r="BO388" s="55">
        <v>1500</v>
      </c>
      <c r="BP388" s="55"/>
      <c r="BQ388" s="55"/>
      <c r="BR388" s="55"/>
    </row>
    <row r="389" spans="1:70" x14ac:dyDescent="0.2">
      <c r="A389" s="161"/>
      <c r="B389" s="168"/>
      <c r="C389" s="81"/>
      <c r="D389" s="81"/>
      <c r="E389" s="81"/>
      <c r="F389" s="81"/>
      <c r="G389" s="81"/>
      <c r="H389" s="81"/>
      <c r="I389" s="91">
        <v>37216</v>
      </c>
      <c r="J389" s="92" t="s">
        <v>356</v>
      </c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83"/>
      <c r="W389" s="93"/>
      <c r="X389" s="93"/>
      <c r="Y389" s="93"/>
      <c r="Z389" s="93"/>
      <c r="AA389" s="93"/>
      <c r="AB389" s="93"/>
      <c r="AC389" s="93">
        <v>150000</v>
      </c>
      <c r="AD389" s="93">
        <v>125000</v>
      </c>
      <c r="AE389" s="93"/>
      <c r="AF389" s="93"/>
      <c r="AG389" s="96">
        <f t="shared" si="623"/>
        <v>125000</v>
      </c>
      <c r="AH389" s="93">
        <v>125000</v>
      </c>
      <c r="AI389" s="93">
        <v>250000</v>
      </c>
      <c r="AJ389" s="15">
        <v>0</v>
      </c>
      <c r="AK389" s="93">
        <v>250000</v>
      </c>
      <c r="AL389" s="93"/>
      <c r="AM389" s="93">
        <v>150000</v>
      </c>
      <c r="AN389" s="15">
        <f t="shared" si="549"/>
        <v>100000</v>
      </c>
      <c r="AO389" s="83">
        <f t="shared" si="575"/>
        <v>13272.280841462605</v>
      </c>
      <c r="AP389" s="15">
        <v>100000</v>
      </c>
      <c r="AQ389" s="15"/>
      <c r="AR389" s="83">
        <f t="shared" si="576"/>
        <v>13272.280841462605</v>
      </c>
      <c r="AS389" s="83">
        <v>6600</v>
      </c>
      <c r="AT389" s="83">
        <v>6600</v>
      </c>
      <c r="AU389" s="83"/>
      <c r="AV389" s="83"/>
      <c r="AW389" s="83">
        <f t="shared" si="606"/>
        <v>13272.280841462605</v>
      </c>
      <c r="AX389" s="15"/>
      <c r="AY389" s="15"/>
      <c r="AZ389" s="15">
        <v>13272.28</v>
      </c>
      <c r="BA389" s="15"/>
      <c r="BB389" s="15"/>
      <c r="BC389" s="15"/>
      <c r="BD389" s="15">
        <f t="shared" si="581"/>
        <v>13272.28</v>
      </c>
      <c r="BE389" s="15">
        <f t="shared" si="583"/>
        <v>8.4146260451234411E-4</v>
      </c>
      <c r="BF389" s="15">
        <f t="shared" si="585"/>
        <v>-13272.28</v>
      </c>
      <c r="BG389" s="15">
        <v>6600</v>
      </c>
      <c r="BH389" s="15">
        <v>10000</v>
      </c>
      <c r="BI389" s="15"/>
      <c r="BJ389" s="15"/>
      <c r="BK389" s="15"/>
      <c r="BL389" s="15">
        <v>10000</v>
      </c>
      <c r="BM389" s="15"/>
      <c r="BN389" s="133">
        <f t="shared" si="527"/>
        <v>20000</v>
      </c>
    </row>
    <row r="390" spans="1:70" x14ac:dyDescent="0.2">
      <c r="A390" s="161"/>
      <c r="B390" s="168"/>
      <c r="C390" s="81"/>
      <c r="D390" s="81"/>
      <c r="E390" s="81"/>
      <c r="F390" s="81"/>
      <c r="G390" s="81"/>
      <c r="H390" s="81"/>
      <c r="I390" s="91">
        <v>38</v>
      </c>
      <c r="J390" s="92" t="s">
        <v>18</v>
      </c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8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6"/>
      <c r="AH390" s="93"/>
      <c r="AI390" s="93"/>
      <c r="AJ390" s="15"/>
      <c r="AK390" s="93">
        <f>SUM(AK391)</f>
        <v>250000</v>
      </c>
      <c r="AL390" s="93">
        <f t="shared" ref="AL390:AP391" si="624">SUM(AL391)</f>
        <v>0</v>
      </c>
      <c r="AM390" s="93">
        <f t="shared" si="624"/>
        <v>0</v>
      </c>
      <c r="AN390" s="93">
        <f t="shared" si="624"/>
        <v>250000</v>
      </c>
      <c r="AO390" s="83">
        <f t="shared" si="575"/>
        <v>33180.702103656513</v>
      </c>
      <c r="AP390" s="93">
        <f t="shared" si="624"/>
        <v>100000</v>
      </c>
      <c r="AQ390" s="93"/>
      <c r="AR390" s="83">
        <f t="shared" si="576"/>
        <v>13272.280841462605</v>
      </c>
      <c r="AS390" s="83"/>
      <c r="AT390" s="83">
        <f t="shared" ref="AT390:AV391" si="625">SUM(AT391)</f>
        <v>9654.4500000000007</v>
      </c>
      <c r="AU390" s="83">
        <f t="shared" si="625"/>
        <v>0</v>
      </c>
      <c r="AV390" s="83">
        <f t="shared" si="625"/>
        <v>0</v>
      </c>
      <c r="AW390" s="83">
        <f t="shared" si="606"/>
        <v>13272.280841462605</v>
      </c>
      <c r="AX390" s="15"/>
      <c r="AY390" s="15"/>
      <c r="AZ390" s="15"/>
      <c r="BA390" s="15"/>
      <c r="BB390" s="15"/>
      <c r="BC390" s="15"/>
      <c r="BD390" s="15">
        <f t="shared" si="581"/>
        <v>0</v>
      </c>
      <c r="BE390" s="15">
        <f t="shared" si="583"/>
        <v>13272.280841462605</v>
      </c>
      <c r="BF390" s="15">
        <f t="shared" si="585"/>
        <v>0</v>
      </c>
      <c r="BG390" s="15">
        <f t="shared" ref="BG390:BN391" si="626">SUM(BG391)</f>
        <v>9654.4500000000007</v>
      </c>
      <c r="BH390" s="15">
        <f t="shared" si="626"/>
        <v>10000</v>
      </c>
      <c r="BI390" s="15">
        <f t="shared" si="626"/>
        <v>3680.04</v>
      </c>
      <c r="BJ390" s="15">
        <f t="shared" si="626"/>
        <v>0</v>
      </c>
      <c r="BK390" s="15">
        <f t="shared" si="626"/>
        <v>0</v>
      </c>
      <c r="BL390" s="15">
        <f t="shared" si="626"/>
        <v>10000</v>
      </c>
      <c r="BM390" s="15">
        <f t="shared" si="626"/>
        <v>0</v>
      </c>
      <c r="BN390" s="15">
        <f t="shared" si="626"/>
        <v>20000</v>
      </c>
    </row>
    <row r="391" spans="1:70" x14ac:dyDescent="0.2">
      <c r="A391" s="161"/>
      <c r="B391" s="168"/>
      <c r="C391" s="81"/>
      <c r="D391" s="81"/>
      <c r="E391" s="81"/>
      <c r="F391" s="81"/>
      <c r="G391" s="81"/>
      <c r="H391" s="81"/>
      <c r="I391" s="91">
        <v>386</v>
      </c>
      <c r="J391" s="92" t="s">
        <v>418</v>
      </c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8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6"/>
      <c r="AH391" s="93"/>
      <c r="AI391" s="93"/>
      <c r="AJ391" s="15"/>
      <c r="AK391" s="93">
        <f>SUM(AK392)</f>
        <v>250000</v>
      </c>
      <c r="AL391" s="93">
        <f t="shared" si="624"/>
        <v>0</v>
      </c>
      <c r="AM391" s="93">
        <f t="shared" si="624"/>
        <v>0</v>
      </c>
      <c r="AN391" s="93">
        <f t="shared" si="624"/>
        <v>250000</v>
      </c>
      <c r="AO391" s="83">
        <f t="shared" si="575"/>
        <v>33180.702103656513</v>
      </c>
      <c r="AP391" s="93">
        <f t="shared" si="624"/>
        <v>100000</v>
      </c>
      <c r="AQ391" s="93"/>
      <c r="AR391" s="83">
        <f t="shared" si="576"/>
        <v>13272.280841462605</v>
      </c>
      <c r="AS391" s="83"/>
      <c r="AT391" s="83">
        <f t="shared" si="625"/>
        <v>9654.4500000000007</v>
      </c>
      <c r="AU391" s="83">
        <f t="shared" si="625"/>
        <v>0</v>
      </c>
      <c r="AV391" s="83">
        <f t="shared" si="625"/>
        <v>0</v>
      </c>
      <c r="AW391" s="83">
        <f t="shared" si="606"/>
        <v>13272.280841462605</v>
      </c>
      <c r="AX391" s="15"/>
      <c r="AY391" s="15"/>
      <c r="AZ391" s="15"/>
      <c r="BA391" s="15"/>
      <c r="BB391" s="15"/>
      <c r="BC391" s="15"/>
      <c r="BD391" s="15">
        <f t="shared" si="581"/>
        <v>0</v>
      </c>
      <c r="BE391" s="15">
        <f t="shared" si="583"/>
        <v>13272.280841462605</v>
      </c>
      <c r="BF391" s="15">
        <f t="shared" si="585"/>
        <v>0</v>
      </c>
      <c r="BG391" s="15">
        <f t="shared" si="626"/>
        <v>9654.4500000000007</v>
      </c>
      <c r="BH391" s="15">
        <f t="shared" si="626"/>
        <v>10000</v>
      </c>
      <c r="BI391" s="15">
        <f t="shared" si="626"/>
        <v>3680.04</v>
      </c>
      <c r="BJ391" s="15">
        <f t="shared" si="626"/>
        <v>0</v>
      </c>
      <c r="BK391" s="15">
        <f t="shared" si="626"/>
        <v>0</v>
      </c>
      <c r="BL391" s="15">
        <f t="shared" si="626"/>
        <v>10000</v>
      </c>
      <c r="BM391" s="15">
        <f t="shared" si="626"/>
        <v>0</v>
      </c>
      <c r="BN391" s="15">
        <f t="shared" si="626"/>
        <v>20000</v>
      </c>
    </row>
    <row r="392" spans="1:70" x14ac:dyDescent="0.2">
      <c r="A392" s="161"/>
      <c r="B392" s="168"/>
      <c r="C392" s="81"/>
      <c r="D392" s="81"/>
      <c r="E392" s="81"/>
      <c r="F392" s="81"/>
      <c r="G392" s="81"/>
      <c r="H392" s="81"/>
      <c r="I392" s="91">
        <v>38632</v>
      </c>
      <c r="J392" s="92" t="s">
        <v>370</v>
      </c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83"/>
      <c r="W392" s="93"/>
      <c r="X392" s="93"/>
      <c r="Y392" s="93"/>
      <c r="Z392" s="93"/>
      <c r="AA392" s="93"/>
      <c r="AB392" s="93"/>
      <c r="AC392" s="93">
        <v>100000</v>
      </c>
      <c r="AD392" s="93">
        <v>100000</v>
      </c>
      <c r="AE392" s="93"/>
      <c r="AF392" s="93"/>
      <c r="AG392" s="96">
        <f t="shared" si="623"/>
        <v>100000</v>
      </c>
      <c r="AH392" s="93"/>
      <c r="AI392" s="93">
        <v>250000</v>
      </c>
      <c r="AJ392" s="15">
        <v>0</v>
      </c>
      <c r="AK392" s="93">
        <v>250000</v>
      </c>
      <c r="AL392" s="93"/>
      <c r="AM392" s="93"/>
      <c r="AN392" s="15">
        <f t="shared" si="549"/>
        <v>250000</v>
      </c>
      <c r="AO392" s="83">
        <f t="shared" si="575"/>
        <v>33180.702103656513</v>
      </c>
      <c r="AP392" s="15">
        <v>100000</v>
      </c>
      <c r="AQ392" s="15"/>
      <c r="AR392" s="83">
        <f t="shared" si="576"/>
        <v>13272.280841462605</v>
      </c>
      <c r="AS392" s="83">
        <v>9654.4500000000007</v>
      </c>
      <c r="AT392" s="83">
        <v>9654.4500000000007</v>
      </c>
      <c r="AU392" s="83"/>
      <c r="AV392" s="83"/>
      <c r="AW392" s="83">
        <f t="shared" si="606"/>
        <v>13272.280841462605</v>
      </c>
      <c r="AX392" s="15"/>
      <c r="AY392" s="15"/>
      <c r="AZ392" s="15">
        <v>13272.28</v>
      </c>
      <c r="BA392" s="15"/>
      <c r="BB392" s="15"/>
      <c r="BC392" s="15"/>
      <c r="BD392" s="15">
        <f t="shared" si="581"/>
        <v>13272.28</v>
      </c>
      <c r="BE392" s="15">
        <f t="shared" si="583"/>
        <v>8.4146260451234411E-4</v>
      </c>
      <c r="BF392" s="15">
        <f t="shared" si="585"/>
        <v>-13272.28</v>
      </c>
      <c r="BG392" s="15">
        <v>9654.4500000000007</v>
      </c>
      <c r="BH392" s="15">
        <v>10000</v>
      </c>
      <c r="BI392" s="15">
        <v>3680.04</v>
      </c>
      <c r="BJ392" s="15"/>
      <c r="BK392" s="15"/>
      <c r="BL392" s="15">
        <v>10000</v>
      </c>
      <c r="BM392" s="15"/>
      <c r="BN392" s="133">
        <f t="shared" ref="BN392:BN420" si="627">SUM(BH392+BL392-BM392)</f>
        <v>20000</v>
      </c>
      <c r="BO392" s="5">
        <v>3680.04</v>
      </c>
    </row>
    <row r="393" spans="1:70" x14ac:dyDescent="0.2">
      <c r="A393" s="162" t="s">
        <v>371</v>
      </c>
      <c r="B393" s="171"/>
      <c r="C393" s="97"/>
      <c r="D393" s="97"/>
      <c r="E393" s="97"/>
      <c r="F393" s="97"/>
      <c r="G393" s="97"/>
      <c r="H393" s="97"/>
      <c r="I393" s="86" t="s">
        <v>373</v>
      </c>
      <c r="J393" s="87" t="s">
        <v>261</v>
      </c>
      <c r="K393" s="88">
        <f>SUM(K394)</f>
        <v>0</v>
      </c>
      <c r="L393" s="88" t="e">
        <f>SUM(L394+#REF!)</f>
        <v>#REF!</v>
      </c>
      <c r="M393" s="88" t="e">
        <f>SUM(M394+#REF!)</f>
        <v>#REF!</v>
      </c>
      <c r="N393" s="88" t="e">
        <f>SUM(N394+#REF!)</f>
        <v>#REF!</v>
      </c>
      <c r="O393" s="88" t="e">
        <f>SUM(O394+#REF!)</f>
        <v>#REF!</v>
      </c>
      <c r="P393" s="88" t="e">
        <f>SUM(P394+#REF!)</f>
        <v>#REF!</v>
      </c>
      <c r="Q393" s="88">
        <f>SUM(Q394)</f>
        <v>317000</v>
      </c>
      <c r="R393" s="88" t="e">
        <f>SUM(R394+#REF!)</f>
        <v>#REF!</v>
      </c>
      <c r="S393" s="88" t="e">
        <f>SUM(S394+#REF!)</f>
        <v>#REF!</v>
      </c>
      <c r="T393" s="88" t="e">
        <f>SUM(T394+#REF!)</f>
        <v>#REF!</v>
      </c>
      <c r="U393" s="88" t="e">
        <f>SUM(U394+#REF!)</f>
        <v>#REF!</v>
      </c>
      <c r="V393" s="88" t="e">
        <f>SUM(V394+#REF!)</f>
        <v>#REF!</v>
      </c>
      <c r="W393" s="88" t="e">
        <f>SUM(W394+#REF!)</f>
        <v>#REF!</v>
      </c>
      <c r="X393" s="88" t="e">
        <f>SUM(X394+#REF!)</f>
        <v>#REF!</v>
      </c>
      <c r="Y393" s="88" t="e">
        <f>SUM(Y394+#REF!)</f>
        <v>#REF!</v>
      </c>
      <c r="Z393" s="88" t="e">
        <f>SUM(Z394+#REF!)</f>
        <v>#REF!</v>
      </c>
      <c r="AA393" s="88" t="e">
        <f>SUM(AA394+#REF!)</f>
        <v>#REF!</v>
      </c>
      <c r="AB393" s="88" t="e">
        <f>SUM(AB394+#REF!)</f>
        <v>#REF!</v>
      </c>
      <c r="AC393" s="88" t="e">
        <f>SUM(AC394+#REF!)</f>
        <v>#REF!</v>
      </c>
      <c r="AD393" s="88" t="e">
        <f>SUM(AD394+#REF!)</f>
        <v>#REF!</v>
      </c>
      <c r="AE393" s="88" t="e">
        <f>SUM(AE394+#REF!)</f>
        <v>#REF!</v>
      </c>
      <c r="AF393" s="88" t="e">
        <f>SUM(AF394+#REF!)</f>
        <v>#REF!</v>
      </c>
      <c r="AG393" s="88" t="e">
        <f>SUM(AG394+#REF!)</f>
        <v>#REF!</v>
      </c>
      <c r="AH393" s="88" t="e">
        <f>SUM(AH394+#REF!)</f>
        <v>#REF!</v>
      </c>
      <c r="AI393" s="88" t="e">
        <f>SUM(AI394+#REF!)</f>
        <v>#REF!</v>
      </c>
      <c r="AJ393" s="88" t="e">
        <f>SUM(AJ394+#REF!)</f>
        <v>#REF!</v>
      </c>
      <c r="AK393" s="88" t="e">
        <f>SUM(AK394+#REF!)</f>
        <v>#REF!</v>
      </c>
      <c r="AL393" s="88" t="e">
        <f>SUM(AL394+#REF!)</f>
        <v>#REF!</v>
      </c>
      <c r="AM393" s="88" t="e">
        <f>SUM(AM394+#REF!)</f>
        <v>#REF!</v>
      </c>
      <c r="AN393" s="88" t="e">
        <f>SUM(AN394+#REF!)</f>
        <v>#REF!</v>
      </c>
      <c r="AO393" s="83">
        <f>SUM(AO394)</f>
        <v>130068.35224633352</v>
      </c>
      <c r="AP393" s="88" t="e">
        <f>SUM(AP394+#REF!)</f>
        <v>#REF!</v>
      </c>
      <c r="AQ393" s="88" t="e">
        <f>SUM(AQ394+#REF!)</f>
        <v>#REF!</v>
      </c>
      <c r="AR393" s="83">
        <f>SUM(AR394)</f>
        <v>79633.685048775631</v>
      </c>
      <c r="AS393" s="83"/>
      <c r="AT393" s="83">
        <f>SUM(AT394)</f>
        <v>114242.3</v>
      </c>
      <c r="AU393" s="83">
        <f t="shared" ref="AU393:AV394" si="628">SUM(AU394)</f>
        <v>57250</v>
      </c>
      <c r="AV393" s="83">
        <f t="shared" si="628"/>
        <v>0</v>
      </c>
      <c r="AW393" s="83">
        <f t="shared" ref="AW393" si="629">SUM(AW394)</f>
        <v>136883.68504877563</v>
      </c>
      <c r="AX393" s="15"/>
      <c r="AY393" s="15"/>
      <c r="AZ393" s="15"/>
      <c r="BA393" s="15"/>
      <c r="BB393" s="15"/>
      <c r="BC393" s="15"/>
      <c r="BD393" s="15">
        <f t="shared" si="581"/>
        <v>0</v>
      </c>
      <c r="BE393" s="15">
        <f t="shared" si="583"/>
        <v>136883.68504877563</v>
      </c>
      <c r="BF393" s="15">
        <f t="shared" si="585"/>
        <v>0</v>
      </c>
      <c r="BG393" s="15">
        <f>SUM(BG394)</f>
        <v>113942.3</v>
      </c>
      <c r="BH393" s="15">
        <f>SUM(BH394)</f>
        <v>340000</v>
      </c>
      <c r="BI393" s="15">
        <f t="shared" ref="BI393:BN393" si="630">SUM(BI394)</f>
        <v>69414.649999999994</v>
      </c>
      <c r="BJ393" s="15">
        <f t="shared" si="630"/>
        <v>0</v>
      </c>
      <c r="BK393" s="15">
        <f t="shared" si="630"/>
        <v>0</v>
      </c>
      <c r="BL393" s="15">
        <f t="shared" si="630"/>
        <v>342500</v>
      </c>
      <c r="BM393" s="15">
        <f t="shared" si="630"/>
        <v>0</v>
      </c>
      <c r="BN393" s="15">
        <f t="shared" si="630"/>
        <v>682500</v>
      </c>
    </row>
    <row r="394" spans="1:70" x14ac:dyDescent="0.2">
      <c r="A394" s="160" t="s">
        <v>372</v>
      </c>
      <c r="B394" s="165"/>
      <c r="C394" s="81"/>
      <c r="D394" s="81"/>
      <c r="E394" s="81"/>
      <c r="F394" s="81"/>
      <c r="G394" s="81"/>
      <c r="H394" s="81"/>
      <c r="I394" s="91" t="s">
        <v>262</v>
      </c>
      <c r="J394" s="92" t="s">
        <v>28</v>
      </c>
      <c r="K394" s="93">
        <f>SUM(K395)</f>
        <v>0</v>
      </c>
      <c r="L394" s="93">
        <f>SUM(L395)</f>
        <v>0</v>
      </c>
      <c r="M394" s="93">
        <f>SUM(M395)</f>
        <v>0</v>
      </c>
      <c r="N394" s="93">
        <f>SUM(N395)</f>
        <v>0</v>
      </c>
      <c r="O394" s="93">
        <f>SUM(O395)</f>
        <v>0</v>
      </c>
      <c r="P394" s="93">
        <f>SUM(P395)</f>
        <v>0</v>
      </c>
      <c r="Q394" s="93">
        <v>317000</v>
      </c>
      <c r="R394" s="93" t="e">
        <f>SUM(R395)</f>
        <v>#REF!</v>
      </c>
      <c r="S394" s="93" t="e">
        <f t="shared" ref="S394:AK397" si="631">SUM(S395)</f>
        <v>#REF!</v>
      </c>
      <c r="T394" s="93" t="e">
        <f t="shared" si="631"/>
        <v>#REF!</v>
      </c>
      <c r="U394" s="93" t="e">
        <f t="shared" si="631"/>
        <v>#REF!</v>
      </c>
      <c r="V394" s="93" t="e">
        <f t="shared" si="631"/>
        <v>#REF!</v>
      </c>
      <c r="W394" s="93">
        <f t="shared" si="631"/>
        <v>0</v>
      </c>
      <c r="X394" s="93" t="e">
        <f t="shared" si="631"/>
        <v>#REF!</v>
      </c>
      <c r="Y394" s="93">
        <f t="shared" si="631"/>
        <v>1173441.6600000001</v>
      </c>
      <c r="Z394" s="93">
        <f t="shared" si="631"/>
        <v>1223141.6600000001</v>
      </c>
      <c r="AA394" s="93">
        <f t="shared" si="631"/>
        <v>324000</v>
      </c>
      <c r="AB394" s="93">
        <f t="shared" si="631"/>
        <v>815696.4</v>
      </c>
      <c r="AC394" s="93">
        <f t="shared" si="631"/>
        <v>648000</v>
      </c>
      <c r="AD394" s="93">
        <f t="shared" si="631"/>
        <v>961000</v>
      </c>
      <c r="AE394" s="93">
        <f t="shared" si="631"/>
        <v>0</v>
      </c>
      <c r="AF394" s="93">
        <f t="shared" si="631"/>
        <v>0</v>
      </c>
      <c r="AG394" s="93">
        <f t="shared" si="631"/>
        <v>961000</v>
      </c>
      <c r="AH394" s="93">
        <f t="shared" si="631"/>
        <v>554110.41</v>
      </c>
      <c r="AI394" s="93">
        <f t="shared" si="631"/>
        <v>1027800</v>
      </c>
      <c r="AJ394" s="93">
        <f t="shared" si="631"/>
        <v>593900.29</v>
      </c>
      <c r="AK394" s="93">
        <f t="shared" si="631"/>
        <v>980000</v>
      </c>
      <c r="AL394" s="93">
        <f t="shared" ref="AL394:AQ394" si="632">SUM(AL395)</f>
        <v>0</v>
      </c>
      <c r="AM394" s="93">
        <f t="shared" si="632"/>
        <v>0</v>
      </c>
      <c r="AN394" s="93">
        <f t="shared" si="632"/>
        <v>980000</v>
      </c>
      <c r="AO394" s="83">
        <f t="shared" si="575"/>
        <v>130068.35224633352</v>
      </c>
      <c r="AP394" s="93">
        <f t="shared" si="632"/>
        <v>600000</v>
      </c>
      <c r="AQ394" s="93">
        <f t="shared" si="632"/>
        <v>0</v>
      </c>
      <c r="AR394" s="83">
        <f t="shared" si="576"/>
        <v>79633.685048775631</v>
      </c>
      <c r="AS394" s="83"/>
      <c r="AT394" s="83">
        <f>SUM(AT395)</f>
        <v>114242.3</v>
      </c>
      <c r="AU394" s="83">
        <f t="shared" si="628"/>
        <v>57250</v>
      </c>
      <c r="AV394" s="83">
        <f t="shared" si="628"/>
        <v>0</v>
      </c>
      <c r="AW394" s="83">
        <f>SUM(AR394+AU394-AV394)</f>
        <v>136883.68504877563</v>
      </c>
      <c r="AX394" s="15"/>
      <c r="AY394" s="15"/>
      <c r="AZ394" s="15"/>
      <c r="BA394" s="15"/>
      <c r="BB394" s="15"/>
      <c r="BC394" s="15"/>
      <c r="BD394" s="15">
        <f t="shared" si="581"/>
        <v>0</v>
      </c>
      <c r="BE394" s="15">
        <f t="shared" si="583"/>
        <v>136883.68504877563</v>
      </c>
      <c r="BF394" s="15">
        <f t="shared" si="585"/>
        <v>0</v>
      </c>
      <c r="BG394" s="15">
        <f>SUM(BG397)</f>
        <v>113942.3</v>
      </c>
      <c r="BH394" s="15">
        <f>SUM(BH397)</f>
        <v>340000</v>
      </c>
      <c r="BI394" s="15">
        <f t="shared" ref="BI394:BN394" si="633">SUM(BI397)</f>
        <v>69414.649999999994</v>
      </c>
      <c r="BJ394" s="15">
        <f t="shared" si="633"/>
        <v>0</v>
      </c>
      <c r="BK394" s="15">
        <f t="shared" si="633"/>
        <v>0</v>
      </c>
      <c r="BL394" s="15">
        <f t="shared" si="633"/>
        <v>342500</v>
      </c>
      <c r="BM394" s="15">
        <f t="shared" si="633"/>
        <v>0</v>
      </c>
      <c r="BN394" s="15">
        <f t="shared" si="633"/>
        <v>682500</v>
      </c>
    </row>
    <row r="395" spans="1:70" x14ac:dyDescent="0.2">
      <c r="A395" s="160"/>
      <c r="B395" s="165"/>
      <c r="C395" s="81"/>
      <c r="D395" s="81"/>
      <c r="E395" s="90"/>
      <c r="F395" s="90"/>
      <c r="G395" s="90"/>
      <c r="H395" s="81"/>
      <c r="I395" s="91" t="s">
        <v>114</v>
      </c>
      <c r="J395" s="92"/>
      <c r="K395" s="81"/>
      <c r="L395" s="90"/>
      <c r="M395" s="90"/>
      <c r="N395" s="90"/>
      <c r="O395" s="81"/>
      <c r="P395" s="91" t="s">
        <v>114</v>
      </c>
      <c r="Q395" s="92"/>
      <c r="R395" s="88" t="e">
        <f>SUM(#REF!)</f>
        <v>#REF!</v>
      </c>
      <c r="S395" s="88" t="e">
        <f t="shared" ref="S395:AQ395" si="634">SUM(S397)</f>
        <v>#REF!</v>
      </c>
      <c r="T395" s="88" t="e">
        <f t="shared" si="634"/>
        <v>#REF!</v>
      </c>
      <c r="U395" s="88" t="e">
        <f t="shared" si="634"/>
        <v>#REF!</v>
      </c>
      <c r="V395" s="88" t="e">
        <f t="shared" si="634"/>
        <v>#REF!</v>
      </c>
      <c r="W395" s="88">
        <f t="shared" si="634"/>
        <v>0</v>
      </c>
      <c r="X395" s="88" t="e">
        <f t="shared" si="634"/>
        <v>#REF!</v>
      </c>
      <c r="Y395" s="88">
        <f t="shared" si="634"/>
        <v>1173441.6600000001</v>
      </c>
      <c r="Z395" s="88">
        <f t="shared" si="634"/>
        <v>1223141.6600000001</v>
      </c>
      <c r="AA395" s="88">
        <f t="shared" si="634"/>
        <v>324000</v>
      </c>
      <c r="AB395" s="88">
        <f t="shared" si="634"/>
        <v>815696.4</v>
      </c>
      <c r="AC395" s="88">
        <f t="shared" si="634"/>
        <v>648000</v>
      </c>
      <c r="AD395" s="88">
        <f t="shared" si="634"/>
        <v>961000</v>
      </c>
      <c r="AE395" s="88">
        <f t="shared" si="634"/>
        <v>0</v>
      </c>
      <c r="AF395" s="88">
        <f t="shared" si="634"/>
        <v>0</v>
      </c>
      <c r="AG395" s="88">
        <f t="shared" si="634"/>
        <v>961000</v>
      </c>
      <c r="AH395" s="88">
        <f t="shared" si="634"/>
        <v>554110.41</v>
      </c>
      <c r="AI395" s="88">
        <f t="shared" si="634"/>
        <v>1027800</v>
      </c>
      <c r="AJ395" s="88">
        <f t="shared" si="634"/>
        <v>593900.29</v>
      </c>
      <c r="AK395" s="88">
        <f t="shared" si="634"/>
        <v>980000</v>
      </c>
      <c r="AL395" s="88">
        <f t="shared" si="634"/>
        <v>0</v>
      </c>
      <c r="AM395" s="88">
        <f t="shared" si="634"/>
        <v>0</v>
      </c>
      <c r="AN395" s="88">
        <f t="shared" si="634"/>
        <v>980000</v>
      </c>
      <c r="AO395" s="83">
        <f t="shared" si="575"/>
        <v>130068.35224633352</v>
      </c>
      <c r="AP395" s="88">
        <f t="shared" si="634"/>
        <v>600000</v>
      </c>
      <c r="AQ395" s="88">
        <f t="shared" si="634"/>
        <v>0</v>
      </c>
      <c r="AR395" s="83">
        <f t="shared" si="576"/>
        <v>79633.685048775631</v>
      </c>
      <c r="AS395" s="83"/>
      <c r="AT395" s="83">
        <f t="shared" ref="AT395" si="635">SUM(AT397)</f>
        <v>114242.3</v>
      </c>
      <c r="AU395" s="83">
        <f t="shared" ref="AU395:AV395" si="636">SUM(AU397)</f>
        <v>57250</v>
      </c>
      <c r="AV395" s="83">
        <f t="shared" si="636"/>
        <v>0</v>
      </c>
      <c r="AW395" s="83">
        <f>SUM(AR395+AU395-AV395)</f>
        <v>136883.68504877563</v>
      </c>
      <c r="AX395" s="15"/>
      <c r="AY395" s="15"/>
      <c r="AZ395" s="15"/>
      <c r="BA395" s="15"/>
      <c r="BB395" s="15"/>
      <c r="BC395" s="15"/>
      <c r="BD395" s="15">
        <f t="shared" si="581"/>
        <v>0</v>
      </c>
      <c r="BE395" s="15">
        <f t="shared" si="583"/>
        <v>136883.68504877563</v>
      </c>
      <c r="BF395" s="15">
        <f t="shared" si="585"/>
        <v>0</v>
      </c>
      <c r="BG395" s="15"/>
      <c r="BH395" s="15">
        <f>SUM(BH397)</f>
        <v>340000</v>
      </c>
      <c r="BI395" s="15">
        <f t="shared" ref="BI395:BN395" si="637">SUM(BI397)</f>
        <v>69414.649999999994</v>
      </c>
      <c r="BJ395" s="15">
        <f t="shared" si="637"/>
        <v>0</v>
      </c>
      <c r="BK395" s="15">
        <f t="shared" si="637"/>
        <v>0</v>
      </c>
      <c r="BL395" s="15">
        <f t="shared" si="637"/>
        <v>342500</v>
      </c>
      <c r="BM395" s="15">
        <f t="shared" si="637"/>
        <v>0</v>
      </c>
      <c r="BN395" s="15">
        <f t="shared" si="637"/>
        <v>682500</v>
      </c>
    </row>
    <row r="396" spans="1:70" x14ac:dyDescent="0.2">
      <c r="A396" s="160"/>
      <c r="B396" s="168" t="s">
        <v>436</v>
      </c>
      <c r="C396" s="81"/>
      <c r="D396" s="90"/>
      <c r="E396" s="81"/>
      <c r="F396" s="81"/>
      <c r="G396" s="81"/>
      <c r="H396" s="81"/>
      <c r="I396" s="98" t="s">
        <v>442</v>
      </c>
      <c r="J396" s="92" t="s">
        <v>443</v>
      </c>
      <c r="K396" s="81"/>
      <c r="L396" s="90"/>
      <c r="M396" s="90"/>
      <c r="N396" s="90"/>
      <c r="O396" s="81"/>
      <c r="P396" s="91"/>
      <c r="Q396" s="92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  <c r="AC396" s="88"/>
      <c r="AD396" s="88"/>
      <c r="AE396" s="88"/>
      <c r="AF396" s="88"/>
      <c r="AG396" s="88"/>
      <c r="AH396" s="88"/>
      <c r="AI396" s="88"/>
      <c r="AJ396" s="88"/>
      <c r="AK396" s="88"/>
      <c r="AL396" s="88"/>
      <c r="AM396" s="88"/>
      <c r="AN396" s="88"/>
      <c r="AO396" s="83">
        <f t="shared" si="575"/>
        <v>0</v>
      </c>
      <c r="AP396" s="88">
        <v>600000</v>
      </c>
      <c r="AQ396" s="88"/>
      <c r="AR396" s="83">
        <f t="shared" si="576"/>
        <v>79633.685048775631</v>
      </c>
      <c r="AS396" s="83"/>
      <c r="AT396" s="83"/>
      <c r="AU396" s="83"/>
      <c r="AV396" s="83"/>
      <c r="AW396" s="83">
        <v>136883.69</v>
      </c>
      <c r="AX396" s="15"/>
      <c r="AY396" s="15"/>
      <c r="AZ396" s="15"/>
      <c r="BA396" s="15"/>
      <c r="BB396" s="15"/>
      <c r="BC396" s="15"/>
      <c r="BD396" s="15">
        <f t="shared" si="581"/>
        <v>0</v>
      </c>
      <c r="BE396" s="15">
        <f t="shared" si="583"/>
        <v>136883.69</v>
      </c>
      <c r="BF396" s="15">
        <f t="shared" si="585"/>
        <v>0</v>
      </c>
      <c r="BG396" s="15"/>
      <c r="BH396" s="15">
        <v>340000</v>
      </c>
      <c r="BI396" s="15">
        <f>SUM(BI395)</f>
        <v>69414.649999999994</v>
      </c>
      <c r="BJ396" s="15">
        <v>340000</v>
      </c>
      <c r="BK396" s="15">
        <v>340000</v>
      </c>
      <c r="BL396" s="15"/>
      <c r="BM396" s="15"/>
      <c r="BN396" s="133">
        <f t="shared" si="627"/>
        <v>340000</v>
      </c>
    </row>
    <row r="397" spans="1:70" x14ac:dyDescent="0.2">
      <c r="A397" s="163"/>
      <c r="B397" s="169"/>
      <c r="C397" s="94"/>
      <c r="D397" s="94"/>
      <c r="E397" s="95"/>
      <c r="F397" s="95"/>
      <c r="G397" s="95"/>
      <c r="H397" s="94"/>
      <c r="I397" s="82">
        <v>3</v>
      </c>
      <c r="J397" s="38" t="s">
        <v>8</v>
      </c>
      <c r="K397" s="94"/>
      <c r="L397" s="95"/>
      <c r="M397" s="95"/>
      <c r="N397" s="95"/>
      <c r="O397" s="94"/>
      <c r="P397" s="82">
        <v>3</v>
      </c>
      <c r="Q397" s="38" t="s">
        <v>8</v>
      </c>
      <c r="R397" s="88"/>
      <c r="S397" s="83" t="e">
        <f>SUM(S398)</f>
        <v>#REF!</v>
      </c>
      <c r="T397" s="83" t="e">
        <f t="shared" si="631"/>
        <v>#REF!</v>
      </c>
      <c r="U397" s="83" t="e">
        <f t="shared" si="631"/>
        <v>#REF!</v>
      </c>
      <c r="V397" s="83" t="e">
        <f t="shared" si="631"/>
        <v>#REF!</v>
      </c>
      <c r="W397" s="83">
        <f>SUM(W398)</f>
        <v>0</v>
      </c>
      <c r="X397" s="83" t="e">
        <f t="shared" ref="X397:AN397" si="638">SUM(X398+X406)</f>
        <v>#REF!</v>
      </c>
      <c r="Y397" s="83">
        <f t="shared" si="638"/>
        <v>1173441.6600000001</v>
      </c>
      <c r="Z397" s="83">
        <f t="shared" si="638"/>
        <v>1223141.6600000001</v>
      </c>
      <c r="AA397" s="83">
        <f t="shared" si="638"/>
        <v>324000</v>
      </c>
      <c r="AB397" s="83">
        <f t="shared" si="638"/>
        <v>815696.4</v>
      </c>
      <c r="AC397" s="83">
        <f t="shared" si="638"/>
        <v>648000</v>
      </c>
      <c r="AD397" s="83">
        <f t="shared" si="638"/>
        <v>961000</v>
      </c>
      <c r="AE397" s="83">
        <f t="shared" si="638"/>
        <v>0</v>
      </c>
      <c r="AF397" s="83">
        <f t="shared" si="638"/>
        <v>0</v>
      </c>
      <c r="AG397" s="83">
        <f t="shared" si="638"/>
        <v>961000</v>
      </c>
      <c r="AH397" s="83">
        <f t="shared" si="638"/>
        <v>554110.41</v>
      </c>
      <c r="AI397" s="83">
        <f t="shared" si="638"/>
        <v>1027800</v>
      </c>
      <c r="AJ397" s="83">
        <f t="shared" si="638"/>
        <v>593900.29</v>
      </c>
      <c r="AK397" s="83">
        <f t="shared" si="638"/>
        <v>980000</v>
      </c>
      <c r="AL397" s="83">
        <f t="shared" si="638"/>
        <v>0</v>
      </c>
      <c r="AM397" s="83">
        <f t="shared" si="638"/>
        <v>0</v>
      </c>
      <c r="AN397" s="83">
        <f t="shared" si="638"/>
        <v>980000</v>
      </c>
      <c r="AO397" s="83">
        <f t="shared" si="575"/>
        <v>130068.35224633352</v>
      </c>
      <c r="AP397" s="83">
        <f>SUM(AP398+AP406)</f>
        <v>600000</v>
      </c>
      <c r="AQ397" s="83">
        <f>SUM(AQ398+AQ406)</f>
        <v>0</v>
      </c>
      <c r="AR397" s="83">
        <f t="shared" si="576"/>
        <v>79633.685048775631</v>
      </c>
      <c r="AS397" s="83"/>
      <c r="AT397" s="83">
        <f>SUM(AT398+AT406)</f>
        <v>114242.3</v>
      </c>
      <c r="AU397" s="83">
        <f>SUM(AU398+AU406)</f>
        <v>57250</v>
      </c>
      <c r="AV397" s="83">
        <f>SUM(AV398+AV406)</f>
        <v>0</v>
      </c>
      <c r="AW397" s="83">
        <f>SUM(AR397+AU397-AV397)</f>
        <v>136883.68504877563</v>
      </c>
      <c r="AX397" s="15"/>
      <c r="AY397" s="15"/>
      <c r="AZ397" s="15"/>
      <c r="BA397" s="15"/>
      <c r="BB397" s="15"/>
      <c r="BC397" s="15"/>
      <c r="BD397" s="15">
        <f t="shared" si="581"/>
        <v>0</v>
      </c>
      <c r="BE397" s="15">
        <f t="shared" si="583"/>
        <v>136883.68504877563</v>
      </c>
      <c r="BF397" s="15">
        <f t="shared" si="585"/>
        <v>0</v>
      </c>
      <c r="BG397" s="15">
        <f t="shared" ref="BG397:BN397" si="639">SUM(BG398+BG406)</f>
        <v>113942.3</v>
      </c>
      <c r="BH397" s="15">
        <f t="shared" si="639"/>
        <v>340000</v>
      </c>
      <c r="BI397" s="15">
        <f t="shared" si="639"/>
        <v>69414.649999999994</v>
      </c>
      <c r="BJ397" s="15">
        <f t="shared" si="639"/>
        <v>0</v>
      </c>
      <c r="BK397" s="15">
        <f t="shared" si="639"/>
        <v>0</v>
      </c>
      <c r="BL397" s="15">
        <f t="shared" si="639"/>
        <v>342500</v>
      </c>
      <c r="BM397" s="15">
        <f t="shared" si="639"/>
        <v>0</v>
      </c>
      <c r="BN397" s="15">
        <f t="shared" si="639"/>
        <v>682500</v>
      </c>
    </row>
    <row r="398" spans="1:70" x14ac:dyDescent="0.2">
      <c r="A398" s="163"/>
      <c r="B398" s="169"/>
      <c r="C398" s="94"/>
      <c r="D398" s="94"/>
      <c r="E398" s="95"/>
      <c r="F398" s="95"/>
      <c r="G398" s="95"/>
      <c r="H398" s="94"/>
      <c r="I398" s="82">
        <v>31</v>
      </c>
      <c r="J398" s="38" t="s">
        <v>9</v>
      </c>
      <c r="K398" s="94"/>
      <c r="L398" s="95"/>
      <c r="M398" s="95"/>
      <c r="N398" s="95"/>
      <c r="O398" s="94"/>
      <c r="P398" s="82">
        <v>31</v>
      </c>
      <c r="Q398" s="38" t="s">
        <v>263</v>
      </c>
      <c r="R398" s="88"/>
      <c r="S398" s="83" t="e">
        <f>SUM(S399+S404)</f>
        <v>#REF!</v>
      </c>
      <c r="T398" s="83" t="e">
        <f>SUM(T399+T404)</f>
        <v>#REF!</v>
      </c>
      <c r="U398" s="83" t="e">
        <f>SUM(U399+U404)</f>
        <v>#REF!</v>
      </c>
      <c r="V398" s="83" t="e">
        <f>SUM(V399+V404)</f>
        <v>#REF!</v>
      </c>
      <c r="W398" s="83">
        <f>SUM(W399+W404)</f>
        <v>0</v>
      </c>
      <c r="X398" s="83" t="e">
        <f>SUM(X399+X404+#REF!)</f>
        <v>#REF!</v>
      </c>
      <c r="Y398" s="83">
        <f t="shared" ref="Y398:AH398" si="640">SUM(Y399+Y404)</f>
        <v>905441.66</v>
      </c>
      <c r="Z398" s="83">
        <f t="shared" si="640"/>
        <v>905441.66</v>
      </c>
      <c r="AA398" s="83">
        <f t="shared" si="640"/>
        <v>206500</v>
      </c>
      <c r="AB398" s="83">
        <f t="shared" si="640"/>
        <v>743375.5</v>
      </c>
      <c r="AC398" s="83">
        <f t="shared" si="640"/>
        <v>413000</v>
      </c>
      <c r="AD398" s="83">
        <f t="shared" si="640"/>
        <v>721000</v>
      </c>
      <c r="AE398" s="83">
        <f t="shared" si="640"/>
        <v>0</v>
      </c>
      <c r="AF398" s="83">
        <f t="shared" si="640"/>
        <v>0</v>
      </c>
      <c r="AG398" s="83">
        <f t="shared" si="640"/>
        <v>721000</v>
      </c>
      <c r="AH398" s="83">
        <f t="shared" si="640"/>
        <v>459991.9</v>
      </c>
      <c r="AI398" s="83">
        <f t="shared" ref="AI398:AN398" si="641">SUM(AI399+AI404+AI401)</f>
        <v>858000</v>
      </c>
      <c r="AJ398" s="83">
        <f t="shared" si="641"/>
        <v>562659.07000000007</v>
      </c>
      <c r="AK398" s="83">
        <f t="shared" si="641"/>
        <v>858000</v>
      </c>
      <c r="AL398" s="83">
        <f t="shared" si="641"/>
        <v>0</v>
      </c>
      <c r="AM398" s="83">
        <f t="shared" si="641"/>
        <v>0</v>
      </c>
      <c r="AN398" s="83">
        <f t="shared" si="641"/>
        <v>858000</v>
      </c>
      <c r="AO398" s="83">
        <f t="shared" si="575"/>
        <v>113876.16961974915</v>
      </c>
      <c r="AP398" s="83">
        <f>SUM(AP399+AP404+AP401)</f>
        <v>508000</v>
      </c>
      <c r="AQ398" s="83"/>
      <c r="AR398" s="83">
        <f t="shared" si="576"/>
        <v>67423.186674630037</v>
      </c>
      <c r="AS398" s="83"/>
      <c r="AT398" s="83">
        <f>SUM(AT399+AT404+AT401)</f>
        <v>107222.86</v>
      </c>
      <c r="AU398" s="83">
        <f>SUM(AU399+AU404+AU401)</f>
        <v>50000</v>
      </c>
      <c r="AV398" s="83">
        <f>SUM(AV399+AV404+AV401)</f>
        <v>0</v>
      </c>
      <c r="AW398" s="83">
        <f>SUM(AW399+AW404+AW401)</f>
        <v>117423.18667463004</v>
      </c>
      <c r="AX398" s="15"/>
      <c r="AY398" s="15"/>
      <c r="AZ398" s="15"/>
      <c r="BA398" s="15"/>
      <c r="BB398" s="15"/>
      <c r="BC398" s="15"/>
      <c r="BD398" s="15">
        <f t="shared" si="581"/>
        <v>0</v>
      </c>
      <c r="BE398" s="15">
        <f t="shared" si="583"/>
        <v>117423.18667463004</v>
      </c>
      <c r="BF398" s="15">
        <f t="shared" si="585"/>
        <v>0</v>
      </c>
      <c r="BG398" s="15">
        <f>SUM(BG399+BG404)</f>
        <v>107222.86</v>
      </c>
      <c r="BH398" s="15">
        <f>SUM(BH399+BH401+BH404)</f>
        <v>233000</v>
      </c>
      <c r="BI398" s="15">
        <f t="shared" ref="BI398:BN398" si="642">SUM(BI399+BI401+BI404)</f>
        <v>58225.4</v>
      </c>
      <c r="BJ398" s="15">
        <f t="shared" si="642"/>
        <v>0</v>
      </c>
      <c r="BK398" s="15">
        <f t="shared" si="642"/>
        <v>0</v>
      </c>
      <c r="BL398" s="15">
        <f t="shared" si="642"/>
        <v>235500</v>
      </c>
      <c r="BM398" s="15">
        <f t="shared" si="642"/>
        <v>0</v>
      </c>
      <c r="BN398" s="15">
        <f t="shared" si="642"/>
        <v>468500</v>
      </c>
    </row>
    <row r="399" spans="1:70" x14ac:dyDescent="0.2">
      <c r="A399" s="160"/>
      <c r="B399" s="165" t="s">
        <v>437</v>
      </c>
      <c r="C399" s="81"/>
      <c r="D399" s="81"/>
      <c r="E399" s="90"/>
      <c r="F399" s="90"/>
      <c r="G399" s="90"/>
      <c r="H399" s="81"/>
      <c r="I399" s="91">
        <v>311</v>
      </c>
      <c r="J399" s="92" t="s">
        <v>99</v>
      </c>
      <c r="K399" s="81"/>
      <c r="L399" s="90"/>
      <c r="M399" s="90"/>
      <c r="N399" s="90"/>
      <c r="O399" s="81"/>
      <c r="P399" s="91">
        <v>311</v>
      </c>
      <c r="Q399" s="92" t="s">
        <v>99</v>
      </c>
      <c r="R399" s="88"/>
      <c r="S399" s="93" t="e">
        <f>SUM(#REF!)</f>
        <v>#REF!</v>
      </c>
      <c r="T399" s="93" t="e">
        <f>SUM(#REF!)</f>
        <v>#REF!</v>
      </c>
      <c r="U399" s="93" t="e">
        <f>SUM(#REF!)</f>
        <v>#REF!</v>
      </c>
      <c r="V399" s="93" t="e">
        <f>SUM(#REF!)</f>
        <v>#REF!</v>
      </c>
      <c r="W399" s="93">
        <v>0</v>
      </c>
      <c r="X399" s="93">
        <v>670000</v>
      </c>
      <c r="Y399" s="93">
        <f>SUM(Y400)</f>
        <v>783080.3</v>
      </c>
      <c r="Z399" s="93">
        <f>SUM(Z400)</f>
        <v>783080.3</v>
      </c>
      <c r="AA399" s="93">
        <f>SUM(AA400)</f>
        <v>182500</v>
      </c>
      <c r="AB399" s="93">
        <f t="shared" ref="AB399" si="643">SUM(AB400)</f>
        <v>687632.27</v>
      </c>
      <c r="AC399" s="93">
        <f>SUM(AC400)</f>
        <v>365000</v>
      </c>
      <c r="AD399" s="93">
        <f>SUM(AD400)</f>
        <v>665000</v>
      </c>
      <c r="AE399" s="93">
        <f t="shared" ref="AE399:AI399" si="644">SUM(AE400)</f>
        <v>0</v>
      </c>
      <c r="AF399" s="93">
        <f t="shared" si="644"/>
        <v>0</v>
      </c>
      <c r="AG399" s="93">
        <f t="shared" si="644"/>
        <v>665000</v>
      </c>
      <c r="AH399" s="93">
        <f t="shared" si="644"/>
        <v>394588.01</v>
      </c>
      <c r="AI399" s="93">
        <f t="shared" si="644"/>
        <v>720000</v>
      </c>
      <c r="AJ399" s="93">
        <f>SUM(AJ400)</f>
        <v>482969.21</v>
      </c>
      <c r="AK399" s="93">
        <f>SUM(AK400)</f>
        <v>720000</v>
      </c>
      <c r="AL399" s="93">
        <f t="shared" ref="AL399:AP399" si="645">SUM(AL400)</f>
        <v>0</v>
      </c>
      <c r="AM399" s="93">
        <f t="shared" si="645"/>
        <v>0</v>
      </c>
      <c r="AN399" s="93">
        <f t="shared" si="645"/>
        <v>720000</v>
      </c>
      <c r="AO399" s="83">
        <f t="shared" si="575"/>
        <v>95560.422058530748</v>
      </c>
      <c r="AP399" s="93">
        <f t="shared" si="645"/>
        <v>450000</v>
      </c>
      <c r="AQ399" s="93"/>
      <c r="AR399" s="83">
        <f t="shared" si="576"/>
        <v>59725.263786581723</v>
      </c>
      <c r="AS399" s="83"/>
      <c r="AT399" s="83">
        <f>SUM(AT400)</f>
        <v>92036.85</v>
      </c>
      <c r="AU399" s="83">
        <f t="shared" ref="AU399:AV399" si="646">SUM(AU400)</f>
        <v>40000</v>
      </c>
      <c r="AV399" s="83">
        <f t="shared" si="646"/>
        <v>0</v>
      </c>
      <c r="AW399" s="83">
        <f t="shared" ref="AW399:AW405" si="647">SUM(AR399+AU399-AV399)</f>
        <v>99725.263786581723</v>
      </c>
      <c r="AX399" s="15"/>
      <c r="AY399" s="15"/>
      <c r="AZ399" s="15"/>
      <c r="BA399" s="15"/>
      <c r="BB399" s="15"/>
      <c r="BC399" s="15"/>
      <c r="BD399" s="15">
        <f t="shared" si="581"/>
        <v>0</v>
      </c>
      <c r="BE399" s="15">
        <f t="shared" si="583"/>
        <v>99725.263786581723</v>
      </c>
      <c r="BF399" s="15">
        <f t="shared" si="585"/>
        <v>0</v>
      </c>
      <c r="BG399" s="15">
        <f>SUM(BG400)</f>
        <v>92036.85</v>
      </c>
      <c r="BH399" s="15">
        <f>SUM(BH400)</f>
        <v>200000</v>
      </c>
      <c r="BI399" s="15">
        <f t="shared" ref="BI399:BN399" si="648">SUM(BI400)</f>
        <v>49463.87</v>
      </c>
      <c r="BJ399" s="15">
        <f t="shared" si="648"/>
        <v>0</v>
      </c>
      <c r="BK399" s="15">
        <f t="shared" si="648"/>
        <v>0</v>
      </c>
      <c r="BL399" s="15">
        <f t="shared" si="648"/>
        <v>200000</v>
      </c>
      <c r="BM399" s="15">
        <f t="shared" si="648"/>
        <v>0</v>
      </c>
      <c r="BN399" s="15">
        <f t="shared" si="648"/>
        <v>400000</v>
      </c>
    </row>
    <row r="400" spans="1:70" x14ac:dyDescent="0.2">
      <c r="A400" s="160"/>
      <c r="B400" s="165"/>
      <c r="C400" s="81"/>
      <c r="D400" s="81"/>
      <c r="E400" s="90"/>
      <c r="F400" s="90"/>
      <c r="G400" s="90"/>
      <c r="H400" s="81"/>
      <c r="I400" s="91">
        <v>31111</v>
      </c>
      <c r="J400" s="92" t="s">
        <v>296</v>
      </c>
      <c r="K400" s="81"/>
      <c r="L400" s="90"/>
      <c r="M400" s="90"/>
      <c r="N400" s="90"/>
      <c r="O400" s="81"/>
      <c r="P400" s="91"/>
      <c r="Q400" s="92"/>
      <c r="R400" s="88"/>
      <c r="S400" s="93"/>
      <c r="T400" s="93"/>
      <c r="U400" s="93"/>
      <c r="V400" s="93"/>
      <c r="W400" s="93"/>
      <c r="X400" s="93"/>
      <c r="Y400" s="93">
        <v>783080.3</v>
      </c>
      <c r="Z400" s="93">
        <v>783080.3</v>
      </c>
      <c r="AA400" s="93">
        <v>182500</v>
      </c>
      <c r="AB400" s="93">
        <v>687632.27</v>
      </c>
      <c r="AC400" s="93">
        <v>365000</v>
      </c>
      <c r="AD400" s="93">
        <v>665000</v>
      </c>
      <c r="AE400" s="93"/>
      <c r="AF400" s="93"/>
      <c r="AG400" s="96">
        <f>SUM(AD400+AE400-AF400)</f>
        <v>665000</v>
      </c>
      <c r="AH400" s="93">
        <v>394588.01</v>
      </c>
      <c r="AI400" s="93">
        <v>720000</v>
      </c>
      <c r="AJ400" s="15">
        <v>482969.21</v>
      </c>
      <c r="AK400" s="93">
        <v>720000</v>
      </c>
      <c r="AL400" s="93"/>
      <c r="AM400" s="93"/>
      <c r="AN400" s="15">
        <f t="shared" si="549"/>
        <v>720000</v>
      </c>
      <c r="AO400" s="83">
        <f t="shared" si="575"/>
        <v>95560.422058530748</v>
      </c>
      <c r="AP400" s="15">
        <v>450000</v>
      </c>
      <c r="AQ400" s="15"/>
      <c r="AR400" s="83">
        <f t="shared" si="576"/>
        <v>59725.263786581723</v>
      </c>
      <c r="AS400" s="83">
        <v>92036.85</v>
      </c>
      <c r="AT400" s="83">
        <v>92036.85</v>
      </c>
      <c r="AU400" s="83">
        <v>40000</v>
      </c>
      <c r="AV400" s="83"/>
      <c r="AW400" s="83">
        <f t="shared" si="647"/>
        <v>99725.263786581723</v>
      </c>
      <c r="AX400" s="15"/>
      <c r="AY400" s="15"/>
      <c r="AZ400" s="15">
        <v>99725.26</v>
      </c>
      <c r="BA400" s="15"/>
      <c r="BB400" s="15"/>
      <c r="BC400" s="15"/>
      <c r="BD400" s="15">
        <f t="shared" si="581"/>
        <v>99725.26</v>
      </c>
      <c r="BE400" s="15">
        <f t="shared" si="583"/>
        <v>3.7865817284910008E-3</v>
      </c>
      <c r="BF400" s="15">
        <f t="shared" si="585"/>
        <v>-99725.26</v>
      </c>
      <c r="BG400" s="15">
        <v>92036.85</v>
      </c>
      <c r="BH400" s="15">
        <v>200000</v>
      </c>
      <c r="BI400" s="15">
        <v>49463.87</v>
      </c>
      <c r="BJ400" s="15"/>
      <c r="BK400" s="15"/>
      <c r="BL400" s="15">
        <v>200000</v>
      </c>
      <c r="BM400" s="15"/>
      <c r="BN400" s="133">
        <f t="shared" si="627"/>
        <v>400000</v>
      </c>
      <c r="BO400" s="5">
        <v>140256.01999999999</v>
      </c>
    </row>
    <row r="401" spans="1:67" x14ac:dyDescent="0.2">
      <c r="A401" s="160"/>
      <c r="B401" s="165" t="s">
        <v>435</v>
      </c>
      <c r="C401" s="81"/>
      <c r="D401" s="81"/>
      <c r="E401" s="90"/>
      <c r="F401" s="90"/>
      <c r="G401" s="90"/>
      <c r="H401" s="81"/>
      <c r="I401" s="91">
        <v>312</v>
      </c>
      <c r="J401" s="92" t="s">
        <v>10</v>
      </c>
      <c r="K401" s="81"/>
      <c r="L401" s="90"/>
      <c r="M401" s="90"/>
      <c r="N401" s="90"/>
      <c r="O401" s="81"/>
      <c r="P401" s="91"/>
      <c r="Q401" s="92"/>
      <c r="R401" s="88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>
        <f t="shared" ref="AC401:AM401" si="649">SUM(AC402:AC402)</f>
        <v>0</v>
      </c>
      <c r="AD401" s="93">
        <f t="shared" si="649"/>
        <v>6000</v>
      </c>
      <c r="AE401" s="93">
        <f t="shared" si="649"/>
        <v>0</v>
      </c>
      <c r="AF401" s="93">
        <f t="shared" si="649"/>
        <v>0</v>
      </c>
      <c r="AG401" s="93">
        <f t="shared" si="649"/>
        <v>6000</v>
      </c>
      <c r="AH401" s="93">
        <f t="shared" si="649"/>
        <v>0</v>
      </c>
      <c r="AI401" s="93">
        <f t="shared" si="649"/>
        <v>18000</v>
      </c>
      <c r="AJ401" s="93">
        <f t="shared" si="649"/>
        <v>0</v>
      </c>
      <c r="AK401" s="93">
        <f t="shared" si="649"/>
        <v>18000</v>
      </c>
      <c r="AL401" s="93">
        <f t="shared" si="649"/>
        <v>0</v>
      </c>
      <c r="AM401" s="93">
        <f t="shared" si="649"/>
        <v>0</v>
      </c>
      <c r="AN401" s="93">
        <f>SUM(AN402:AN402)</f>
        <v>18000</v>
      </c>
      <c r="AO401" s="83">
        <f t="shared" si="575"/>
        <v>2389.0105514632687</v>
      </c>
      <c r="AP401" s="93">
        <f>SUM(AP402:AP402)</f>
        <v>1500</v>
      </c>
      <c r="AQ401" s="93"/>
      <c r="AR401" s="83">
        <f t="shared" si="576"/>
        <v>199.08421262193906</v>
      </c>
      <c r="AS401" s="83"/>
      <c r="AT401" s="83">
        <f t="shared" ref="AT401:AV401" si="650">SUM(AT402:AT402)</f>
        <v>0</v>
      </c>
      <c r="AU401" s="83">
        <f t="shared" si="650"/>
        <v>0</v>
      </c>
      <c r="AV401" s="83">
        <f t="shared" si="650"/>
        <v>0</v>
      </c>
      <c r="AW401" s="83">
        <f t="shared" si="647"/>
        <v>199.08421262193906</v>
      </c>
      <c r="AX401" s="15"/>
      <c r="AY401" s="15"/>
      <c r="AZ401" s="15"/>
      <c r="BA401" s="15"/>
      <c r="BB401" s="15"/>
      <c r="BC401" s="15"/>
      <c r="BD401" s="15">
        <f t="shared" si="581"/>
        <v>0</v>
      </c>
      <c r="BE401" s="15">
        <f t="shared" si="583"/>
        <v>199.08421262193906</v>
      </c>
      <c r="BF401" s="15">
        <f t="shared" si="585"/>
        <v>0</v>
      </c>
      <c r="BG401" s="15"/>
      <c r="BH401" s="15">
        <f>SUM(BH402:BH403)</f>
        <v>0</v>
      </c>
      <c r="BI401" s="15">
        <f t="shared" ref="BI401:BN401" si="651">SUM(BI402:BI403)</f>
        <v>600</v>
      </c>
      <c r="BJ401" s="15">
        <f t="shared" si="651"/>
        <v>0</v>
      </c>
      <c r="BK401" s="15">
        <f t="shared" si="651"/>
        <v>0</v>
      </c>
      <c r="BL401" s="15">
        <f t="shared" si="651"/>
        <v>2500</v>
      </c>
      <c r="BM401" s="15">
        <f t="shared" si="651"/>
        <v>0</v>
      </c>
      <c r="BN401" s="15">
        <f t="shared" si="651"/>
        <v>2500</v>
      </c>
      <c r="BO401" s="5">
        <v>600</v>
      </c>
    </row>
    <row r="402" spans="1:67" x14ac:dyDescent="0.2">
      <c r="A402" s="160"/>
      <c r="B402" s="165"/>
      <c r="C402" s="81"/>
      <c r="D402" s="81"/>
      <c r="E402" s="90"/>
      <c r="F402" s="90"/>
      <c r="G402" s="90"/>
      <c r="H402" s="81"/>
      <c r="I402" s="91">
        <v>31216</v>
      </c>
      <c r="J402" s="92" t="s">
        <v>358</v>
      </c>
      <c r="K402" s="81"/>
      <c r="L402" s="90"/>
      <c r="M402" s="90"/>
      <c r="N402" s="90"/>
      <c r="O402" s="81"/>
      <c r="P402" s="91"/>
      <c r="Q402" s="92"/>
      <c r="R402" s="88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>
        <v>6000</v>
      </c>
      <c r="AE402" s="93"/>
      <c r="AF402" s="93"/>
      <c r="AG402" s="96">
        <f>SUM(AD402+AE402-AF402)</f>
        <v>6000</v>
      </c>
      <c r="AH402" s="93"/>
      <c r="AI402" s="93">
        <v>18000</v>
      </c>
      <c r="AJ402" s="15">
        <v>0</v>
      </c>
      <c r="AK402" s="93">
        <v>18000</v>
      </c>
      <c r="AL402" s="93"/>
      <c r="AM402" s="93"/>
      <c r="AN402" s="15">
        <f t="shared" si="549"/>
        <v>18000</v>
      </c>
      <c r="AO402" s="83">
        <f t="shared" si="575"/>
        <v>2389.0105514632687</v>
      </c>
      <c r="AP402" s="15">
        <v>1500</v>
      </c>
      <c r="AQ402" s="15"/>
      <c r="AR402" s="83">
        <f t="shared" si="576"/>
        <v>199.08421262193906</v>
      </c>
      <c r="AS402" s="83"/>
      <c r="AT402" s="83"/>
      <c r="AU402" s="83"/>
      <c r="AV402" s="83"/>
      <c r="AW402" s="83">
        <f t="shared" si="647"/>
        <v>199.08421262193906</v>
      </c>
      <c r="AX402" s="15"/>
      <c r="AY402" s="15"/>
      <c r="AZ402" s="15">
        <v>199.08</v>
      </c>
      <c r="BA402" s="15"/>
      <c r="BB402" s="15"/>
      <c r="BC402" s="15"/>
      <c r="BD402" s="15">
        <f t="shared" si="581"/>
        <v>199.08</v>
      </c>
      <c r="BE402" s="15">
        <f t="shared" si="583"/>
        <v>4.2126219390468123E-3</v>
      </c>
      <c r="BF402" s="15">
        <f t="shared" si="585"/>
        <v>-199.08</v>
      </c>
      <c r="BG402" s="15"/>
      <c r="BH402" s="15"/>
      <c r="BI402" s="15">
        <v>600</v>
      </c>
      <c r="BJ402" s="15"/>
      <c r="BK402" s="15"/>
      <c r="BL402" s="15">
        <v>600</v>
      </c>
      <c r="BM402" s="15"/>
      <c r="BN402" s="133">
        <f t="shared" si="627"/>
        <v>600</v>
      </c>
    </row>
    <row r="403" spans="1:67" x14ac:dyDescent="0.2">
      <c r="A403" s="160"/>
      <c r="B403" s="165"/>
      <c r="C403" s="81"/>
      <c r="D403" s="81"/>
      <c r="E403" s="90"/>
      <c r="F403" s="90"/>
      <c r="G403" s="90"/>
      <c r="H403" s="81"/>
      <c r="I403" s="91">
        <v>31219</v>
      </c>
      <c r="J403" s="92" t="s">
        <v>516</v>
      </c>
      <c r="K403" s="81"/>
      <c r="L403" s="90"/>
      <c r="M403" s="90"/>
      <c r="N403" s="90"/>
      <c r="O403" s="81"/>
      <c r="P403" s="91"/>
      <c r="Q403" s="92"/>
      <c r="R403" s="88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6"/>
      <c r="AH403" s="93"/>
      <c r="AI403" s="93"/>
      <c r="AJ403" s="15"/>
      <c r="AK403" s="93"/>
      <c r="AL403" s="93"/>
      <c r="AM403" s="93"/>
      <c r="AN403" s="15"/>
      <c r="AO403" s="83"/>
      <c r="AP403" s="15"/>
      <c r="AQ403" s="15"/>
      <c r="AR403" s="83"/>
      <c r="AS403" s="83"/>
      <c r="AT403" s="83"/>
      <c r="AU403" s="83"/>
      <c r="AV403" s="83"/>
      <c r="AW403" s="83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>
        <v>1900</v>
      </c>
      <c r="BM403" s="15"/>
      <c r="BN403" s="133">
        <f t="shared" si="627"/>
        <v>1900</v>
      </c>
    </row>
    <row r="404" spans="1:67" x14ac:dyDescent="0.2">
      <c r="A404" s="160"/>
      <c r="B404" s="165" t="s">
        <v>437</v>
      </c>
      <c r="C404" s="81"/>
      <c r="D404" s="81"/>
      <c r="E404" s="90"/>
      <c r="F404" s="90"/>
      <c r="G404" s="90"/>
      <c r="H404" s="81"/>
      <c r="I404" s="91">
        <v>313</v>
      </c>
      <c r="J404" s="92" t="s">
        <v>100</v>
      </c>
      <c r="K404" s="81"/>
      <c r="L404" s="90"/>
      <c r="M404" s="90"/>
      <c r="N404" s="90"/>
      <c r="O404" s="81"/>
      <c r="P404" s="91">
        <v>313</v>
      </c>
      <c r="Q404" s="92" t="s">
        <v>100</v>
      </c>
      <c r="R404" s="88"/>
      <c r="S404" s="93">
        <f t="shared" ref="S404:AP404" si="652">SUM(S405:S405)</f>
        <v>0</v>
      </c>
      <c r="T404" s="93">
        <f t="shared" si="652"/>
        <v>97602.36</v>
      </c>
      <c r="U404" s="93">
        <f t="shared" si="652"/>
        <v>97602.36</v>
      </c>
      <c r="V404" s="93">
        <f t="shared" si="652"/>
        <v>0</v>
      </c>
      <c r="W404" s="93">
        <f t="shared" si="652"/>
        <v>0</v>
      </c>
      <c r="X404" s="93">
        <f t="shared" si="652"/>
        <v>101000</v>
      </c>
      <c r="Y404" s="93">
        <f t="shared" si="652"/>
        <v>122361.36</v>
      </c>
      <c r="Z404" s="93">
        <f t="shared" si="652"/>
        <v>122361.36</v>
      </c>
      <c r="AA404" s="93">
        <f t="shared" si="652"/>
        <v>24000</v>
      </c>
      <c r="AB404" s="93">
        <f t="shared" si="652"/>
        <v>55743.23</v>
      </c>
      <c r="AC404" s="93">
        <f t="shared" si="652"/>
        <v>48000</v>
      </c>
      <c r="AD404" s="93">
        <f t="shared" si="652"/>
        <v>56000</v>
      </c>
      <c r="AE404" s="93">
        <f t="shared" si="652"/>
        <v>0</v>
      </c>
      <c r="AF404" s="93">
        <f t="shared" si="652"/>
        <v>0</v>
      </c>
      <c r="AG404" s="93">
        <f t="shared" si="652"/>
        <v>56000</v>
      </c>
      <c r="AH404" s="93">
        <f t="shared" si="652"/>
        <v>65403.89</v>
      </c>
      <c r="AI404" s="93">
        <f t="shared" si="652"/>
        <v>120000</v>
      </c>
      <c r="AJ404" s="93">
        <f t="shared" si="652"/>
        <v>79689.86</v>
      </c>
      <c r="AK404" s="93">
        <f t="shared" si="652"/>
        <v>120000</v>
      </c>
      <c r="AL404" s="93">
        <f t="shared" si="652"/>
        <v>0</v>
      </c>
      <c r="AM404" s="93">
        <f t="shared" si="652"/>
        <v>0</v>
      </c>
      <c r="AN404" s="93">
        <f t="shared" si="652"/>
        <v>120000</v>
      </c>
      <c r="AO404" s="83">
        <f t="shared" si="575"/>
        <v>15926.737009755125</v>
      </c>
      <c r="AP404" s="93">
        <f t="shared" si="652"/>
        <v>56500</v>
      </c>
      <c r="AQ404" s="93"/>
      <c r="AR404" s="83">
        <f t="shared" si="576"/>
        <v>7498.838675426372</v>
      </c>
      <c r="AS404" s="83"/>
      <c r="AT404" s="83">
        <f t="shared" ref="AT404:AV404" si="653">SUM(AT405:AT405)</f>
        <v>15186.01</v>
      </c>
      <c r="AU404" s="83">
        <f t="shared" si="653"/>
        <v>10000</v>
      </c>
      <c r="AV404" s="83">
        <f t="shared" si="653"/>
        <v>0</v>
      </c>
      <c r="AW404" s="83">
        <f t="shared" si="647"/>
        <v>17498.83867542637</v>
      </c>
      <c r="AX404" s="15"/>
      <c r="AY404" s="15"/>
      <c r="AZ404" s="15"/>
      <c r="BA404" s="15"/>
      <c r="BB404" s="15"/>
      <c r="BC404" s="15"/>
      <c r="BD404" s="15">
        <f t="shared" si="581"/>
        <v>0</v>
      </c>
      <c r="BE404" s="15">
        <f t="shared" si="583"/>
        <v>17498.83867542637</v>
      </c>
      <c r="BF404" s="15">
        <f t="shared" si="585"/>
        <v>0</v>
      </c>
      <c r="BG404" s="15">
        <f>SUM(BG405)</f>
        <v>15186.01</v>
      </c>
      <c r="BH404" s="15">
        <f>SUM(BH405)</f>
        <v>33000</v>
      </c>
      <c r="BI404" s="15">
        <f t="shared" ref="BI404:BN404" si="654">SUM(BI405)</f>
        <v>8161.53</v>
      </c>
      <c r="BJ404" s="15">
        <f t="shared" si="654"/>
        <v>0</v>
      </c>
      <c r="BK404" s="15">
        <f t="shared" si="654"/>
        <v>0</v>
      </c>
      <c r="BL404" s="15">
        <f t="shared" si="654"/>
        <v>33000</v>
      </c>
      <c r="BM404" s="15">
        <f t="shared" si="654"/>
        <v>0</v>
      </c>
      <c r="BN404" s="15">
        <f t="shared" si="654"/>
        <v>66000</v>
      </c>
    </row>
    <row r="405" spans="1:67" x14ac:dyDescent="0.2">
      <c r="A405" s="160"/>
      <c r="B405" s="165"/>
      <c r="C405" s="81"/>
      <c r="D405" s="81"/>
      <c r="E405" s="90"/>
      <c r="F405" s="90"/>
      <c r="G405" s="90"/>
      <c r="H405" s="81"/>
      <c r="I405" s="91">
        <v>31321</v>
      </c>
      <c r="J405" s="92" t="s">
        <v>11</v>
      </c>
      <c r="K405" s="81"/>
      <c r="L405" s="90"/>
      <c r="M405" s="90"/>
      <c r="N405" s="90"/>
      <c r="O405" s="81"/>
      <c r="P405" s="91">
        <v>3132</v>
      </c>
      <c r="Q405" s="92" t="s">
        <v>11</v>
      </c>
      <c r="R405" s="88"/>
      <c r="S405" s="93">
        <v>0</v>
      </c>
      <c r="T405" s="93">
        <v>97602.36</v>
      </c>
      <c r="U405" s="93">
        <v>97602.36</v>
      </c>
      <c r="V405" s="93"/>
      <c r="W405" s="93">
        <v>0</v>
      </c>
      <c r="X405" s="93">
        <v>101000</v>
      </c>
      <c r="Y405" s="93">
        <v>122361.36</v>
      </c>
      <c r="Z405" s="93">
        <v>122361.36</v>
      </c>
      <c r="AA405" s="93">
        <v>24000</v>
      </c>
      <c r="AB405" s="93">
        <v>55743.23</v>
      </c>
      <c r="AC405" s="93">
        <v>48000</v>
      </c>
      <c r="AD405" s="93">
        <v>56000</v>
      </c>
      <c r="AE405" s="93"/>
      <c r="AF405" s="93"/>
      <c r="AG405" s="96">
        <f>SUM(AD405+AE405-AF405)</f>
        <v>56000</v>
      </c>
      <c r="AH405" s="93">
        <v>65403.89</v>
      </c>
      <c r="AI405" s="93">
        <v>120000</v>
      </c>
      <c r="AJ405" s="15">
        <v>79689.86</v>
      </c>
      <c r="AK405" s="93">
        <v>120000</v>
      </c>
      <c r="AL405" s="93"/>
      <c r="AM405" s="93"/>
      <c r="AN405" s="15">
        <f t="shared" si="549"/>
        <v>120000</v>
      </c>
      <c r="AO405" s="83">
        <f t="shared" si="575"/>
        <v>15926.737009755125</v>
      </c>
      <c r="AP405" s="15">
        <v>56500</v>
      </c>
      <c r="AQ405" s="15"/>
      <c r="AR405" s="83">
        <f t="shared" si="576"/>
        <v>7498.838675426372</v>
      </c>
      <c r="AS405" s="83">
        <v>15186.01</v>
      </c>
      <c r="AT405" s="83">
        <v>15186.01</v>
      </c>
      <c r="AU405" s="83">
        <v>10000</v>
      </c>
      <c r="AV405" s="83"/>
      <c r="AW405" s="83">
        <f t="shared" si="647"/>
        <v>17498.83867542637</v>
      </c>
      <c r="AX405" s="15"/>
      <c r="AY405" s="15"/>
      <c r="AZ405" s="15">
        <v>17498.84</v>
      </c>
      <c r="BA405" s="15"/>
      <c r="BB405" s="15"/>
      <c r="BC405" s="15"/>
      <c r="BD405" s="15">
        <f t="shared" si="581"/>
        <v>17498.84</v>
      </c>
      <c r="BE405" s="15">
        <f t="shared" si="583"/>
        <v>-1.3245736299722921E-3</v>
      </c>
      <c r="BF405" s="15">
        <f t="shared" si="585"/>
        <v>-17498.84</v>
      </c>
      <c r="BG405" s="15">
        <v>15186.01</v>
      </c>
      <c r="BH405" s="15">
        <v>33000</v>
      </c>
      <c r="BI405" s="15">
        <v>8161.53</v>
      </c>
      <c r="BJ405" s="15"/>
      <c r="BK405" s="15"/>
      <c r="BL405" s="15">
        <v>33000</v>
      </c>
      <c r="BM405" s="15"/>
      <c r="BN405" s="133">
        <f t="shared" si="627"/>
        <v>66000</v>
      </c>
      <c r="BO405" s="5">
        <v>23142.23</v>
      </c>
    </row>
    <row r="406" spans="1:67" x14ac:dyDescent="0.2">
      <c r="A406" s="162"/>
      <c r="B406" s="169" t="s">
        <v>437</v>
      </c>
      <c r="C406" s="94"/>
      <c r="D406" s="94"/>
      <c r="E406" s="95"/>
      <c r="F406" s="95"/>
      <c r="G406" s="95"/>
      <c r="H406" s="94"/>
      <c r="I406" s="82">
        <v>32</v>
      </c>
      <c r="J406" s="38" t="s">
        <v>12</v>
      </c>
      <c r="K406" s="83">
        <f t="shared" ref="K406:Q406" si="655">SUM(K407+K413+K425+K450)</f>
        <v>10000</v>
      </c>
      <c r="L406" s="83">
        <f t="shared" si="655"/>
        <v>35000</v>
      </c>
      <c r="M406" s="83">
        <f t="shared" si="655"/>
        <v>25000</v>
      </c>
      <c r="N406" s="83">
        <f t="shared" si="655"/>
        <v>0</v>
      </c>
      <c r="O406" s="83">
        <f t="shared" si="655"/>
        <v>0</v>
      </c>
      <c r="P406" s="83">
        <f t="shared" si="655"/>
        <v>42000</v>
      </c>
      <c r="Q406" s="83">
        <f t="shared" si="655"/>
        <v>36000</v>
      </c>
      <c r="R406" s="83">
        <v>815000</v>
      </c>
      <c r="S406" s="83" t="e">
        <f>SUM(S407+S412+S415)</f>
        <v>#REF!</v>
      </c>
      <c r="T406" s="83" t="e">
        <f>SUM(T407+T412+T415)</f>
        <v>#REF!</v>
      </c>
      <c r="U406" s="83">
        <f>SUM(U407+U412+U415)</f>
        <v>525680</v>
      </c>
      <c r="V406" s="83">
        <f>SUM(V407+V412+V415)</f>
        <v>0</v>
      </c>
      <c r="W406" s="83" t="e">
        <f>SUM(W407+W412+W415)</f>
        <v>#REF!</v>
      </c>
      <c r="X406" s="83">
        <f>SUM(X407+X412+X415+X418)</f>
        <v>105000</v>
      </c>
      <c r="Y406" s="83">
        <f>SUM(Y407+Y412+Y415+Y418)</f>
        <v>268000</v>
      </c>
      <c r="Z406" s="83">
        <f>SUM(Z407+Z412+Z415+Z418)</f>
        <v>317700</v>
      </c>
      <c r="AA406" s="83">
        <f t="shared" ref="AA406:AP406" si="656">AA407+AA412+AA415+AA418</f>
        <v>117500</v>
      </c>
      <c r="AB406" s="83">
        <f t="shared" si="656"/>
        <v>72320.899999999994</v>
      </c>
      <c r="AC406" s="83">
        <f t="shared" si="656"/>
        <v>235000</v>
      </c>
      <c r="AD406" s="83">
        <f t="shared" si="656"/>
        <v>240000</v>
      </c>
      <c r="AE406" s="83">
        <f t="shared" si="656"/>
        <v>0</v>
      </c>
      <c r="AF406" s="83">
        <f t="shared" si="656"/>
        <v>0</v>
      </c>
      <c r="AG406" s="83">
        <f t="shared" si="656"/>
        <v>240000</v>
      </c>
      <c r="AH406" s="83">
        <f t="shared" si="656"/>
        <v>94118.510000000009</v>
      </c>
      <c r="AI406" s="83">
        <f t="shared" si="656"/>
        <v>169800</v>
      </c>
      <c r="AJ406" s="83">
        <f t="shared" si="656"/>
        <v>31241.22</v>
      </c>
      <c r="AK406" s="83">
        <f t="shared" si="656"/>
        <v>122000</v>
      </c>
      <c r="AL406" s="83">
        <f t="shared" si="656"/>
        <v>0</v>
      </c>
      <c r="AM406" s="83">
        <f t="shared" si="656"/>
        <v>0</v>
      </c>
      <c r="AN406" s="83">
        <f t="shared" si="656"/>
        <v>122000</v>
      </c>
      <c r="AO406" s="83">
        <f t="shared" si="575"/>
        <v>16192.182626584377</v>
      </c>
      <c r="AP406" s="83">
        <f t="shared" si="656"/>
        <v>92000</v>
      </c>
      <c r="AQ406" s="83"/>
      <c r="AR406" s="83">
        <f>SUM(AR418)</f>
        <v>12210.51</v>
      </c>
      <c r="AS406" s="83"/>
      <c r="AT406" s="83">
        <f t="shared" ref="AT406" si="657">AT407+AT412+AT415+AT418</f>
        <v>7019.44</v>
      </c>
      <c r="AU406" s="83">
        <f t="shared" ref="AU406:AW406" si="658">AU407+AU412+AU415+AU418</f>
        <v>7250</v>
      </c>
      <c r="AV406" s="83">
        <f t="shared" si="658"/>
        <v>0</v>
      </c>
      <c r="AW406" s="83">
        <f t="shared" si="658"/>
        <v>19460.510000000002</v>
      </c>
      <c r="AX406" s="15"/>
      <c r="AY406" s="15"/>
      <c r="AZ406" s="15"/>
      <c r="BA406" s="15"/>
      <c r="BB406" s="15"/>
      <c r="BC406" s="15"/>
      <c r="BD406" s="15">
        <f t="shared" si="581"/>
        <v>0</v>
      </c>
      <c r="BE406" s="15">
        <f t="shared" si="583"/>
        <v>19460.510000000002</v>
      </c>
      <c r="BF406" s="15">
        <f t="shared" si="585"/>
        <v>0</v>
      </c>
      <c r="BG406" s="15">
        <f>SUM(BG407+BG412+BG415+BG418)</f>
        <v>6719.44</v>
      </c>
      <c r="BH406" s="15">
        <f>SUM(BH407+BH412+BH415+BH418)</f>
        <v>107000</v>
      </c>
      <c r="BI406" s="15">
        <f t="shared" ref="BI406:BN406" si="659">SUM(BI407+BI412+BI415+BI418)</f>
        <v>11189.25</v>
      </c>
      <c r="BJ406" s="15">
        <f t="shared" si="659"/>
        <v>0</v>
      </c>
      <c r="BK406" s="15">
        <f t="shared" si="659"/>
        <v>0</v>
      </c>
      <c r="BL406" s="15">
        <f t="shared" si="659"/>
        <v>107000</v>
      </c>
      <c r="BM406" s="15">
        <f t="shared" si="659"/>
        <v>0</v>
      </c>
      <c r="BN406" s="15">
        <f t="shared" si="659"/>
        <v>214000</v>
      </c>
    </row>
    <row r="407" spans="1:67" x14ac:dyDescent="0.2">
      <c r="A407" s="161"/>
      <c r="B407" s="165"/>
      <c r="C407" s="81"/>
      <c r="D407" s="81"/>
      <c r="E407" s="90"/>
      <c r="F407" s="90"/>
      <c r="G407" s="90"/>
      <c r="H407" s="81"/>
      <c r="I407" s="91">
        <v>321</v>
      </c>
      <c r="J407" s="92" t="s">
        <v>124</v>
      </c>
      <c r="K407" s="93">
        <f>SUM(K409:K410)</f>
        <v>5000</v>
      </c>
      <c r="L407" s="93">
        <f t="shared" ref="L407:Q407" si="660">SUM(L409:L412)</f>
        <v>25000</v>
      </c>
      <c r="M407" s="93">
        <f t="shared" si="660"/>
        <v>15000</v>
      </c>
      <c r="N407" s="93">
        <f t="shared" si="660"/>
        <v>0</v>
      </c>
      <c r="O407" s="93">
        <f t="shared" si="660"/>
        <v>0</v>
      </c>
      <c r="P407" s="93">
        <f t="shared" si="660"/>
        <v>32000</v>
      </c>
      <c r="Q407" s="93">
        <f t="shared" si="660"/>
        <v>25000</v>
      </c>
      <c r="R407" s="83"/>
      <c r="S407" s="93">
        <f>SUM(S409:S412)</f>
        <v>0</v>
      </c>
      <c r="T407" s="93">
        <f>SUM(T409:T412)</f>
        <v>272680</v>
      </c>
      <c r="U407" s="93">
        <f>SUM(U409:U412)</f>
        <v>263680</v>
      </c>
      <c r="V407" s="93"/>
      <c r="W407" s="93">
        <f>SUM(W409:W412)</f>
        <v>0</v>
      </c>
      <c r="X407" s="93">
        <f>SUM(X409:X411)</f>
        <v>14000</v>
      </c>
      <c r="Y407" s="93">
        <f>SUM(Y408:Y411)</f>
        <v>92000</v>
      </c>
      <c r="Z407" s="93">
        <f>SUM(Z408:Z411)</f>
        <v>88500</v>
      </c>
      <c r="AA407" s="93">
        <f>SUM(AA408:AA411)</f>
        <v>77500</v>
      </c>
      <c r="AB407" s="93">
        <f t="shared" ref="AB407" si="661">SUM(AB408:AB411)</f>
        <v>2794</v>
      </c>
      <c r="AC407" s="93">
        <f>SUM(AC408:AC411)</f>
        <v>155000</v>
      </c>
      <c r="AD407" s="93">
        <f>SUM(AD408:AD411)</f>
        <v>145000</v>
      </c>
      <c r="AE407" s="93">
        <f t="shared" ref="AE407:AP407" si="662">SUM(AE408:AE411)</f>
        <v>0</v>
      </c>
      <c r="AF407" s="93">
        <f t="shared" si="662"/>
        <v>0</v>
      </c>
      <c r="AG407" s="93">
        <f t="shared" si="662"/>
        <v>145000</v>
      </c>
      <c r="AH407" s="93">
        <f t="shared" si="662"/>
        <v>43002</v>
      </c>
      <c r="AI407" s="93">
        <f t="shared" si="662"/>
        <v>99800</v>
      </c>
      <c r="AJ407" s="93">
        <f t="shared" si="662"/>
        <v>1280</v>
      </c>
      <c r="AK407" s="93">
        <f t="shared" si="662"/>
        <v>52000</v>
      </c>
      <c r="AL407" s="93">
        <f t="shared" si="662"/>
        <v>0</v>
      </c>
      <c r="AM407" s="93">
        <f t="shared" si="662"/>
        <v>0</v>
      </c>
      <c r="AN407" s="93">
        <f t="shared" si="662"/>
        <v>52000</v>
      </c>
      <c r="AO407" s="83">
        <f t="shared" si="575"/>
        <v>6901.5860375605544</v>
      </c>
      <c r="AP407" s="93">
        <f t="shared" si="662"/>
        <v>12000</v>
      </c>
      <c r="AQ407" s="93"/>
      <c r="AR407" s="93"/>
      <c r="AS407" s="83"/>
      <c r="AT407" s="93">
        <f t="shared" ref="AT407" si="663">SUM(AT408:AT411)</f>
        <v>69.97</v>
      </c>
      <c r="AU407" s="93">
        <f t="shared" ref="AU407:AV407" si="664">SUM(AU408:AU411)</f>
        <v>150</v>
      </c>
      <c r="AV407" s="93">
        <f t="shared" si="664"/>
        <v>0</v>
      </c>
      <c r="AW407" s="93">
        <f t="shared" ref="AW407:AW420" si="665">SUM(AR407+AU407-AV407)</f>
        <v>150</v>
      </c>
      <c r="AX407" s="15"/>
      <c r="AY407" s="15"/>
      <c r="AZ407" s="15"/>
      <c r="BA407" s="15"/>
      <c r="BB407" s="15"/>
      <c r="BC407" s="15"/>
      <c r="BD407" s="15">
        <f t="shared" si="581"/>
        <v>0</v>
      </c>
      <c r="BE407" s="15">
        <f t="shared" si="583"/>
        <v>150</v>
      </c>
      <c r="BF407" s="15">
        <f t="shared" si="585"/>
        <v>0</v>
      </c>
      <c r="BG407" s="15">
        <f>SUM(BG408:BG411)</f>
        <v>69.97</v>
      </c>
      <c r="BH407" s="15">
        <f>SUM(BH408:BH411)</f>
        <v>10000</v>
      </c>
      <c r="BI407" s="15">
        <f t="shared" ref="BI407:BN407" si="666">SUM(BI408:BI411)</f>
        <v>27.85</v>
      </c>
      <c r="BJ407" s="15">
        <f t="shared" si="666"/>
        <v>0</v>
      </c>
      <c r="BK407" s="15">
        <f t="shared" si="666"/>
        <v>0</v>
      </c>
      <c r="BL407" s="15">
        <f t="shared" si="666"/>
        <v>10000</v>
      </c>
      <c r="BM407" s="15">
        <f t="shared" si="666"/>
        <v>0</v>
      </c>
      <c r="BN407" s="15">
        <f t="shared" si="666"/>
        <v>20000</v>
      </c>
    </row>
    <row r="408" spans="1:67" x14ac:dyDescent="0.2">
      <c r="A408" s="161"/>
      <c r="B408" s="165"/>
      <c r="C408" s="81"/>
      <c r="D408" s="81"/>
      <c r="E408" s="90"/>
      <c r="F408" s="90"/>
      <c r="G408" s="90"/>
      <c r="H408" s="81"/>
      <c r="I408" s="91">
        <v>32111</v>
      </c>
      <c r="J408" s="92" t="s">
        <v>72</v>
      </c>
      <c r="K408" s="93"/>
      <c r="L408" s="93"/>
      <c r="M408" s="93"/>
      <c r="N408" s="93"/>
      <c r="O408" s="93"/>
      <c r="P408" s="93"/>
      <c r="Q408" s="93"/>
      <c r="R408" s="83"/>
      <c r="S408" s="93"/>
      <c r="T408" s="93"/>
      <c r="U408" s="93"/>
      <c r="V408" s="93"/>
      <c r="W408" s="93"/>
      <c r="X408" s="93"/>
      <c r="Y408" s="93"/>
      <c r="Z408" s="93">
        <v>1000</v>
      </c>
      <c r="AA408" s="93">
        <v>1000</v>
      </c>
      <c r="AB408" s="93">
        <v>170</v>
      </c>
      <c r="AC408" s="93">
        <v>2000</v>
      </c>
      <c r="AD408" s="93">
        <v>2000</v>
      </c>
      <c r="AE408" s="93"/>
      <c r="AF408" s="93"/>
      <c r="AG408" s="96">
        <f>SUM(AD408+AE408-AF408)</f>
        <v>2000</v>
      </c>
      <c r="AH408" s="93">
        <v>200</v>
      </c>
      <c r="AI408" s="93">
        <v>3000</v>
      </c>
      <c r="AJ408" s="15">
        <v>0</v>
      </c>
      <c r="AK408" s="93">
        <v>3000</v>
      </c>
      <c r="AL408" s="93"/>
      <c r="AM408" s="93"/>
      <c r="AN408" s="15">
        <f t="shared" si="549"/>
        <v>3000</v>
      </c>
      <c r="AO408" s="83">
        <f t="shared" si="575"/>
        <v>398.16842524387812</v>
      </c>
      <c r="AP408" s="15">
        <v>3000</v>
      </c>
      <c r="AQ408" s="15"/>
      <c r="AR408" s="15"/>
      <c r="AS408" s="83"/>
      <c r="AT408" s="15"/>
      <c r="AU408" s="15"/>
      <c r="AV408" s="15"/>
      <c r="AW408" s="15">
        <f t="shared" si="665"/>
        <v>0</v>
      </c>
      <c r="AX408" s="15"/>
      <c r="AY408" s="15"/>
      <c r="AZ408" s="15">
        <v>3000</v>
      </c>
      <c r="BA408" s="15"/>
      <c r="BB408" s="15"/>
      <c r="BC408" s="15"/>
      <c r="BD408" s="15">
        <f t="shared" si="581"/>
        <v>3000</v>
      </c>
      <c r="BE408" s="15">
        <f t="shared" si="583"/>
        <v>-3000</v>
      </c>
      <c r="BF408" s="15">
        <f t="shared" si="585"/>
        <v>-3000</v>
      </c>
      <c r="BG408" s="15"/>
      <c r="BH408" s="15"/>
      <c r="BI408" s="15"/>
      <c r="BJ408" s="15"/>
      <c r="BK408" s="15"/>
      <c r="BL408" s="15"/>
      <c r="BM408" s="15"/>
      <c r="BN408" s="133">
        <f t="shared" si="627"/>
        <v>0</v>
      </c>
    </row>
    <row r="409" spans="1:67" x14ac:dyDescent="0.2">
      <c r="A409" s="161"/>
      <c r="B409" s="165"/>
      <c r="C409" s="81"/>
      <c r="D409" s="81"/>
      <c r="E409" s="90"/>
      <c r="F409" s="90"/>
      <c r="G409" s="90"/>
      <c r="H409" s="81"/>
      <c r="I409" s="91">
        <v>32115</v>
      </c>
      <c r="J409" s="92" t="s">
        <v>264</v>
      </c>
      <c r="K409" s="93"/>
      <c r="L409" s="93"/>
      <c r="M409" s="93"/>
      <c r="N409" s="93"/>
      <c r="O409" s="93"/>
      <c r="P409" s="93">
        <v>2000</v>
      </c>
      <c r="Q409" s="93">
        <v>4000</v>
      </c>
      <c r="R409" s="83"/>
      <c r="S409" s="93">
        <v>0</v>
      </c>
      <c r="T409" s="93">
        <v>9000</v>
      </c>
      <c r="U409" s="93"/>
      <c r="V409" s="93"/>
      <c r="W409" s="93">
        <v>0</v>
      </c>
      <c r="X409" s="93">
        <v>2000</v>
      </c>
      <c r="Y409" s="93">
        <v>15000</v>
      </c>
      <c r="Z409" s="93">
        <v>15000</v>
      </c>
      <c r="AA409" s="93">
        <v>0</v>
      </c>
      <c r="AB409" s="93">
        <v>518</v>
      </c>
      <c r="AC409" s="93">
        <v>0</v>
      </c>
      <c r="AD409" s="93">
        <v>5000</v>
      </c>
      <c r="AE409" s="93"/>
      <c r="AF409" s="93"/>
      <c r="AG409" s="96">
        <f t="shared" ref="AG409:AG411" si="667">SUM(AD409+AE409-AF409)</f>
        <v>5000</v>
      </c>
      <c r="AH409" s="93">
        <v>864</v>
      </c>
      <c r="AI409" s="93">
        <v>3000</v>
      </c>
      <c r="AJ409" s="15">
        <v>0</v>
      </c>
      <c r="AK409" s="93">
        <v>4000</v>
      </c>
      <c r="AL409" s="93"/>
      <c r="AM409" s="93"/>
      <c r="AN409" s="15">
        <f t="shared" si="549"/>
        <v>4000</v>
      </c>
      <c r="AO409" s="83">
        <f t="shared" si="575"/>
        <v>530.89123365850423</v>
      </c>
      <c r="AP409" s="15">
        <v>4000</v>
      </c>
      <c r="AQ409" s="15"/>
      <c r="AR409" s="15"/>
      <c r="AS409" s="83">
        <v>69.97</v>
      </c>
      <c r="AT409" s="15">
        <v>69.97</v>
      </c>
      <c r="AU409" s="15">
        <v>150</v>
      </c>
      <c r="AV409" s="15"/>
      <c r="AW409" s="15">
        <f t="shared" si="665"/>
        <v>150</v>
      </c>
      <c r="AX409" s="15"/>
      <c r="AY409" s="15"/>
      <c r="AZ409" s="15">
        <v>150</v>
      </c>
      <c r="BA409" s="15"/>
      <c r="BB409" s="15"/>
      <c r="BC409" s="15"/>
      <c r="BD409" s="15">
        <f t="shared" si="581"/>
        <v>150</v>
      </c>
      <c r="BE409" s="15">
        <f t="shared" si="583"/>
        <v>0</v>
      </c>
      <c r="BF409" s="15">
        <f t="shared" si="585"/>
        <v>-150</v>
      </c>
      <c r="BG409" s="15">
        <v>69.97</v>
      </c>
      <c r="BH409" s="15"/>
      <c r="BI409" s="15">
        <v>27.85</v>
      </c>
      <c r="BJ409" s="15"/>
      <c r="BK409" s="15"/>
      <c r="BL409" s="15"/>
      <c r="BM409" s="15"/>
      <c r="BN409" s="133">
        <f t="shared" si="627"/>
        <v>0</v>
      </c>
      <c r="BO409" s="5">
        <v>27.85</v>
      </c>
    </row>
    <row r="410" spans="1:67" x14ac:dyDescent="0.2">
      <c r="A410" s="161"/>
      <c r="B410" s="165"/>
      <c r="C410" s="81"/>
      <c r="D410" s="81"/>
      <c r="E410" s="90"/>
      <c r="F410" s="90"/>
      <c r="G410" s="90"/>
      <c r="H410" s="81"/>
      <c r="I410" s="91">
        <v>32131</v>
      </c>
      <c r="J410" s="92" t="s">
        <v>13</v>
      </c>
      <c r="K410" s="93">
        <v>5000</v>
      </c>
      <c r="L410" s="93">
        <v>15000</v>
      </c>
      <c r="M410" s="93">
        <v>5000</v>
      </c>
      <c r="N410" s="93"/>
      <c r="O410" s="93"/>
      <c r="P410" s="93">
        <v>20000</v>
      </c>
      <c r="Q410" s="93">
        <v>10000</v>
      </c>
      <c r="R410" s="83"/>
      <c r="S410" s="93">
        <v>0</v>
      </c>
      <c r="T410" s="93">
        <v>70000</v>
      </c>
      <c r="U410" s="93"/>
      <c r="V410" s="93"/>
      <c r="W410" s="93">
        <v>0</v>
      </c>
      <c r="X410" s="93">
        <v>5000</v>
      </c>
      <c r="Y410" s="93">
        <v>75000</v>
      </c>
      <c r="Z410" s="93">
        <v>67500</v>
      </c>
      <c r="AA410" s="93">
        <v>75000</v>
      </c>
      <c r="AB410" s="93"/>
      <c r="AC410" s="93">
        <v>150000</v>
      </c>
      <c r="AD410" s="93">
        <v>130000</v>
      </c>
      <c r="AE410" s="93"/>
      <c r="AF410" s="93"/>
      <c r="AG410" s="96">
        <f t="shared" si="667"/>
        <v>130000</v>
      </c>
      <c r="AH410" s="93">
        <v>36600</v>
      </c>
      <c r="AI410" s="93">
        <v>84800</v>
      </c>
      <c r="AJ410" s="15">
        <v>0</v>
      </c>
      <c r="AK410" s="93">
        <v>40000</v>
      </c>
      <c r="AL410" s="93"/>
      <c r="AM410" s="93"/>
      <c r="AN410" s="15">
        <f t="shared" si="549"/>
        <v>40000</v>
      </c>
      <c r="AO410" s="83">
        <f t="shared" si="575"/>
        <v>5308.9123365850419</v>
      </c>
      <c r="AP410" s="15"/>
      <c r="AQ410" s="15"/>
      <c r="AR410" s="15"/>
      <c r="AS410" s="83"/>
      <c r="AT410" s="15"/>
      <c r="AU410" s="15"/>
      <c r="AV410" s="15"/>
      <c r="AW410" s="15">
        <f t="shared" si="665"/>
        <v>0</v>
      </c>
      <c r="AX410" s="15"/>
      <c r="AY410" s="15"/>
      <c r="AZ410" s="15"/>
      <c r="BA410" s="15"/>
      <c r="BB410" s="15"/>
      <c r="BC410" s="15"/>
      <c r="BD410" s="15">
        <f t="shared" si="581"/>
        <v>0</v>
      </c>
      <c r="BE410" s="15">
        <f t="shared" si="583"/>
        <v>0</v>
      </c>
      <c r="BF410" s="15">
        <f t="shared" si="585"/>
        <v>0</v>
      </c>
      <c r="BG410" s="15"/>
      <c r="BH410" s="15">
        <v>10000</v>
      </c>
      <c r="BI410" s="15"/>
      <c r="BJ410" s="15"/>
      <c r="BK410" s="15"/>
      <c r="BL410" s="15">
        <v>10000</v>
      </c>
      <c r="BM410" s="15"/>
      <c r="BN410" s="133">
        <f t="shared" si="627"/>
        <v>20000</v>
      </c>
    </row>
    <row r="411" spans="1:67" x14ac:dyDescent="0.2">
      <c r="A411" s="161"/>
      <c r="B411" s="165"/>
      <c r="C411" s="81"/>
      <c r="D411" s="81"/>
      <c r="E411" s="90"/>
      <c r="F411" s="90"/>
      <c r="G411" s="90"/>
      <c r="H411" s="81"/>
      <c r="I411" s="91">
        <v>32141</v>
      </c>
      <c r="J411" s="92" t="s">
        <v>265</v>
      </c>
      <c r="K411" s="93"/>
      <c r="L411" s="93"/>
      <c r="M411" s="93"/>
      <c r="N411" s="93"/>
      <c r="O411" s="93"/>
      <c r="P411" s="93"/>
      <c r="Q411" s="93"/>
      <c r="R411" s="83"/>
      <c r="S411" s="93"/>
      <c r="T411" s="93">
        <v>1680</v>
      </c>
      <c r="U411" s="93">
        <v>1680</v>
      </c>
      <c r="V411" s="93"/>
      <c r="W411" s="93"/>
      <c r="X411" s="93">
        <v>7000</v>
      </c>
      <c r="Y411" s="93">
        <v>2000</v>
      </c>
      <c r="Z411" s="93">
        <v>5000</v>
      </c>
      <c r="AA411" s="93">
        <v>1500</v>
      </c>
      <c r="AB411" s="93">
        <v>2106</v>
      </c>
      <c r="AC411" s="93">
        <v>3000</v>
      </c>
      <c r="AD411" s="93">
        <v>8000</v>
      </c>
      <c r="AE411" s="93"/>
      <c r="AF411" s="93"/>
      <c r="AG411" s="96">
        <f t="shared" si="667"/>
        <v>8000</v>
      </c>
      <c r="AH411" s="93">
        <v>5338</v>
      </c>
      <c r="AI411" s="93">
        <v>9000</v>
      </c>
      <c r="AJ411" s="15">
        <v>1280</v>
      </c>
      <c r="AK411" s="93">
        <v>5000</v>
      </c>
      <c r="AL411" s="93"/>
      <c r="AM411" s="93"/>
      <c r="AN411" s="15">
        <f t="shared" si="549"/>
        <v>5000</v>
      </c>
      <c r="AO411" s="83">
        <f t="shared" si="575"/>
        <v>663.61404207313024</v>
      </c>
      <c r="AP411" s="15">
        <v>5000</v>
      </c>
      <c r="AQ411" s="15"/>
      <c r="AR411" s="15"/>
      <c r="AS411" s="83"/>
      <c r="AT411" s="15"/>
      <c r="AU411" s="15"/>
      <c r="AV411" s="15"/>
      <c r="AW411" s="15">
        <f t="shared" si="665"/>
        <v>0</v>
      </c>
      <c r="AX411" s="15"/>
      <c r="AY411" s="15"/>
      <c r="AZ411" s="15">
        <v>5000</v>
      </c>
      <c r="BA411" s="15"/>
      <c r="BB411" s="15"/>
      <c r="BC411" s="15"/>
      <c r="BD411" s="15">
        <f t="shared" si="581"/>
        <v>5000</v>
      </c>
      <c r="BE411" s="15">
        <f t="shared" si="583"/>
        <v>-5000</v>
      </c>
      <c r="BF411" s="15">
        <f t="shared" si="585"/>
        <v>-5000</v>
      </c>
      <c r="BG411" s="15"/>
      <c r="BH411" s="15"/>
      <c r="BI411" s="15"/>
      <c r="BJ411" s="15"/>
      <c r="BK411" s="15"/>
      <c r="BL411" s="15"/>
      <c r="BM411" s="15"/>
      <c r="BN411" s="133">
        <f t="shared" si="627"/>
        <v>0</v>
      </c>
    </row>
    <row r="412" spans="1:67" x14ac:dyDescent="0.2">
      <c r="A412" s="161"/>
      <c r="B412" s="165"/>
      <c r="C412" s="81"/>
      <c r="D412" s="81"/>
      <c r="E412" s="90"/>
      <c r="F412" s="90"/>
      <c r="G412" s="90"/>
      <c r="H412" s="81"/>
      <c r="I412" s="91">
        <v>322</v>
      </c>
      <c r="J412" s="92" t="s">
        <v>101</v>
      </c>
      <c r="K412" s="93">
        <f t="shared" ref="K412:Q412" si="668">SUM(K413:K420)</f>
        <v>5000</v>
      </c>
      <c r="L412" s="93">
        <f t="shared" si="668"/>
        <v>10000</v>
      </c>
      <c r="M412" s="93">
        <f t="shared" si="668"/>
        <v>10000</v>
      </c>
      <c r="N412" s="93">
        <f t="shared" si="668"/>
        <v>0</v>
      </c>
      <c r="O412" s="93">
        <f t="shared" si="668"/>
        <v>0</v>
      </c>
      <c r="P412" s="93">
        <f t="shared" si="668"/>
        <v>10000</v>
      </c>
      <c r="Q412" s="93">
        <f t="shared" si="668"/>
        <v>11000</v>
      </c>
      <c r="R412" s="83"/>
      <c r="S412" s="101">
        <f>SUM(S413:S413)</f>
        <v>0</v>
      </c>
      <c r="T412" s="101">
        <f>SUM(T413:T413)</f>
        <v>192000</v>
      </c>
      <c r="U412" s="101">
        <f>SUM(U413:U420)</f>
        <v>262000</v>
      </c>
      <c r="V412" s="101"/>
      <c r="W412" s="101">
        <f t="shared" ref="W412:AB412" si="669">SUM(W413:W413)</f>
        <v>0</v>
      </c>
      <c r="X412" s="101">
        <f t="shared" si="669"/>
        <v>74000</v>
      </c>
      <c r="Y412" s="101">
        <f t="shared" si="669"/>
        <v>144000</v>
      </c>
      <c r="Z412" s="101">
        <f t="shared" si="669"/>
        <v>144000</v>
      </c>
      <c r="AA412" s="101">
        <f t="shared" si="669"/>
        <v>25000</v>
      </c>
      <c r="AB412" s="101">
        <f t="shared" si="669"/>
        <v>68991.899999999994</v>
      </c>
      <c r="AC412" s="101">
        <f t="shared" ref="AC412:AP412" si="670">SUM(AC413:AC414)</f>
        <v>50000</v>
      </c>
      <c r="AD412" s="101">
        <f t="shared" si="670"/>
        <v>65000</v>
      </c>
      <c r="AE412" s="101">
        <f t="shared" si="670"/>
        <v>0</v>
      </c>
      <c r="AF412" s="101">
        <f t="shared" si="670"/>
        <v>0</v>
      </c>
      <c r="AG412" s="101">
        <f t="shared" si="670"/>
        <v>65000</v>
      </c>
      <c r="AH412" s="101">
        <f t="shared" si="670"/>
        <v>37972.51</v>
      </c>
      <c r="AI412" s="101">
        <f t="shared" si="670"/>
        <v>65000</v>
      </c>
      <c r="AJ412" s="101">
        <f t="shared" si="670"/>
        <v>29961.22</v>
      </c>
      <c r="AK412" s="101">
        <f t="shared" si="670"/>
        <v>65000</v>
      </c>
      <c r="AL412" s="101">
        <f t="shared" si="670"/>
        <v>0</v>
      </c>
      <c r="AM412" s="101">
        <f t="shared" si="670"/>
        <v>0</v>
      </c>
      <c r="AN412" s="101">
        <f t="shared" si="670"/>
        <v>65000</v>
      </c>
      <c r="AO412" s="83">
        <f t="shared" si="575"/>
        <v>8626.9825469506923</v>
      </c>
      <c r="AP412" s="101">
        <f t="shared" si="670"/>
        <v>70000</v>
      </c>
      <c r="AQ412" s="101"/>
      <c r="AR412" s="101"/>
      <c r="AS412" s="83">
        <f>SUM(AS413:AS414)</f>
        <v>2884.22</v>
      </c>
      <c r="AT412" s="101">
        <f t="shared" ref="AT412" si="671">SUM(AT413:AT414)</f>
        <v>2884.22</v>
      </c>
      <c r="AU412" s="101">
        <f t="shared" ref="AU412:AV412" si="672">SUM(AU413:AU414)</f>
        <v>3000</v>
      </c>
      <c r="AV412" s="101">
        <f t="shared" si="672"/>
        <v>0</v>
      </c>
      <c r="AW412" s="101">
        <f t="shared" si="665"/>
        <v>3000</v>
      </c>
      <c r="AX412" s="15"/>
      <c r="AY412" s="15"/>
      <c r="AZ412" s="15"/>
      <c r="BA412" s="15"/>
      <c r="BB412" s="15"/>
      <c r="BC412" s="15"/>
      <c r="BD412" s="15">
        <f t="shared" si="581"/>
        <v>0</v>
      </c>
      <c r="BE412" s="15">
        <f t="shared" si="583"/>
        <v>3000</v>
      </c>
      <c r="BF412" s="15">
        <f t="shared" si="585"/>
        <v>0</v>
      </c>
      <c r="BG412" s="15">
        <f>SUM(BG413:BG414)</f>
        <v>2884.22</v>
      </c>
      <c r="BH412" s="15">
        <f>SUM(BH413:BH414)</f>
        <v>37000</v>
      </c>
      <c r="BI412" s="15">
        <f t="shared" ref="BI412:BN412" si="673">SUM(BI413:BI414)</f>
        <v>3454.22</v>
      </c>
      <c r="BJ412" s="15">
        <f t="shared" si="673"/>
        <v>0</v>
      </c>
      <c r="BK412" s="15">
        <f t="shared" si="673"/>
        <v>0</v>
      </c>
      <c r="BL412" s="15">
        <f t="shared" si="673"/>
        <v>37000</v>
      </c>
      <c r="BM412" s="15">
        <f t="shared" si="673"/>
        <v>0</v>
      </c>
      <c r="BN412" s="15">
        <f t="shared" si="673"/>
        <v>74000</v>
      </c>
    </row>
    <row r="413" spans="1:67" x14ac:dyDescent="0.2">
      <c r="A413" s="161"/>
      <c r="B413" s="165"/>
      <c r="C413" s="81"/>
      <c r="D413" s="81"/>
      <c r="E413" s="90"/>
      <c r="F413" s="90"/>
      <c r="G413" s="90"/>
      <c r="H413" s="81"/>
      <c r="I413" s="91">
        <v>32216</v>
      </c>
      <c r="J413" s="92" t="s">
        <v>266</v>
      </c>
      <c r="K413" s="93">
        <v>5000</v>
      </c>
      <c r="L413" s="93">
        <v>10000</v>
      </c>
      <c r="M413" s="93">
        <v>10000</v>
      </c>
      <c r="N413" s="93"/>
      <c r="O413" s="93"/>
      <c r="P413" s="93">
        <v>10000</v>
      </c>
      <c r="Q413" s="93">
        <v>11000</v>
      </c>
      <c r="R413" s="83"/>
      <c r="S413" s="93"/>
      <c r="T413" s="93">
        <v>192000</v>
      </c>
      <c r="U413" s="93">
        <v>192000</v>
      </c>
      <c r="V413" s="93"/>
      <c r="W413" s="93"/>
      <c r="X413" s="93">
        <v>74000</v>
      </c>
      <c r="Y413" s="93">
        <v>144000</v>
      </c>
      <c r="Z413" s="93">
        <v>144000</v>
      </c>
      <c r="AA413" s="93">
        <v>25000</v>
      </c>
      <c r="AB413" s="93">
        <v>68991.899999999994</v>
      </c>
      <c r="AC413" s="93">
        <v>50000</v>
      </c>
      <c r="AD413" s="93">
        <v>60000</v>
      </c>
      <c r="AE413" s="93"/>
      <c r="AF413" s="93"/>
      <c r="AG413" s="96">
        <f t="shared" ref="AG413:AG414" si="674">SUM(AD413+AE413-AF413)</f>
        <v>60000</v>
      </c>
      <c r="AH413" s="93">
        <v>33307.61</v>
      </c>
      <c r="AI413" s="93">
        <v>60000</v>
      </c>
      <c r="AJ413" s="15">
        <v>29961.22</v>
      </c>
      <c r="AK413" s="93">
        <v>60000</v>
      </c>
      <c r="AL413" s="93"/>
      <c r="AM413" s="93"/>
      <c r="AN413" s="15">
        <f t="shared" ref="AN413:AN420" si="675">SUM(AK413+AL413-AM413)</f>
        <v>60000</v>
      </c>
      <c r="AO413" s="83">
        <f t="shared" si="575"/>
        <v>7963.3685048775624</v>
      </c>
      <c r="AP413" s="15">
        <v>60000</v>
      </c>
      <c r="AQ413" s="15"/>
      <c r="AR413" s="15"/>
      <c r="AS413" s="83">
        <v>2884.22</v>
      </c>
      <c r="AT413" s="15">
        <v>2884.22</v>
      </c>
      <c r="AU413" s="15">
        <v>3000</v>
      </c>
      <c r="AV413" s="15"/>
      <c r="AW413" s="15">
        <f t="shared" si="665"/>
        <v>3000</v>
      </c>
      <c r="AX413" s="15"/>
      <c r="AY413" s="15"/>
      <c r="AZ413" s="15">
        <v>3000</v>
      </c>
      <c r="BA413" s="15"/>
      <c r="BB413" s="15"/>
      <c r="BC413" s="15"/>
      <c r="BD413" s="15">
        <f t="shared" si="581"/>
        <v>3000</v>
      </c>
      <c r="BE413" s="15">
        <f t="shared" si="583"/>
        <v>0</v>
      </c>
      <c r="BF413" s="15">
        <f t="shared" si="585"/>
        <v>-3000</v>
      </c>
      <c r="BG413" s="15">
        <v>2884.22</v>
      </c>
      <c r="BH413" s="15">
        <v>33000</v>
      </c>
      <c r="BI413" s="15">
        <v>3454.22</v>
      </c>
      <c r="BJ413" s="15"/>
      <c r="BK413" s="15"/>
      <c r="BL413" s="15">
        <v>33000</v>
      </c>
      <c r="BM413" s="15"/>
      <c r="BN413" s="133">
        <f t="shared" si="627"/>
        <v>66000</v>
      </c>
      <c r="BO413" s="5">
        <v>7750.62</v>
      </c>
    </row>
    <row r="414" spans="1:67" x14ac:dyDescent="0.2">
      <c r="A414" s="161"/>
      <c r="B414" s="165"/>
      <c r="C414" s="81"/>
      <c r="D414" s="81"/>
      <c r="E414" s="90"/>
      <c r="F414" s="90"/>
      <c r="G414" s="90"/>
      <c r="H414" s="81"/>
      <c r="I414" s="91">
        <v>32271</v>
      </c>
      <c r="J414" s="92" t="s">
        <v>317</v>
      </c>
      <c r="K414" s="93"/>
      <c r="L414" s="93"/>
      <c r="M414" s="93"/>
      <c r="N414" s="93"/>
      <c r="O414" s="93"/>
      <c r="P414" s="93"/>
      <c r="Q414" s="93"/>
      <c r="R414" s="8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  <c r="AD414" s="93">
        <v>5000</v>
      </c>
      <c r="AE414" s="93"/>
      <c r="AF414" s="93"/>
      <c r="AG414" s="96">
        <f t="shared" si="674"/>
        <v>5000</v>
      </c>
      <c r="AH414" s="93">
        <v>4664.8999999999996</v>
      </c>
      <c r="AI414" s="93">
        <v>5000</v>
      </c>
      <c r="AJ414" s="15">
        <v>0</v>
      </c>
      <c r="AK414" s="93">
        <v>5000</v>
      </c>
      <c r="AL414" s="93"/>
      <c r="AM414" s="93"/>
      <c r="AN414" s="15">
        <f t="shared" si="675"/>
        <v>5000</v>
      </c>
      <c r="AO414" s="83">
        <f t="shared" si="575"/>
        <v>663.61404207313024</v>
      </c>
      <c r="AP414" s="15">
        <v>10000</v>
      </c>
      <c r="AQ414" s="15"/>
      <c r="AR414" s="15"/>
      <c r="AS414" s="83"/>
      <c r="AT414" s="15"/>
      <c r="AU414" s="15"/>
      <c r="AV414" s="15"/>
      <c r="AW414" s="15">
        <f t="shared" si="665"/>
        <v>0</v>
      </c>
      <c r="AX414" s="15"/>
      <c r="AY414" s="15"/>
      <c r="AZ414" s="15">
        <v>10000</v>
      </c>
      <c r="BA414" s="15"/>
      <c r="BB414" s="15"/>
      <c r="BC414" s="15"/>
      <c r="BD414" s="15">
        <f t="shared" si="581"/>
        <v>10000</v>
      </c>
      <c r="BE414" s="15">
        <f t="shared" si="583"/>
        <v>-10000</v>
      </c>
      <c r="BF414" s="15">
        <f t="shared" si="585"/>
        <v>-10000</v>
      </c>
      <c r="BG414" s="15"/>
      <c r="BH414" s="15">
        <v>4000</v>
      </c>
      <c r="BI414" s="15"/>
      <c r="BJ414" s="15"/>
      <c r="BK414" s="15"/>
      <c r="BL414" s="15">
        <v>4000</v>
      </c>
      <c r="BM414" s="15"/>
      <c r="BN414" s="133">
        <f t="shared" si="627"/>
        <v>8000</v>
      </c>
    </row>
    <row r="415" spans="1:67" x14ac:dyDescent="0.2">
      <c r="A415" s="161"/>
      <c r="B415" s="165"/>
      <c r="C415" s="81"/>
      <c r="D415" s="81"/>
      <c r="E415" s="90"/>
      <c r="F415" s="90"/>
      <c r="G415" s="90"/>
      <c r="H415" s="81"/>
      <c r="I415" s="91">
        <v>323</v>
      </c>
      <c r="J415" s="92" t="s">
        <v>102</v>
      </c>
      <c r="K415" s="93">
        <f>SUM(K416:K440)</f>
        <v>0</v>
      </c>
      <c r="L415" s="93">
        <f t="shared" ref="L415:Q415" si="676">SUM(L416:L445)</f>
        <v>0</v>
      </c>
      <c r="M415" s="93">
        <f t="shared" si="676"/>
        <v>0</v>
      </c>
      <c r="N415" s="93">
        <f t="shared" si="676"/>
        <v>0</v>
      </c>
      <c r="O415" s="93">
        <f t="shared" si="676"/>
        <v>0</v>
      </c>
      <c r="P415" s="93">
        <f t="shared" si="676"/>
        <v>0</v>
      </c>
      <c r="Q415" s="93">
        <f t="shared" si="676"/>
        <v>0</v>
      </c>
      <c r="R415" s="83"/>
      <c r="S415" s="93" t="e">
        <f>SUM(#REF!)</f>
        <v>#REF!</v>
      </c>
      <c r="T415" s="93" t="e">
        <f>SUM(#REF!)</f>
        <v>#REF!</v>
      </c>
      <c r="U415" s="93"/>
      <c r="V415" s="93"/>
      <c r="W415" s="93" t="e">
        <f>SUM(#REF!)</f>
        <v>#REF!</v>
      </c>
      <c r="X415" s="93">
        <f>SUM(X416:X416)</f>
        <v>5000</v>
      </c>
      <c r="Y415" s="93">
        <f>SUM(Y416:Y416)</f>
        <v>0</v>
      </c>
      <c r="Z415" s="93">
        <v>53200</v>
      </c>
      <c r="AA415" s="93">
        <f>SUM(AA416:AA416)</f>
        <v>0</v>
      </c>
      <c r="AB415" s="93">
        <f>SUM(AB416:AB416)</f>
        <v>535</v>
      </c>
      <c r="AC415" s="93">
        <f t="shared" ref="AC415:AP415" si="677">SUM(AC416:AC417)</f>
        <v>0</v>
      </c>
      <c r="AD415" s="93">
        <f t="shared" si="677"/>
        <v>6000</v>
      </c>
      <c r="AE415" s="93">
        <f t="shared" si="677"/>
        <v>0</v>
      </c>
      <c r="AF415" s="93">
        <f t="shared" si="677"/>
        <v>0</v>
      </c>
      <c r="AG415" s="93">
        <f t="shared" si="677"/>
        <v>6000</v>
      </c>
      <c r="AH415" s="93">
        <f t="shared" si="677"/>
        <v>8845</v>
      </c>
      <c r="AI415" s="93">
        <f t="shared" si="677"/>
        <v>5000</v>
      </c>
      <c r="AJ415" s="93">
        <f t="shared" si="677"/>
        <v>0</v>
      </c>
      <c r="AK415" s="93">
        <f t="shared" si="677"/>
        <v>5000</v>
      </c>
      <c r="AL415" s="93">
        <f t="shared" si="677"/>
        <v>0</v>
      </c>
      <c r="AM415" s="93">
        <f t="shared" si="677"/>
        <v>0</v>
      </c>
      <c r="AN415" s="93">
        <f t="shared" si="677"/>
        <v>5000</v>
      </c>
      <c r="AO415" s="83">
        <f t="shared" si="575"/>
        <v>663.61404207313024</v>
      </c>
      <c r="AP415" s="93">
        <f t="shared" si="677"/>
        <v>10000</v>
      </c>
      <c r="AQ415" s="93"/>
      <c r="AR415" s="93"/>
      <c r="AS415" s="83"/>
      <c r="AT415" s="93">
        <f t="shared" ref="AT415" si="678">SUM(AT416:AT417)</f>
        <v>3765.25</v>
      </c>
      <c r="AU415" s="93">
        <f t="shared" ref="AU415:AV415" si="679">SUM(AU416:AU417)</f>
        <v>3800</v>
      </c>
      <c r="AV415" s="93">
        <f t="shared" si="679"/>
        <v>0</v>
      </c>
      <c r="AW415" s="93">
        <f t="shared" si="665"/>
        <v>3800</v>
      </c>
      <c r="AX415" s="15"/>
      <c r="AY415" s="15"/>
      <c r="AZ415" s="15"/>
      <c r="BA415" s="15"/>
      <c r="BB415" s="15"/>
      <c r="BC415" s="15"/>
      <c r="BD415" s="15">
        <f t="shared" si="581"/>
        <v>0</v>
      </c>
      <c r="BE415" s="15">
        <f t="shared" si="583"/>
        <v>3800</v>
      </c>
      <c r="BF415" s="15">
        <f t="shared" si="585"/>
        <v>0</v>
      </c>
      <c r="BG415" s="15">
        <f>SUM(BG416:BG417)</f>
        <v>3765.25</v>
      </c>
      <c r="BH415" s="15">
        <f>SUM(BH416:BH417)</f>
        <v>10000</v>
      </c>
      <c r="BI415" s="15">
        <f t="shared" ref="BI415:BN415" si="680">SUM(BI416:BI417)</f>
        <v>7707.18</v>
      </c>
      <c r="BJ415" s="15">
        <f t="shared" si="680"/>
        <v>0</v>
      </c>
      <c r="BK415" s="15">
        <f t="shared" si="680"/>
        <v>0</v>
      </c>
      <c r="BL415" s="15">
        <f t="shared" si="680"/>
        <v>10000</v>
      </c>
      <c r="BM415" s="15">
        <f t="shared" si="680"/>
        <v>0</v>
      </c>
      <c r="BN415" s="15">
        <f t="shared" si="680"/>
        <v>20000</v>
      </c>
    </row>
    <row r="416" spans="1:67" x14ac:dyDescent="0.2">
      <c r="A416" s="161"/>
      <c r="B416" s="165"/>
      <c r="C416" s="81"/>
      <c r="D416" s="81"/>
      <c r="E416" s="90"/>
      <c r="F416" s="90"/>
      <c r="G416" s="90"/>
      <c r="H416" s="81"/>
      <c r="I416" s="91">
        <v>32334</v>
      </c>
      <c r="J416" s="92" t="s">
        <v>459</v>
      </c>
      <c r="K416" s="81"/>
      <c r="L416" s="90"/>
      <c r="M416" s="90"/>
      <c r="N416" s="90"/>
      <c r="O416" s="81"/>
      <c r="P416" s="91"/>
      <c r="Q416" s="92"/>
      <c r="R416" s="83"/>
      <c r="S416" s="93"/>
      <c r="T416" s="93"/>
      <c r="U416" s="93"/>
      <c r="V416" s="93"/>
      <c r="W416" s="93"/>
      <c r="X416" s="93">
        <v>5000</v>
      </c>
      <c r="Y416" s="93">
        <v>0</v>
      </c>
      <c r="Z416" s="93">
        <v>1000</v>
      </c>
      <c r="AA416" s="93">
        <v>0</v>
      </c>
      <c r="AB416" s="93">
        <v>535</v>
      </c>
      <c r="AC416" s="93">
        <v>0</v>
      </c>
      <c r="AD416" s="93"/>
      <c r="AE416" s="93"/>
      <c r="AF416" s="93"/>
      <c r="AG416" s="96">
        <f t="shared" ref="AG416:AG417" si="681">SUM(AD416+AE416-AF416)</f>
        <v>0</v>
      </c>
      <c r="AH416" s="93">
        <v>3685</v>
      </c>
      <c r="AI416" s="93">
        <v>5000</v>
      </c>
      <c r="AJ416" s="15">
        <v>0</v>
      </c>
      <c r="AK416" s="93">
        <v>5000</v>
      </c>
      <c r="AL416" s="93"/>
      <c r="AM416" s="93"/>
      <c r="AN416" s="15">
        <f t="shared" si="675"/>
        <v>5000</v>
      </c>
      <c r="AO416" s="83">
        <f t="shared" si="575"/>
        <v>663.61404207313024</v>
      </c>
      <c r="AP416" s="15">
        <v>10000</v>
      </c>
      <c r="AQ416" s="15"/>
      <c r="AR416" s="15"/>
      <c r="AS416" s="83">
        <v>3765.25</v>
      </c>
      <c r="AT416" s="15">
        <v>3765.25</v>
      </c>
      <c r="AU416" s="15">
        <v>3800</v>
      </c>
      <c r="AV416" s="15"/>
      <c r="AW416" s="15">
        <f t="shared" si="665"/>
        <v>3800</v>
      </c>
      <c r="AX416" s="15"/>
      <c r="AY416" s="15"/>
      <c r="AZ416" s="15">
        <v>3800</v>
      </c>
      <c r="BA416" s="15"/>
      <c r="BB416" s="15"/>
      <c r="BC416" s="15"/>
      <c r="BD416" s="15">
        <f t="shared" si="581"/>
        <v>3800</v>
      </c>
      <c r="BE416" s="15">
        <f t="shared" si="583"/>
        <v>0</v>
      </c>
      <c r="BF416" s="15">
        <f t="shared" si="585"/>
        <v>-3800</v>
      </c>
      <c r="BG416" s="15">
        <v>3765.25</v>
      </c>
      <c r="BH416" s="15">
        <v>10000</v>
      </c>
      <c r="BI416" s="15">
        <v>7707.18</v>
      </c>
      <c r="BJ416" s="15"/>
      <c r="BK416" s="15"/>
      <c r="BL416" s="15">
        <v>10000</v>
      </c>
      <c r="BM416" s="15"/>
      <c r="BN416" s="133">
        <f t="shared" si="627"/>
        <v>20000</v>
      </c>
      <c r="BO416" s="5">
        <v>7707.18</v>
      </c>
    </row>
    <row r="417" spans="1:71" x14ac:dyDescent="0.2">
      <c r="A417" s="161"/>
      <c r="B417" s="165"/>
      <c r="C417" s="81"/>
      <c r="D417" s="81"/>
      <c r="E417" s="90"/>
      <c r="F417" s="90"/>
      <c r="G417" s="90"/>
      <c r="H417" s="81"/>
      <c r="I417" s="91">
        <v>32363</v>
      </c>
      <c r="J417" s="92" t="s">
        <v>319</v>
      </c>
      <c r="K417" s="81"/>
      <c r="L417" s="90"/>
      <c r="M417" s="90"/>
      <c r="N417" s="90"/>
      <c r="O417" s="81"/>
      <c r="P417" s="91"/>
      <c r="Q417" s="92"/>
      <c r="R417" s="8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>
        <v>6000</v>
      </c>
      <c r="AE417" s="93"/>
      <c r="AF417" s="93"/>
      <c r="AG417" s="96">
        <f t="shared" si="681"/>
        <v>6000</v>
      </c>
      <c r="AH417" s="93">
        <v>5160</v>
      </c>
      <c r="AI417" s="93">
        <v>0</v>
      </c>
      <c r="AJ417" s="15">
        <v>0</v>
      </c>
      <c r="AK417" s="93"/>
      <c r="AL417" s="93"/>
      <c r="AM417" s="93"/>
      <c r="AN417" s="15">
        <f t="shared" si="675"/>
        <v>0</v>
      </c>
      <c r="AO417" s="83">
        <f t="shared" si="575"/>
        <v>0</v>
      </c>
      <c r="AP417" s="15"/>
      <c r="AQ417" s="15"/>
      <c r="AR417" s="15"/>
      <c r="AS417" s="83"/>
      <c r="AT417" s="15"/>
      <c r="AU417" s="15"/>
      <c r="AV417" s="15"/>
      <c r="AW417" s="15">
        <f t="shared" si="665"/>
        <v>0</v>
      </c>
      <c r="AX417" s="15"/>
      <c r="AY417" s="15"/>
      <c r="AZ417" s="15"/>
      <c r="BA417" s="15"/>
      <c r="BB417" s="15"/>
      <c r="BC417" s="15"/>
      <c r="BD417" s="15">
        <f t="shared" si="581"/>
        <v>0</v>
      </c>
      <c r="BE417" s="15">
        <f t="shared" si="583"/>
        <v>0</v>
      </c>
      <c r="BF417" s="15">
        <f t="shared" si="585"/>
        <v>0</v>
      </c>
      <c r="BG417" s="15"/>
      <c r="BH417" s="15"/>
      <c r="BI417" s="15"/>
      <c r="BJ417" s="15"/>
      <c r="BK417" s="15"/>
      <c r="BL417" s="15"/>
      <c r="BM417" s="15"/>
      <c r="BN417" s="133">
        <f t="shared" si="627"/>
        <v>0</v>
      </c>
    </row>
    <row r="418" spans="1:71" x14ac:dyDescent="0.2">
      <c r="A418" s="161"/>
      <c r="B418" s="165"/>
      <c r="C418" s="81"/>
      <c r="D418" s="81"/>
      <c r="E418" s="90"/>
      <c r="F418" s="90"/>
      <c r="G418" s="90"/>
      <c r="H418" s="81"/>
      <c r="I418" s="91">
        <v>329</v>
      </c>
      <c r="J418" s="92" t="s">
        <v>15</v>
      </c>
      <c r="K418" s="81"/>
      <c r="L418" s="90"/>
      <c r="M418" s="90"/>
      <c r="N418" s="90"/>
      <c r="O418" s="81"/>
      <c r="P418" s="91"/>
      <c r="Q418" s="92"/>
      <c r="R418" s="83"/>
      <c r="S418" s="93">
        <f>SUM(S420)</f>
        <v>0</v>
      </c>
      <c r="T418" s="93">
        <f>SUM(T420)</f>
        <v>33000</v>
      </c>
      <c r="U418" s="93">
        <f>SUM(U419:U420)</f>
        <v>35000</v>
      </c>
      <c r="V418" s="93">
        <f>SUM(V420)</f>
        <v>0</v>
      </c>
      <c r="W418" s="93">
        <f>SUM(W420)</f>
        <v>0</v>
      </c>
      <c r="X418" s="93">
        <f>SUM(X419:X420)</f>
        <v>12000</v>
      </c>
      <c r="Y418" s="93">
        <f t="shared" ref="Y418:Z418" si="682">SUM(Y419:Y420)</f>
        <v>32000</v>
      </c>
      <c r="Z418" s="93">
        <f t="shared" si="682"/>
        <v>32000</v>
      </c>
      <c r="AA418" s="93">
        <f>SUM(AA419:AA420)</f>
        <v>15000</v>
      </c>
      <c r="AB418" s="93">
        <f t="shared" ref="AB418" si="683">SUM(AB419:AB420)</f>
        <v>0</v>
      </c>
      <c r="AC418" s="93">
        <f>SUM(AC419:AC420)</f>
        <v>30000</v>
      </c>
      <c r="AD418" s="93">
        <f>SUM(AD419:AD420)</f>
        <v>24000</v>
      </c>
      <c r="AE418" s="93">
        <f t="shared" ref="AE418:AI418" si="684">SUM(AE419:AE420)</f>
        <v>0</v>
      </c>
      <c r="AF418" s="93">
        <f t="shared" si="684"/>
        <v>0</v>
      </c>
      <c r="AG418" s="93">
        <f t="shared" si="684"/>
        <v>24000</v>
      </c>
      <c r="AH418" s="93">
        <f t="shared" si="684"/>
        <v>4299</v>
      </c>
      <c r="AI418" s="93">
        <f t="shared" si="684"/>
        <v>0</v>
      </c>
      <c r="AJ418" s="15">
        <v>0</v>
      </c>
      <c r="AK418" s="93">
        <v>0</v>
      </c>
      <c r="AL418" s="93"/>
      <c r="AM418" s="93"/>
      <c r="AN418" s="15">
        <f t="shared" si="675"/>
        <v>0</v>
      </c>
      <c r="AO418" s="83">
        <f t="shared" si="575"/>
        <v>0</v>
      </c>
      <c r="AP418" s="15"/>
      <c r="AQ418" s="15"/>
      <c r="AR418" s="15">
        <v>12210.51</v>
      </c>
      <c r="AS418" s="83"/>
      <c r="AT418" s="83">
        <f>SUM(AT419:AT420)</f>
        <v>300</v>
      </c>
      <c r="AU418" s="83">
        <f t="shared" ref="AU418:AV418" si="685">SUM(AU419:AU420)</f>
        <v>300</v>
      </c>
      <c r="AV418" s="83">
        <f t="shared" si="685"/>
        <v>0</v>
      </c>
      <c r="AW418" s="15">
        <f t="shared" si="665"/>
        <v>12510.51</v>
      </c>
      <c r="AX418" s="15"/>
      <c r="AY418" s="15"/>
      <c r="AZ418" s="15"/>
      <c r="BA418" s="15"/>
      <c r="BB418" s="15"/>
      <c r="BC418" s="15"/>
      <c r="BD418" s="15">
        <f t="shared" si="581"/>
        <v>0</v>
      </c>
      <c r="BE418" s="15">
        <f t="shared" si="583"/>
        <v>12510.51</v>
      </c>
      <c r="BF418" s="15">
        <f t="shared" si="585"/>
        <v>0</v>
      </c>
      <c r="BG418" s="15">
        <f>SUM(BG419:BG420)</f>
        <v>0</v>
      </c>
      <c r="BH418" s="15">
        <f>SUM(BH419:BH420)</f>
        <v>50000</v>
      </c>
      <c r="BI418" s="15">
        <f t="shared" ref="BI418:BN418" si="686">SUM(BI419:BI420)</f>
        <v>0</v>
      </c>
      <c r="BJ418" s="15">
        <f t="shared" si="686"/>
        <v>0</v>
      </c>
      <c r="BK418" s="15">
        <f t="shared" si="686"/>
        <v>0</v>
      </c>
      <c r="BL418" s="15">
        <f t="shared" si="686"/>
        <v>50000</v>
      </c>
      <c r="BM418" s="15">
        <f t="shared" si="686"/>
        <v>0</v>
      </c>
      <c r="BN418" s="15">
        <f t="shared" si="686"/>
        <v>100000</v>
      </c>
    </row>
    <row r="419" spans="1:71" x14ac:dyDescent="0.2">
      <c r="A419" s="161"/>
      <c r="B419" s="165"/>
      <c r="C419" s="81"/>
      <c r="D419" s="81"/>
      <c r="E419" s="90"/>
      <c r="F419" s="90"/>
      <c r="G419" s="90"/>
      <c r="H419" s="81"/>
      <c r="I419" s="91">
        <v>32931</v>
      </c>
      <c r="J419" s="92" t="s">
        <v>16</v>
      </c>
      <c r="K419" s="81"/>
      <c r="L419" s="90"/>
      <c r="M419" s="90"/>
      <c r="N419" s="90"/>
      <c r="O419" s="81"/>
      <c r="P419" s="91"/>
      <c r="Q419" s="92"/>
      <c r="R419" s="83"/>
      <c r="S419" s="93"/>
      <c r="T419" s="93"/>
      <c r="U419" s="93">
        <v>2000</v>
      </c>
      <c r="V419" s="93"/>
      <c r="W419" s="93"/>
      <c r="X419" s="93">
        <v>2000</v>
      </c>
      <c r="Y419" s="93">
        <v>2000</v>
      </c>
      <c r="Z419" s="93">
        <v>2000</v>
      </c>
      <c r="AA419" s="93">
        <v>15000</v>
      </c>
      <c r="AB419" s="93"/>
      <c r="AC419" s="93">
        <v>30000</v>
      </c>
      <c r="AD419" s="93">
        <v>24000</v>
      </c>
      <c r="AE419" s="93"/>
      <c r="AF419" s="93"/>
      <c r="AG419" s="96">
        <f>SUM(AD419+AE419-AF419)</f>
        <v>24000</v>
      </c>
      <c r="AH419" s="93">
        <v>4299</v>
      </c>
      <c r="AI419" s="93">
        <v>0</v>
      </c>
      <c r="AJ419" s="15">
        <v>0</v>
      </c>
      <c r="AK419" s="93">
        <v>0</v>
      </c>
      <c r="AL419" s="93"/>
      <c r="AM419" s="93"/>
      <c r="AN419" s="15">
        <f t="shared" si="675"/>
        <v>0</v>
      </c>
      <c r="AO419" s="83">
        <f t="shared" si="575"/>
        <v>0</v>
      </c>
      <c r="AP419" s="15"/>
      <c r="AQ419" s="15"/>
      <c r="AR419" s="15">
        <v>0</v>
      </c>
      <c r="AS419" s="83">
        <v>300</v>
      </c>
      <c r="AT419" s="15">
        <v>300</v>
      </c>
      <c r="AU419" s="15">
        <v>300</v>
      </c>
      <c r="AV419" s="15"/>
      <c r="AW419" s="15">
        <f t="shared" si="665"/>
        <v>300</v>
      </c>
      <c r="AX419" s="15"/>
      <c r="AY419" s="15"/>
      <c r="AZ419" s="15">
        <v>300</v>
      </c>
      <c r="BA419" s="15"/>
      <c r="BB419" s="15"/>
      <c r="BC419" s="15"/>
      <c r="BD419" s="15">
        <f t="shared" si="581"/>
        <v>300</v>
      </c>
      <c r="BE419" s="15">
        <f t="shared" si="583"/>
        <v>0</v>
      </c>
      <c r="BF419" s="15">
        <f t="shared" si="585"/>
        <v>-300</v>
      </c>
      <c r="BG419" s="15"/>
      <c r="BH419" s="15">
        <v>20000</v>
      </c>
      <c r="BI419" s="15"/>
      <c r="BJ419" s="15"/>
      <c r="BK419" s="15"/>
      <c r="BL419" s="15">
        <v>20000</v>
      </c>
      <c r="BM419" s="15"/>
      <c r="BN419" s="133">
        <f t="shared" si="627"/>
        <v>40000</v>
      </c>
    </row>
    <row r="420" spans="1:71" ht="13.5" thickBot="1" x14ac:dyDescent="0.25">
      <c r="A420" s="164"/>
      <c r="B420" s="173"/>
      <c r="C420" s="102"/>
      <c r="D420" s="102"/>
      <c r="E420" s="103"/>
      <c r="F420" s="103"/>
      <c r="G420" s="103"/>
      <c r="H420" s="102"/>
      <c r="I420" s="104">
        <v>32991</v>
      </c>
      <c r="J420" s="105" t="s">
        <v>15</v>
      </c>
      <c r="K420" s="102"/>
      <c r="L420" s="103"/>
      <c r="M420" s="103"/>
      <c r="N420" s="103"/>
      <c r="O420" s="102"/>
      <c r="P420" s="104"/>
      <c r="Q420" s="105"/>
      <c r="R420" s="106"/>
      <c r="S420" s="107"/>
      <c r="T420" s="107">
        <v>33000</v>
      </c>
      <c r="U420" s="107">
        <v>33000</v>
      </c>
      <c r="V420" s="107"/>
      <c r="W420" s="107"/>
      <c r="X420" s="107">
        <v>10000</v>
      </c>
      <c r="Y420" s="107">
        <v>30000</v>
      </c>
      <c r="Z420" s="107">
        <v>30000</v>
      </c>
      <c r="AA420" s="107">
        <v>0</v>
      </c>
      <c r="AB420" s="107"/>
      <c r="AC420" s="107">
        <v>0</v>
      </c>
      <c r="AD420" s="107"/>
      <c r="AE420" s="107"/>
      <c r="AF420" s="107"/>
      <c r="AG420" s="108">
        <f t="shared" ref="AG420" si="687">SUM(AC420+AE420-AF420)</f>
        <v>0</v>
      </c>
      <c r="AH420" s="107"/>
      <c r="AI420" s="107">
        <v>0</v>
      </c>
      <c r="AJ420" s="25">
        <v>0</v>
      </c>
      <c r="AK420" s="107">
        <v>0</v>
      </c>
      <c r="AL420" s="107"/>
      <c r="AM420" s="107"/>
      <c r="AN420" s="25">
        <f t="shared" si="675"/>
        <v>0</v>
      </c>
      <c r="AO420" s="106">
        <f t="shared" si="575"/>
        <v>0</v>
      </c>
      <c r="AP420" s="25"/>
      <c r="AQ420" s="25"/>
      <c r="AR420" s="25">
        <v>12210.51</v>
      </c>
      <c r="AS420" s="106"/>
      <c r="AT420" s="25"/>
      <c r="AU420" s="25"/>
      <c r="AV420" s="25"/>
      <c r="AW420" s="25">
        <f t="shared" si="665"/>
        <v>12210.51</v>
      </c>
      <c r="AX420" s="25"/>
      <c r="AY420" s="25"/>
      <c r="AZ420" s="25">
        <v>12210.51</v>
      </c>
      <c r="BA420" s="25"/>
      <c r="BB420" s="25"/>
      <c r="BC420" s="25"/>
      <c r="BD420" s="25">
        <f t="shared" si="581"/>
        <v>12210.51</v>
      </c>
      <c r="BE420" s="25">
        <f t="shared" si="583"/>
        <v>0</v>
      </c>
      <c r="BF420" s="25">
        <f t="shared" si="585"/>
        <v>-12210.51</v>
      </c>
      <c r="BG420" s="25"/>
      <c r="BH420" s="25">
        <v>30000</v>
      </c>
      <c r="BI420" s="25"/>
      <c r="BJ420" s="25"/>
      <c r="BK420" s="25"/>
      <c r="BL420" s="25">
        <v>30000</v>
      </c>
      <c r="BM420" s="25"/>
      <c r="BN420" s="133">
        <f t="shared" si="627"/>
        <v>60000</v>
      </c>
    </row>
    <row r="421" spans="1:71" x14ac:dyDescent="0.2">
      <c r="A421" s="109"/>
      <c r="B421" s="75"/>
      <c r="C421" s="75"/>
      <c r="D421" s="75"/>
      <c r="E421" s="110"/>
      <c r="F421" s="110"/>
      <c r="G421" s="110"/>
      <c r="H421" s="75"/>
      <c r="I421" s="80"/>
      <c r="J421" s="76"/>
      <c r="K421" s="75"/>
      <c r="L421" s="110"/>
      <c r="M421" s="110"/>
      <c r="N421" s="110"/>
      <c r="O421" s="75"/>
      <c r="P421" s="80"/>
      <c r="Q421" s="76"/>
      <c r="R421" s="111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8"/>
      <c r="AN421" s="5"/>
      <c r="AO421" s="111"/>
      <c r="AS421" s="111"/>
      <c r="BF421" s="5"/>
      <c r="BS421" s="5"/>
    </row>
    <row r="422" spans="1:71" x14ac:dyDescent="0.2">
      <c r="A422" s="109"/>
      <c r="B422" s="75"/>
      <c r="C422" s="75"/>
      <c r="D422" s="75"/>
      <c r="E422" s="110"/>
      <c r="F422" s="110"/>
      <c r="G422" s="110"/>
      <c r="H422" s="75"/>
      <c r="I422" s="80"/>
      <c r="J422" s="76"/>
      <c r="K422" s="75"/>
      <c r="L422" s="110"/>
      <c r="M422" s="110"/>
      <c r="N422" s="110"/>
      <c r="O422" s="75"/>
      <c r="P422" s="80"/>
      <c r="Q422" s="76"/>
      <c r="R422" s="111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8"/>
      <c r="AN422" s="5"/>
      <c r="AO422" s="111"/>
      <c r="AS422" s="111"/>
      <c r="BO422" s="5">
        <f>SUM(BO6:BO420)</f>
        <v>775216.03999999992</v>
      </c>
      <c r="BS422" s="5"/>
    </row>
    <row r="423" spans="1:71" x14ac:dyDescent="0.2">
      <c r="A423" s="109"/>
      <c r="B423" s="75"/>
      <c r="C423" s="75"/>
      <c r="D423" s="75"/>
      <c r="E423" s="110"/>
      <c r="F423" s="110"/>
      <c r="G423" s="110"/>
      <c r="H423" s="75"/>
      <c r="I423" s="80"/>
      <c r="J423" s="76"/>
      <c r="K423" s="75"/>
      <c r="L423" s="110"/>
      <c r="M423" s="110"/>
      <c r="N423" s="110"/>
      <c r="O423" s="75"/>
      <c r="P423" s="80"/>
      <c r="Q423" s="76"/>
      <c r="R423" s="111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8"/>
      <c r="AN423" s="5"/>
      <c r="AO423" s="111"/>
      <c r="AS423" s="111"/>
      <c r="BS423" s="5"/>
    </row>
    <row r="424" spans="1:71" x14ac:dyDescent="0.2">
      <c r="A424" s="76"/>
      <c r="B424" s="75"/>
      <c r="C424" s="75"/>
      <c r="D424" s="75"/>
      <c r="E424" s="75"/>
      <c r="F424" s="75"/>
      <c r="G424" s="75"/>
      <c r="H424" s="75"/>
      <c r="I424" s="80"/>
      <c r="J424" s="76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6"/>
      <c r="W424" s="76"/>
      <c r="X424" s="77"/>
      <c r="Y424" s="77"/>
      <c r="Z424" s="77"/>
      <c r="AA424" s="77"/>
      <c r="AB424" s="77"/>
      <c r="AC424" s="77"/>
      <c r="AD424" s="77"/>
      <c r="AE424" s="77"/>
      <c r="AF424" s="77"/>
      <c r="AG424" s="78"/>
    </row>
    <row r="425" spans="1:71" x14ac:dyDescent="0.2">
      <c r="A425" s="76"/>
      <c r="B425" s="75"/>
      <c r="C425" s="75"/>
      <c r="D425" s="75"/>
      <c r="E425" s="75"/>
      <c r="F425" s="75"/>
      <c r="G425" s="75"/>
      <c r="H425" s="75"/>
      <c r="I425" s="80"/>
      <c r="J425" s="76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6"/>
      <c r="W425" s="76"/>
      <c r="X425" s="77"/>
      <c r="Y425" s="77"/>
      <c r="Z425" s="77"/>
      <c r="AA425" s="77"/>
      <c r="AB425" s="77"/>
      <c r="AC425" s="77"/>
      <c r="AD425" s="77"/>
      <c r="AE425" s="77"/>
      <c r="AF425" s="77"/>
      <c r="AG425" s="78"/>
    </row>
    <row r="426" spans="1:71" ht="13.5" thickBot="1" x14ac:dyDescent="0.25">
      <c r="A426" s="76"/>
      <c r="B426" s="75"/>
      <c r="C426" s="75"/>
      <c r="D426" s="75"/>
      <c r="E426" s="75"/>
      <c r="F426" s="75"/>
      <c r="G426" s="75"/>
      <c r="H426" s="75"/>
      <c r="I426" s="80"/>
      <c r="J426" s="76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6"/>
      <c r="W426" s="76"/>
      <c r="X426" s="77"/>
      <c r="Y426" s="77"/>
      <c r="Z426" s="77"/>
      <c r="AA426" s="77"/>
      <c r="AB426" s="77"/>
      <c r="AC426" s="77"/>
      <c r="AD426" s="77"/>
      <c r="AE426" s="77"/>
      <c r="AF426" s="77"/>
      <c r="AG426" s="78"/>
    </row>
    <row r="427" spans="1:71" ht="15.75" thickBot="1" x14ac:dyDescent="0.3">
      <c r="A427" s="76"/>
      <c r="B427" s="75"/>
      <c r="C427" s="75"/>
      <c r="D427" s="75"/>
      <c r="E427" s="75"/>
      <c r="F427" s="75"/>
      <c r="G427" s="75"/>
      <c r="H427" s="75"/>
      <c r="I427" s="123"/>
      <c r="J427" s="124" t="s">
        <v>324</v>
      </c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6"/>
      <c r="W427" s="126"/>
      <c r="X427" s="125"/>
      <c r="Y427" s="125"/>
      <c r="Z427" s="125"/>
      <c r="AA427" s="127" t="s">
        <v>300</v>
      </c>
      <c r="AB427" s="127" t="s">
        <v>288</v>
      </c>
      <c r="AC427" s="127" t="s">
        <v>350</v>
      </c>
      <c r="AD427" s="127"/>
      <c r="AE427" s="127" t="s">
        <v>361</v>
      </c>
      <c r="AF427" s="127" t="s">
        <v>359</v>
      </c>
      <c r="AG427" s="127" t="s">
        <v>360</v>
      </c>
      <c r="AH427" s="128"/>
      <c r="AI427" s="127" t="s">
        <v>382</v>
      </c>
      <c r="AJ427" s="48"/>
      <c r="AK427" s="127" t="s">
        <v>403</v>
      </c>
      <c r="AL427" s="127" t="s">
        <v>361</v>
      </c>
      <c r="AM427" s="127" t="s">
        <v>359</v>
      </c>
      <c r="AN427" s="127" t="s">
        <v>410</v>
      </c>
      <c r="AO427" s="127" t="s">
        <v>445</v>
      </c>
      <c r="AP427" s="127" t="s">
        <v>430</v>
      </c>
      <c r="AQ427" s="127"/>
      <c r="AR427" s="127" t="s">
        <v>446</v>
      </c>
      <c r="AS427" s="127" t="s">
        <v>448</v>
      </c>
      <c r="AT427" s="127" t="s">
        <v>430</v>
      </c>
      <c r="AU427" s="127" t="s">
        <v>361</v>
      </c>
      <c r="AV427" s="127" t="s">
        <v>359</v>
      </c>
      <c r="AW427" s="127" t="s">
        <v>446</v>
      </c>
      <c r="AX427" s="129">
        <f>SUM(AX422-AX421)</f>
        <v>0</v>
      </c>
      <c r="AY427" s="129">
        <f t="shared" ref="AY427:BD427" si="688">SUM(AY422-AY421)</f>
        <v>0</v>
      </c>
      <c r="AZ427" s="129">
        <f t="shared" si="688"/>
        <v>0</v>
      </c>
      <c r="BA427" s="129">
        <f t="shared" si="688"/>
        <v>0</v>
      </c>
      <c r="BB427" s="129">
        <f t="shared" si="688"/>
        <v>0</v>
      </c>
      <c r="BC427" s="129">
        <f t="shared" si="688"/>
        <v>0</v>
      </c>
      <c r="BD427" s="129">
        <f t="shared" si="688"/>
        <v>0</v>
      </c>
      <c r="BE427" s="129"/>
      <c r="BF427" s="130"/>
      <c r="BG427" s="129"/>
      <c r="BH427" s="127" t="s">
        <v>448</v>
      </c>
      <c r="BI427" s="127" t="s">
        <v>376</v>
      </c>
      <c r="BJ427" s="127" t="s">
        <v>504</v>
      </c>
      <c r="BK427" s="127" t="s">
        <v>505</v>
      </c>
    </row>
    <row r="428" spans="1:71" x14ac:dyDescent="0.2">
      <c r="A428" s="76"/>
      <c r="B428" s="75"/>
      <c r="C428" s="75"/>
      <c r="D428" s="75"/>
      <c r="E428" s="75"/>
      <c r="F428" s="75"/>
      <c r="G428" s="75"/>
      <c r="H428" s="75"/>
      <c r="I428" s="120" t="s">
        <v>338</v>
      </c>
      <c r="J428" s="121" t="s">
        <v>325</v>
      </c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1"/>
      <c r="W428" s="121"/>
      <c r="X428" s="122"/>
      <c r="Y428" s="122"/>
      <c r="Z428" s="122"/>
      <c r="AA428" s="122" t="e">
        <f>SUM(AA10+AA20+AA29+AA117+AA395+#REF!+AA127)</f>
        <v>#REF!</v>
      </c>
      <c r="AB428" s="122" t="e">
        <f>SUM(AB10+AB20+AB29+AB117+AB395+#REF!+AB127)</f>
        <v>#REF!</v>
      </c>
      <c r="AC428" s="122" t="e">
        <f>SUM(AC10+AC20+AC29+AC117+AC395+#REF!+AC127)</f>
        <v>#REF!</v>
      </c>
      <c r="AD428" s="122"/>
      <c r="AE428" s="122" t="e">
        <f>SUM(AE10+AE20+AE29+AE117+AE395+#REF!+AE127)</f>
        <v>#REF!</v>
      </c>
      <c r="AF428" s="122" t="e">
        <f>SUM(AF10+AF20+AF29+AF117+AF395+#REF!+AF127)</f>
        <v>#REF!</v>
      </c>
      <c r="AG428" s="122" t="e">
        <f>SUM(AG10+AG20+AG29+AG117+AG395+#REF!+AG127)</f>
        <v>#REF!</v>
      </c>
      <c r="AH428" s="122" t="e">
        <f>SUM(AH10+AH20+AH29+AH117+AH395+#REF!+AH127)</f>
        <v>#REF!</v>
      </c>
      <c r="AI428" s="122" t="e">
        <f>SUM(AI10+AI20+AI29+AI117+AI395+#REF!+AI127)</f>
        <v>#REF!</v>
      </c>
      <c r="AJ428" s="122" t="e">
        <f>SUM(AJ10+AJ20+AJ29+AJ117+AJ395+#REF!+AJ127)</f>
        <v>#REF!</v>
      </c>
      <c r="AK428" s="122" t="e">
        <f>SUM(AK10+AK20+AK29+AK117+AK395+#REF!+AK127)</f>
        <v>#REF!</v>
      </c>
      <c r="AL428" s="122" t="e">
        <f>SUM(AL10+AL20+AL29+AL117+AL395+#REF!+AL127)</f>
        <v>#REF!</v>
      </c>
      <c r="AM428" s="122" t="e">
        <f>SUM(AM10+AM20+AM29+AM117+AM395+#REF!+AM127)</f>
        <v>#REF!</v>
      </c>
      <c r="AN428" s="122" t="e">
        <f>SUM(AN10+AN20+AN29+AN117+AN395+#REF!+AN127)</f>
        <v>#REF!</v>
      </c>
      <c r="AO428" s="122">
        <v>467006.66</v>
      </c>
      <c r="AP428" s="122" t="e">
        <f>SUM(AP10+AP20+AP29+AP117+AP395+#REF!+AP127)</f>
        <v>#REF!</v>
      </c>
      <c r="AQ428" s="122" t="e">
        <f>SUM(AQ10+AQ20+AQ29+AQ117+AQ395+#REF!+AQ127)</f>
        <v>#REF!</v>
      </c>
      <c r="AR428" s="122">
        <f t="shared" ref="AR428:BN428" si="689">SUM(AR10+AR20+AR29+AR117+AR395+AR127)</f>
        <v>408653.52710863366</v>
      </c>
      <c r="AS428" s="122">
        <f t="shared" si="689"/>
        <v>0</v>
      </c>
      <c r="AT428" s="122">
        <f t="shared" si="689"/>
        <v>283989.5</v>
      </c>
      <c r="AU428" s="122">
        <f t="shared" si="689"/>
        <v>180856.21000000002</v>
      </c>
      <c r="AV428" s="122">
        <f t="shared" si="689"/>
        <v>15334.06</v>
      </c>
      <c r="AW428" s="122">
        <f t="shared" si="689"/>
        <v>574175.67710863368</v>
      </c>
      <c r="AX428" s="122">
        <f t="shared" si="689"/>
        <v>0</v>
      </c>
      <c r="AY428" s="122">
        <f t="shared" si="689"/>
        <v>0</v>
      </c>
      <c r="AZ428" s="122">
        <f t="shared" si="689"/>
        <v>0</v>
      </c>
      <c r="BA428" s="122">
        <f t="shared" si="689"/>
        <v>0</v>
      </c>
      <c r="BB428" s="122">
        <f t="shared" si="689"/>
        <v>0</v>
      </c>
      <c r="BC428" s="122">
        <f t="shared" si="689"/>
        <v>0</v>
      </c>
      <c r="BD428" s="122" t="e">
        <f t="shared" si="689"/>
        <v>#VALUE!</v>
      </c>
      <c r="BE428" s="122">
        <f t="shared" si="689"/>
        <v>555625.32605680544</v>
      </c>
      <c r="BF428" s="122">
        <f t="shared" si="689"/>
        <v>0</v>
      </c>
      <c r="BG428" s="122">
        <f t="shared" si="689"/>
        <v>0</v>
      </c>
      <c r="BH428" s="122">
        <f t="shared" si="689"/>
        <v>1198225.77</v>
      </c>
      <c r="BI428" s="122">
        <f t="shared" si="689"/>
        <v>142292.25</v>
      </c>
      <c r="BJ428" s="122">
        <f t="shared" si="689"/>
        <v>166000</v>
      </c>
      <c r="BK428" s="122">
        <f t="shared" si="689"/>
        <v>206500</v>
      </c>
      <c r="BL428" s="122">
        <f t="shared" si="689"/>
        <v>370800</v>
      </c>
      <c r="BM428" s="122">
        <f t="shared" si="689"/>
        <v>0</v>
      </c>
      <c r="BN428" s="122">
        <f t="shared" si="689"/>
        <v>891730</v>
      </c>
    </row>
    <row r="429" spans="1:71" x14ac:dyDescent="0.2">
      <c r="A429" s="76"/>
      <c r="B429" s="75"/>
      <c r="C429" s="75"/>
      <c r="D429" s="75"/>
      <c r="E429" s="75"/>
      <c r="F429" s="75"/>
      <c r="G429" s="75"/>
      <c r="H429" s="75"/>
      <c r="I429" s="113" t="s">
        <v>339</v>
      </c>
      <c r="J429" s="38" t="s">
        <v>326</v>
      </c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38"/>
      <c r="W429" s="38"/>
      <c r="X429" s="83"/>
      <c r="Y429" s="83"/>
      <c r="Z429" s="83"/>
      <c r="AA429" s="83">
        <f>SUM(AA155)</f>
        <v>85000</v>
      </c>
      <c r="AB429" s="83">
        <f>SUM(AB155)</f>
        <v>0</v>
      </c>
      <c r="AC429" s="83">
        <f>SUM(AC155)</f>
        <v>85000</v>
      </c>
      <c r="AD429" s="83"/>
      <c r="AE429" s="83">
        <f t="shared" ref="AE429:BN429" si="690">SUM(AE155)</f>
        <v>0</v>
      </c>
      <c r="AF429" s="83">
        <f t="shared" si="690"/>
        <v>0</v>
      </c>
      <c r="AG429" s="83">
        <f t="shared" si="690"/>
        <v>85000</v>
      </c>
      <c r="AH429" s="83">
        <f t="shared" si="690"/>
        <v>0</v>
      </c>
      <c r="AI429" s="83">
        <f t="shared" si="690"/>
        <v>50000</v>
      </c>
      <c r="AJ429" s="83">
        <f t="shared" si="690"/>
        <v>0</v>
      </c>
      <c r="AK429" s="83">
        <f t="shared" si="690"/>
        <v>50000</v>
      </c>
      <c r="AL429" s="83">
        <f t="shared" si="690"/>
        <v>0</v>
      </c>
      <c r="AM429" s="83">
        <f t="shared" si="690"/>
        <v>0</v>
      </c>
      <c r="AN429" s="83">
        <f t="shared" si="690"/>
        <v>50000</v>
      </c>
      <c r="AO429" s="83">
        <f t="shared" si="690"/>
        <v>6636.1404207313026</v>
      </c>
      <c r="AP429" s="83">
        <f t="shared" si="690"/>
        <v>50000</v>
      </c>
      <c r="AQ429" s="83">
        <f t="shared" si="690"/>
        <v>0</v>
      </c>
      <c r="AR429" s="83">
        <f t="shared" si="690"/>
        <v>6636.1404207313026</v>
      </c>
      <c r="AS429" s="83">
        <f t="shared" si="690"/>
        <v>0</v>
      </c>
      <c r="AT429" s="83">
        <f t="shared" si="690"/>
        <v>0</v>
      </c>
      <c r="AU429" s="83">
        <f t="shared" si="690"/>
        <v>0</v>
      </c>
      <c r="AV429" s="83">
        <f t="shared" si="690"/>
        <v>0</v>
      </c>
      <c r="AW429" s="83">
        <f t="shared" si="690"/>
        <v>6636.1404207313026</v>
      </c>
      <c r="AX429" s="83">
        <f t="shared" si="690"/>
        <v>0</v>
      </c>
      <c r="AY429" s="83">
        <f t="shared" si="690"/>
        <v>0</v>
      </c>
      <c r="AZ429" s="83">
        <f t="shared" si="690"/>
        <v>0</v>
      </c>
      <c r="BA429" s="83">
        <f t="shared" si="690"/>
        <v>0</v>
      </c>
      <c r="BB429" s="83">
        <f t="shared" si="690"/>
        <v>0</v>
      </c>
      <c r="BC429" s="83">
        <f t="shared" si="690"/>
        <v>0</v>
      </c>
      <c r="BD429" s="83">
        <f t="shared" si="690"/>
        <v>0</v>
      </c>
      <c r="BE429" s="83">
        <f t="shared" si="690"/>
        <v>6636.1404207313026</v>
      </c>
      <c r="BF429" s="83">
        <f t="shared" si="690"/>
        <v>0</v>
      </c>
      <c r="BG429" s="83">
        <f t="shared" si="690"/>
        <v>0</v>
      </c>
      <c r="BH429" s="83">
        <f t="shared" si="690"/>
        <v>6650</v>
      </c>
      <c r="BI429" s="83">
        <f t="shared" si="690"/>
        <v>0</v>
      </c>
      <c r="BJ429" s="83">
        <f t="shared" si="690"/>
        <v>0</v>
      </c>
      <c r="BK429" s="83">
        <f t="shared" si="690"/>
        <v>0</v>
      </c>
      <c r="BL429" s="83">
        <f t="shared" si="690"/>
        <v>6650</v>
      </c>
      <c r="BM429" s="83">
        <f t="shared" si="690"/>
        <v>0</v>
      </c>
      <c r="BN429" s="83">
        <f t="shared" si="690"/>
        <v>13300</v>
      </c>
    </row>
    <row r="430" spans="1:71" x14ac:dyDescent="0.2">
      <c r="A430" s="76"/>
      <c r="B430" s="75"/>
      <c r="C430" s="75"/>
      <c r="D430" s="75"/>
      <c r="E430" s="75"/>
      <c r="F430" s="75"/>
      <c r="G430" s="75"/>
      <c r="H430" s="75"/>
      <c r="I430" s="112" t="s">
        <v>340</v>
      </c>
      <c r="J430" s="38" t="s">
        <v>327</v>
      </c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38"/>
      <c r="W430" s="38"/>
      <c r="X430" s="83"/>
      <c r="Y430" s="83"/>
      <c r="Z430" s="83"/>
      <c r="AA430" s="83">
        <f>SUM(AA162)</f>
        <v>8000</v>
      </c>
      <c r="AB430" s="83">
        <f>SUM(AB162)</f>
        <v>0</v>
      </c>
      <c r="AC430" s="83">
        <f>SUM(AC162)</f>
        <v>30000</v>
      </c>
      <c r="AD430" s="83"/>
      <c r="AE430" s="83">
        <f t="shared" ref="AE430:BN430" si="691">SUM(AE162)</f>
        <v>0</v>
      </c>
      <c r="AF430" s="83">
        <f t="shared" si="691"/>
        <v>0</v>
      </c>
      <c r="AG430" s="83">
        <f t="shared" si="691"/>
        <v>10000</v>
      </c>
      <c r="AH430" s="83">
        <f t="shared" si="691"/>
        <v>4997.09</v>
      </c>
      <c r="AI430" s="83">
        <f t="shared" si="691"/>
        <v>10000</v>
      </c>
      <c r="AJ430" s="83">
        <f t="shared" si="691"/>
        <v>0</v>
      </c>
      <c r="AK430" s="83">
        <f t="shared" si="691"/>
        <v>10000</v>
      </c>
      <c r="AL430" s="83">
        <f t="shared" si="691"/>
        <v>0</v>
      </c>
      <c r="AM430" s="83">
        <f t="shared" si="691"/>
        <v>0</v>
      </c>
      <c r="AN430" s="83">
        <f t="shared" si="691"/>
        <v>10000</v>
      </c>
      <c r="AO430" s="83">
        <f t="shared" si="691"/>
        <v>1327.2280841462605</v>
      </c>
      <c r="AP430" s="83">
        <f t="shared" si="691"/>
        <v>10000</v>
      </c>
      <c r="AQ430" s="83">
        <f t="shared" si="691"/>
        <v>0</v>
      </c>
      <c r="AR430" s="83">
        <f t="shared" si="691"/>
        <v>1327.2280841462605</v>
      </c>
      <c r="AS430" s="83">
        <f t="shared" si="691"/>
        <v>0</v>
      </c>
      <c r="AT430" s="83">
        <f t="shared" si="691"/>
        <v>0</v>
      </c>
      <c r="AU430" s="83">
        <f t="shared" si="691"/>
        <v>0</v>
      </c>
      <c r="AV430" s="83">
        <f t="shared" si="691"/>
        <v>0</v>
      </c>
      <c r="AW430" s="83">
        <f t="shared" si="691"/>
        <v>1327.2280841462605</v>
      </c>
      <c r="AX430" s="83">
        <f t="shared" si="691"/>
        <v>0</v>
      </c>
      <c r="AY430" s="83">
        <f t="shared" si="691"/>
        <v>0</v>
      </c>
      <c r="AZ430" s="83">
        <f t="shared" si="691"/>
        <v>0</v>
      </c>
      <c r="BA430" s="83">
        <f t="shared" si="691"/>
        <v>0</v>
      </c>
      <c r="BB430" s="83">
        <f t="shared" si="691"/>
        <v>0</v>
      </c>
      <c r="BC430" s="83">
        <f t="shared" si="691"/>
        <v>0</v>
      </c>
      <c r="BD430" s="83">
        <f t="shared" si="691"/>
        <v>0</v>
      </c>
      <c r="BE430" s="83">
        <f t="shared" si="691"/>
        <v>1327.2280841462605</v>
      </c>
      <c r="BF430" s="83">
        <f t="shared" si="691"/>
        <v>0</v>
      </c>
      <c r="BG430" s="83">
        <f t="shared" si="691"/>
        <v>0</v>
      </c>
      <c r="BH430" s="83">
        <f t="shared" si="691"/>
        <v>1330</v>
      </c>
      <c r="BI430" s="83">
        <f t="shared" si="691"/>
        <v>0</v>
      </c>
      <c r="BJ430" s="83">
        <f t="shared" si="691"/>
        <v>0</v>
      </c>
      <c r="BK430" s="83">
        <f t="shared" si="691"/>
        <v>0</v>
      </c>
      <c r="BL430" s="83">
        <f t="shared" si="691"/>
        <v>1330</v>
      </c>
      <c r="BM430" s="83">
        <f t="shared" si="691"/>
        <v>0</v>
      </c>
      <c r="BN430" s="83">
        <f t="shared" si="691"/>
        <v>2660</v>
      </c>
    </row>
    <row r="431" spans="1:71" x14ac:dyDescent="0.2">
      <c r="A431" s="76"/>
      <c r="B431" s="75"/>
      <c r="C431" s="75"/>
      <c r="D431" s="75"/>
      <c r="E431" s="75"/>
      <c r="F431" s="75"/>
      <c r="G431" s="75"/>
      <c r="H431" s="75"/>
      <c r="I431" s="112" t="s">
        <v>374</v>
      </c>
      <c r="J431" s="38" t="s">
        <v>375</v>
      </c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38"/>
      <c r="W431" s="38"/>
      <c r="X431" s="83"/>
      <c r="Y431" s="83"/>
      <c r="Z431" s="83"/>
      <c r="AA431" s="83">
        <v>35000</v>
      </c>
      <c r="AB431" s="83">
        <v>30000</v>
      </c>
      <c r="AC431" s="83">
        <v>315000</v>
      </c>
      <c r="AD431" s="83"/>
      <c r="AE431" s="83">
        <v>0</v>
      </c>
      <c r="AF431" s="83">
        <v>25000</v>
      </c>
      <c r="AG431" s="83">
        <f t="shared" ref="AG431:BN431" si="692">SUM(AG381)</f>
        <v>290000</v>
      </c>
      <c r="AH431" s="83">
        <f t="shared" si="692"/>
        <v>133000</v>
      </c>
      <c r="AI431" s="83">
        <f t="shared" si="692"/>
        <v>555000</v>
      </c>
      <c r="AJ431" s="83">
        <f t="shared" si="692"/>
        <v>0</v>
      </c>
      <c r="AK431" s="83">
        <f t="shared" si="692"/>
        <v>555000</v>
      </c>
      <c r="AL431" s="83">
        <f t="shared" si="692"/>
        <v>0</v>
      </c>
      <c r="AM431" s="83">
        <f t="shared" si="692"/>
        <v>150000</v>
      </c>
      <c r="AN431" s="83">
        <f t="shared" si="692"/>
        <v>405000</v>
      </c>
      <c r="AO431" s="83">
        <f t="shared" si="692"/>
        <v>53752.737407923545</v>
      </c>
      <c r="AP431" s="83">
        <f t="shared" si="692"/>
        <v>260000</v>
      </c>
      <c r="AQ431" s="83">
        <f t="shared" si="692"/>
        <v>0</v>
      </c>
      <c r="AR431" s="83">
        <f t="shared" si="692"/>
        <v>34507.930187802769</v>
      </c>
      <c r="AS431" s="83">
        <f t="shared" si="692"/>
        <v>0</v>
      </c>
      <c r="AT431" s="83">
        <f t="shared" si="692"/>
        <v>19054.45</v>
      </c>
      <c r="AU431" s="83">
        <f t="shared" si="692"/>
        <v>0</v>
      </c>
      <c r="AV431" s="83">
        <f t="shared" si="692"/>
        <v>0</v>
      </c>
      <c r="AW431" s="83">
        <f t="shared" si="692"/>
        <v>34507.930187802769</v>
      </c>
      <c r="AX431" s="83">
        <f t="shared" si="692"/>
        <v>0</v>
      </c>
      <c r="AY431" s="83">
        <f t="shared" si="692"/>
        <v>0</v>
      </c>
      <c r="AZ431" s="83">
        <f t="shared" si="692"/>
        <v>0</v>
      </c>
      <c r="BA431" s="83">
        <f t="shared" si="692"/>
        <v>0</v>
      </c>
      <c r="BB431" s="83">
        <f t="shared" si="692"/>
        <v>0</v>
      </c>
      <c r="BC431" s="83">
        <f t="shared" si="692"/>
        <v>0</v>
      </c>
      <c r="BD431" s="83">
        <f t="shared" si="692"/>
        <v>0</v>
      </c>
      <c r="BE431" s="83">
        <f t="shared" si="692"/>
        <v>34507.930187802769</v>
      </c>
      <c r="BF431" s="83">
        <f t="shared" si="692"/>
        <v>0</v>
      </c>
      <c r="BG431" s="83">
        <f t="shared" si="692"/>
        <v>0</v>
      </c>
      <c r="BH431" s="83">
        <f t="shared" si="692"/>
        <v>30000</v>
      </c>
      <c r="BI431" s="83">
        <f t="shared" si="692"/>
        <v>6480.04</v>
      </c>
      <c r="BJ431" s="83">
        <f t="shared" si="692"/>
        <v>30000</v>
      </c>
      <c r="BK431" s="83">
        <f t="shared" si="692"/>
        <v>30000</v>
      </c>
      <c r="BL431" s="83">
        <f t="shared" si="692"/>
        <v>0</v>
      </c>
      <c r="BM431" s="83">
        <f t="shared" si="692"/>
        <v>0</v>
      </c>
      <c r="BN431" s="83">
        <f t="shared" si="692"/>
        <v>30000</v>
      </c>
    </row>
    <row r="432" spans="1:71" x14ac:dyDescent="0.2">
      <c r="A432" s="76"/>
      <c r="B432" s="75"/>
      <c r="C432" s="75"/>
      <c r="D432" s="75"/>
      <c r="E432" s="75"/>
      <c r="F432" s="75"/>
      <c r="G432" s="75"/>
      <c r="H432" s="75"/>
      <c r="I432" s="112" t="s">
        <v>341</v>
      </c>
      <c r="J432" s="38" t="s">
        <v>329</v>
      </c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38"/>
      <c r="W432" s="38"/>
      <c r="X432" s="83"/>
      <c r="Y432" s="83"/>
      <c r="Z432" s="83"/>
      <c r="AA432" s="83">
        <f>SUM(AA242)</f>
        <v>50000</v>
      </c>
      <c r="AB432" s="83">
        <f>SUM(AB242)</f>
        <v>7230.75</v>
      </c>
      <c r="AC432" s="83">
        <f>SUM(AC242)</f>
        <v>50000</v>
      </c>
      <c r="AD432" s="83"/>
      <c r="AE432" s="83">
        <f t="shared" ref="AE432:BN432" si="693">SUM(AE242)</f>
        <v>0</v>
      </c>
      <c r="AF432" s="83">
        <f t="shared" si="693"/>
        <v>0</v>
      </c>
      <c r="AG432" s="83">
        <f t="shared" si="693"/>
        <v>50000</v>
      </c>
      <c r="AH432" s="83">
        <f t="shared" si="693"/>
        <v>8325</v>
      </c>
      <c r="AI432" s="83">
        <f t="shared" si="693"/>
        <v>50000</v>
      </c>
      <c r="AJ432" s="83">
        <f t="shared" si="693"/>
        <v>0</v>
      </c>
      <c r="AK432" s="83">
        <f t="shared" si="693"/>
        <v>50000</v>
      </c>
      <c r="AL432" s="83">
        <f t="shared" si="693"/>
        <v>0</v>
      </c>
      <c r="AM432" s="83">
        <f t="shared" si="693"/>
        <v>0</v>
      </c>
      <c r="AN432" s="83">
        <f t="shared" si="693"/>
        <v>50000</v>
      </c>
      <c r="AO432" s="83">
        <f t="shared" si="693"/>
        <v>6636.1404207313026</v>
      </c>
      <c r="AP432" s="83">
        <f t="shared" si="693"/>
        <v>100000</v>
      </c>
      <c r="AQ432" s="83">
        <f t="shared" si="693"/>
        <v>0</v>
      </c>
      <c r="AR432" s="83">
        <f t="shared" si="693"/>
        <v>13272.280841462605</v>
      </c>
      <c r="AS432" s="83">
        <f t="shared" si="693"/>
        <v>0</v>
      </c>
      <c r="AT432" s="83">
        <f t="shared" si="693"/>
        <v>153.18</v>
      </c>
      <c r="AU432" s="83">
        <f t="shared" si="693"/>
        <v>0</v>
      </c>
      <c r="AV432" s="83">
        <f t="shared" si="693"/>
        <v>0</v>
      </c>
      <c r="AW432" s="83">
        <f t="shared" si="693"/>
        <v>13272.280841462605</v>
      </c>
      <c r="AX432" s="83">
        <f t="shared" si="693"/>
        <v>0</v>
      </c>
      <c r="AY432" s="83">
        <f t="shared" si="693"/>
        <v>0</v>
      </c>
      <c r="AZ432" s="83">
        <f t="shared" si="693"/>
        <v>0</v>
      </c>
      <c r="BA432" s="83">
        <f t="shared" si="693"/>
        <v>0</v>
      </c>
      <c r="BB432" s="83">
        <f t="shared" si="693"/>
        <v>0</v>
      </c>
      <c r="BC432" s="83">
        <f t="shared" si="693"/>
        <v>0</v>
      </c>
      <c r="BD432" s="83">
        <f t="shared" si="693"/>
        <v>0</v>
      </c>
      <c r="BE432" s="83">
        <f t="shared" si="693"/>
        <v>13272.280841462605</v>
      </c>
      <c r="BF432" s="83">
        <f t="shared" si="693"/>
        <v>0</v>
      </c>
      <c r="BG432" s="83">
        <f t="shared" si="693"/>
        <v>0</v>
      </c>
      <c r="BH432" s="83">
        <f t="shared" si="693"/>
        <v>7000</v>
      </c>
      <c r="BI432" s="83">
        <f t="shared" si="693"/>
        <v>42.1</v>
      </c>
      <c r="BJ432" s="83">
        <f t="shared" si="693"/>
        <v>8000</v>
      </c>
      <c r="BK432" s="83">
        <f t="shared" si="693"/>
        <v>8000</v>
      </c>
      <c r="BL432" s="83">
        <f t="shared" si="693"/>
        <v>0</v>
      </c>
      <c r="BM432" s="83">
        <f t="shared" si="693"/>
        <v>0</v>
      </c>
      <c r="BN432" s="83">
        <f t="shared" si="693"/>
        <v>7000</v>
      </c>
    </row>
    <row r="433" spans="1:66" x14ac:dyDescent="0.2">
      <c r="A433" s="76"/>
      <c r="B433" s="75"/>
      <c r="C433" s="75"/>
      <c r="D433" s="75"/>
      <c r="E433" s="75"/>
      <c r="F433" s="75"/>
      <c r="G433" s="75"/>
      <c r="H433" s="75"/>
      <c r="I433" s="112" t="s">
        <v>342</v>
      </c>
      <c r="J433" s="38" t="s">
        <v>328</v>
      </c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38"/>
      <c r="W433" s="38"/>
      <c r="X433" s="83"/>
      <c r="Y433" s="83"/>
      <c r="Z433" s="83"/>
      <c r="AA433" s="83">
        <f>SUM(AA232+AA254+AA268+AA216)</f>
        <v>1050000</v>
      </c>
      <c r="AB433" s="83">
        <f>SUM(AB232+AB254+AB268+AB216)</f>
        <v>75137.460000000006</v>
      </c>
      <c r="AC433" s="83">
        <f>SUM(AC232+AC254+AC268+AC216)</f>
        <v>1988000</v>
      </c>
      <c r="AD433" s="83"/>
      <c r="AE433" s="83">
        <f t="shared" ref="AE433:BN433" si="694">SUM(AE232+AE254+AE268+AE216)</f>
        <v>0</v>
      </c>
      <c r="AF433" s="83">
        <f t="shared" si="694"/>
        <v>0</v>
      </c>
      <c r="AG433" s="83">
        <f t="shared" si="694"/>
        <v>2198000</v>
      </c>
      <c r="AH433" s="83">
        <f t="shared" si="694"/>
        <v>745536.41</v>
      </c>
      <c r="AI433" s="83">
        <f t="shared" si="694"/>
        <v>2150000</v>
      </c>
      <c r="AJ433" s="83">
        <f t="shared" si="694"/>
        <v>300247.48000000004</v>
      </c>
      <c r="AK433" s="83">
        <f t="shared" si="694"/>
        <v>5750000</v>
      </c>
      <c r="AL433" s="83">
        <f t="shared" si="694"/>
        <v>770000</v>
      </c>
      <c r="AM433" s="83">
        <f t="shared" si="694"/>
        <v>200000</v>
      </c>
      <c r="AN433" s="83">
        <f t="shared" si="694"/>
        <v>6320000</v>
      </c>
      <c r="AO433" s="83">
        <f t="shared" si="694"/>
        <v>838808.14918043662</v>
      </c>
      <c r="AP433" s="83">
        <f t="shared" si="694"/>
        <v>8170000</v>
      </c>
      <c r="AQ433" s="83">
        <f t="shared" si="694"/>
        <v>0</v>
      </c>
      <c r="AR433" s="83">
        <f t="shared" si="694"/>
        <v>1084345.3447474949</v>
      </c>
      <c r="AS433" s="83">
        <f t="shared" si="694"/>
        <v>0</v>
      </c>
      <c r="AT433" s="83">
        <f t="shared" si="694"/>
        <v>64061.8</v>
      </c>
      <c r="AU433" s="83">
        <f t="shared" si="694"/>
        <v>201363.46000000002</v>
      </c>
      <c r="AV433" s="83">
        <f t="shared" si="694"/>
        <v>57011.040000000001</v>
      </c>
      <c r="AW433" s="83">
        <f t="shared" si="694"/>
        <v>1228697.7647474948</v>
      </c>
      <c r="AX433" s="83">
        <f t="shared" si="694"/>
        <v>0</v>
      </c>
      <c r="AY433" s="83">
        <f t="shared" si="694"/>
        <v>0</v>
      </c>
      <c r="AZ433" s="83">
        <f t="shared" si="694"/>
        <v>0</v>
      </c>
      <c r="BA433" s="83">
        <f t="shared" si="694"/>
        <v>0</v>
      </c>
      <c r="BB433" s="83">
        <f t="shared" si="694"/>
        <v>0</v>
      </c>
      <c r="BC433" s="83">
        <f t="shared" si="694"/>
        <v>0</v>
      </c>
      <c r="BD433" s="83">
        <f t="shared" si="694"/>
        <v>0</v>
      </c>
      <c r="BE433" s="83">
        <f t="shared" si="694"/>
        <v>1228697.7647474948</v>
      </c>
      <c r="BF433" s="83">
        <f t="shared" si="694"/>
        <v>0</v>
      </c>
      <c r="BG433" s="83">
        <f t="shared" si="694"/>
        <v>0</v>
      </c>
      <c r="BH433" s="83">
        <f t="shared" si="694"/>
        <v>1102000</v>
      </c>
      <c r="BI433" s="83">
        <f t="shared" si="694"/>
        <v>25447</v>
      </c>
      <c r="BJ433" s="83">
        <f t="shared" si="694"/>
        <v>1111000</v>
      </c>
      <c r="BK433" s="83">
        <f t="shared" si="694"/>
        <v>1118000</v>
      </c>
      <c r="BL433" s="83">
        <f t="shared" si="694"/>
        <v>0</v>
      </c>
      <c r="BM433" s="83">
        <f t="shared" si="694"/>
        <v>800000</v>
      </c>
      <c r="BN433" s="83">
        <f t="shared" si="694"/>
        <v>302000</v>
      </c>
    </row>
    <row r="434" spans="1:66" x14ac:dyDescent="0.2">
      <c r="A434" s="76"/>
      <c r="B434" s="75"/>
      <c r="C434" s="75"/>
      <c r="D434" s="75"/>
      <c r="E434" s="75"/>
      <c r="F434" s="75"/>
      <c r="G434" s="75"/>
      <c r="H434" s="75"/>
      <c r="I434" s="112" t="s">
        <v>343</v>
      </c>
      <c r="J434" s="38" t="s">
        <v>330</v>
      </c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38"/>
      <c r="W434" s="38"/>
      <c r="X434" s="83"/>
      <c r="Y434" s="83"/>
      <c r="Z434" s="83"/>
      <c r="AA434" s="83">
        <f>SUM(AA371)</f>
        <v>207000</v>
      </c>
      <c r="AB434" s="83">
        <f>SUM(AB371)</f>
        <v>135700</v>
      </c>
      <c r="AC434" s="83">
        <f>SUM(AC371)</f>
        <v>207000</v>
      </c>
      <c r="AD434" s="83"/>
      <c r="AE434" s="83">
        <f t="shared" ref="AE434:BN434" si="695">SUM(AE371)</f>
        <v>0</v>
      </c>
      <c r="AF434" s="83">
        <f t="shared" si="695"/>
        <v>0</v>
      </c>
      <c r="AG434" s="83">
        <f t="shared" si="695"/>
        <v>207000</v>
      </c>
      <c r="AH434" s="83">
        <f t="shared" si="695"/>
        <v>138000</v>
      </c>
      <c r="AI434" s="83">
        <f t="shared" si="695"/>
        <v>207000</v>
      </c>
      <c r="AJ434" s="83">
        <f t="shared" si="695"/>
        <v>115000</v>
      </c>
      <c r="AK434" s="83">
        <f t="shared" si="695"/>
        <v>293000</v>
      </c>
      <c r="AL434" s="83">
        <f t="shared" si="695"/>
        <v>130000</v>
      </c>
      <c r="AM434" s="83">
        <f t="shared" si="695"/>
        <v>0</v>
      </c>
      <c r="AN434" s="83">
        <f t="shared" si="695"/>
        <v>423000</v>
      </c>
      <c r="AO434" s="83">
        <f t="shared" si="695"/>
        <v>56141.747959386819</v>
      </c>
      <c r="AP434" s="83">
        <f t="shared" si="695"/>
        <v>431000</v>
      </c>
      <c r="AQ434" s="83">
        <f t="shared" si="695"/>
        <v>0</v>
      </c>
      <c r="AR434" s="83">
        <f t="shared" si="695"/>
        <v>57203.530426703823</v>
      </c>
      <c r="AS434" s="83">
        <f t="shared" si="695"/>
        <v>0</v>
      </c>
      <c r="AT434" s="83">
        <f t="shared" si="695"/>
        <v>44392.25</v>
      </c>
      <c r="AU434" s="83">
        <f t="shared" si="695"/>
        <v>0</v>
      </c>
      <c r="AV434" s="83">
        <f t="shared" si="695"/>
        <v>0</v>
      </c>
      <c r="AW434" s="83">
        <f t="shared" si="695"/>
        <v>57203.530426703823</v>
      </c>
      <c r="AX434" s="83">
        <f t="shared" si="695"/>
        <v>0</v>
      </c>
      <c r="AY434" s="83">
        <f t="shared" si="695"/>
        <v>0</v>
      </c>
      <c r="AZ434" s="83">
        <f t="shared" si="695"/>
        <v>0</v>
      </c>
      <c r="BA434" s="83">
        <f t="shared" si="695"/>
        <v>0</v>
      </c>
      <c r="BB434" s="83">
        <f t="shared" si="695"/>
        <v>0</v>
      </c>
      <c r="BC434" s="83">
        <f t="shared" si="695"/>
        <v>0</v>
      </c>
      <c r="BD434" s="83">
        <f t="shared" si="695"/>
        <v>0</v>
      </c>
      <c r="BE434" s="83">
        <f t="shared" si="695"/>
        <v>57203.530426703823</v>
      </c>
      <c r="BF434" s="83">
        <f t="shared" si="695"/>
        <v>0</v>
      </c>
      <c r="BG434" s="83">
        <f t="shared" si="695"/>
        <v>0</v>
      </c>
      <c r="BH434" s="83">
        <f t="shared" si="695"/>
        <v>66400</v>
      </c>
      <c r="BI434" s="83">
        <f t="shared" si="695"/>
        <v>66400</v>
      </c>
      <c r="BJ434" s="83">
        <f t="shared" si="695"/>
        <v>66400</v>
      </c>
      <c r="BK434" s="83">
        <f t="shared" si="695"/>
        <v>66400</v>
      </c>
      <c r="BL434" s="83">
        <f t="shared" si="695"/>
        <v>0</v>
      </c>
      <c r="BM434" s="83">
        <f t="shared" si="695"/>
        <v>0</v>
      </c>
      <c r="BN434" s="83">
        <f t="shared" si="695"/>
        <v>66400</v>
      </c>
    </row>
    <row r="435" spans="1:66" x14ac:dyDescent="0.2">
      <c r="A435" s="76"/>
      <c r="B435" s="75"/>
      <c r="C435" s="75"/>
      <c r="D435" s="75"/>
      <c r="E435" s="75"/>
      <c r="F435" s="75"/>
      <c r="G435" s="75"/>
      <c r="H435" s="75"/>
      <c r="I435" s="112" t="s">
        <v>344</v>
      </c>
      <c r="J435" s="38" t="s">
        <v>331</v>
      </c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38"/>
      <c r="W435" s="38"/>
      <c r="X435" s="83"/>
      <c r="Y435" s="83"/>
      <c r="Z435" s="83"/>
      <c r="AA435" s="83">
        <f>SUM(AA329+AA336+AA343+AA350)</f>
        <v>268000</v>
      </c>
      <c r="AB435" s="83">
        <f>SUM(AB329+AB336+AB343+AB350)</f>
        <v>103500</v>
      </c>
      <c r="AC435" s="83">
        <f>SUM(AC329+AC336+AC343+AC350)</f>
        <v>318000</v>
      </c>
      <c r="AD435" s="83"/>
      <c r="AE435" s="83">
        <f t="shared" ref="AE435:BN435" si="696">SUM(AE329+AE336+AE343+AE350)</f>
        <v>0</v>
      </c>
      <c r="AF435" s="83">
        <f t="shared" si="696"/>
        <v>0</v>
      </c>
      <c r="AG435" s="83">
        <f t="shared" si="696"/>
        <v>336000</v>
      </c>
      <c r="AH435" s="83">
        <f t="shared" si="696"/>
        <v>184000</v>
      </c>
      <c r="AI435" s="83">
        <f t="shared" si="696"/>
        <v>327000</v>
      </c>
      <c r="AJ435" s="83">
        <f t="shared" si="696"/>
        <v>150000</v>
      </c>
      <c r="AK435" s="83">
        <f t="shared" si="696"/>
        <v>388000</v>
      </c>
      <c r="AL435" s="83">
        <f t="shared" si="696"/>
        <v>47000</v>
      </c>
      <c r="AM435" s="83">
        <f t="shared" si="696"/>
        <v>0</v>
      </c>
      <c r="AN435" s="83">
        <f t="shared" si="696"/>
        <v>435000</v>
      </c>
      <c r="AO435" s="83">
        <f t="shared" si="696"/>
        <v>57734.421660362328</v>
      </c>
      <c r="AP435" s="83">
        <f t="shared" si="696"/>
        <v>376000</v>
      </c>
      <c r="AQ435" s="83">
        <f t="shared" si="696"/>
        <v>0</v>
      </c>
      <c r="AR435" s="83">
        <f t="shared" si="696"/>
        <v>49903.775963899396</v>
      </c>
      <c r="AS435" s="83">
        <f t="shared" si="696"/>
        <v>0</v>
      </c>
      <c r="AT435" s="83">
        <f t="shared" si="696"/>
        <v>18608.38</v>
      </c>
      <c r="AU435" s="83">
        <f t="shared" si="696"/>
        <v>0</v>
      </c>
      <c r="AV435" s="83">
        <f t="shared" si="696"/>
        <v>0</v>
      </c>
      <c r="AW435" s="83">
        <f t="shared" si="696"/>
        <v>49903.775963899396</v>
      </c>
      <c r="AX435" s="83">
        <f t="shared" si="696"/>
        <v>0</v>
      </c>
      <c r="AY435" s="83">
        <f t="shared" si="696"/>
        <v>0</v>
      </c>
      <c r="AZ435" s="83">
        <f t="shared" si="696"/>
        <v>0</v>
      </c>
      <c r="BA435" s="83">
        <f t="shared" si="696"/>
        <v>0</v>
      </c>
      <c r="BB435" s="83">
        <f t="shared" si="696"/>
        <v>0</v>
      </c>
      <c r="BC435" s="83">
        <f t="shared" si="696"/>
        <v>0</v>
      </c>
      <c r="BD435" s="83">
        <f t="shared" si="696"/>
        <v>0</v>
      </c>
      <c r="BE435" s="83">
        <f t="shared" si="696"/>
        <v>49903.775963899396</v>
      </c>
      <c r="BF435" s="83">
        <f t="shared" si="696"/>
        <v>0</v>
      </c>
      <c r="BG435" s="83">
        <f t="shared" si="696"/>
        <v>0</v>
      </c>
      <c r="BH435" s="83">
        <f t="shared" ca="1" si="696"/>
        <v>46065</v>
      </c>
      <c r="BI435" s="83">
        <f t="shared" si="696"/>
        <v>25196</v>
      </c>
      <c r="BJ435" s="83">
        <f t="shared" si="696"/>
        <v>40300</v>
      </c>
      <c r="BK435" s="83">
        <f t="shared" si="696"/>
        <v>40800</v>
      </c>
      <c r="BL435" s="83">
        <f t="shared" si="696"/>
        <v>9000</v>
      </c>
      <c r="BM435" s="83">
        <f t="shared" si="696"/>
        <v>0</v>
      </c>
      <c r="BN435" s="83">
        <f t="shared" ca="1" si="696"/>
        <v>46065</v>
      </c>
    </row>
    <row r="436" spans="1:66" x14ac:dyDescent="0.2">
      <c r="A436" s="76"/>
      <c r="B436" s="75"/>
      <c r="C436" s="75"/>
      <c r="D436" s="75"/>
      <c r="E436" s="75"/>
      <c r="F436" s="75"/>
      <c r="G436" s="75"/>
      <c r="H436" s="75"/>
      <c r="I436" s="112" t="s">
        <v>345</v>
      </c>
      <c r="J436" s="38" t="s">
        <v>332</v>
      </c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38"/>
      <c r="W436" s="38"/>
      <c r="X436" s="83"/>
      <c r="Y436" s="83"/>
      <c r="Z436" s="83"/>
      <c r="AA436" s="83">
        <f>SUM(AA317)</f>
        <v>55000</v>
      </c>
      <c r="AB436" s="83">
        <f>SUM(AB317)</f>
        <v>9500</v>
      </c>
      <c r="AC436" s="83">
        <f>SUM(AC317)</f>
        <v>115000</v>
      </c>
      <c r="AD436" s="83"/>
      <c r="AE436" s="83">
        <f t="shared" ref="AE436:BN436" si="697">SUM(AE317)</f>
        <v>0</v>
      </c>
      <c r="AF436" s="83">
        <f t="shared" si="697"/>
        <v>0</v>
      </c>
      <c r="AG436" s="83">
        <f t="shared" si="697"/>
        <v>220000</v>
      </c>
      <c r="AH436" s="83">
        <f t="shared" si="697"/>
        <v>211155</v>
      </c>
      <c r="AI436" s="83">
        <f t="shared" si="697"/>
        <v>135000</v>
      </c>
      <c r="AJ436" s="83">
        <f t="shared" si="697"/>
        <v>12500</v>
      </c>
      <c r="AK436" s="83">
        <f t="shared" si="697"/>
        <v>200000</v>
      </c>
      <c r="AL436" s="83">
        <f t="shared" si="697"/>
        <v>0</v>
      </c>
      <c r="AM436" s="83">
        <f t="shared" si="697"/>
        <v>0</v>
      </c>
      <c r="AN436" s="83">
        <f t="shared" si="697"/>
        <v>200000</v>
      </c>
      <c r="AO436" s="83">
        <f t="shared" si="697"/>
        <v>26544.56168292521</v>
      </c>
      <c r="AP436" s="83">
        <f t="shared" si="697"/>
        <v>175000</v>
      </c>
      <c r="AQ436" s="83">
        <f t="shared" si="697"/>
        <v>0</v>
      </c>
      <c r="AR436" s="83">
        <f t="shared" si="697"/>
        <v>23226.491472559559</v>
      </c>
      <c r="AS436" s="83">
        <f t="shared" si="697"/>
        <v>0</v>
      </c>
      <c r="AT436" s="83">
        <f t="shared" si="697"/>
        <v>0</v>
      </c>
      <c r="AU436" s="83">
        <f t="shared" si="697"/>
        <v>0</v>
      </c>
      <c r="AV436" s="83">
        <f t="shared" si="697"/>
        <v>0</v>
      </c>
      <c r="AW436" s="83">
        <f t="shared" si="697"/>
        <v>23226.491472559559</v>
      </c>
      <c r="AX436" s="83">
        <f t="shared" si="697"/>
        <v>0</v>
      </c>
      <c r="AY436" s="83">
        <f t="shared" si="697"/>
        <v>0</v>
      </c>
      <c r="AZ436" s="83">
        <f t="shared" si="697"/>
        <v>0</v>
      </c>
      <c r="BA436" s="83">
        <f t="shared" si="697"/>
        <v>0</v>
      </c>
      <c r="BB436" s="83">
        <f t="shared" si="697"/>
        <v>0</v>
      </c>
      <c r="BC436" s="83">
        <f t="shared" si="697"/>
        <v>0</v>
      </c>
      <c r="BD436" s="83">
        <f t="shared" si="697"/>
        <v>0</v>
      </c>
      <c r="BE436" s="83">
        <f t="shared" si="697"/>
        <v>23226.491472559559</v>
      </c>
      <c r="BF436" s="83">
        <f t="shared" si="697"/>
        <v>0</v>
      </c>
      <c r="BG436" s="83">
        <f t="shared" si="697"/>
        <v>0</v>
      </c>
      <c r="BH436" s="83">
        <f t="shared" si="697"/>
        <v>13400</v>
      </c>
      <c r="BI436" s="83">
        <f t="shared" si="697"/>
        <v>700</v>
      </c>
      <c r="BJ436" s="83">
        <f t="shared" si="697"/>
        <v>14000</v>
      </c>
      <c r="BK436" s="83">
        <f t="shared" si="697"/>
        <v>15000</v>
      </c>
      <c r="BL436" s="83">
        <f t="shared" si="697"/>
        <v>0</v>
      </c>
      <c r="BM436" s="83">
        <f t="shared" si="697"/>
        <v>0</v>
      </c>
      <c r="BN436" s="83">
        <f t="shared" si="697"/>
        <v>13400</v>
      </c>
    </row>
    <row r="437" spans="1:66" x14ac:dyDescent="0.2">
      <c r="A437" s="76"/>
      <c r="B437" s="75"/>
      <c r="C437" s="75"/>
      <c r="D437" s="75"/>
      <c r="E437" s="75"/>
      <c r="F437" s="75"/>
      <c r="G437" s="75"/>
      <c r="H437" s="75"/>
      <c r="I437" s="112" t="s">
        <v>346</v>
      </c>
      <c r="J437" s="38" t="s">
        <v>333</v>
      </c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38"/>
      <c r="W437" s="38"/>
      <c r="X437" s="83"/>
      <c r="Y437" s="83"/>
      <c r="Z437" s="83"/>
      <c r="AA437" s="83">
        <f>SUM(AA171)</f>
        <v>116000</v>
      </c>
      <c r="AB437" s="83">
        <f>SUM(AB171)</f>
        <v>63895.98</v>
      </c>
      <c r="AC437" s="83">
        <f>SUM(AC171)</f>
        <v>116000</v>
      </c>
      <c r="AD437" s="83"/>
      <c r="AE437" s="83">
        <f t="shared" ref="AE437:BN437" si="698">SUM(AE171)</f>
        <v>0</v>
      </c>
      <c r="AF437" s="83">
        <f t="shared" si="698"/>
        <v>0</v>
      </c>
      <c r="AG437" s="83">
        <f t="shared" si="698"/>
        <v>116000</v>
      </c>
      <c r="AH437" s="83">
        <f t="shared" si="698"/>
        <v>80602.94</v>
      </c>
      <c r="AI437" s="83">
        <f t="shared" si="698"/>
        <v>116000</v>
      </c>
      <c r="AJ437" s="83">
        <f t="shared" si="698"/>
        <v>51267.74</v>
      </c>
      <c r="AK437" s="83">
        <f t="shared" si="698"/>
        <v>136000</v>
      </c>
      <c r="AL437" s="83">
        <f t="shared" si="698"/>
        <v>5000</v>
      </c>
      <c r="AM437" s="83">
        <f t="shared" si="698"/>
        <v>0</v>
      </c>
      <c r="AN437" s="83">
        <f t="shared" si="698"/>
        <v>141000</v>
      </c>
      <c r="AO437" s="83">
        <f t="shared" si="698"/>
        <v>18713.915986462274</v>
      </c>
      <c r="AP437" s="83">
        <f t="shared" si="698"/>
        <v>142000</v>
      </c>
      <c r="AQ437" s="83">
        <f t="shared" si="698"/>
        <v>0</v>
      </c>
      <c r="AR437" s="83">
        <f t="shared" si="698"/>
        <v>18846.638794876897</v>
      </c>
      <c r="AS437" s="83">
        <f t="shared" si="698"/>
        <v>0</v>
      </c>
      <c r="AT437" s="83">
        <f t="shared" si="698"/>
        <v>10906.460000000001</v>
      </c>
      <c r="AU437" s="83">
        <f t="shared" si="698"/>
        <v>0</v>
      </c>
      <c r="AV437" s="83">
        <f t="shared" si="698"/>
        <v>0</v>
      </c>
      <c r="AW437" s="83">
        <f t="shared" si="698"/>
        <v>18846.638794876897</v>
      </c>
      <c r="AX437" s="83">
        <f t="shared" si="698"/>
        <v>0</v>
      </c>
      <c r="AY437" s="83">
        <f t="shared" si="698"/>
        <v>0</v>
      </c>
      <c r="AZ437" s="83">
        <f t="shared" si="698"/>
        <v>0</v>
      </c>
      <c r="BA437" s="83">
        <f t="shared" si="698"/>
        <v>0</v>
      </c>
      <c r="BB437" s="83">
        <f t="shared" si="698"/>
        <v>0</v>
      </c>
      <c r="BC437" s="83">
        <f t="shared" si="698"/>
        <v>0</v>
      </c>
      <c r="BD437" s="83">
        <f t="shared" si="698"/>
        <v>0</v>
      </c>
      <c r="BE437" s="83">
        <f t="shared" si="698"/>
        <v>18846.638794876897</v>
      </c>
      <c r="BF437" s="83">
        <f t="shared" si="698"/>
        <v>0</v>
      </c>
      <c r="BG437" s="83">
        <f t="shared" si="698"/>
        <v>0</v>
      </c>
      <c r="BH437" s="83">
        <f t="shared" si="698"/>
        <v>37550</v>
      </c>
      <c r="BI437" s="83">
        <f t="shared" si="698"/>
        <v>12626.689999999999</v>
      </c>
      <c r="BJ437" s="83">
        <f t="shared" si="698"/>
        <v>37500</v>
      </c>
      <c r="BK437" s="83">
        <f t="shared" si="698"/>
        <v>37500</v>
      </c>
      <c r="BL437" s="83">
        <f t="shared" si="698"/>
        <v>0</v>
      </c>
      <c r="BM437" s="83">
        <f t="shared" si="698"/>
        <v>0</v>
      </c>
      <c r="BN437" s="83">
        <f t="shared" si="698"/>
        <v>37550</v>
      </c>
    </row>
    <row r="438" spans="1:66" x14ac:dyDescent="0.2">
      <c r="A438" s="76"/>
      <c r="B438" s="75"/>
      <c r="C438" s="75"/>
      <c r="D438" s="75"/>
      <c r="E438" s="75"/>
      <c r="F438" s="75"/>
      <c r="G438" s="75"/>
      <c r="H438" s="75"/>
      <c r="I438" s="112" t="s">
        <v>347</v>
      </c>
      <c r="J438" s="38" t="s">
        <v>334</v>
      </c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38"/>
      <c r="W438" s="38"/>
      <c r="X438" s="83"/>
      <c r="Y438" s="83"/>
      <c r="Z438" s="83"/>
      <c r="AA438" s="83">
        <f>SUM(AA196)</f>
        <v>69000</v>
      </c>
      <c r="AB438" s="83">
        <f>SUM(AB196)</f>
        <v>40113.64</v>
      </c>
      <c r="AC438" s="83">
        <f>SUM(AC196)</f>
        <v>69000</v>
      </c>
      <c r="AD438" s="83"/>
      <c r="AE438" s="83">
        <f t="shared" ref="AE438:BN438" si="699">SUM(AE196)</f>
        <v>0</v>
      </c>
      <c r="AF438" s="83">
        <f t="shared" si="699"/>
        <v>0</v>
      </c>
      <c r="AG438" s="83">
        <f t="shared" si="699"/>
        <v>73000</v>
      </c>
      <c r="AH438" s="83">
        <f t="shared" si="699"/>
        <v>49222.9</v>
      </c>
      <c r="AI438" s="83">
        <f t="shared" si="699"/>
        <v>72000</v>
      </c>
      <c r="AJ438" s="83">
        <f t="shared" si="699"/>
        <v>8051</v>
      </c>
      <c r="AK438" s="83">
        <f t="shared" si="699"/>
        <v>100000</v>
      </c>
      <c r="AL438" s="83">
        <f t="shared" si="699"/>
        <v>28500</v>
      </c>
      <c r="AM438" s="83">
        <f t="shared" si="699"/>
        <v>0</v>
      </c>
      <c r="AN438" s="83">
        <f t="shared" si="699"/>
        <v>128500</v>
      </c>
      <c r="AO438" s="83">
        <f t="shared" si="699"/>
        <v>17054.880881279449</v>
      </c>
      <c r="AP438" s="83">
        <f t="shared" si="699"/>
        <v>133500</v>
      </c>
      <c r="AQ438" s="83">
        <f t="shared" si="699"/>
        <v>0</v>
      </c>
      <c r="AR438" s="83">
        <f t="shared" si="699"/>
        <v>17718.494923352577</v>
      </c>
      <c r="AS438" s="83">
        <f t="shared" si="699"/>
        <v>0</v>
      </c>
      <c r="AT438" s="83">
        <f t="shared" si="699"/>
        <v>8857.4399999999987</v>
      </c>
      <c r="AU438" s="83">
        <f t="shared" si="699"/>
        <v>2000</v>
      </c>
      <c r="AV438" s="83">
        <f t="shared" si="699"/>
        <v>0</v>
      </c>
      <c r="AW438" s="83">
        <f t="shared" si="699"/>
        <v>19718.494923352577</v>
      </c>
      <c r="AX438" s="83">
        <f t="shared" si="699"/>
        <v>0</v>
      </c>
      <c r="AY438" s="83">
        <f t="shared" si="699"/>
        <v>0</v>
      </c>
      <c r="AZ438" s="83">
        <f t="shared" si="699"/>
        <v>0</v>
      </c>
      <c r="BA438" s="83">
        <f t="shared" si="699"/>
        <v>0</v>
      </c>
      <c r="BB438" s="83">
        <f t="shared" si="699"/>
        <v>0</v>
      </c>
      <c r="BC438" s="83">
        <f t="shared" si="699"/>
        <v>0</v>
      </c>
      <c r="BD438" s="83">
        <f t="shared" si="699"/>
        <v>0</v>
      </c>
      <c r="BE438" s="83">
        <f t="shared" si="699"/>
        <v>19718.494923352577</v>
      </c>
      <c r="BF438" s="83">
        <f t="shared" si="699"/>
        <v>0</v>
      </c>
      <c r="BG438" s="83">
        <f t="shared" si="699"/>
        <v>0</v>
      </c>
      <c r="BH438" s="83">
        <f t="shared" si="699"/>
        <v>12000</v>
      </c>
      <c r="BI438" s="83">
        <f t="shared" si="699"/>
        <v>7359.88</v>
      </c>
      <c r="BJ438" s="83">
        <f t="shared" si="699"/>
        <v>0</v>
      </c>
      <c r="BK438" s="83">
        <f t="shared" si="699"/>
        <v>0</v>
      </c>
      <c r="BL438" s="83">
        <f t="shared" si="699"/>
        <v>0</v>
      </c>
      <c r="BM438" s="83">
        <f t="shared" si="699"/>
        <v>0</v>
      </c>
      <c r="BN438" s="83">
        <f t="shared" si="699"/>
        <v>12000</v>
      </c>
    </row>
    <row r="439" spans="1:66" x14ac:dyDescent="0.2">
      <c r="A439" s="76"/>
      <c r="B439" s="75"/>
      <c r="C439" s="75"/>
      <c r="D439" s="75"/>
      <c r="E439" s="75"/>
      <c r="F439" s="75"/>
      <c r="G439" s="75"/>
      <c r="H439" s="75"/>
      <c r="I439" s="112" t="s">
        <v>348</v>
      </c>
      <c r="J439" s="38" t="s">
        <v>335</v>
      </c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38"/>
      <c r="W439" s="38"/>
      <c r="X439" s="83"/>
      <c r="Y439" s="83"/>
      <c r="Z439" s="83"/>
      <c r="AA439" s="83">
        <f>SUM(AA188)</f>
        <v>35000</v>
      </c>
      <c r="AB439" s="83">
        <f>SUM(AB188)</f>
        <v>6735.11</v>
      </c>
      <c r="AC439" s="83">
        <f>SUM(AC188)</f>
        <v>35000</v>
      </c>
      <c r="AD439" s="83"/>
      <c r="AE439" s="83">
        <f t="shared" ref="AE439:BN439" si="700">SUM(AE188)</f>
        <v>0</v>
      </c>
      <c r="AF439" s="83">
        <f t="shared" si="700"/>
        <v>0</v>
      </c>
      <c r="AG439" s="83">
        <f t="shared" si="700"/>
        <v>35000</v>
      </c>
      <c r="AH439" s="83">
        <f t="shared" si="700"/>
        <v>6097.03</v>
      </c>
      <c r="AI439" s="83">
        <f t="shared" si="700"/>
        <v>35000</v>
      </c>
      <c r="AJ439" s="83">
        <f t="shared" si="700"/>
        <v>5570.24</v>
      </c>
      <c r="AK439" s="83">
        <f t="shared" si="700"/>
        <v>35000</v>
      </c>
      <c r="AL439" s="83">
        <f t="shared" si="700"/>
        <v>0</v>
      </c>
      <c r="AM439" s="83">
        <f t="shared" si="700"/>
        <v>0</v>
      </c>
      <c r="AN439" s="83">
        <f t="shared" si="700"/>
        <v>35000</v>
      </c>
      <c r="AO439" s="83">
        <f t="shared" si="700"/>
        <v>4645.298294511912</v>
      </c>
      <c r="AP439" s="83">
        <f t="shared" si="700"/>
        <v>25000</v>
      </c>
      <c r="AQ439" s="83">
        <f t="shared" si="700"/>
        <v>0</v>
      </c>
      <c r="AR439" s="83">
        <f t="shared" si="700"/>
        <v>3318.0702103656513</v>
      </c>
      <c r="AS439" s="83">
        <f t="shared" si="700"/>
        <v>0</v>
      </c>
      <c r="AT439" s="83">
        <f t="shared" si="700"/>
        <v>1668.75</v>
      </c>
      <c r="AU439" s="83">
        <f t="shared" si="700"/>
        <v>0</v>
      </c>
      <c r="AV439" s="83">
        <f t="shared" si="700"/>
        <v>0</v>
      </c>
      <c r="AW439" s="83">
        <f t="shared" si="700"/>
        <v>3318.0702103656513</v>
      </c>
      <c r="AX439" s="83">
        <f t="shared" si="700"/>
        <v>0</v>
      </c>
      <c r="AY439" s="83">
        <f t="shared" si="700"/>
        <v>0</v>
      </c>
      <c r="AZ439" s="83">
        <f t="shared" si="700"/>
        <v>0</v>
      </c>
      <c r="BA439" s="83">
        <f t="shared" si="700"/>
        <v>0</v>
      </c>
      <c r="BB439" s="83">
        <f t="shared" si="700"/>
        <v>0</v>
      </c>
      <c r="BC439" s="83">
        <f t="shared" si="700"/>
        <v>0</v>
      </c>
      <c r="BD439" s="83">
        <f t="shared" si="700"/>
        <v>0</v>
      </c>
      <c r="BE439" s="83">
        <f t="shared" si="700"/>
        <v>3318.0702103656513</v>
      </c>
      <c r="BF439" s="83">
        <f t="shared" si="700"/>
        <v>0</v>
      </c>
      <c r="BG439" s="83">
        <f t="shared" si="700"/>
        <v>0</v>
      </c>
      <c r="BH439" s="83">
        <f t="shared" si="700"/>
        <v>3300</v>
      </c>
      <c r="BI439" s="83">
        <f t="shared" si="700"/>
        <v>0</v>
      </c>
      <c r="BJ439" s="83">
        <f t="shared" si="700"/>
        <v>0</v>
      </c>
      <c r="BK439" s="83">
        <f t="shared" si="700"/>
        <v>0</v>
      </c>
      <c r="BL439" s="83">
        <f t="shared" si="700"/>
        <v>0</v>
      </c>
      <c r="BM439" s="83">
        <f t="shared" si="700"/>
        <v>0</v>
      </c>
      <c r="BN439" s="83">
        <f t="shared" si="700"/>
        <v>3300</v>
      </c>
    </row>
    <row r="440" spans="1:66" ht="13.5" thickBot="1" x14ac:dyDescent="0.25">
      <c r="A440" s="76"/>
      <c r="B440" s="75"/>
      <c r="C440" s="75"/>
      <c r="D440" s="75"/>
      <c r="E440" s="75"/>
      <c r="F440" s="75"/>
      <c r="G440" s="75"/>
      <c r="H440" s="75"/>
      <c r="I440" s="114">
        <v>1070</v>
      </c>
      <c r="J440" s="115" t="s">
        <v>336</v>
      </c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15"/>
      <c r="W440" s="115"/>
      <c r="X440" s="106"/>
      <c r="Y440" s="106"/>
      <c r="Z440" s="106"/>
      <c r="AA440" s="106">
        <f>SUM(AA283+AA294+AA309)</f>
        <v>102000</v>
      </c>
      <c r="AB440" s="106">
        <f>SUM(AB283+AB294+AB309)</f>
        <v>39395.379999999997</v>
      </c>
      <c r="AC440" s="106">
        <f>SUM(AC283+AC294+AC309)</f>
        <v>122000</v>
      </c>
      <c r="AD440" s="106"/>
      <c r="AE440" s="106">
        <f t="shared" ref="AE440:BN440" si="701">SUM(AE283+AE294+AE309)</f>
        <v>0</v>
      </c>
      <c r="AF440" s="106">
        <f t="shared" si="701"/>
        <v>0</v>
      </c>
      <c r="AG440" s="106">
        <f t="shared" si="701"/>
        <v>137000</v>
      </c>
      <c r="AH440" s="106">
        <f t="shared" si="701"/>
        <v>85703.98</v>
      </c>
      <c r="AI440" s="106">
        <f t="shared" si="701"/>
        <v>175000</v>
      </c>
      <c r="AJ440" s="106">
        <f t="shared" si="701"/>
        <v>86900.66</v>
      </c>
      <c r="AK440" s="106">
        <f t="shared" si="701"/>
        <v>297000</v>
      </c>
      <c r="AL440" s="106">
        <f t="shared" si="701"/>
        <v>10000</v>
      </c>
      <c r="AM440" s="106">
        <f t="shared" si="701"/>
        <v>0</v>
      </c>
      <c r="AN440" s="106">
        <f t="shared" si="701"/>
        <v>307000</v>
      </c>
      <c r="AO440" s="106">
        <f t="shared" si="701"/>
        <v>40745.9021832902</v>
      </c>
      <c r="AP440" s="106">
        <f t="shared" si="701"/>
        <v>271000</v>
      </c>
      <c r="AQ440" s="106">
        <f t="shared" si="701"/>
        <v>0</v>
      </c>
      <c r="AR440" s="106">
        <f t="shared" si="701"/>
        <v>35967.881080363659</v>
      </c>
      <c r="AS440" s="106">
        <f t="shared" si="701"/>
        <v>0</v>
      </c>
      <c r="AT440" s="106">
        <f t="shared" si="701"/>
        <v>12461.14</v>
      </c>
      <c r="AU440" s="106">
        <f t="shared" si="701"/>
        <v>0</v>
      </c>
      <c r="AV440" s="106">
        <f t="shared" si="701"/>
        <v>0</v>
      </c>
      <c r="AW440" s="106">
        <f t="shared" si="701"/>
        <v>35967.881080363659</v>
      </c>
      <c r="AX440" s="106">
        <f t="shared" si="701"/>
        <v>0</v>
      </c>
      <c r="AY440" s="106">
        <f t="shared" si="701"/>
        <v>0</v>
      </c>
      <c r="AZ440" s="106">
        <f t="shared" si="701"/>
        <v>0</v>
      </c>
      <c r="BA440" s="106">
        <f t="shared" si="701"/>
        <v>0</v>
      </c>
      <c r="BB440" s="106">
        <f t="shared" si="701"/>
        <v>0</v>
      </c>
      <c r="BC440" s="106">
        <f t="shared" si="701"/>
        <v>0</v>
      </c>
      <c r="BD440" s="106">
        <f t="shared" si="701"/>
        <v>0</v>
      </c>
      <c r="BE440" s="106">
        <f t="shared" si="701"/>
        <v>35967.881080363659</v>
      </c>
      <c r="BF440" s="106">
        <f t="shared" si="701"/>
        <v>0</v>
      </c>
      <c r="BG440" s="106">
        <f t="shared" si="701"/>
        <v>0</v>
      </c>
      <c r="BH440" s="106">
        <f t="shared" si="701"/>
        <v>37114</v>
      </c>
      <c r="BI440" s="106">
        <f t="shared" si="701"/>
        <v>37300</v>
      </c>
      <c r="BJ440" s="106">
        <f t="shared" si="701"/>
        <v>91628</v>
      </c>
      <c r="BK440" s="106">
        <f t="shared" si="701"/>
        <v>31269.5</v>
      </c>
      <c r="BL440" s="106">
        <f t="shared" si="701"/>
        <v>1300</v>
      </c>
      <c r="BM440" s="106">
        <f t="shared" si="701"/>
        <v>0</v>
      </c>
      <c r="BN440" s="106">
        <f t="shared" si="701"/>
        <v>37114</v>
      </c>
    </row>
    <row r="441" spans="1:66" ht="13.5" thickBot="1" x14ac:dyDescent="0.25">
      <c r="A441" s="76"/>
      <c r="B441" s="75"/>
      <c r="C441" s="75"/>
      <c r="D441" s="75"/>
      <c r="E441" s="75"/>
      <c r="F441" s="75"/>
      <c r="G441" s="75"/>
      <c r="H441" s="75"/>
      <c r="I441" s="116"/>
      <c r="J441" s="117" t="s">
        <v>337</v>
      </c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7"/>
      <c r="W441" s="117"/>
      <c r="X441" s="118"/>
      <c r="Y441" s="118"/>
      <c r="Z441" s="118"/>
      <c r="AA441" s="118" t="e">
        <f t="shared" ref="AA441:AV441" si="702">SUM(AA428:AA440)</f>
        <v>#REF!</v>
      </c>
      <c r="AB441" s="118" t="e">
        <f t="shared" si="702"/>
        <v>#REF!</v>
      </c>
      <c r="AC441" s="118" t="e">
        <f t="shared" si="702"/>
        <v>#REF!</v>
      </c>
      <c r="AD441" s="118"/>
      <c r="AE441" s="118" t="e">
        <f t="shared" si="702"/>
        <v>#REF!</v>
      </c>
      <c r="AF441" s="118" t="e">
        <f t="shared" si="702"/>
        <v>#REF!</v>
      </c>
      <c r="AG441" s="118" t="e">
        <f t="shared" si="702"/>
        <v>#REF!</v>
      </c>
      <c r="AH441" s="118" t="e">
        <f t="shared" si="702"/>
        <v>#REF!</v>
      </c>
      <c r="AI441" s="118" t="e">
        <f t="shared" si="702"/>
        <v>#REF!</v>
      </c>
      <c r="AJ441" s="118" t="e">
        <f t="shared" si="702"/>
        <v>#REF!</v>
      </c>
      <c r="AK441" s="118" t="e">
        <f t="shared" si="702"/>
        <v>#REF!</v>
      </c>
      <c r="AL441" s="118" t="e">
        <f t="shared" si="702"/>
        <v>#REF!</v>
      </c>
      <c r="AM441" s="118" t="e">
        <f t="shared" si="702"/>
        <v>#REF!</v>
      </c>
      <c r="AN441" s="119" t="e">
        <f t="shared" si="702"/>
        <v>#REF!</v>
      </c>
      <c r="AO441" s="119">
        <f t="shared" si="702"/>
        <v>1595747.7841621873</v>
      </c>
      <c r="AP441" s="119" t="e">
        <f t="shared" si="702"/>
        <v>#REF!</v>
      </c>
      <c r="AQ441" s="119" t="e">
        <f t="shared" si="702"/>
        <v>#REF!</v>
      </c>
      <c r="AR441" s="119">
        <f t="shared" si="702"/>
        <v>1754927.3342623929</v>
      </c>
      <c r="AS441" s="119">
        <f t="shared" si="702"/>
        <v>0</v>
      </c>
      <c r="AT441" s="119">
        <f t="shared" si="702"/>
        <v>464153.35000000003</v>
      </c>
      <c r="AU441" s="119">
        <f t="shared" si="702"/>
        <v>384219.67000000004</v>
      </c>
      <c r="AV441" s="119">
        <f t="shared" si="702"/>
        <v>72345.100000000006</v>
      </c>
      <c r="AW441" s="119">
        <f>SUM(AW428:AW440)</f>
        <v>2066801.9042623928</v>
      </c>
      <c r="AX441" s="119">
        <f t="shared" ref="AX441:BN441" si="703">SUM(AX428:AX440)</f>
        <v>0</v>
      </c>
      <c r="AY441" s="119">
        <f t="shared" si="703"/>
        <v>0</v>
      </c>
      <c r="AZ441" s="119">
        <f t="shared" si="703"/>
        <v>0</v>
      </c>
      <c r="BA441" s="119">
        <f t="shared" si="703"/>
        <v>0</v>
      </c>
      <c r="BB441" s="119">
        <f t="shared" si="703"/>
        <v>0</v>
      </c>
      <c r="BC441" s="119">
        <f t="shared" si="703"/>
        <v>0</v>
      </c>
      <c r="BD441" s="119" t="e">
        <f t="shared" si="703"/>
        <v>#VALUE!</v>
      </c>
      <c r="BE441" s="119">
        <f t="shared" si="703"/>
        <v>2048251.5532105647</v>
      </c>
      <c r="BF441" s="119">
        <f t="shared" si="703"/>
        <v>0</v>
      </c>
      <c r="BG441" s="119">
        <f t="shared" si="703"/>
        <v>0</v>
      </c>
      <c r="BH441" s="119">
        <f t="shared" ca="1" si="703"/>
        <v>2317770.77</v>
      </c>
      <c r="BI441" s="119">
        <f t="shared" si="703"/>
        <v>323843.96000000002</v>
      </c>
      <c r="BJ441" s="119">
        <f t="shared" si="703"/>
        <v>1564828</v>
      </c>
      <c r="BK441" s="119">
        <f t="shared" si="703"/>
        <v>1553469.5</v>
      </c>
      <c r="BL441" s="119">
        <f t="shared" si="703"/>
        <v>389080</v>
      </c>
      <c r="BM441" s="119">
        <f t="shared" si="703"/>
        <v>800000</v>
      </c>
      <c r="BN441" s="119">
        <f t="shared" ca="1" si="703"/>
        <v>2317770.77</v>
      </c>
    </row>
    <row r="442" spans="1:66" x14ac:dyDescent="0.2">
      <c r="A442" s="76"/>
      <c r="B442" s="75"/>
      <c r="C442" s="75"/>
      <c r="D442" s="75"/>
      <c r="E442" s="75"/>
      <c r="F442" s="75"/>
      <c r="G442" s="75"/>
      <c r="H442" s="75"/>
      <c r="I442" s="80"/>
      <c r="J442" s="76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6"/>
      <c r="W442" s="76"/>
      <c r="X442" s="77"/>
      <c r="Y442" s="77"/>
      <c r="Z442" s="77"/>
      <c r="AA442" s="77"/>
      <c r="AB442" s="77"/>
      <c r="AC442" s="77"/>
      <c r="AD442" s="77"/>
      <c r="AE442" s="77"/>
      <c r="AF442" s="77"/>
      <c r="AG442" s="78"/>
    </row>
    <row r="444" spans="1:66" ht="141" customHeight="1" x14ac:dyDescent="0.2">
      <c r="J444" s="5"/>
    </row>
    <row r="446" spans="1:66" x14ac:dyDescent="0.2">
      <c r="J446" s="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&amp;A</oddHeader>
    <oddFooter>Stranica &amp;P od &amp;N</oddFooter>
  </headerFooter>
  <rowBreaks count="11" manualBreakCount="11">
    <brk id="45" max="16383" man="1"/>
    <brk id="77" max="16383" man="1"/>
    <brk id="108" max="16383" man="1"/>
    <brk id="150" max="16383" man="1"/>
    <brk id="194" max="16383" man="1"/>
    <brk id="240" max="16383" man="1"/>
    <brk id="292" max="16383" man="1"/>
    <brk id="334" max="16383" man="1"/>
    <brk id="368" max="16383" man="1"/>
    <brk id="406" max="16383" man="1"/>
    <brk id="423" max="16383" man="1"/>
  </rowBreaks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237C-645B-4BA8-93B2-3F0332956FD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PRIHODI 2025</vt:lpstr>
      <vt:lpstr>RASHODI 2025</vt:lpstr>
      <vt:lpstr>List1</vt:lpstr>
      <vt:lpstr>'PRIHODI 2025'!Podrucje_ispisa</vt:lpstr>
    </vt:vector>
  </TitlesOfParts>
  <Company>Vukovarsko-srijemska zupanija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Adzaga</dc:creator>
  <cp:lastModifiedBy>Korisnik</cp:lastModifiedBy>
  <cp:lastPrinted>2024-01-11T09:43:24Z</cp:lastPrinted>
  <dcterms:created xsi:type="dcterms:W3CDTF">2005-11-16T05:49:29Z</dcterms:created>
  <dcterms:modified xsi:type="dcterms:W3CDTF">2025-01-10T13:13:36Z</dcterms:modified>
</cp:coreProperties>
</file>